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lients\Martur France Automotive Seating and Interiors SARL 75393\Technique\2023-12\Fiscal\VAT\11\"/>
    </mc:Choice>
  </mc:AlternateContent>
  <xr:revisionPtr revIDLastSave="0" documentId="13_ncr:1_{2E2CDDC7-FB82-4BCC-9AA3-C53E83124D85}" xr6:coauthVersionLast="47" xr6:coauthVersionMax="47" xr10:uidLastSave="{00000000-0000-0000-0000-000000000000}"/>
  <bookViews>
    <workbookView xWindow="-28920" yWindow="-9525" windowWidth="29040" windowHeight="15840" firstSheet="12" activeTab="30" xr2:uid="{5A506808-D1E4-41E9-BC91-211C0264C9D1}"/>
  </bookViews>
  <sheets>
    <sheet name="01-2022" sheetId="7" state="hidden" r:id="rId1"/>
    <sheet name="02-2022" sheetId="1" state="hidden" r:id="rId2"/>
    <sheet name="03.2022" sheetId="10" state="hidden" r:id="rId3"/>
    <sheet name="04.2022" sheetId="15" state="hidden" r:id="rId4"/>
    <sheet name="05.2022" sheetId="16" state="hidden" r:id="rId5"/>
    <sheet name="06.2022" sheetId="17" state="hidden" r:id="rId6"/>
    <sheet name="07.2022" sheetId="18" state="hidden" r:id="rId7"/>
    <sheet name="08.2022" sheetId="19" state="hidden" r:id="rId8"/>
    <sheet name="09.2022" sheetId="20" state="hidden" r:id="rId9"/>
    <sheet name="10.2022" sheetId="21" state="hidden" r:id="rId10"/>
    <sheet name="11.2022" sheetId="22" state="hidden" r:id="rId11"/>
    <sheet name="12.2022" sheetId="23" state="hidden" r:id="rId12"/>
    <sheet name="01-2023" sheetId="24" r:id="rId13"/>
    <sheet name="02-2023" sheetId="25" r:id="rId14"/>
    <sheet name="03-2023" sheetId="28" r:id="rId15"/>
    <sheet name="04-2023" sheetId="30" r:id="rId16"/>
    <sheet name="05-2023" sheetId="33" r:id="rId17"/>
    <sheet name="06-2023" sheetId="35" r:id="rId18"/>
    <sheet name="07-2023" sheetId="39" r:id="rId19"/>
    <sheet name="08-2023" sheetId="37" r:id="rId20"/>
    <sheet name="401 frs 07-23" sheetId="38" state="hidden" r:id="rId21"/>
    <sheet name="401 frs06-23" sheetId="36" state="hidden" r:id="rId22"/>
    <sheet name="401 05-2023" sheetId="34" state="hidden" r:id="rId23"/>
    <sheet name="401 04-23" sheetId="31" state="hidden" r:id="rId24"/>
    <sheet name="401 -03-23" sheetId="29" state="hidden" r:id="rId25"/>
    <sheet name="CONVERT" sheetId="26" state="hidden" r:id="rId26"/>
    <sheet name="401-02-23" sheetId="27" state="hidden" r:id="rId27"/>
    <sheet name="09-2023" sheetId="42" r:id="rId28"/>
    <sheet name="401 FRNS 09-23" sheetId="43" state="hidden" r:id="rId29"/>
    <sheet name="10-2023" sheetId="44" r:id="rId30"/>
    <sheet name="11-2023" sheetId="46" r:id="rId31"/>
    <sheet name="4010 frs 11-2023" sheetId="47" r:id="rId32"/>
    <sheet name="401 frs10-23" sheetId="45" state="hidden" r:id="rId33"/>
    <sheet name="401 08-2023" sheetId="41" state="hidden" r:id="rId34"/>
    <sheet name="compte frs non lettre" sheetId="2" state="hidden" r:id="rId35"/>
    <sheet name="BQ" sheetId="3" state="hidden" r:id="rId36"/>
  </sheets>
  <definedNames>
    <definedName name="_xlnm._FilterDatabase" localSheetId="0" hidden="1">'01-2022'!$B$74:$G$100</definedName>
    <definedName name="_xlnm._FilterDatabase" localSheetId="12" hidden="1">'01-2023'!$B$124:$G$189</definedName>
    <definedName name="_xlnm._FilterDatabase" localSheetId="1" hidden="1">'02-2022'!$B$72:$G$72</definedName>
    <definedName name="_xlnm._FilterDatabase" localSheetId="13" hidden="1">'02-2023'!$B$124:$G$189</definedName>
    <definedName name="_xlnm._FilterDatabase" localSheetId="2" hidden="1">'03.2022'!$B$72:$G$72</definedName>
    <definedName name="_xlnm._FilterDatabase" localSheetId="14" hidden="1">'03-2023'!$B$134:$G$197</definedName>
    <definedName name="_xlnm._FilterDatabase" localSheetId="3" hidden="1">'04.2022'!$B$72:$G$110</definedName>
    <definedName name="_xlnm._FilterDatabase" localSheetId="15" hidden="1">'04-2023'!$B$134:$K$176</definedName>
    <definedName name="_xlnm._FilterDatabase" localSheetId="4" hidden="1">'05.2022'!$B$82:$G$119</definedName>
    <definedName name="_xlnm._FilterDatabase" localSheetId="16" hidden="1">'05-2023'!$B$137:$K$179</definedName>
    <definedName name="_xlnm._FilterDatabase" localSheetId="5" hidden="1">'06.2022'!$B$83:$G$120</definedName>
    <definedName name="_xlnm._FilterDatabase" localSheetId="17" hidden="1">'06-2023'!$B$137:$K$179</definedName>
    <definedName name="_xlnm._FilterDatabase" localSheetId="6" hidden="1">'07.2022'!$B$104:$G$144</definedName>
    <definedName name="_xlnm._FilterDatabase" localSheetId="18" hidden="1">'07-2023'!$B$143:$K$185</definedName>
    <definedName name="_xlnm._FilterDatabase" localSheetId="7" hidden="1">'08.2022'!$B$106:$G$136</definedName>
    <definedName name="_xlnm._FilterDatabase" localSheetId="19" hidden="1">'08-2023'!$B$143:$K$185</definedName>
    <definedName name="_xlnm._FilterDatabase" localSheetId="8" hidden="1">'09.2022'!$B$106:$G$136</definedName>
    <definedName name="_xlnm._FilterDatabase" localSheetId="27" hidden="1">'09-2023'!$B$143:$K$185</definedName>
    <definedName name="_xlnm._FilterDatabase" localSheetId="9" hidden="1">'10.2022'!$B$106:$G$173</definedName>
    <definedName name="_xlnm._FilterDatabase" localSheetId="29" hidden="1">'10-2023'!$B$211:$G$216</definedName>
    <definedName name="_xlnm._FilterDatabase" localSheetId="10" hidden="1">'11.2022'!$B$106:$G$171</definedName>
    <definedName name="_xlnm._FilterDatabase" localSheetId="30" hidden="1">'11-2023'!$B$210:$G$215</definedName>
    <definedName name="_xlnm._FilterDatabase" localSheetId="11" hidden="1">'12.2022'!$B$121:$G$121</definedName>
    <definedName name="_xlnm._FilterDatabase" localSheetId="24" hidden="1">'401 -03-23'!$A$1:$K$372</definedName>
    <definedName name="_xlnm._FilterDatabase" localSheetId="28" hidden="1">'401 FRNS 09-23'!$A$1:$K$1044</definedName>
    <definedName name="_xlnm._FilterDatabase" localSheetId="20" hidden="1">'401 frs 07-23'!$A$1:$K$846</definedName>
    <definedName name="_xlnm._FilterDatabase" localSheetId="32" hidden="1">'401 frs10-23'!$A$1:$K$1171</definedName>
    <definedName name="_xlnm._FilterDatabase" localSheetId="26" hidden="1">'401-02-23'!$A$1:$K$289</definedName>
    <definedName name="_xlnm._FilterDatabase" localSheetId="35" hidden="1">BQ!$A$1:$I$90</definedName>
    <definedName name="_xlnm._FilterDatabase" localSheetId="25" hidden="1">CONVERT!$A$1:$K$1464</definedName>
    <definedName name="_xlnm.Print_Area" localSheetId="12">'01-2023'!$A$1:$M$246</definedName>
    <definedName name="_xlnm.Print_Area" localSheetId="13">'02-2023'!$A$1:$M$246</definedName>
    <definedName name="_xlnm.Print_Area" localSheetId="14">'03-2023'!$A$1:$M$262</definedName>
    <definedName name="_xlnm.Print_Area" localSheetId="15">'04-2023'!$A$1:$M$259</definedName>
    <definedName name="_xlnm.Print_Area" localSheetId="4">'05.2022'!$A$1:$M$161</definedName>
    <definedName name="_xlnm.Print_Area" localSheetId="16">'05-2023'!$A$1:$M$269</definedName>
    <definedName name="_xlnm.Print_Area" localSheetId="5">'06.2022'!$A$1:$M$164</definedName>
    <definedName name="_xlnm.Print_Area" localSheetId="17">'06-2023'!$A$1:$M$269</definedName>
    <definedName name="_xlnm.Print_Area" localSheetId="6">'07.2022'!$A$1:$M$196</definedName>
    <definedName name="_xlnm.Print_Area" localSheetId="18">'07-2023'!$A$1:$M$279</definedName>
    <definedName name="_xlnm.Print_Area" localSheetId="7">'08.2022'!$A$1:$M$188</definedName>
    <definedName name="_xlnm.Print_Area" localSheetId="19">'08-2023'!$A$1:$M$279</definedName>
    <definedName name="_xlnm.Print_Area" localSheetId="8">'09.2022'!$A$1:$M$188</definedName>
    <definedName name="_xlnm.Print_Area" localSheetId="27">'09-2023'!$A$1:$M$279</definedName>
    <definedName name="_xlnm.Print_Area" localSheetId="9">'10.2022'!$A$1:$M$225</definedName>
    <definedName name="_xlnm.Print_Area" localSheetId="29">'10-2023'!$A$1:$M$285</definedName>
    <definedName name="_xlnm.Print_Area" localSheetId="10">'11.2022'!$A$1:$M$223</definedName>
    <definedName name="_xlnm.Print_Area" localSheetId="30">'11-2023'!$A$1:$M$284</definedName>
    <definedName name="_xlnm.Print_Area" localSheetId="11">'12.2022'!$A$1:$M$244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5" i="46" l="1"/>
  <c r="E29" i="46"/>
  <c r="F29" i="46" s="1"/>
  <c r="E174" i="46"/>
  <c r="E175" i="46"/>
  <c r="E176" i="46"/>
  <c r="E177" i="46"/>
  <c r="I177" i="46" s="1"/>
  <c r="J177" i="46" s="1"/>
  <c r="E178" i="46"/>
  <c r="I178" i="46" s="1"/>
  <c r="J178" i="46" s="1"/>
  <c r="E179" i="46"/>
  <c r="E180" i="46"/>
  <c r="I180" i="46" s="1"/>
  <c r="J180" i="46" s="1"/>
  <c r="E181" i="46"/>
  <c r="I181" i="46" s="1"/>
  <c r="J181" i="46" s="1"/>
  <c r="E182" i="46"/>
  <c r="I182" i="46" s="1"/>
  <c r="J182" i="46" s="1"/>
  <c r="E183" i="46"/>
  <c r="I183" i="46" s="1"/>
  <c r="J183" i="46" s="1"/>
  <c r="E184" i="46"/>
  <c r="I184" i="46" s="1"/>
  <c r="J184" i="46" s="1"/>
  <c r="E185" i="46"/>
  <c r="I185" i="46" s="1"/>
  <c r="J185" i="46" s="1"/>
  <c r="E186" i="46"/>
  <c r="I186" i="46" s="1"/>
  <c r="J186" i="46" s="1"/>
  <c r="E147" i="46"/>
  <c r="E148" i="46"/>
  <c r="I148" i="46" s="1"/>
  <c r="J148" i="46" s="1"/>
  <c r="E149" i="46"/>
  <c r="E150" i="46"/>
  <c r="I150" i="46" s="1"/>
  <c r="J150" i="46" s="1"/>
  <c r="E151" i="46"/>
  <c r="E152" i="46"/>
  <c r="I152" i="46" s="1"/>
  <c r="J152" i="46" s="1"/>
  <c r="E153" i="46"/>
  <c r="E154" i="46"/>
  <c r="E155" i="46"/>
  <c r="E156" i="46"/>
  <c r="I156" i="46" s="1"/>
  <c r="J156" i="46" s="1"/>
  <c r="E157" i="46"/>
  <c r="E158" i="46"/>
  <c r="I158" i="46" s="1"/>
  <c r="J158" i="46" s="1"/>
  <c r="E159" i="46"/>
  <c r="I159" i="46" s="1"/>
  <c r="J159" i="46" s="1"/>
  <c r="E160" i="46"/>
  <c r="E161" i="46"/>
  <c r="E162" i="46"/>
  <c r="E163" i="46"/>
  <c r="E164" i="46"/>
  <c r="I164" i="46" s="1"/>
  <c r="J164" i="46" s="1"/>
  <c r="E165" i="46"/>
  <c r="E166" i="46"/>
  <c r="I166" i="46" s="1"/>
  <c r="J166" i="46" s="1"/>
  <c r="E167" i="46"/>
  <c r="I167" i="46" s="1"/>
  <c r="J167" i="46" s="1"/>
  <c r="E168" i="46"/>
  <c r="E169" i="46"/>
  <c r="E170" i="46"/>
  <c r="I170" i="46" s="1"/>
  <c r="J170" i="46" s="1"/>
  <c r="E171" i="46"/>
  <c r="E172" i="46"/>
  <c r="I172" i="46" s="1"/>
  <c r="J172" i="46" s="1"/>
  <c r="E173" i="46"/>
  <c r="I173" i="46" s="1"/>
  <c r="J173" i="46" s="1"/>
  <c r="E146" i="46"/>
  <c r="E119" i="46"/>
  <c r="I119" i="46" s="1"/>
  <c r="J119" i="46" s="1"/>
  <c r="E120" i="46"/>
  <c r="I120" i="46" s="1"/>
  <c r="J120" i="46" s="1"/>
  <c r="E121" i="46"/>
  <c r="I121" i="46" s="1"/>
  <c r="J121" i="46" s="1"/>
  <c r="E122" i="46"/>
  <c r="I122" i="46" s="1"/>
  <c r="J122" i="46" s="1"/>
  <c r="E123" i="46"/>
  <c r="I123" i="46" s="1"/>
  <c r="J123" i="46" s="1"/>
  <c r="E124" i="46"/>
  <c r="I124" i="46" s="1"/>
  <c r="J124" i="46" s="1"/>
  <c r="E118" i="46"/>
  <c r="E78" i="46"/>
  <c r="E83" i="46" s="1"/>
  <c r="E70" i="46"/>
  <c r="F70" i="46" s="1"/>
  <c r="I70" i="46" s="1"/>
  <c r="J70" i="46" s="1"/>
  <c r="E69" i="46"/>
  <c r="F69" i="46" s="1"/>
  <c r="I69" i="46" s="1"/>
  <c r="J69" i="46" s="1"/>
  <c r="E68" i="46"/>
  <c r="F68" i="46" s="1"/>
  <c r="I68" i="46" s="1"/>
  <c r="J68" i="46" s="1"/>
  <c r="E67" i="46"/>
  <c r="F67" i="46" s="1"/>
  <c r="I67" i="46" s="1"/>
  <c r="J67" i="46" s="1"/>
  <c r="E66" i="46"/>
  <c r="F66" i="46" s="1"/>
  <c r="I66" i="46" s="1"/>
  <c r="J66" i="46" s="1"/>
  <c r="E65" i="46"/>
  <c r="F65" i="46" s="1"/>
  <c r="I65" i="46" s="1"/>
  <c r="J65" i="46" s="1"/>
  <c r="E64" i="46"/>
  <c r="F64" i="46" s="1"/>
  <c r="F57" i="46"/>
  <c r="I57" i="46" s="1"/>
  <c r="J57" i="46" s="1"/>
  <c r="E46" i="46"/>
  <c r="E47" i="46"/>
  <c r="F47" i="46" s="1"/>
  <c r="I47" i="46" s="1"/>
  <c r="J47" i="46" s="1"/>
  <c r="E48" i="46"/>
  <c r="F48" i="46" s="1"/>
  <c r="I48" i="46" s="1"/>
  <c r="J48" i="46" s="1"/>
  <c r="E49" i="46"/>
  <c r="F49" i="46" s="1"/>
  <c r="I49" i="46" s="1"/>
  <c r="J49" i="46" s="1"/>
  <c r="E50" i="46"/>
  <c r="F50" i="46" s="1"/>
  <c r="I50" i="46" s="1"/>
  <c r="J50" i="46" s="1"/>
  <c r="F53" i="46"/>
  <c r="I53" i="46" s="1"/>
  <c r="J53" i="46" s="1"/>
  <c r="F54" i="46"/>
  <c r="I54" i="46" s="1"/>
  <c r="J54" i="46" s="1"/>
  <c r="F55" i="46"/>
  <c r="I55" i="46" s="1"/>
  <c r="J55" i="46" s="1"/>
  <c r="F56" i="46"/>
  <c r="I56" i="46" s="1"/>
  <c r="J56" i="46" s="1"/>
  <c r="E45" i="46"/>
  <c r="F45" i="46" s="1"/>
  <c r="G34" i="46"/>
  <c r="E25" i="46"/>
  <c r="F25" i="46" s="1"/>
  <c r="I25" i="46" s="1"/>
  <c r="J25" i="46" s="1"/>
  <c r="E26" i="46"/>
  <c r="F26" i="46" s="1"/>
  <c r="I26" i="46" s="1"/>
  <c r="J26" i="46" s="1"/>
  <c r="E27" i="46"/>
  <c r="F27" i="46" s="1"/>
  <c r="I27" i="46" s="1"/>
  <c r="J27" i="46" s="1"/>
  <c r="E28" i="46"/>
  <c r="F28" i="46" s="1"/>
  <c r="I28" i="46" s="1"/>
  <c r="J28" i="46" s="1"/>
  <c r="F30" i="46"/>
  <c r="I30" i="46" s="1"/>
  <c r="J30" i="46" s="1"/>
  <c r="E24" i="46"/>
  <c r="F24" i="46" s="1"/>
  <c r="G269" i="46"/>
  <c r="G271" i="46" s="1"/>
  <c r="F269" i="46"/>
  <c r="E269" i="46"/>
  <c r="G260" i="46"/>
  <c r="F260" i="46"/>
  <c r="G239" i="46"/>
  <c r="F239" i="46"/>
  <c r="G222" i="46"/>
  <c r="F222" i="46"/>
  <c r="E222" i="46"/>
  <c r="G206" i="46"/>
  <c r="I204" i="46"/>
  <c r="J204" i="46" s="1"/>
  <c r="I203" i="46"/>
  <c r="J203" i="46" s="1"/>
  <c r="I202" i="46"/>
  <c r="J202" i="46" s="1"/>
  <c r="I201" i="46"/>
  <c r="J201" i="46" s="1"/>
  <c r="I200" i="46"/>
  <c r="J200" i="46" s="1"/>
  <c r="I199" i="46"/>
  <c r="J199" i="46" s="1"/>
  <c r="I198" i="46"/>
  <c r="J198" i="46" s="1"/>
  <c r="I197" i="46"/>
  <c r="J197" i="46" s="1"/>
  <c r="I196" i="46"/>
  <c r="J196" i="46" s="1"/>
  <c r="I195" i="46"/>
  <c r="J195" i="46" s="1"/>
  <c r="I194" i="46"/>
  <c r="J194" i="46" s="1"/>
  <c r="I193" i="46"/>
  <c r="J193" i="46" s="1"/>
  <c r="I192" i="46"/>
  <c r="J192" i="46" s="1"/>
  <c r="I191" i="46"/>
  <c r="J191" i="46" s="1"/>
  <c r="I190" i="46"/>
  <c r="J190" i="46" s="1"/>
  <c r="I189" i="46"/>
  <c r="J189" i="46" s="1"/>
  <c r="I188" i="46"/>
  <c r="J188" i="46" s="1"/>
  <c r="I187" i="46"/>
  <c r="J187" i="46" s="1"/>
  <c r="F186" i="46"/>
  <c r="F185" i="46"/>
  <c r="F184" i="46"/>
  <c r="F183" i="46"/>
  <c r="F182" i="46"/>
  <c r="F181" i="46"/>
  <c r="F180" i="46"/>
  <c r="F179" i="46"/>
  <c r="I179" i="46"/>
  <c r="J179" i="46" s="1"/>
  <c r="F178" i="46"/>
  <c r="F177" i="46"/>
  <c r="F176" i="46"/>
  <c r="I176" i="46"/>
  <c r="J176" i="46" s="1"/>
  <c r="F175" i="46"/>
  <c r="I175" i="46"/>
  <c r="J175" i="46" s="1"/>
  <c r="F174" i="46"/>
  <c r="I174" i="46"/>
  <c r="J174" i="46" s="1"/>
  <c r="F173" i="46"/>
  <c r="F172" i="46"/>
  <c r="F171" i="46"/>
  <c r="I171" i="46"/>
  <c r="J171" i="46" s="1"/>
  <c r="F170" i="46"/>
  <c r="F169" i="46"/>
  <c r="I169" i="46"/>
  <c r="J169" i="46" s="1"/>
  <c r="F168" i="46"/>
  <c r="I168" i="46"/>
  <c r="J168" i="46" s="1"/>
  <c r="F167" i="46"/>
  <c r="F166" i="46"/>
  <c r="F165" i="46"/>
  <c r="I165" i="46"/>
  <c r="J165" i="46" s="1"/>
  <c r="F164" i="46"/>
  <c r="F163" i="46"/>
  <c r="I163" i="46"/>
  <c r="J163" i="46" s="1"/>
  <c r="F162" i="46"/>
  <c r="I162" i="46"/>
  <c r="J162" i="46" s="1"/>
  <c r="F161" i="46"/>
  <c r="I161" i="46"/>
  <c r="J161" i="46" s="1"/>
  <c r="F160" i="46"/>
  <c r="I160" i="46"/>
  <c r="J160" i="46" s="1"/>
  <c r="F159" i="46"/>
  <c r="F158" i="46"/>
  <c r="F157" i="46"/>
  <c r="I157" i="46"/>
  <c r="J157" i="46" s="1"/>
  <c r="F156" i="46"/>
  <c r="F155" i="46"/>
  <c r="I155" i="46"/>
  <c r="J155" i="46" s="1"/>
  <c r="F154" i="46"/>
  <c r="I154" i="46"/>
  <c r="J154" i="46" s="1"/>
  <c r="F153" i="46"/>
  <c r="I153" i="46"/>
  <c r="J153" i="46" s="1"/>
  <c r="F152" i="46"/>
  <c r="F151" i="46"/>
  <c r="I151" i="46"/>
  <c r="J151" i="46" s="1"/>
  <c r="F150" i="46"/>
  <c r="F149" i="46"/>
  <c r="I149" i="46"/>
  <c r="J149" i="46" s="1"/>
  <c r="F148" i="46"/>
  <c r="F147" i="46"/>
  <c r="I147" i="46"/>
  <c r="J147" i="46" s="1"/>
  <c r="F146" i="46"/>
  <c r="G141" i="46"/>
  <c r="I140" i="46"/>
  <c r="J140" i="46" s="1"/>
  <c r="F140" i="46"/>
  <c r="I139" i="46"/>
  <c r="J139" i="46" s="1"/>
  <c r="F139" i="46"/>
  <c r="I138" i="46"/>
  <c r="J138" i="46" s="1"/>
  <c r="F138" i="46"/>
  <c r="I137" i="46"/>
  <c r="J137" i="46" s="1"/>
  <c r="F137" i="46"/>
  <c r="I136" i="46"/>
  <c r="J136" i="46" s="1"/>
  <c r="F136" i="46"/>
  <c r="I135" i="46"/>
  <c r="J135" i="46" s="1"/>
  <c r="F135" i="46"/>
  <c r="I134" i="46"/>
  <c r="J134" i="46" s="1"/>
  <c r="F134" i="46"/>
  <c r="I133" i="46"/>
  <c r="J133" i="46" s="1"/>
  <c r="F133" i="46"/>
  <c r="I132" i="46"/>
  <c r="J132" i="46" s="1"/>
  <c r="F132" i="46"/>
  <c r="I131" i="46"/>
  <c r="J131" i="46" s="1"/>
  <c r="F131" i="46"/>
  <c r="I130" i="46"/>
  <c r="J130" i="46" s="1"/>
  <c r="F130" i="46"/>
  <c r="I129" i="46"/>
  <c r="J129" i="46" s="1"/>
  <c r="F129" i="46"/>
  <c r="F128" i="46"/>
  <c r="I128" i="46"/>
  <c r="J128" i="46" s="1"/>
  <c r="J127" i="46"/>
  <c r="I127" i="46"/>
  <c r="F127" i="46"/>
  <c r="F126" i="46"/>
  <c r="I126" i="46"/>
  <c r="J126" i="46" s="1"/>
  <c r="I125" i="46"/>
  <c r="J125" i="46" s="1"/>
  <c r="F125" i="46"/>
  <c r="F124" i="46"/>
  <c r="F123" i="46"/>
  <c r="F122" i="46"/>
  <c r="F121" i="46"/>
  <c r="F120" i="46"/>
  <c r="F119" i="46"/>
  <c r="F118" i="46"/>
  <c r="G108" i="46"/>
  <c r="G112" i="46" s="1"/>
  <c r="F108" i="46"/>
  <c r="G99" i="46"/>
  <c r="E99" i="46"/>
  <c r="F98" i="46"/>
  <c r="F97" i="46"/>
  <c r="I97" i="46" s="1"/>
  <c r="J97" i="46" s="1"/>
  <c r="G83" i="46"/>
  <c r="G85" i="46" s="1"/>
  <c r="I82" i="46"/>
  <c r="G71" i="46"/>
  <c r="G59" i="46"/>
  <c r="F52" i="46"/>
  <c r="I52" i="46" s="1"/>
  <c r="J52" i="46" s="1"/>
  <c r="F51" i="46"/>
  <c r="I51" i="46" s="1"/>
  <c r="J51" i="46" s="1"/>
  <c r="F46" i="46"/>
  <c r="I46" i="46" s="1"/>
  <c r="J46" i="46" s="1"/>
  <c r="G40" i="46"/>
  <c r="F40" i="46"/>
  <c r="E40" i="46"/>
  <c r="E34" i="46"/>
  <c r="I33" i="46"/>
  <c r="J33" i="46" s="1"/>
  <c r="I32" i="46"/>
  <c r="J32" i="46" s="1"/>
  <c r="I31" i="46"/>
  <c r="J31" i="46" s="1"/>
  <c r="F19" i="46"/>
  <c r="G83" i="44"/>
  <c r="E78" i="44"/>
  <c r="F78" i="44" s="1"/>
  <c r="E68" i="44"/>
  <c r="F68" i="44" s="1"/>
  <c r="E67" i="44"/>
  <c r="F67" i="44" s="1"/>
  <c r="E66" i="44"/>
  <c r="F66" i="44" s="1"/>
  <c r="E65" i="44"/>
  <c r="F65" i="44" s="1"/>
  <c r="E64" i="44"/>
  <c r="F64" i="44" s="1"/>
  <c r="E55" i="44"/>
  <c r="E25" i="44"/>
  <c r="F25" i="44" s="1"/>
  <c r="E147" i="44"/>
  <c r="E148" i="44"/>
  <c r="E149" i="44"/>
  <c r="E150" i="44"/>
  <c r="E151" i="44"/>
  <c r="E152" i="44"/>
  <c r="E153" i="44"/>
  <c r="E154" i="44"/>
  <c r="E155" i="44"/>
  <c r="E156" i="44"/>
  <c r="E157" i="44"/>
  <c r="E158" i="44"/>
  <c r="E159" i="44"/>
  <c r="E160" i="44"/>
  <c r="E161" i="44"/>
  <c r="E162" i="44"/>
  <c r="E163" i="44"/>
  <c r="E164" i="44"/>
  <c r="E165" i="44"/>
  <c r="E166" i="44"/>
  <c r="E167" i="44"/>
  <c r="E168" i="44"/>
  <c r="E169" i="44"/>
  <c r="E170" i="44"/>
  <c r="E171" i="44"/>
  <c r="E172" i="44"/>
  <c r="E173" i="44"/>
  <c r="E174" i="44"/>
  <c r="E175" i="44"/>
  <c r="E176" i="44"/>
  <c r="E177" i="44"/>
  <c r="E178" i="44"/>
  <c r="E179" i="44"/>
  <c r="E180" i="44"/>
  <c r="E181" i="44"/>
  <c r="E182" i="44"/>
  <c r="E146" i="44"/>
  <c r="F126" i="44"/>
  <c r="E126" i="44"/>
  <c r="E119" i="44"/>
  <c r="E120" i="44"/>
  <c r="E121" i="44"/>
  <c r="E122" i="44"/>
  <c r="E123" i="44"/>
  <c r="E124" i="44"/>
  <c r="E125" i="44"/>
  <c r="E127" i="44"/>
  <c r="E128" i="44"/>
  <c r="E118" i="44"/>
  <c r="E46" i="44"/>
  <c r="E47" i="44"/>
  <c r="E48" i="44"/>
  <c r="E49" i="44"/>
  <c r="E50" i="44"/>
  <c r="E51" i="44"/>
  <c r="E52" i="44"/>
  <c r="E53" i="44"/>
  <c r="E54" i="44"/>
  <c r="E45" i="44"/>
  <c r="E26" i="44"/>
  <c r="F26" i="44" s="1"/>
  <c r="E27" i="44"/>
  <c r="F27" i="44" s="1"/>
  <c r="E24" i="44"/>
  <c r="F24" i="44" s="1"/>
  <c r="F46" i="42"/>
  <c r="E46" i="42"/>
  <c r="E47" i="42"/>
  <c r="E48" i="42"/>
  <c r="E49" i="42"/>
  <c r="E50" i="42"/>
  <c r="E51" i="42"/>
  <c r="E52" i="42"/>
  <c r="E53" i="42"/>
  <c r="I29" i="46" l="1"/>
  <c r="J29" i="46" s="1"/>
  <c r="F34" i="46"/>
  <c r="F59" i="46"/>
  <c r="K247" i="46" s="1"/>
  <c r="F99" i="46"/>
  <c r="E206" i="46"/>
  <c r="E141" i="46"/>
  <c r="F206" i="46"/>
  <c r="G262" i="46"/>
  <c r="F141" i="46"/>
  <c r="G73" i="46"/>
  <c r="G88" i="46" s="1"/>
  <c r="F71" i="46"/>
  <c r="I64" i="46"/>
  <c r="J64" i="46" s="1"/>
  <c r="I24" i="46"/>
  <c r="J24" i="46" s="1"/>
  <c r="I45" i="46"/>
  <c r="J45" i="46" s="1"/>
  <c r="I118" i="46"/>
  <c r="J118" i="46" s="1"/>
  <c r="F78" i="46"/>
  <c r="I146" i="46"/>
  <c r="J146" i="46" s="1"/>
  <c r="G270" i="44"/>
  <c r="G272" i="44" s="1"/>
  <c r="F270" i="44"/>
  <c r="E270" i="44"/>
  <c r="G261" i="44"/>
  <c r="F261" i="44"/>
  <c r="G240" i="44"/>
  <c r="F240" i="44"/>
  <c r="G223" i="44"/>
  <c r="F223" i="44"/>
  <c r="E223" i="44"/>
  <c r="G207" i="44"/>
  <c r="I205" i="44"/>
  <c r="J205" i="44" s="1"/>
  <c r="I204" i="44"/>
  <c r="J204" i="44" s="1"/>
  <c r="I203" i="44"/>
  <c r="J203" i="44" s="1"/>
  <c r="I202" i="44"/>
  <c r="J202" i="44" s="1"/>
  <c r="I201" i="44"/>
  <c r="J201" i="44" s="1"/>
  <c r="I200" i="44"/>
  <c r="J200" i="44" s="1"/>
  <c r="I199" i="44"/>
  <c r="J199" i="44" s="1"/>
  <c r="I198" i="44"/>
  <c r="J198" i="44" s="1"/>
  <c r="I197" i="44"/>
  <c r="J197" i="44" s="1"/>
  <c r="I196" i="44"/>
  <c r="J196" i="44" s="1"/>
  <c r="I195" i="44"/>
  <c r="J195" i="44" s="1"/>
  <c r="I194" i="44"/>
  <c r="J194" i="44" s="1"/>
  <c r="I193" i="44"/>
  <c r="J193" i="44" s="1"/>
  <c r="I192" i="44"/>
  <c r="J192" i="44" s="1"/>
  <c r="I191" i="44"/>
  <c r="J191" i="44" s="1"/>
  <c r="I190" i="44"/>
  <c r="J190" i="44" s="1"/>
  <c r="I189" i="44"/>
  <c r="J189" i="44" s="1"/>
  <c r="I188" i="44"/>
  <c r="J188" i="44" s="1"/>
  <c r="F187" i="44"/>
  <c r="E187" i="44"/>
  <c r="I187" i="44" s="1"/>
  <c r="J187" i="44" s="1"/>
  <c r="F186" i="44"/>
  <c r="E186" i="44"/>
  <c r="I186" i="44" s="1"/>
  <c r="J186" i="44" s="1"/>
  <c r="F185" i="44"/>
  <c r="E185" i="44"/>
  <c r="I185" i="44" s="1"/>
  <c r="J185" i="44" s="1"/>
  <c r="F184" i="44"/>
  <c r="E184" i="44"/>
  <c r="I184" i="44" s="1"/>
  <c r="J184" i="44" s="1"/>
  <c r="I183" i="44"/>
  <c r="J183" i="44" s="1"/>
  <c r="F183" i="44"/>
  <c r="I182" i="44"/>
  <c r="J182" i="44" s="1"/>
  <c r="F182" i="44"/>
  <c r="I181" i="44"/>
  <c r="J181" i="44" s="1"/>
  <c r="F181" i="44"/>
  <c r="I180" i="44"/>
  <c r="J180" i="44" s="1"/>
  <c r="F180" i="44"/>
  <c r="I179" i="44"/>
  <c r="J179" i="44" s="1"/>
  <c r="F179" i="44"/>
  <c r="I178" i="44"/>
  <c r="J178" i="44" s="1"/>
  <c r="F178" i="44"/>
  <c r="I177" i="44"/>
  <c r="J177" i="44" s="1"/>
  <c r="F177" i="44"/>
  <c r="I176" i="44"/>
  <c r="J176" i="44" s="1"/>
  <c r="F176" i="44"/>
  <c r="I175" i="44"/>
  <c r="J175" i="44" s="1"/>
  <c r="F175" i="44"/>
  <c r="I174" i="44"/>
  <c r="J174" i="44" s="1"/>
  <c r="F174" i="44"/>
  <c r="I173" i="44"/>
  <c r="J173" i="44" s="1"/>
  <c r="F173" i="44"/>
  <c r="I172" i="44"/>
  <c r="J172" i="44" s="1"/>
  <c r="F172" i="44"/>
  <c r="I171" i="44"/>
  <c r="J171" i="44" s="1"/>
  <c r="F171" i="44"/>
  <c r="I170" i="44"/>
  <c r="J170" i="44" s="1"/>
  <c r="F170" i="44"/>
  <c r="I169" i="44"/>
  <c r="J169" i="44" s="1"/>
  <c r="F169" i="44"/>
  <c r="I168" i="44"/>
  <c r="J168" i="44" s="1"/>
  <c r="F168" i="44"/>
  <c r="I167" i="44"/>
  <c r="J167" i="44" s="1"/>
  <c r="F167" i="44"/>
  <c r="I166" i="44"/>
  <c r="J166" i="44" s="1"/>
  <c r="F166" i="44"/>
  <c r="I165" i="44"/>
  <c r="J165" i="44" s="1"/>
  <c r="F165" i="44"/>
  <c r="I164" i="44"/>
  <c r="J164" i="44" s="1"/>
  <c r="F164" i="44"/>
  <c r="F163" i="44"/>
  <c r="I163" i="44"/>
  <c r="J163" i="44" s="1"/>
  <c r="I162" i="44"/>
  <c r="J162" i="44" s="1"/>
  <c r="F162" i="44"/>
  <c r="F161" i="44"/>
  <c r="I161" i="44"/>
  <c r="J161" i="44" s="1"/>
  <c r="F160" i="44"/>
  <c r="I160" i="44"/>
  <c r="J160" i="44" s="1"/>
  <c r="F159" i="44"/>
  <c r="I159" i="44"/>
  <c r="J159" i="44" s="1"/>
  <c r="F158" i="44"/>
  <c r="I158" i="44"/>
  <c r="J158" i="44" s="1"/>
  <c r="F157" i="44"/>
  <c r="I157" i="44"/>
  <c r="J157" i="44" s="1"/>
  <c r="F156" i="44"/>
  <c r="I156" i="44"/>
  <c r="J156" i="44" s="1"/>
  <c r="F155" i="44"/>
  <c r="I155" i="44"/>
  <c r="J155" i="44" s="1"/>
  <c r="F154" i="44"/>
  <c r="I154" i="44"/>
  <c r="J154" i="44" s="1"/>
  <c r="F153" i="44"/>
  <c r="I153" i="44"/>
  <c r="J153" i="44" s="1"/>
  <c r="F152" i="44"/>
  <c r="I152" i="44"/>
  <c r="J152" i="44" s="1"/>
  <c r="F151" i="44"/>
  <c r="I151" i="44"/>
  <c r="J151" i="44" s="1"/>
  <c r="F150" i="44"/>
  <c r="I150" i="44"/>
  <c r="J150" i="44" s="1"/>
  <c r="F149" i="44"/>
  <c r="I149" i="44"/>
  <c r="J149" i="44" s="1"/>
  <c r="F148" i="44"/>
  <c r="I148" i="44"/>
  <c r="J148" i="44" s="1"/>
  <c r="F147" i="44"/>
  <c r="I147" i="44"/>
  <c r="J147" i="44" s="1"/>
  <c r="F146" i="44"/>
  <c r="I146" i="44"/>
  <c r="J146" i="44" s="1"/>
  <c r="G141" i="44"/>
  <c r="F140" i="44"/>
  <c r="I140" i="44"/>
  <c r="J140" i="44" s="1"/>
  <c r="F139" i="44"/>
  <c r="I139" i="44"/>
  <c r="J139" i="44" s="1"/>
  <c r="F138" i="44"/>
  <c r="I138" i="44"/>
  <c r="J138" i="44" s="1"/>
  <c r="F137" i="44"/>
  <c r="I137" i="44"/>
  <c r="J137" i="44" s="1"/>
  <c r="F136" i="44"/>
  <c r="I136" i="44"/>
  <c r="J136" i="44" s="1"/>
  <c r="F135" i="44"/>
  <c r="I135" i="44"/>
  <c r="J135" i="44" s="1"/>
  <c r="F134" i="44"/>
  <c r="I134" i="44"/>
  <c r="J134" i="44" s="1"/>
  <c r="I133" i="44"/>
  <c r="J133" i="44" s="1"/>
  <c r="F133" i="44"/>
  <c r="I132" i="44"/>
  <c r="J132" i="44" s="1"/>
  <c r="F132" i="44"/>
  <c r="I131" i="44"/>
  <c r="J131" i="44" s="1"/>
  <c r="F131" i="44"/>
  <c r="I130" i="44"/>
  <c r="J130" i="44" s="1"/>
  <c r="F130" i="44"/>
  <c r="I129" i="44"/>
  <c r="J129" i="44" s="1"/>
  <c r="F129" i="44"/>
  <c r="I128" i="44"/>
  <c r="J128" i="44" s="1"/>
  <c r="F128" i="44"/>
  <c r="I127" i="44"/>
  <c r="J127" i="44" s="1"/>
  <c r="F127" i="44"/>
  <c r="I126" i="44"/>
  <c r="J126" i="44" s="1"/>
  <c r="F125" i="44"/>
  <c r="I125" i="44"/>
  <c r="J125" i="44" s="1"/>
  <c r="F124" i="44"/>
  <c r="I124" i="44"/>
  <c r="J124" i="44" s="1"/>
  <c r="F123" i="44"/>
  <c r="I123" i="44"/>
  <c r="J123" i="44" s="1"/>
  <c r="F122" i="44"/>
  <c r="I122" i="44"/>
  <c r="J122" i="44" s="1"/>
  <c r="F121" i="44"/>
  <c r="I121" i="44"/>
  <c r="J121" i="44" s="1"/>
  <c r="F120" i="44"/>
  <c r="I120" i="44"/>
  <c r="J120" i="44" s="1"/>
  <c r="F119" i="44"/>
  <c r="I119" i="44"/>
  <c r="J119" i="44" s="1"/>
  <c r="F118" i="44"/>
  <c r="I118" i="44"/>
  <c r="J118" i="44" s="1"/>
  <c r="G108" i="44"/>
  <c r="F108" i="44"/>
  <c r="G99" i="44"/>
  <c r="E99" i="44"/>
  <c r="F98" i="44"/>
  <c r="F97" i="44"/>
  <c r="G85" i="44"/>
  <c r="F83" i="44"/>
  <c r="F85" i="44" s="1"/>
  <c r="E83" i="44"/>
  <c r="I82" i="44"/>
  <c r="I78" i="44"/>
  <c r="G71" i="44"/>
  <c r="E69" i="44"/>
  <c r="F69" i="44" s="1"/>
  <c r="I69" i="44" s="1"/>
  <c r="J69" i="44" s="1"/>
  <c r="I68" i="44"/>
  <c r="J68" i="44" s="1"/>
  <c r="I67" i="44"/>
  <c r="J67" i="44" s="1"/>
  <c r="I66" i="44"/>
  <c r="J66" i="44" s="1"/>
  <c r="I65" i="44"/>
  <c r="J65" i="44" s="1"/>
  <c r="G59" i="44"/>
  <c r="F56" i="44"/>
  <c r="I56" i="44" s="1"/>
  <c r="J56" i="44" s="1"/>
  <c r="F55" i="44"/>
  <c r="I55" i="44" s="1"/>
  <c r="J55" i="44" s="1"/>
  <c r="F54" i="44"/>
  <c r="I54" i="44" s="1"/>
  <c r="J54" i="44" s="1"/>
  <c r="F53" i="44"/>
  <c r="I53" i="44" s="1"/>
  <c r="J53" i="44" s="1"/>
  <c r="F52" i="44"/>
  <c r="I52" i="44" s="1"/>
  <c r="J52" i="44" s="1"/>
  <c r="F51" i="44"/>
  <c r="I51" i="44" s="1"/>
  <c r="J51" i="44" s="1"/>
  <c r="F50" i="44"/>
  <c r="I50" i="44" s="1"/>
  <c r="J50" i="44" s="1"/>
  <c r="F49" i="44"/>
  <c r="I49" i="44" s="1"/>
  <c r="J49" i="44" s="1"/>
  <c r="F48" i="44"/>
  <c r="I48" i="44" s="1"/>
  <c r="J48" i="44" s="1"/>
  <c r="F47" i="44"/>
  <c r="I47" i="44" s="1"/>
  <c r="J47" i="44" s="1"/>
  <c r="F46" i="44"/>
  <c r="I46" i="44" s="1"/>
  <c r="J46" i="44" s="1"/>
  <c r="F45" i="44"/>
  <c r="G40" i="44"/>
  <c r="F40" i="44"/>
  <c r="E40" i="44"/>
  <c r="G34" i="44"/>
  <c r="E34" i="44"/>
  <c r="I33" i="44"/>
  <c r="J33" i="44" s="1"/>
  <c r="I32" i="44"/>
  <c r="J32" i="44" s="1"/>
  <c r="I31" i="44"/>
  <c r="J31" i="44" s="1"/>
  <c r="I30" i="44"/>
  <c r="J30" i="44" s="1"/>
  <c r="I29" i="44"/>
  <c r="J29" i="44" s="1"/>
  <c r="I28" i="44"/>
  <c r="J28" i="44" s="1"/>
  <c r="I27" i="44"/>
  <c r="J27" i="44" s="1"/>
  <c r="I26" i="44"/>
  <c r="J26" i="44" s="1"/>
  <c r="I25" i="44"/>
  <c r="J25" i="44" s="1"/>
  <c r="I24" i="44"/>
  <c r="J24" i="44" s="1"/>
  <c r="F19" i="44"/>
  <c r="E145" i="42"/>
  <c r="E146" i="42"/>
  <c r="I146" i="42" s="1"/>
  <c r="J146" i="42" s="1"/>
  <c r="E147" i="42"/>
  <c r="E148" i="42"/>
  <c r="E149" i="42"/>
  <c r="I149" i="42" s="1"/>
  <c r="J149" i="42" s="1"/>
  <c r="E150" i="42"/>
  <c r="E151" i="42"/>
  <c r="E152" i="42"/>
  <c r="I152" i="42" s="1"/>
  <c r="J152" i="42" s="1"/>
  <c r="E153" i="42"/>
  <c r="E154" i="42"/>
  <c r="I154" i="42" s="1"/>
  <c r="J154" i="42" s="1"/>
  <c r="E155" i="42"/>
  <c r="E156" i="42"/>
  <c r="I156" i="42" s="1"/>
  <c r="J156" i="42" s="1"/>
  <c r="E157" i="42"/>
  <c r="I157" i="42" s="1"/>
  <c r="J157" i="42" s="1"/>
  <c r="E158" i="42"/>
  <c r="I158" i="42" s="1"/>
  <c r="J158" i="42" s="1"/>
  <c r="E159" i="42"/>
  <c r="E160" i="42"/>
  <c r="I160" i="42" s="1"/>
  <c r="J160" i="42" s="1"/>
  <c r="E161" i="42"/>
  <c r="I161" i="42" s="1"/>
  <c r="J161" i="42" s="1"/>
  <c r="E162" i="42"/>
  <c r="I162" i="42" s="1"/>
  <c r="J162" i="42" s="1"/>
  <c r="E144" i="42"/>
  <c r="E117" i="42"/>
  <c r="E118" i="42"/>
  <c r="E119" i="42"/>
  <c r="E120" i="42"/>
  <c r="I120" i="42" s="1"/>
  <c r="J120" i="42" s="1"/>
  <c r="E121" i="42"/>
  <c r="I121" i="42" s="1"/>
  <c r="J121" i="42" s="1"/>
  <c r="E122" i="42"/>
  <c r="I122" i="42" s="1"/>
  <c r="J122" i="42" s="1"/>
  <c r="E123" i="42"/>
  <c r="I123" i="42" s="1"/>
  <c r="J123" i="42" s="1"/>
  <c r="E124" i="42"/>
  <c r="I124" i="42" s="1"/>
  <c r="J124" i="42" s="1"/>
  <c r="E116" i="42"/>
  <c r="F47" i="42"/>
  <c r="I47" i="42" s="1"/>
  <c r="J47" i="42" s="1"/>
  <c r="F48" i="42"/>
  <c r="I48" i="42" s="1"/>
  <c r="J48" i="42" s="1"/>
  <c r="F49" i="42"/>
  <c r="I49" i="42" s="1"/>
  <c r="J49" i="42" s="1"/>
  <c r="F50" i="42"/>
  <c r="I50" i="42" s="1"/>
  <c r="J50" i="42" s="1"/>
  <c r="F51" i="42"/>
  <c r="I51" i="42" s="1"/>
  <c r="J51" i="42" s="1"/>
  <c r="F52" i="42"/>
  <c r="I52" i="42" s="1"/>
  <c r="J52" i="42" s="1"/>
  <c r="F53" i="42"/>
  <c r="I53" i="42" s="1"/>
  <c r="J53" i="42" s="1"/>
  <c r="I26" i="42"/>
  <c r="J26" i="42" s="1"/>
  <c r="I25" i="42"/>
  <c r="J25" i="42" s="1"/>
  <c r="I24" i="42"/>
  <c r="J24" i="42" s="1"/>
  <c r="G264" i="42"/>
  <c r="G266" i="42" s="1"/>
  <c r="F264" i="42"/>
  <c r="E264" i="42"/>
  <c r="G255" i="42"/>
  <c r="F255" i="42"/>
  <c r="G238" i="42"/>
  <c r="F238" i="42"/>
  <c r="G221" i="42"/>
  <c r="F221" i="42"/>
  <c r="E221" i="42"/>
  <c r="G205" i="42"/>
  <c r="I203" i="42"/>
  <c r="J203" i="42" s="1"/>
  <c r="I202" i="42"/>
  <c r="J202" i="42" s="1"/>
  <c r="I201" i="42"/>
  <c r="J201" i="42" s="1"/>
  <c r="I200" i="42"/>
  <c r="J200" i="42" s="1"/>
  <c r="I199" i="42"/>
  <c r="J199" i="42" s="1"/>
  <c r="I198" i="42"/>
  <c r="J198" i="42" s="1"/>
  <c r="I197" i="42"/>
  <c r="J197" i="42" s="1"/>
  <c r="I196" i="42"/>
  <c r="J196" i="42" s="1"/>
  <c r="I195" i="42"/>
  <c r="J195" i="42" s="1"/>
  <c r="I194" i="42"/>
  <c r="J194" i="42" s="1"/>
  <c r="I193" i="42"/>
  <c r="J193" i="42" s="1"/>
  <c r="I192" i="42"/>
  <c r="J192" i="42" s="1"/>
  <c r="I191" i="42"/>
  <c r="J191" i="42" s="1"/>
  <c r="I190" i="42"/>
  <c r="J190" i="42" s="1"/>
  <c r="I189" i="42"/>
  <c r="J189" i="42" s="1"/>
  <c r="I188" i="42"/>
  <c r="J188" i="42" s="1"/>
  <c r="I187" i="42"/>
  <c r="J187" i="42" s="1"/>
  <c r="J186" i="42"/>
  <c r="I186" i="42"/>
  <c r="F185" i="42"/>
  <c r="E185" i="42"/>
  <c r="I185" i="42" s="1"/>
  <c r="J185" i="42" s="1"/>
  <c r="F184" i="42"/>
  <c r="E184" i="42"/>
  <c r="I184" i="42" s="1"/>
  <c r="J184" i="42" s="1"/>
  <c r="F183" i="42"/>
  <c r="E183" i="42"/>
  <c r="I183" i="42" s="1"/>
  <c r="J183" i="42" s="1"/>
  <c r="F182" i="42"/>
  <c r="E182" i="42"/>
  <c r="I182" i="42" s="1"/>
  <c r="J182" i="42" s="1"/>
  <c r="I181" i="42"/>
  <c r="J181" i="42" s="1"/>
  <c r="F181" i="42"/>
  <c r="I180" i="42"/>
  <c r="J180" i="42" s="1"/>
  <c r="F180" i="42"/>
  <c r="I179" i="42"/>
  <c r="J179" i="42" s="1"/>
  <c r="F179" i="42"/>
  <c r="I178" i="42"/>
  <c r="J178" i="42" s="1"/>
  <c r="F178" i="42"/>
  <c r="I177" i="42"/>
  <c r="J177" i="42" s="1"/>
  <c r="F177" i="42"/>
  <c r="I176" i="42"/>
  <c r="J176" i="42" s="1"/>
  <c r="F176" i="42"/>
  <c r="F175" i="42"/>
  <c r="I175" i="42"/>
  <c r="J175" i="42" s="1"/>
  <c r="F174" i="42"/>
  <c r="I174" i="42"/>
  <c r="J174" i="42" s="1"/>
  <c r="F173" i="42"/>
  <c r="I173" i="42"/>
  <c r="J173" i="42" s="1"/>
  <c r="F172" i="42"/>
  <c r="I172" i="42"/>
  <c r="J172" i="42" s="1"/>
  <c r="F171" i="42"/>
  <c r="I171" i="42"/>
  <c r="J171" i="42" s="1"/>
  <c r="F170" i="42"/>
  <c r="I170" i="42"/>
  <c r="J170" i="42" s="1"/>
  <c r="F169" i="42"/>
  <c r="I169" i="42"/>
  <c r="J169" i="42" s="1"/>
  <c r="F168" i="42"/>
  <c r="I168" i="42"/>
  <c r="J168" i="42" s="1"/>
  <c r="F167" i="42"/>
  <c r="I167" i="42"/>
  <c r="J167" i="42" s="1"/>
  <c r="F166" i="42"/>
  <c r="I166" i="42"/>
  <c r="J166" i="42" s="1"/>
  <c r="F165" i="42"/>
  <c r="I165" i="42"/>
  <c r="J165" i="42" s="1"/>
  <c r="F164" i="42"/>
  <c r="I164" i="42"/>
  <c r="J164" i="42" s="1"/>
  <c r="F163" i="42"/>
  <c r="I163" i="42"/>
  <c r="J163" i="42" s="1"/>
  <c r="F162" i="42"/>
  <c r="F161" i="42"/>
  <c r="F160" i="42"/>
  <c r="F159" i="42"/>
  <c r="I159" i="42"/>
  <c r="J159" i="42" s="1"/>
  <c r="F158" i="42"/>
  <c r="F157" i="42"/>
  <c r="F156" i="42"/>
  <c r="F155" i="42"/>
  <c r="I155" i="42"/>
  <c r="J155" i="42" s="1"/>
  <c r="F154" i="42"/>
  <c r="F153" i="42"/>
  <c r="I153" i="42"/>
  <c r="J153" i="42" s="1"/>
  <c r="F152" i="42"/>
  <c r="F151" i="42"/>
  <c r="I151" i="42"/>
  <c r="J151" i="42" s="1"/>
  <c r="F150" i="42"/>
  <c r="I150" i="42"/>
  <c r="J150" i="42" s="1"/>
  <c r="F149" i="42"/>
  <c r="F148" i="42"/>
  <c r="I148" i="42"/>
  <c r="J148" i="42" s="1"/>
  <c r="F147" i="42"/>
  <c r="I147" i="42"/>
  <c r="J147" i="42" s="1"/>
  <c r="F146" i="42"/>
  <c r="F145" i="42"/>
  <c r="I145" i="42"/>
  <c r="J145" i="42" s="1"/>
  <c r="F144" i="42"/>
  <c r="G139" i="42"/>
  <c r="F138" i="42"/>
  <c r="E138" i="42"/>
  <c r="I138" i="42" s="1"/>
  <c r="J138" i="42" s="1"/>
  <c r="F137" i="42"/>
  <c r="E137" i="42"/>
  <c r="I137" i="42" s="1"/>
  <c r="J137" i="42" s="1"/>
  <c r="F136" i="42"/>
  <c r="E136" i="42"/>
  <c r="I136" i="42" s="1"/>
  <c r="J136" i="42" s="1"/>
  <c r="F135" i="42"/>
  <c r="E135" i="42"/>
  <c r="I135" i="42" s="1"/>
  <c r="J135" i="42" s="1"/>
  <c r="F134" i="42"/>
  <c r="E134" i="42"/>
  <c r="I134" i="42" s="1"/>
  <c r="J134" i="42" s="1"/>
  <c r="I133" i="42"/>
  <c r="J133" i="42" s="1"/>
  <c r="F133" i="42"/>
  <c r="E133" i="42"/>
  <c r="F132" i="42"/>
  <c r="E132" i="42"/>
  <c r="I132" i="42" s="1"/>
  <c r="J132" i="42" s="1"/>
  <c r="J131" i="42"/>
  <c r="I131" i="42"/>
  <c r="F131" i="42"/>
  <c r="I130" i="42"/>
  <c r="J130" i="42" s="1"/>
  <c r="F130" i="42"/>
  <c r="I129" i="42"/>
  <c r="J129" i="42" s="1"/>
  <c r="F129" i="42"/>
  <c r="J128" i="42"/>
  <c r="I128" i="42"/>
  <c r="F128" i="42"/>
  <c r="I127" i="42"/>
  <c r="J127" i="42" s="1"/>
  <c r="F127" i="42"/>
  <c r="I126" i="42"/>
  <c r="J126" i="42" s="1"/>
  <c r="F126" i="42"/>
  <c r="I125" i="42"/>
  <c r="J125" i="42" s="1"/>
  <c r="F125" i="42"/>
  <c r="F124" i="42"/>
  <c r="F123" i="42"/>
  <c r="F122" i="42"/>
  <c r="F121" i="42"/>
  <c r="F120" i="42"/>
  <c r="F119" i="42"/>
  <c r="I119" i="42"/>
  <c r="J119" i="42" s="1"/>
  <c r="F118" i="42"/>
  <c r="I118" i="42"/>
  <c r="J118" i="42" s="1"/>
  <c r="F117" i="42"/>
  <c r="I117" i="42"/>
  <c r="J117" i="42" s="1"/>
  <c r="F116" i="42"/>
  <c r="G106" i="42"/>
  <c r="F106" i="42"/>
  <c r="G97" i="42"/>
  <c r="G110" i="42" s="1"/>
  <c r="F96" i="42"/>
  <c r="F95" i="42"/>
  <c r="G81" i="42"/>
  <c r="G83" i="42" s="1"/>
  <c r="F81" i="42"/>
  <c r="F83" i="42" s="1"/>
  <c r="E81" i="42"/>
  <c r="I80" i="42"/>
  <c r="I79" i="42"/>
  <c r="G72" i="42"/>
  <c r="E70" i="42"/>
  <c r="F70" i="42" s="1"/>
  <c r="I70" i="42" s="1"/>
  <c r="J70" i="42" s="1"/>
  <c r="E69" i="42"/>
  <c r="F69" i="42" s="1"/>
  <c r="I69" i="42" s="1"/>
  <c r="J69" i="42" s="1"/>
  <c r="E68" i="42"/>
  <c r="F68" i="42" s="1"/>
  <c r="I68" i="42" s="1"/>
  <c r="J68" i="42" s="1"/>
  <c r="F67" i="42"/>
  <c r="I67" i="42" s="1"/>
  <c r="J67" i="42" s="1"/>
  <c r="F66" i="42"/>
  <c r="I66" i="42" s="1"/>
  <c r="J66" i="42" s="1"/>
  <c r="F65" i="42"/>
  <c r="I65" i="42" s="1"/>
  <c r="J65" i="42" s="1"/>
  <c r="G60" i="42"/>
  <c r="I57" i="42"/>
  <c r="J57" i="42" s="1"/>
  <c r="F57" i="42"/>
  <c r="F56" i="42"/>
  <c r="I56" i="42" s="1"/>
  <c r="J56" i="42" s="1"/>
  <c r="F55" i="42"/>
  <c r="I55" i="42" s="1"/>
  <c r="J55" i="42" s="1"/>
  <c r="F54" i="42"/>
  <c r="I54" i="42" s="1"/>
  <c r="J54" i="42" s="1"/>
  <c r="G41" i="42"/>
  <c r="F41" i="42"/>
  <c r="E41" i="42"/>
  <c r="G35" i="42"/>
  <c r="E35" i="42"/>
  <c r="I34" i="42"/>
  <c r="J34" i="42" s="1"/>
  <c r="I33" i="42"/>
  <c r="J33" i="42" s="1"/>
  <c r="F32" i="42"/>
  <c r="I32" i="42" s="1"/>
  <c r="J32" i="42" s="1"/>
  <c r="F31" i="42"/>
  <c r="I31" i="42" s="1"/>
  <c r="J31" i="42" s="1"/>
  <c r="F30" i="42"/>
  <c r="I30" i="42" s="1"/>
  <c r="J30" i="42" s="1"/>
  <c r="F29" i="42"/>
  <c r="I29" i="42" s="1"/>
  <c r="J29" i="42" s="1"/>
  <c r="F28" i="42"/>
  <c r="I28" i="42" s="1"/>
  <c r="J28" i="42" s="1"/>
  <c r="F27" i="42"/>
  <c r="I27" i="42" s="1"/>
  <c r="J27" i="42" s="1"/>
  <c r="F19" i="42"/>
  <c r="E145" i="37"/>
  <c r="E146" i="37"/>
  <c r="E147" i="37"/>
  <c r="E148" i="37"/>
  <c r="E149" i="37"/>
  <c r="I149" i="37" s="1"/>
  <c r="J149" i="37" s="1"/>
  <c r="E150" i="37"/>
  <c r="E151" i="37"/>
  <c r="I151" i="37" s="1"/>
  <c r="J151" i="37" s="1"/>
  <c r="E152" i="37"/>
  <c r="I152" i="37" s="1"/>
  <c r="J152" i="37" s="1"/>
  <c r="E153" i="37"/>
  <c r="E154" i="37"/>
  <c r="E155" i="37"/>
  <c r="E156" i="37"/>
  <c r="E157" i="37"/>
  <c r="E158" i="37"/>
  <c r="E159" i="37"/>
  <c r="E160" i="37"/>
  <c r="I160" i="37" s="1"/>
  <c r="J160" i="37" s="1"/>
  <c r="E161" i="37"/>
  <c r="E162" i="37"/>
  <c r="E163" i="37"/>
  <c r="E164" i="37"/>
  <c r="E165" i="37"/>
  <c r="I165" i="37" s="1"/>
  <c r="J165" i="37" s="1"/>
  <c r="E166" i="37"/>
  <c r="E167" i="37"/>
  <c r="I167" i="37" s="1"/>
  <c r="J167" i="37" s="1"/>
  <c r="E168" i="37"/>
  <c r="I168" i="37" s="1"/>
  <c r="J168" i="37" s="1"/>
  <c r="E169" i="37"/>
  <c r="I169" i="37" s="1"/>
  <c r="J169" i="37" s="1"/>
  <c r="E170" i="37"/>
  <c r="E171" i="37"/>
  <c r="E172" i="37"/>
  <c r="E173" i="37"/>
  <c r="I173" i="37" s="1"/>
  <c r="J173" i="37" s="1"/>
  <c r="E174" i="37"/>
  <c r="I174" i="37" s="1"/>
  <c r="J174" i="37" s="1"/>
  <c r="E175" i="37"/>
  <c r="I175" i="37" s="1"/>
  <c r="J175" i="37" s="1"/>
  <c r="E144" i="37"/>
  <c r="I144" i="37" s="1"/>
  <c r="J144" i="37" s="1"/>
  <c r="I122" i="37"/>
  <c r="J122" i="37" s="1"/>
  <c r="E117" i="37"/>
  <c r="I117" i="37" s="1"/>
  <c r="J117" i="37" s="1"/>
  <c r="E118" i="37"/>
  <c r="I118" i="37" s="1"/>
  <c r="J118" i="37" s="1"/>
  <c r="E119" i="37"/>
  <c r="I119" i="37" s="1"/>
  <c r="J119" i="37" s="1"/>
  <c r="E120" i="37"/>
  <c r="I120" i="37" s="1"/>
  <c r="J120" i="37" s="1"/>
  <c r="E121" i="37"/>
  <c r="I121" i="37" s="1"/>
  <c r="J121" i="37" s="1"/>
  <c r="E116" i="37"/>
  <c r="J95" i="37"/>
  <c r="I95" i="37"/>
  <c r="E95" i="37"/>
  <c r="F95" i="37" s="1"/>
  <c r="E47" i="37"/>
  <c r="F47" i="37" s="1"/>
  <c r="I47" i="37" s="1"/>
  <c r="J47" i="37" s="1"/>
  <c r="E48" i="37"/>
  <c r="F48" i="37" s="1"/>
  <c r="I48" i="37" s="1"/>
  <c r="J48" i="37" s="1"/>
  <c r="E49" i="37"/>
  <c r="F49" i="37" s="1"/>
  <c r="I49" i="37" s="1"/>
  <c r="J49" i="37" s="1"/>
  <c r="E50" i="37"/>
  <c r="F50" i="37" s="1"/>
  <c r="I50" i="37" s="1"/>
  <c r="J50" i="37" s="1"/>
  <c r="E51" i="37"/>
  <c r="F51" i="37" s="1"/>
  <c r="I51" i="37" s="1"/>
  <c r="J51" i="37" s="1"/>
  <c r="E52" i="37"/>
  <c r="F52" i="37" s="1"/>
  <c r="I52" i="37" s="1"/>
  <c r="J52" i="37" s="1"/>
  <c r="E46" i="37"/>
  <c r="F46" i="37" s="1"/>
  <c r="G35" i="37"/>
  <c r="F35" i="37"/>
  <c r="G221" i="37"/>
  <c r="F221" i="37"/>
  <c r="I34" i="37"/>
  <c r="J34" i="37" s="1"/>
  <c r="J31" i="37"/>
  <c r="J32" i="37"/>
  <c r="I33" i="37"/>
  <c r="J33" i="37" s="1"/>
  <c r="F25" i="37"/>
  <c r="F26" i="37"/>
  <c r="F27" i="37"/>
  <c r="I27" i="37" s="1"/>
  <c r="J27" i="37" s="1"/>
  <c r="F28" i="37"/>
  <c r="F29" i="37"/>
  <c r="I29" i="37" s="1"/>
  <c r="J29" i="37" s="1"/>
  <c r="F30" i="37"/>
  <c r="I30" i="37" s="1"/>
  <c r="J30" i="37" s="1"/>
  <c r="F31" i="37"/>
  <c r="F32" i="37"/>
  <c r="I32" i="37" s="1"/>
  <c r="F24" i="37"/>
  <c r="I24" i="37" s="1"/>
  <c r="F54" i="37"/>
  <c r="I54" i="37" s="1"/>
  <c r="J54" i="37" s="1"/>
  <c r="F55" i="37"/>
  <c r="I55" i="37" s="1"/>
  <c r="J55" i="37" s="1"/>
  <c r="F56" i="37"/>
  <c r="I56" i="37" s="1"/>
  <c r="J56" i="37" s="1"/>
  <c r="G268" i="39"/>
  <c r="G264" i="39"/>
  <c r="G266" i="39" s="1"/>
  <c r="F264" i="39"/>
  <c r="E264" i="39"/>
  <c r="G255" i="39"/>
  <c r="F255" i="39"/>
  <c r="G238" i="39"/>
  <c r="F238" i="39"/>
  <c r="G221" i="39"/>
  <c r="F221" i="39"/>
  <c r="E221" i="39"/>
  <c r="G205" i="39"/>
  <c r="I203" i="39"/>
  <c r="J203" i="39" s="1"/>
  <c r="J202" i="39"/>
  <c r="I202" i="39"/>
  <c r="I201" i="39"/>
  <c r="J201" i="39" s="1"/>
  <c r="I200" i="39"/>
  <c r="J200" i="39" s="1"/>
  <c r="I199" i="39"/>
  <c r="J199" i="39" s="1"/>
  <c r="J198" i="39"/>
  <c r="I198" i="39"/>
  <c r="I197" i="39"/>
  <c r="J197" i="39" s="1"/>
  <c r="I196" i="39"/>
  <c r="J196" i="39" s="1"/>
  <c r="I195" i="39"/>
  <c r="J195" i="39" s="1"/>
  <c r="J194" i="39"/>
  <c r="I194" i="39"/>
  <c r="I193" i="39"/>
  <c r="J193" i="39" s="1"/>
  <c r="I192" i="39"/>
  <c r="J192" i="39" s="1"/>
  <c r="I191" i="39"/>
  <c r="J191" i="39" s="1"/>
  <c r="J190" i="39"/>
  <c r="I190" i="39"/>
  <c r="I189" i="39"/>
  <c r="J189" i="39" s="1"/>
  <c r="I188" i="39"/>
  <c r="J188" i="39" s="1"/>
  <c r="I187" i="39"/>
  <c r="J187" i="39" s="1"/>
  <c r="J186" i="39"/>
  <c r="I186" i="39"/>
  <c r="F185" i="39"/>
  <c r="E185" i="39"/>
  <c r="I185" i="39" s="1"/>
  <c r="J185" i="39" s="1"/>
  <c r="F184" i="39"/>
  <c r="E184" i="39"/>
  <c r="I184" i="39" s="1"/>
  <c r="J184" i="39" s="1"/>
  <c r="F183" i="39"/>
  <c r="E183" i="39"/>
  <c r="I183" i="39" s="1"/>
  <c r="J183" i="39" s="1"/>
  <c r="F182" i="39"/>
  <c r="E182" i="39"/>
  <c r="I182" i="39" s="1"/>
  <c r="J182" i="39" s="1"/>
  <c r="F181" i="39"/>
  <c r="E181" i="39"/>
  <c r="I181" i="39" s="1"/>
  <c r="J181" i="39" s="1"/>
  <c r="F180" i="39"/>
  <c r="E180" i="39"/>
  <c r="I180" i="39" s="1"/>
  <c r="J180" i="39" s="1"/>
  <c r="F179" i="39"/>
  <c r="E179" i="39"/>
  <c r="I179" i="39" s="1"/>
  <c r="J179" i="39" s="1"/>
  <c r="F178" i="39"/>
  <c r="E178" i="39"/>
  <c r="I178" i="39" s="1"/>
  <c r="J178" i="39" s="1"/>
  <c r="F177" i="39"/>
  <c r="E177" i="39"/>
  <c r="I177" i="39" s="1"/>
  <c r="J177" i="39" s="1"/>
  <c r="F176" i="39"/>
  <c r="E176" i="39"/>
  <c r="I176" i="39" s="1"/>
  <c r="J176" i="39" s="1"/>
  <c r="F175" i="39"/>
  <c r="E175" i="39"/>
  <c r="I175" i="39" s="1"/>
  <c r="J175" i="39" s="1"/>
  <c r="F174" i="39"/>
  <c r="E174" i="39"/>
  <c r="I174" i="39" s="1"/>
  <c r="J174" i="39" s="1"/>
  <c r="F173" i="39"/>
  <c r="E173" i="39"/>
  <c r="I173" i="39" s="1"/>
  <c r="J173" i="39" s="1"/>
  <c r="F172" i="39"/>
  <c r="E172" i="39"/>
  <c r="I172" i="39" s="1"/>
  <c r="J172" i="39" s="1"/>
  <c r="F171" i="39"/>
  <c r="E171" i="39"/>
  <c r="I171" i="39" s="1"/>
  <c r="J171" i="39" s="1"/>
  <c r="F170" i="39"/>
  <c r="E170" i="39"/>
  <c r="I170" i="39" s="1"/>
  <c r="J170" i="39" s="1"/>
  <c r="F169" i="39"/>
  <c r="E169" i="39"/>
  <c r="I169" i="39" s="1"/>
  <c r="J169" i="39" s="1"/>
  <c r="F168" i="39"/>
  <c r="E168" i="39"/>
  <c r="I168" i="39" s="1"/>
  <c r="J168" i="39" s="1"/>
  <c r="F167" i="39"/>
  <c r="E167" i="39"/>
  <c r="I167" i="39" s="1"/>
  <c r="J167" i="39" s="1"/>
  <c r="F166" i="39"/>
  <c r="E166" i="39"/>
  <c r="I166" i="39" s="1"/>
  <c r="J166" i="39" s="1"/>
  <c r="F165" i="39"/>
  <c r="E165" i="39"/>
  <c r="I165" i="39" s="1"/>
  <c r="J165" i="39" s="1"/>
  <c r="F164" i="39"/>
  <c r="E164" i="39"/>
  <c r="I164" i="39" s="1"/>
  <c r="J164" i="39" s="1"/>
  <c r="F163" i="39"/>
  <c r="E163" i="39"/>
  <c r="I163" i="39" s="1"/>
  <c r="J163" i="39" s="1"/>
  <c r="F162" i="39"/>
  <c r="E162" i="39"/>
  <c r="I162" i="39" s="1"/>
  <c r="J162" i="39" s="1"/>
  <c r="F161" i="39"/>
  <c r="E161" i="39"/>
  <c r="I161" i="39" s="1"/>
  <c r="J161" i="39" s="1"/>
  <c r="F160" i="39"/>
  <c r="E160" i="39"/>
  <c r="I160" i="39" s="1"/>
  <c r="J160" i="39" s="1"/>
  <c r="F159" i="39"/>
  <c r="E159" i="39"/>
  <c r="I159" i="39" s="1"/>
  <c r="J159" i="39" s="1"/>
  <c r="F158" i="39"/>
  <c r="E158" i="39"/>
  <c r="I158" i="39" s="1"/>
  <c r="J158" i="39" s="1"/>
  <c r="F157" i="39"/>
  <c r="E157" i="39"/>
  <c r="I157" i="39" s="1"/>
  <c r="J157" i="39" s="1"/>
  <c r="F156" i="39"/>
  <c r="E156" i="39"/>
  <c r="I156" i="39" s="1"/>
  <c r="J156" i="39" s="1"/>
  <c r="F155" i="39"/>
  <c r="E155" i="39"/>
  <c r="I155" i="39" s="1"/>
  <c r="J155" i="39" s="1"/>
  <c r="F154" i="39"/>
  <c r="E154" i="39"/>
  <c r="I154" i="39" s="1"/>
  <c r="J154" i="39" s="1"/>
  <c r="F153" i="39"/>
  <c r="E153" i="39"/>
  <c r="I153" i="39" s="1"/>
  <c r="J153" i="39" s="1"/>
  <c r="F152" i="39"/>
  <c r="E152" i="39"/>
  <c r="I152" i="39" s="1"/>
  <c r="J152" i="39" s="1"/>
  <c r="F151" i="39"/>
  <c r="E151" i="39"/>
  <c r="I151" i="39" s="1"/>
  <c r="J151" i="39" s="1"/>
  <c r="F150" i="39"/>
  <c r="E150" i="39"/>
  <c r="I150" i="39" s="1"/>
  <c r="J150" i="39" s="1"/>
  <c r="F149" i="39"/>
  <c r="E149" i="39"/>
  <c r="I149" i="39" s="1"/>
  <c r="J149" i="39" s="1"/>
  <c r="F148" i="39"/>
  <c r="E148" i="39"/>
  <c r="I148" i="39" s="1"/>
  <c r="J148" i="39" s="1"/>
  <c r="F147" i="39"/>
  <c r="E147" i="39"/>
  <c r="I147" i="39" s="1"/>
  <c r="J147" i="39" s="1"/>
  <c r="F146" i="39"/>
  <c r="E146" i="39"/>
  <c r="I146" i="39" s="1"/>
  <c r="J146" i="39" s="1"/>
  <c r="F145" i="39"/>
  <c r="E145" i="39"/>
  <c r="I145" i="39" s="1"/>
  <c r="J145" i="39" s="1"/>
  <c r="F144" i="39"/>
  <c r="F205" i="39" s="1"/>
  <c r="E144" i="39"/>
  <c r="E205" i="39" s="1"/>
  <c r="G139" i="39"/>
  <c r="G257" i="39" s="1"/>
  <c r="F138" i="39"/>
  <c r="E138" i="39"/>
  <c r="I138" i="39" s="1"/>
  <c r="J138" i="39" s="1"/>
  <c r="F137" i="39"/>
  <c r="E137" i="39"/>
  <c r="I137" i="39" s="1"/>
  <c r="J137" i="39" s="1"/>
  <c r="F136" i="39"/>
  <c r="E136" i="39"/>
  <c r="I136" i="39" s="1"/>
  <c r="J136" i="39" s="1"/>
  <c r="F135" i="39"/>
  <c r="E135" i="39"/>
  <c r="I135" i="39" s="1"/>
  <c r="J135" i="39" s="1"/>
  <c r="F134" i="39"/>
  <c r="E134" i="39"/>
  <c r="I134" i="39" s="1"/>
  <c r="J134" i="39" s="1"/>
  <c r="F133" i="39"/>
  <c r="E133" i="39"/>
  <c r="I133" i="39" s="1"/>
  <c r="J133" i="39" s="1"/>
  <c r="F132" i="39"/>
  <c r="E132" i="39"/>
  <c r="I132" i="39" s="1"/>
  <c r="J132" i="39" s="1"/>
  <c r="F131" i="39"/>
  <c r="E131" i="39"/>
  <c r="I131" i="39" s="1"/>
  <c r="J131" i="39" s="1"/>
  <c r="F130" i="39"/>
  <c r="E130" i="39"/>
  <c r="I130" i="39" s="1"/>
  <c r="J130" i="39" s="1"/>
  <c r="F129" i="39"/>
  <c r="E129" i="39"/>
  <c r="I129" i="39" s="1"/>
  <c r="J129" i="39" s="1"/>
  <c r="F128" i="39"/>
  <c r="E128" i="39"/>
  <c r="I128" i="39" s="1"/>
  <c r="J128" i="39" s="1"/>
  <c r="F127" i="39"/>
  <c r="E127" i="39"/>
  <c r="I127" i="39" s="1"/>
  <c r="J127" i="39" s="1"/>
  <c r="F126" i="39"/>
  <c r="E126" i="39"/>
  <c r="I126" i="39" s="1"/>
  <c r="J126" i="39" s="1"/>
  <c r="F125" i="39"/>
  <c r="E125" i="39"/>
  <c r="I125" i="39" s="1"/>
  <c r="J125" i="39" s="1"/>
  <c r="F124" i="39"/>
  <c r="E124" i="39"/>
  <c r="I124" i="39" s="1"/>
  <c r="J124" i="39" s="1"/>
  <c r="F123" i="39"/>
  <c r="E123" i="39"/>
  <c r="I123" i="39" s="1"/>
  <c r="J123" i="39" s="1"/>
  <c r="F122" i="39"/>
  <c r="E122" i="39"/>
  <c r="I122" i="39" s="1"/>
  <c r="J122" i="39" s="1"/>
  <c r="F121" i="39"/>
  <c r="E121" i="39"/>
  <c r="I121" i="39" s="1"/>
  <c r="J121" i="39" s="1"/>
  <c r="F120" i="39"/>
  <c r="E120" i="39"/>
  <c r="I120" i="39" s="1"/>
  <c r="J120" i="39" s="1"/>
  <c r="F119" i="39"/>
  <c r="E119" i="39"/>
  <c r="I119" i="39" s="1"/>
  <c r="J119" i="39" s="1"/>
  <c r="F118" i="39"/>
  <c r="E118" i="39"/>
  <c r="I118" i="39" s="1"/>
  <c r="J118" i="39" s="1"/>
  <c r="F117" i="39"/>
  <c r="F139" i="39" s="1"/>
  <c r="E117" i="39"/>
  <c r="I117" i="39" s="1"/>
  <c r="J117" i="39" s="1"/>
  <c r="F116" i="39"/>
  <c r="E116" i="39"/>
  <c r="E139" i="39" s="1"/>
  <c r="G110" i="39"/>
  <c r="G106" i="39"/>
  <c r="F106" i="39"/>
  <c r="G97" i="39"/>
  <c r="F97" i="39"/>
  <c r="E97" i="39"/>
  <c r="F96" i="39"/>
  <c r="F95" i="39"/>
  <c r="G81" i="39"/>
  <c r="G83" i="39" s="1"/>
  <c r="F80" i="39"/>
  <c r="I80" i="39" s="1"/>
  <c r="E80" i="39"/>
  <c r="E79" i="39"/>
  <c r="F79" i="39" s="1"/>
  <c r="G72" i="39"/>
  <c r="E70" i="39"/>
  <c r="F70" i="39" s="1"/>
  <c r="I70" i="39" s="1"/>
  <c r="J70" i="39" s="1"/>
  <c r="E69" i="39"/>
  <c r="F69" i="39" s="1"/>
  <c r="I69" i="39" s="1"/>
  <c r="J69" i="39" s="1"/>
  <c r="E68" i="39"/>
  <c r="F68" i="39" s="1"/>
  <c r="F67" i="39"/>
  <c r="I67" i="39" s="1"/>
  <c r="J67" i="39" s="1"/>
  <c r="F66" i="39"/>
  <c r="I66" i="39" s="1"/>
  <c r="J66" i="39" s="1"/>
  <c r="I65" i="39"/>
  <c r="J65" i="39" s="1"/>
  <c r="F65" i="39"/>
  <c r="G60" i="39"/>
  <c r="E57" i="39"/>
  <c r="F57" i="39" s="1"/>
  <c r="I57" i="39" s="1"/>
  <c r="J57" i="39" s="1"/>
  <c r="E56" i="39"/>
  <c r="F56" i="39" s="1"/>
  <c r="I56" i="39" s="1"/>
  <c r="J56" i="39" s="1"/>
  <c r="E55" i="39"/>
  <c r="F55" i="39" s="1"/>
  <c r="I55" i="39" s="1"/>
  <c r="J55" i="39" s="1"/>
  <c r="E54" i="39"/>
  <c r="F54" i="39" s="1"/>
  <c r="I54" i="39" s="1"/>
  <c r="J54" i="39" s="1"/>
  <c r="E53" i="39"/>
  <c r="F53" i="39" s="1"/>
  <c r="I53" i="39" s="1"/>
  <c r="J53" i="39" s="1"/>
  <c r="E52" i="39"/>
  <c r="F52" i="39" s="1"/>
  <c r="I52" i="39" s="1"/>
  <c r="J52" i="39" s="1"/>
  <c r="E51" i="39"/>
  <c r="F51" i="39" s="1"/>
  <c r="I51" i="39" s="1"/>
  <c r="J51" i="39" s="1"/>
  <c r="E50" i="39"/>
  <c r="F50" i="39" s="1"/>
  <c r="I50" i="39" s="1"/>
  <c r="J50" i="39" s="1"/>
  <c r="E49" i="39"/>
  <c r="F49" i="39" s="1"/>
  <c r="I49" i="39" s="1"/>
  <c r="J49" i="39" s="1"/>
  <c r="E48" i="39"/>
  <c r="F48" i="39" s="1"/>
  <c r="I48" i="39" s="1"/>
  <c r="J48" i="39" s="1"/>
  <c r="E47" i="39"/>
  <c r="F47" i="39" s="1"/>
  <c r="I47" i="39" s="1"/>
  <c r="J47" i="39" s="1"/>
  <c r="E46" i="39"/>
  <c r="F46" i="39" s="1"/>
  <c r="G41" i="39"/>
  <c r="F41" i="39"/>
  <c r="E41" i="39"/>
  <c r="G35" i="39"/>
  <c r="G74" i="39" s="1"/>
  <c r="E35" i="39"/>
  <c r="F34" i="39"/>
  <c r="I34" i="39" s="1"/>
  <c r="I33" i="39"/>
  <c r="F33" i="39"/>
  <c r="F32" i="39"/>
  <c r="I32" i="39" s="1"/>
  <c r="I31" i="39"/>
  <c r="F31" i="39"/>
  <c r="F30" i="39"/>
  <c r="I30" i="39" s="1"/>
  <c r="J30" i="39" s="1"/>
  <c r="F29" i="39"/>
  <c r="I29" i="39" s="1"/>
  <c r="J29" i="39" s="1"/>
  <c r="E28" i="39"/>
  <c r="F28" i="39" s="1"/>
  <c r="I28" i="39" s="1"/>
  <c r="J28" i="39" s="1"/>
  <c r="E27" i="39"/>
  <c r="F27" i="39" s="1"/>
  <c r="I27" i="39" s="1"/>
  <c r="J27" i="39" s="1"/>
  <c r="E26" i="39"/>
  <c r="F26" i="39" s="1"/>
  <c r="I26" i="39" s="1"/>
  <c r="J26" i="39" s="1"/>
  <c r="E25" i="39"/>
  <c r="F25" i="39" s="1"/>
  <c r="I25" i="39" s="1"/>
  <c r="J25" i="39" s="1"/>
  <c r="E24" i="39"/>
  <c r="F24" i="39" s="1"/>
  <c r="F19" i="39"/>
  <c r="I171" i="37"/>
  <c r="J171" i="37" s="1"/>
  <c r="I176" i="37"/>
  <c r="J176" i="37" s="1"/>
  <c r="I177" i="37"/>
  <c r="J177" i="37" s="1"/>
  <c r="I178" i="37"/>
  <c r="J178" i="37" s="1"/>
  <c r="I179" i="37"/>
  <c r="J179" i="37" s="1"/>
  <c r="I148" i="37"/>
  <c r="J148" i="37" s="1"/>
  <c r="I157" i="37"/>
  <c r="J157" i="37" s="1"/>
  <c r="I159" i="37"/>
  <c r="J159" i="37" s="1"/>
  <c r="I161" i="37"/>
  <c r="J161" i="37" s="1"/>
  <c r="I164" i="37"/>
  <c r="J164" i="37" s="1"/>
  <c r="I180" i="37"/>
  <c r="J180" i="37" s="1"/>
  <c r="I181" i="37"/>
  <c r="J181" i="37" s="1"/>
  <c r="E182" i="37"/>
  <c r="I182" i="37" s="1"/>
  <c r="J182" i="37" s="1"/>
  <c r="E183" i="37"/>
  <c r="I183" i="37" s="1"/>
  <c r="J183" i="37" s="1"/>
  <c r="E184" i="37"/>
  <c r="I184" i="37" s="1"/>
  <c r="J184" i="37" s="1"/>
  <c r="E185" i="37"/>
  <c r="I185" i="37" s="1"/>
  <c r="J185" i="37" s="1"/>
  <c r="I123" i="37"/>
  <c r="J123" i="37" s="1"/>
  <c r="I124" i="37"/>
  <c r="J124" i="37" s="1"/>
  <c r="I125" i="37"/>
  <c r="J125" i="37" s="1"/>
  <c r="I126" i="37"/>
  <c r="J126" i="37" s="1"/>
  <c r="I129" i="37"/>
  <c r="J129" i="37" s="1"/>
  <c r="E132" i="37"/>
  <c r="I132" i="37" s="1"/>
  <c r="J132" i="37" s="1"/>
  <c r="E133" i="37"/>
  <c r="I133" i="37" s="1"/>
  <c r="J133" i="37" s="1"/>
  <c r="E134" i="37"/>
  <c r="I134" i="37" s="1"/>
  <c r="J134" i="37" s="1"/>
  <c r="E135" i="37"/>
  <c r="E136" i="37"/>
  <c r="E137" i="37"/>
  <c r="I137" i="37" s="1"/>
  <c r="J137" i="37" s="1"/>
  <c r="E138" i="37"/>
  <c r="I138" i="37" s="1"/>
  <c r="J138" i="37" s="1"/>
  <c r="I80" i="37"/>
  <c r="G81" i="37"/>
  <c r="G83" i="37" s="1"/>
  <c r="F53" i="37"/>
  <c r="I53" i="37" s="1"/>
  <c r="J53" i="37" s="1"/>
  <c r="F57" i="37"/>
  <c r="I57" i="37" s="1"/>
  <c r="J57" i="37" s="1"/>
  <c r="I25" i="37"/>
  <c r="J25" i="37" s="1"/>
  <c r="I26" i="37"/>
  <c r="J26" i="37" s="1"/>
  <c r="I28" i="37"/>
  <c r="J28" i="37" s="1"/>
  <c r="I31" i="37"/>
  <c r="G264" i="37"/>
  <c r="G266" i="37" s="1"/>
  <c r="F264" i="37"/>
  <c r="E264" i="37"/>
  <c r="G255" i="37"/>
  <c r="F255" i="37"/>
  <c r="G238" i="37"/>
  <c r="F238" i="37"/>
  <c r="E221" i="37"/>
  <c r="G205" i="37"/>
  <c r="I203" i="37"/>
  <c r="J203" i="37" s="1"/>
  <c r="I202" i="37"/>
  <c r="J202" i="37" s="1"/>
  <c r="I201" i="37"/>
  <c r="J201" i="37" s="1"/>
  <c r="I200" i="37"/>
  <c r="J200" i="37" s="1"/>
  <c r="I199" i="37"/>
  <c r="J199" i="37" s="1"/>
  <c r="I198" i="37"/>
  <c r="J198" i="37" s="1"/>
  <c r="I197" i="37"/>
  <c r="J197" i="37" s="1"/>
  <c r="I196" i="37"/>
  <c r="J196" i="37" s="1"/>
  <c r="I195" i="37"/>
  <c r="J195" i="37" s="1"/>
  <c r="I194" i="37"/>
  <c r="J194" i="37" s="1"/>
  <c r="I193" i="37"/>
  <c r="J193" i="37" s="1"/>
  <c r="I192" i="37"/>
  <c r="J192" i="37" s="1"/>
  <c r="I191" i="37"/>
  <c r="J191" i="37" s="1"/>
  <c r="I190" i="37"/>
  <c r="J190" i="37" s="1"/>
  <c r="I189" i="37"/>
  <c r="J189" i="37" s="1"/>
  <c r="I188" i="37"/>
  <c r="J188" i="37" s="1"/>
  <c r="I187" i="37"/>
  <c r="J187" i="37" s="1"/>
  <c r="I186" i="37"/>
  <c r="J186" i="37" s="1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I172" i="37"/>
  <c r="J172" i="37" s="1"/>
  <c r="F171" i="37"/>
  <c r="F170" i="37"/>
  <c r="I170" i="37"/>
  <c r="J170" i="37" s="1"/>
  <c r="F169" i="37"/>
  <c r="F168" i="37"/>
  <c r="F167" i="37"/>
  <c r="F166" i="37"/>
  <c r="I166" i="37"/>
  <c r="J166" i="37" s="1"/>
  <c r="F165" i="37"/>
  <c r="F164" i="37"/>
  <c r="F163" i="37"/>
  <c r="I163" i="37"/>
  <c r="J163" i="37" s="1"/>
  <c r="F162" i="37"/>
  <c r="I162" i="37"/>
  <c r="J162" i="37" s="1"/>
  <c r="F161" i="37"/>
  <c r="F160" i="37"/>
  <c r="F159" i="37"/>
  <c r="F158" i="37"/>
  <c r="I158" i="37"/>
  <c r="J158" i="37" s="1"/>
  <c r="F157" i="37"/>
  <c r="F156" i="37"/>
  <c r="I156" i="37"/>
  <c r="J156" i="37" s="1"/>
  <c r="F155" i="37"/>
  <c r="I155" i="37"/>
  <c r="J155" i="37" s="1"/>
  <c r="F154" i="37"/>
  <c r="I154" i="37"/>
  <c r="J154" i="37" s="1"/>
  <c r="F153" i="37"/>
  <c r="I153" i="37"/>
  <c r="J153" i="37" s="1"/>
  <c r="F152" i="37"/>
  <c r="F151" i="37"/>
  <c r="F150" i="37"/>
  <c r="I150" i="37"/>
  <c r="J150" i="37" s="1"/>
  <c r="F149" i="37"/>
  <c r="F148" i="37"/>
  <c r="F147" i="37"/>
  <c r="I147" i="37"/>
  <c r="J147" i="37" s="1"/>
  <c r="F146" i="37"/>
  <c r="I146" i="37"/>
  <c r="J146" i="37" s="1"/>
  <c r="F145" i="37"/>
  <c r="I145" i="37"/>
  <c r="J145" i="37" s="1"/>
  <c r="F144" i="37"/>
  <c r="G139" i="37"/>
  <c r="F138" i="37"/>
  <c r="F137" i="37"/>
  <c r="I136" i="37"/>
  <c r="J136" i="37" s="1"/>
  <c r="F136" i="37"/>
  <c r="I135" i="37"/>
  <c r="J135" i="37" s="1"/>
  <c r="F135" i="37"/>
  <c r="F134" i="37"/>
  <c r="F133" i="37"/>
  <c r="F132" i="37"/>
  <c r="I131" i="37"/>
  <c r="J131" i="37" s="1"/>
  <c r="F131" i="37"/>
  <c r="I130" i="37"/>
  <c r="J130" i="37" s="1"/>
  <c r="F130" i="37"/>
  <c r="F129" i="37"/>
  <c r="I128" i="37"/>
  <c r="J128" i="37" s="1"/>
  <c r="F128" i="37"/>
  <c r="I127" i="37"/>
  <c r="J127" i="37" s="1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G106" i="37"/>
  <c r="F106" i="37"/>
  <c r="G97" i="37"/>
  <c r="F96" i="37"/>
  <c r="G72" i="37"/>
  <c r="E70" i="37"/>
  <c r="F70" i="37" s="1"/>
  <c r="I70" i="37" s="1"/>
  <c r="J70" i="37" s="1"/>
  <c r="E69" i="37"/>
  <c r="F69" i="37" s="1"/>
  <c r="I69" i="37" s="1"/>
  <c r="J69" i="37" s="1"/>
  <c r="E68" i="37"/>
  <c r="F68" i="37" s="1"/>
  <c r="I68" i="37" s="1"/>
  <c r="J68" i="37" s="1"/>
  <c r="F67" i="37"/>
  <c r="I67" i="37" s="1"/>
  <c r="J67" i="37" s="1"/>
  <c r="F66" i="37"/>
  <c r="I66" i="37" s="1"/>
  <c r="J66" i="37" s="1"/>
  <c r="F65" i="37"/>
  <c r="G60" i="37"/>
  <c r="G41" i="37"/>
  <c r="F41" i="37"/>
  <c r="E41" i="37"/>
  <c r="E35" i="37"/>
  <c r="F19" i="37"/>
  <c r="G133" i="35"/>
  <c r="I143" i="35"/>
  <c r="J143" i="35" s="1"/>
  <c r="I145" i="35"/>
  <c r="J145" i="35" s="1"/>
  <c r="I146" i="35"/>
  <c r="J146" i="35" s="1"/>
  <c r="I151" i="35"/>
  <c r="J151" i="35" s="1"/>
  <c r="I153" i="35"/>
  <c r="J153" i="35" s="1"/>
  <c r="I154" i="35"/>
  <c r="J154" i="35" s="1"/>
  <c r="I158" i="35"/>
  <c r="J158" i="35" s="1"/>
  <c r="I159" i="35"/>
  <c r="J159" i="35" s="1"/>
  <c r="I161" i="35"/>
  <c r="J161" i="35" s="1"/>
  <c r="I162" i="35"/>
  <c r="J162" i="35" s="1"/>
  <c r="I163" i="35"/>
  <c r="J163" i="35" s="1"/>
  <c r="E165" i="35"/>
  <c r="I165" i="35" s="1"/>
  <c r="J165" i="35" s="1"/>
  <c r="E166" i="35"/>
  <c r="I166" i="35" s="1"/>
  <c r="J166" i="35" s="1"/>
  <c r="I119" i="35"/>
  <c r="J119" i="35" s="1"/>
  <c r="I120" i="35"/>
  <c r="J120" i="35" s="1"/>
  <c r="I121" i="35"/>
  <c r="J121" i="35" s="1"/>
  <c r="I122" i="35"/>
  <c r="J122" i="35" s="1"/>
  <c r="I123" i="35"/>
  <c r="J123" i="35" s="1"/>
  <c r="I114" i="35"/>
  <c r="J114" i="35" s="1"/>
  <c r="I115" i="35"/>
  <c r="J115" i="35" s="1"/>
  <c r="I116" i="35"/>
  <c r="J116" i="35" s="1"/>
  <c r="I117" i="35"/>
  <c r="J117" i="35" s="1"/>
  <c r="I118" i="35"/>
  <c r="J118" i="35" s="1"/>
  <c r="J90" i="35"/>
  <c r="F90" i="35"/>
  <c r="F89" i="35"/>
  <c r="J89" i="35" s="1"/>
  <c r="F61" i="35"/>
  <c r="I61" i="35" s="1"/>
  <c r="J61" i="35" s="1"/>
  <c r="F60" i="35"/>
  <c r="I60" i="35" s="1"/>
  <c r="J60" i="35" s="1"/>
  <c r="F59" i="35"/>
  <c r="F41" i="35"/>
  <c r="I41" i="35" s="1"/>
  <c r="J41" i="35" s="1"/>
  <c r="F42" i="35"/>
  <c r="I42" i="35" s="1"/>
  <c r="J42" i="35" s="1"/>
  <c r="F43" i="35"/>
  <c r="I43" i="35" s="1"/>
  <c r="J43" i="35" s="1"/>
  <c r="F44" i="35"/>
  <c r="I44" i="35" s="1"/>
  <c r="J44" i="35" s="1"/>
  <c r="F45" i="35"/>
  <c r="I45" i="35" s="1"/>
  <c r="J45" i="35" s="1"/>
  <c r="F46" i="35"/>
  <c r="I46" i="35" s="1"/>
  <c r="J46" i="35" s="1"/>
  <c r="F47" i="35"/>
  <c r="I47" i="35" s="1"/>
  <c r="J47" i="35" s="1"/>
  <c r="F40" i="35"/>
  <c r="F208" i="35"/>
  <c r="F207" i="35"/>
  <c r="F206" i="35"/>
  <c r="F205" i="35"/>
  <c r="F204" i="35"/>
  <c r="I27" i="35"/>
  <c r="I28" i="35"/>
  <c r="I25" i="35"/>
  <c r="I26" i="35"/>
  <c r="E29" i="35"/>
  <c r="G254" i="35"/>
  <c r="G256" i="35" s="1"/>
  <c r="F254" i="35"/>
  <c r="E254" i="35"/>
  <c r="G245" i="35"/>
  <c r="F245" i="35"/>
  <c r="G228" i="35"/>
  <c r="F228" i="35"/>
  <c r="G211" i="35"/>
  <c r="E211" i="35"/>
  <c r="G199" i="35"/>
  <c r="I197" i="35"/>
  <c r="J197" i="35" s="1"/>
  <c r="I196" i="35"/>
  <c r="J196" i="35" s="1"/>
  <c r="I195" i="35"/>
  <c r="J195" i="35" s="1"/>
  <c r="J194" i="35"/>
  <c r="I194" i="35"/>
  <c r="I193" i="35"/>
  <c r="J193" i="35" s="1"/>
  <c r="I192" i="35"/>
  <c r="J192" i="35" s="1"/>
  <c r="I191" i="35"/>
  <c r="J191" i="35" s="1"/>
  <c r="J190" i="35"/>
  <c r="I190" i="35"/>
  <c r="I189" i="35"/>
  <c r="J189" i="35" s="1"/>
  <c r="I188" i="35"/>
  <c r="J188" i="35" s="1"/>
  <c r="I187" i="35"/>
  <c r="J187" i="35" s="1"/>
  <c r="J186" i="35"/>
  <c r="I186" i="35"/>
  <c r="I185" i="35"/>
  <c r="J185" i="35" s="1"/>
  <c r="I184" i="35"/>
  <c r="J184" i="35" s="1"/>
  <c r="I183" i="35"/>
  <c r="J183" i="35" s="1"/>
  <c r="J182" i="35"/>
  <c r="I182" i="35"/>
  <c r="I181" i="35"/>
  <c r="J181" i="35" s="1"/>
  <c r="I180" i="35"/>
  <c r="J180" i="35" s="1"/>
  <c r="F179" i="35"/>
  <c r="E179" i="35"/>
  <c r="I179" i="35" s="1"/>
  <c r="J179" i="35" s="1"/>
  <c r="F178" i="35"/>
  <c r="E178" i="35"/>
  <c r="I178" i="35" s="1"/>
  <c r="J178" i="35" s="1"/>
  <c r="F177" i="35"/>
  <c r="E177" i="35"/>
  <c r="I177" i="35" s="1"/>
  <c r="J177" i="35" s="1"/>
  <c r="F176" i="35"/>
  <c r="E176" i="35"/>
  <c r="I176" i="35" s="1"/>
  <c r="J176" i="35" s="1"/>
  <c r="F175" i="35"/>
  <c r="E175" i="35"/>
  <c r="I175" i="35" s="1"/>
  <c r="J175" i="35" s="1"/>
  <c r="F174" i="35"/>
  <c r="E174" i="35"/>
  <c r="I174" i="35" s="1"/>
  <c r="J174" i="35" s="1"/>
  <c r="F173" i="35"/>
  <c r="E173" i="35"/>
  <c r="I173" i="35" s="1"/>
  <c r="J173" i="35" s="1"/>
  <c r="F172" i="35"/>
  <c r="E172" i="35"/>
  <c r="I172" i="35" s="1"/>
  <c r="J172" i="35" s="1"/>
  <c r="F171" i="35"/>
  <c r="E171" i="35"/>
  <c r="I171" i="35" s="1"/>
  <c r="J171" i="35" s="1"/>
  <c r="F170" i="35"/>
  <c r="E170" i="35"/>
  <c r="I170" i="35" s="1"/>
  <c r="J170" i="35" s="1"/>
  <c r="F169" i="35"/>
  <c r="E169" i="35"/>
  <c r="I169" i="35" s="1"/>
  <c r="J169" i="35" s="1"/>
  <c r="F168" i="35"/>
  <c r="E168" i="35"/>
  <c r="I168" i="35" s="1"/>
  <c r="J168" i="35" s="1"/>
  <c r="F167" i="35"/>
  <c r="E167" i="35"/>
  <c r="I167" i="35" s="1"/>
  <c r="J167" i="35" s="1"/>
  <c r="F166" i="35"/>
  <c r="F165" i="35"/>
  <c r="F164" i="35"/>
  <c r="I164" i="35"/>
  <c r="J164" i="35" s="1"/>
  <c r="F163" i="35"/>
  <c r="F162" i="35"/>
  <c r="F161" i="35"/>
  <c r="F160" i="35"/>
  <c r="I160" i="35"/>
  <c r="J160" i="35" s="1"/>
  <c r="F159" i="35"/>
  <c r="F158" i="35"/>
  <c r="F157" i="35"/>
  <c r="I157" i="35"/>
  <c r="J157" i="35" s="1"/>
  <c r="F156" i="35"/>
  <c r="I156" i="35"/>
  <c r="J156" i="35" s="1"/>
  <c r="F155" i="35"/>
  <c r="I155" i="35"/>
  <c r="J155" i="35" s="1"/>
  <c r="F154" i="35"/>
  <c r="F153" i="35"/>
  <c r="F152" i="35"/>
  <c r="I152" i="35"/>
  <c r="J152" i="35" s="1"/>
  <c r="F151" i="35"/>
  <c r="F150" i="35"/>
  <c r="I150" i="35"/>
  <c r="J150" i="35" s="1"/>
  <c r="F149" i="35"/>
  <c r="I149" i="35"/>
  <c r="J149" i="35" s="1"/>
  <c r="F148" i="35"/>
  <c r="I148" i="35"/>
  <c r="J148" i="35" s="1"/>
  <c r="F147" i="35"/>
  <c r="I147" i="35"/>
  <c r="J147" i="35" s="1"/>
  <c r="F146" i="35"/>
  <c r="F145" i="35"/>
  <c r="F144" i="35"/>
  <c r="I144" i="35"/>
  <c r="J144" i="35" s="1"/>
  <c r="F143" i="35"/>
  <c r="F142" i="35"/>
  <c r="I142" i="35"/>
  <c r="J142" i="35" s="1"/>
  <c r="F141" i="35"/>
  <c r="I141" i="35"/>
  <c r="J141" i="35" s="1"/>
  <c r="F140" i="35"/>
  <c r="I140" i="35"/>
  <c r="J140" i="35" s="1"/>
  <c r="F139" i="35"/>
  <c r="I139" i="35"/>
  <c r="J139" i="35" s="1"/>
  <c r="F138" i="35"/>
  <c r="I132" i="35"/>
  <c r="J132" i="35" s="1"/>
  <c r="F132" i="35"/>
  <c r="I131" i="35"/>
  <c r="J131" i="35" s="1"/>
  <c r="F131" i="35"/>
  <c r="I130" i="35"/>
  <c r="J130" i="35" s="1"/>
  <c r="F130" i="35"/>
  <c r="I129" i="35"/>
  <c r="J129" i="35" s="1"/>
  <c r="F129" i="35"/>
  <c r="I128" i="35"/>
  <c r="J128" i="35" s="1"/>
  <c r="F128" i="35"/>
  <c r="I127" i="35"/>
  <c r="J127" i="35" s="1"/>
  <c r="F127" i="35"/>
  <c r="I126" i="35"/>
  <c r="J126" i="35" s="1"/>
  <c r="F126" i="35"/>
  <c r="I125" i="35"/>
  <c r="J125" i="35" s="1"/>
  <c r="F125" i="35"/>
  <c r="I124" i="35"/>
  <c r="J124" i="35" s="1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I113" i="35"/>
  <c r="J113" i="35" s="1"/>
  <c r="F112" i="35"/>
  <c r="I112" i="35"/>
  <c r="J112" i="35" s="1"/>
  <c r="F111" i="35"/>
  <c r="I111" i="35"/>
  <c r="J111" i="35" s="1"/>
  <c r="F110" i="35"/>
  <c r="G100" i="35"/>
  <c r="F100" i="35"/>
  <c r="G91" i="35"/>
  <c r="G104" i="35" s="1"/>
  <c r="F77" i="35"/>
  <c r="G75" i="35"/>
  <c r="G77" i="35" s="1"/>
  <c r="F75" i="35"/>
  <c r="E75" i="35"/>
  <c r="I74" i="35"/>
  <c r="I73" i="35"/>
  <c r="G66" i="35"/>
  <c r="E64" i="35"/>
  <c r="F64" i="35" s="1"/>
  <c r="I64" i="35" s="1"/>
  <c r="J64" i="35" s="1"/>
  <c r="E63" i="35"/>
  <c r="F63" i="35" s="1"/>
  <c r="I63" i="35" s="1"/>
  <c r="J63" i="35" s="1"/>
  <c r="E62" i="35"/>
  <c r="F62" i="35" s="1"/>
  <c r="I62" i="35" s="1"/>
  <c r="J62" i="35" s="1"/>
  <c r="G54" i="35"/>
  <c r="I51" i="35"/>
  <c r="J51" i="35" s="1"/>
  <c r="F51" i="35"/>
  <c r="F50" i="35"/>
  <c r="I50" i="35" s="1"/>
  <c r="J50" i="35" s="1"/>
  <c r="F49" i="35"/>
  <c r="I49" i="35" s="1"/>
  <c r="J49" i="35" s="1"/>
  <c r="F48" i="35"/>
  <c r="I48" i="35" s="1"/>
  <c r="J48" i="35" s="1"/>
  <c r="G35" i="35"/>
  <c r="F35" i="35"/>
  <c r="E35" i="35"/>
  <c r="G29" i="35"/>
  <c r="F19" i="35"/>
  <c r="G228" i="33"/>
  <c r="F228" i="33"/>
  <c r="G68" i="33"/>
  <c r="F68" i="33"/>
  <c r="G66" i="33"/>
  <c r="F66" i="33"/>
  <c r="G54" i="33"/>
  <c r="E64" i="33"/>
  <c r="F64" i="33" s="1"/>
  <c r="I64" i="33" s="1"/>
  <c r="J64" i="33" s="1"/>
  <c r="E63" i="33"/>
  <c r="F63" i="33" s="1"/>
  <c r="I63" i="33" s="1"/>
  <c r="J63" i="33" s="1"/>
  <c r="E62" i="33"/>
  <c r="F62" i="33" s="1"/>
  <c r="I62" i="33" s="1"/>
  <c r="J62" i="33" s="1"/>
  <c r="E61" i="33"/>
  <c r="F61" i="33" s="1"/>
  <c r="I61" i="33" s="1"/>
  <c r="J61" i="33" s="1"/>
  <c r="E60" i="33"/>
  <c r="F60" i="33" s="1"/>
  <c r="I60" i="33" s="1"/>
  <c r="J60" i="33" s="1"/>
  <c r="E59" i="33"/>
  <c r="F59" i="33" s="1"/>
  <c r="I59" i="33" s="1"/>
  <c r="J59" i="33" s="1"/>
  <c r="G279" i="46" l="1"/>
  <c r="G283" i="46" s="1"/>
  <c r="G277" i="46"/>
  <c r="F73" i="46"/>
  <c r="F83" i="46"/>
  <c r="F85" i="46" s="1"/>
  <c r="I78" i="46"/>
  <c r="G112" i="44"/>
  <c r="G73" i="44"/>
  <c r="F71" i="44"/>
  <c r="F99" i="44"/>
  <c r="F141" i="44"/>
  <c r="G263" i="44"/>
  <c r="F207" i="44"/>
  <c r="G88" i="44"/>
  <c r="F59" i="44"/>
  <c r="K248" i="44" s="1"/>
  <c r="I45" i="44"/>
  <c r="J45" i="44" s="1"/>
  <c r="E141" i="44"/>
  <c r="I64" i="44"/>
  <c r="J64" i="44" s="1"/>
  <c r="I97" i="44"/>
  <c r="J97" i="44" s="1"/>
  <c r="F34" i="44"/>
  <c r="E207" i="44"/>
  <c r="E205" i="42"/>
  <c r="E139" i="42"/>
  <c r="G74" i="42"/>
  <c r="G86" i="42" s="1"/>
  <c r="G257" i="42"/>
  <c r="G270" i="42" s="1"/>
  <c r="F205" i="42"/>
  <c r="F139" i="42"/>
  <c r="F97" i="42"/>
  <c r="I95" i="42"/>
  <c r="J95" i="42" s="1"/>
  <c r="F60" i="42"/>
  <c r="K246" i="42" s="1"/>
  <c r="I46" i="42"/>
  <c r="J46" i="42" s="1"/>
  <c r="I144" i="42"/>
  <c r="J144" i="42" s="1"/>
  <c r="F72" i="42"/>
  <c r="E97" i="42"/>
  <c r="I116" i="42"/>
  <c r="J116" i="42" s="1"/>
  <c r="F35" i="42"/>
  <c r="E97" i="37"/>
  <c r="I46" i="39"/>
  <c r="J46" i="39" s="1"/>
  <c r="F60" i="39"/>
  <c r="G270" i="39"/>
  <c r="I68" i="39"/>
  <c r="J68" i="39" s="1"/>
  <c r="F72" i="39"/>
  <c r="K246" i="39"/>
  <c r="G86" i="39"/>
  <c r="I79" i="39"/>
  <c r="F81" i="39"/>
  <c r="F83" i="39" s="1"/>
  <c r="F35" i="39"/>
  <c r="F74" i="39" s="1"/>
  <c r="F86" i="39" s="1"/>
  <c r="I24" i="39"/>
  <c r="J24" i="39" s="1"/>
  <c r="E81" i="39"/>
  <c r="I144" i="39"/>
  <c r="J144" i="39" s="1"/>
  <c r="I116" i="39"/>
  <c r="J116" i="39" s="1"/>
  <c r="E139" i="37"/>
  <c r="I116" i="37"/>
  <c r="J116" i="37" s="1"/>
  <c r="I79" i="37"/>
  <c r="F81" i="37"/>
  <c r="F83" i="37" s="1"/>
  <c r="E81" i="37"/>
  <c r="F97" i="37"/>
  <c r="G110" i="37"/>
  <c r="G257" i="37"/>
  <c r="F205" i="37"/>
  <c r="F139" i="37"/>
  <c r="G74" i="37"/>
  <c r="G86" i="37" s="1"/>
  <c r="F60" i="37"/>
  <c r="K246" i="37" s="1"/>
  <c r="I46" i="37"/>
  <c r="J46" i="37" s="1"/>
  <c r="F72" i="37"/>
  <c r="I65" i="37"/>
  <c r="J65" i="37" s="1"/>
  <c r="J24" i="37"/>
  <c r="E205" i="37"/>
  <c r="E91" i="35"/>
  <c r="F199" i="35"/>
  <c r="E199" i="35"/>
  <c r="F133" i="35"/>
  <c r="E133" i="35"/>
  <c r="G68" i="35"/>
  <c r="G80" i="35" s="1"/>
  <c r="G247" i="35"/>
  <c r="F211" i="35"/>
  <c r="F29" i="35"/>
  <c r="F66" i="35"/>
  <c r="F54" i="35"/>
  <c r="K236" i="35" s="1"/>
  <c r="I40" i="35"/>
  <c r="J40" i="35" s="1"/>
  <c r="I59" i="35"/>
  <c r="J59" i="35" s="1"/>
  <c r="I110" i="35"/>
  <c r="J110" i="35" s="1"/>
  <c r="F91" i="35"/>
  <c r="I138" i="35"/>
  <c r="J138" i="35" s="1"/>
  <c r="I24" i="35"/>
  <c r="F138" i="33"/>
  <c r="E139" i="33"/>
  <c r="E140" i="33"/>
  <c r="I140" i="33" s="1"/>
  <c r="J140" i="33" s="1"/>
  <c r="E141" i="33"/>
  <c r="I141" i="33" s="1"/>
  <c r="J141" i="33" s="1"/>
  <c r="E142" i="33"/>
  <c r="E143" i="33"/>
  <c r="I143" i="33" s="1"/>
  <c r="J143" i="33" s="1"/>
  <c r="E144" i="33"/>
  <c r="I144" i="33" s="1"/>
  <c r="J144" i="33" s="1"/>
  <c r="E145" i="33"/>
  <c r="I145" i="33" s="1"/>
  <c r="J145" i="33" s="1"/>
  <c r="E146" i="33"/>
  <c r="E147" i="33"/>
  <c r="E148" i="33"/>
  <c r="I148" i="33" s="1"/>
  <c r="J148" i="33" s="1"/>
  <c r="E149" i="33"/>
  <c r="I149" i="33" s="1"/>
  <c r="J149" i="33" s="1"/>
  <c r="E150" i="33"/>
  <c r="I150" i="33" s="1"/>
  <c r="J150" i="33" s="1"/>
  <c r="E151" i="33"/>
  <c r="I151" i="33" s="1"/>
  <c r="J151" i="33" s="1"/>
  <c r="E152" i="33"/>
  <c r="I152" i="33" s="1"/>
  <c r="J152" i="33" s="1"/>
  <c r="E153" i="33"/>
  <c r="I153" i="33" s="1"/>
  <c r="J153" i="33" s="1"/>
  <c r="E154" i="33"/>
  <c r="E155" i="33"/>
  <c r="E156" i="33"/>
  <c r="I156" i="33" s="1"/>
  <c r="J156" i="33" s="1"/>
  <c r="E157" i="33"/>
  <c r="E158" i="33"/>
  <c r="I158" i="33" s="1"/>
  <c r="J158" i="33" s="1"/>
  <c r="E159" i="33"/>
  <c r="I159" i="33" s="1"/>
  <c r="J159" i="33" s="1"/>
  <c r="E160" i="33"/>
  <c r="I160" i="33" s="1"/>
  <c r="J160" i="33" s="1"/>
  <c r="E161" i="33"/>
  <c r="I161" i="33" s="1"/>
  <c r="J161" i="33" s="1"/>
  <c r="E162" i="33"/>
  <c r="I162" i="33" s="1"/>
  <c r="J162" i="33" s="1"/>
  <c r="E163" i="33"/>
  <c r="E164" i="33"/>
  <c r="I164" i="33" s="1"/>
  <c r="J164" i="33" s="1"/>
  <c r="E165" i="33"/>
  <c r="I165" i="33" s="1"/>
  <c r="J165" i="33" s="1"/>
  <c r="E166" i="33"/>
  <c r="I166" i="33" s="1"/>
  <c r="J166" i="33" s="1"/>
  <c r="E167" i="33"/>
  <c r="I167" i="33" s="1"/>
  <c r="J167" i="33" s="1"/>
  <c r="E168" i="33"/>
  <c r="I168" i="33" s="1"/>
  <c r="J168" i="33" s="1"/>
  <c r="E169" i="33"/>
  <c r="I169" i="33" s="1"/>
  <c r="J169" i="33" s="1"/>
  <c r="E170" i="33"/>
  <c r="I170" i="33" s="1"/>
  <c r="J170" i="33" s="1"/>
  <c r="E171" i="33"/>
  <c r="I171" i="33" s="1"/>
  <c r="J171" i="33" s="1"/>
  <c r="E172" i="33"/>
  <c r="I172" i="33" s="1"/>
  <c r="J172" i="33" s="1"/>
  <c r="E173" i="33"/>
  <c r="I173" i="33" s="1"/>
  <c r="J173" i="33" s="1"/>
  <c r="E174" i="33"/>
  <c r="I174" i="33" s="1"/>
  <c r="J174" i="33" s="1"/>
  <c r="E175" i="33"/>
  <c r="I175" i="33" s="1"/>
  <c r="J175" i="33" s="1"/>
  <c r="E176" i="33"/>
  <c r="I176" i="33" s="1"/>
  <c r="J176" i="33" s="1"/>
  <c r="E177" i="33"/>
  <c r="I177" i="33" s="1"/>
  <c r="J177" i="33" s="1"/>
  <c r="E178" i="33"/>
  <c r="I178" i="33" s="1"/>
  <c r="J178" i="33" s="1"/>
  <c r="E179" i="33"/>
  <c r="I179" i="33" s="1"/>
  <c r="J179" i="33" s="1"/>
  <c r="E138" i="33"/>
  <c r="I138" i="33" s="1"/>
  <c r="J138" i="33" s="1"/>
  <c r="E111" i="33"/>
  <c r="I111" i="33" s="1"/>
  <c r="J111" i="33" s="1"/>
  <c r="E112" i="33"/>
  <c r="I112" i="33" s="1"/>
  <c r="J112" i="33" s="1"/>
  <c r="E113" i="33"/>
  <c r="I113" i="33" s="1"/>
  <c r="J113" i="33" s="1"/>
  <c r="E114" i="33"/>
  <c r="I114" i="33" s="1"/>
  <c r="J114" i="33" s="1"/>
  <c r="E115" i="33"/>
  <c r="I115" i="33" s="1"/>
  <c r="J115" i="33" s="1"/>
  <c r="E116" i="33"/>
  <c r="I116" i="33" s="1"/>
  <c r="J116" i="33" s="1"/>
  <c r="E117" i="33"/>
  <c r="E118" i="33"/>
  <c r="I118" i="33" s="1"/>
  <c r="J118" i="33" s="1"/>
  <c r="E110" i="33"/>
  <c r="I110" i="33" s="1"/>
  <c r="J110" i="33" s="1"/>
  <c r="F245" i="33"/>
  <c r="G245" i="33"/>
  <c r="G211" i="33"/>
  <c r="E41" i="33"/>
  <c r="F41" i="33" s="1"/>
  <c r="I41" i="33" s="1"/>
  <c r="J41" i="33" s="1"/>
  <c r="E42" i="33"/>
  <c r="F42" i="33" s="1"/>
  <c r="I42" i="33" s="1"/>
  <c r="J42" i="33" s="1"/>
  <c r="E43" i="33"/>
  <c r="F43" i="33" s="1"/>
  <c r="I43" i="33" s="1"/>
  <c r="J43" i="33" s="1"/>
  <c r="E44" i="33"/>
  <c r="F44" i="33" s="1"/>
  <c r="I44" i="33" s="1"/>
  <c r="J44" i="33" s="1"/>
  <c r="E45" i="33"/>
  <c r="F45" i="33" s="1"/>
  <c r="I45" i="33" s="1"/>
  <c r="J45" i="33" s="1"/>
  <c r="F46" i="33"/>
  <c r="I46" i="33" s="1"/>
  <c r="J46" i="33" s="1"/>
  <c r="F47" i="33"/>
  <c r="I47" i="33" s="1"/>
  <c r="J47" i="33" s="1"/>
  <c r="F48" i="33"/>
  <c r="I48" i="33" s="1"/>
  <c r="J48" i="33" s="1"/>
  <c r="F49" i="33"/>
  <c r="I49" i="33" s="1"/>
  <c r="J49" i="33" s="1"/>
  <c r="F50" i="33"/>
  <c r="I50" i="33" s="1"/>
  <c r="J50" i="33" s="1"/>
  <c r="F51" i="33"/>
  <c r="I51" i="33" s="1"/>
  <c r="J51" i="33" s="1"/>
  <c r="E40" i="33"/>
  <c r="F40" i="33" s="1"/>
  <c r="G258" i="33"/>
  <c r="E25" i="33"/>
  <c r="F25" i="33" s="1"/>
  <c r="I25" i="33" s="1"/>
  <c r="E24" i="33"/>
  <c r="F24" i="33" s="1"/>
  <c r="G254" i="33"/>
  <c r="G256" i="33" s="1"/>
  <c r="F254" i="33"/>
  <c r="E254" i="33"/>
  <c r="F211" i="33"/>
  <c r="E211" i="33"/>
  <c r="G199" i="33"/>
  <c r="I197" i="33"/>
  <c r="J197" i="33" s="1"/>
  <c r="I196" i="33"/>
  <c r="J196" i="33" s="1"/>
  <c r="I195" i="33"/>
  <c r="J195" i="33" s="1"/>
  <c r="I194" i="33"/>
  <c r="J194" i="33" s="1"/>
  <c r="I193" i="33"/>
  <c r="J193" i="33" s="1"/>
  <c r="I192" i="33"/>
  <c r="J192" i="33" s="1"/>
  <c r="I191" i="33"/>
  <c r="J191" i="33" s="1"/>
  <c r="I190" i="33"/>
  <c r="J190" i="33" s="1"/>
  <c r="I189" i="33"/>
  <c r="J189" i="33" s="1"/>
  <c r="I188" i="33"/>
  <c r="J188" i="33" s="1"/>
  <c r="I187" i="33"/>
  <c r="J187" i="33" s="1"/>
  <c r="I186" i="33"/>
  <c r="J186" i="33" s="1"/>
  <c r="I185" i="33"/>
  <c r="J185" i="33" s="1"/>
  <c r="I184" i="33"/>
  <c r="J184" i="33" s="1"/>
  <c r="I183" i="33"/>
  <c r="J183" i="33" s="1"/>
  <c r="I182" i="33"/>
  <c r="J182" i="33" s="1"/>
  <c r="I181" i="33"/>
  <c r="J181" i="33" s="1"/>
  <c r="I180" i="33"/>
  <c r="J180" i="33" s="1"/>
  <c r="F179" i="33"/>
  <c r="F178" i="33"/>
  <c r="F177" i="33"/>
  <c r="F176" i="33"/>
  <c r="F175" i="33"/>
  <c r="F174" i="33"/>
  <c r="F173" i="33"/>
  <c r="F172" i="33"/>
  <c r="F171" i="33"/>
  <c r="F170" i="33"/>
  <c r="F169" i="33"/>
  <c r="F168" i="33"/>
  <c r="F167" i="33"/>
  <c r="F166" i="33"/>
  <c r="F165" i="33"/>
  <c r="F164" i="33"/>
  <c r="F163" i="33"/>
  <c r="I163" i="33"/>
  <c r="J163" i="33" s="1"/>
  <c r="F162" i="33"/>
  <c r="F161" i="33"/>
  <c r="F160" i="33"/>
  <c r="F159" i="33"/>
  <c r="F158" i="33"/>
  <c r="F157" i="33"/>
  <c r="I157" i="33"/>
  <c r="J157" i="33" s="1"/>
  <c r="F156" i="33"/>
  <c r="F155" i="33"/>
  <c r="I155" i="33"/>
  <c r="J155" i="33" s="1"/>
  <c r="I154" i="33"/>
  <c r="J154" i="33" s="1"/>
  <c r="F154" i="33"/>
  <c r="F153" i="33"/>
  <c r="F152" i="33"/>
  <c r="F151" i="33"/>
  <c r="F150" i="33"/>
  <c r="F149" i="33"/>
  <c r="F148" i="33"/>
  <c r="F147" i="33"/>
  <c r="I147" i="33"/>
  <c r="J147" i="33" s="1"/>
  <c r="I146" i="33"/>
  <c r="J146" i="33" s="1"/>
  <c r="F146" i="33"/>
  <c r="F145" i="33"/>
  <c r="F144" i="33"/>
  <c r="F143" i="33"/>
  <c r="F142" i="33"/>
  <c r="F141" i="33"/>
  <c r="F140" i="33"/>
  <c r="F139" i="33"/>
  <c r="I139" i="33"/>
  <c r="J139" i="33" s="1"/>
  <c r="G133" i="33"/>
  <c r="I132" i="33"/>
  <c r="J132" i="33" s="1"/>
  <c r="F132" i="33"/>
  <c r="I131" i="33"/>
  <c r="J131" i="33" s="1"/>
  <c r="F131" i="33"/>
  <c r="I130" i="33"/>
  <c r="J130" i="33" s="1"/>
  <c r="F130" i="33"/>
  <c r="I129" i="33"/>
  <c r="J129" i="33" s="1"/>
  <c r="F129" i="33"/>
  <c r="I128" i="33"/>
  <c r="J128" i="33" s="1"/>
  <c r="F128" i="33"/>
  <c r="I127" i="33"/>
  <c r="J127" i="33" s="1"/>
  <c r="F127" i="33"/>
  <c r="I126" i="33"/>
  <c r="J126" i="33" s="1"/>
  <c r="F126" i="33"/>
  <c r="I125" i="33"/>
  <c r="J125" i="33" s="1"/>
  <c r="F125" i="33"/>
  <c r="I124" i="33"/>
  <c r="J124" i="33" s="1"/>
  <c r="F124" i="33"/>
  <c r="I123" i="33"/>
  <c r="J123" i="33" s="1"/>
  <c r="F123" i="33"/>
  <c r="I122" i="33"/>
  <c r="J122" i="33" s="1"/>
  <c r="F122" i="33"/>
  <c r="I121" i="33"/>
  <c r="J121" i="33" s="1"/>
  <c r="F121" i="33"/>
  <c r="I120" i="33"/>
  <c r="J120" i="33" s="1"/>
  <c r="F120" i="33"/>
  <c r="I119" i="33"/>
  <c r="J119" i="33" s="1"/>
  <c r="F119" i="33"/>
  <c r="F118" i="33"/>
  <c r="F117" i="33"/>
  <c r="I117" i="33"/>
  <c r="J117" i="33" s="1"/>
  <c r="F116" i="33"/>
  <c r="F115" i="33"/>
  <c r="F114" i="33"/>
  <c r="F113" i="33"/>
  <c r="F112" i="33"/>
  <c r="F111" i="33"/>
  <c r="F110" i="33"/>
  <c r="G100" i="33"/>
  <c r="F100" i="33"/>
  <c r="G91" i="33"/>
  <c r="F90" i="33"/>
  <c r="E90" i="33" s="1"/>
  <c r="E91" i="33" s="1"/>
  <c r="F89" i="33"/>
  <c r="I89" i="33" s="1"/>
  <c r="J89" i="33" s="1"/>
  <c r="G75" i="33"/>
  <c r="G77" i="33" s="1"/>
  <c r="F75" i="33"/>
  <c r="F77" i="33" s="1"/>
  <c r="E75" i="33"/>
  <c r="I74" i="33"/>
  <c r="I73" i="33"/>
  <c r="G35" i="33"/>
  <c r="F35" i="33"/>
  <c r="E35" i="33"/>
  <c r="G29" i="33"/>
  <c r="E28" i="33"/>
  <c r="E29" i="33" s="1"/>
  <c r="J27" i="33"/>
  <c r="E27" i="33"/>
  <c r="F26" i="33"/>
  <c r="I26" i="33" s="1"/>
  <c r="F19" i="33"/>
  <c r="E176" i="30"/>
  <c r="I176" i="30" s="1"/>
  <c r="J176" i="30" s="1"/>
  <c r="E172" i="30"/>
  <c r="I172" i="30" s="1"/>
  <c r="J172" i="30" s="1"/>
  <c r="E136" i="30"/>
  <c r="I136" i="30" s="1"/>
  <c r="J136" i="30" s="1"/>
  <c r="E137" i="30"/>
  <c r="I137" i="30" s="1"/>
  <c r="J137" i="30" s="1"/>
  <c r="E138" i="30"/>
  <c r="I138" i="30" s="1"/>
  <c r="J138" i="30" s="1"/>
  <c r="E139" i="30"/>
  <c r="I139" i="30" s="1"/>
  <c r="J139" i="30" s="1"/>
  <c r="E140" i="30"/>
  <c r="I140" i="30" s="1"/>
  <c r="J140" i="30" s="1"/>
  <c r="E141" i="30"/>
  <c r="I141" i="30" s="1"/>
  <c r="J141" i="30" s="1"/>
  <c r="E142" i="30"/>
  <c r="I142" i="30" s="1"/>
  <c r="J142" i="30" s="1"/>
  <c r="E143" i="30"/>
  <c r="I143" i="30" s="1"/>
  <c r="J143" i="30" s="1"/>
  <c r="E144" i="30"/>
  <c r="E145" i="30"/>
  <c r="I145" i="30" s="1"/>
  <c r="J145" i="30" s="1"/>
  <c r="E146" i="30"/>
  <c r="I146" i="30" s="1"/>
  <c r="J146" i="30" s="1"/>
  <c r="E147" i="30"/>
  <c r="I147" i="30" s="1"/>
  <c r="J147" i="30" s="1"/>
  <c r="E148" i="30"/>
  <c r="I148" i="30" s="1"/>
  <c r="J148" i="30" s="1"/>
  <c r="E149" i="30"/>
  <c r="I149" i="30" s="1"/>
  <c r="J149" i="30" s="1"/>
  <c r="E150" i="30"/>
  <c r="I150" i="30" s="1"/>
  <c r="J150" i="30" s="1"/>
  <c r="E151" i="30"/>
  <c r="I151" i="30" s="1"/>
  <c r="J151" i="30" s="1"/>
  <c r="E152" i="30"/>
  <c r="E153" i="30"/>
  <c r="I153" i="30" s="1"/>
  <c r="J153" i="30" s="1"/>
  <c r="E154" i="30"/>
  <c r="I154" i="30" s="1"/>
  <c r="J154" i="30" s="1"/>
  <c r="E155" i="30"/>
  <c r="I155" i="30" s="1"/>
  <c r="J155" i="30" s="1"/>
  <c r="E156" i="30"/>
  <c r="I156" i="30" s="1"/>
  <c r="J156" i="30" s="1"/>
  <c r="E157" i="30"/>
  <c r="I157" i="30" s="1"/>
  <c r="J157" i="30" s="1"/>
  <c r="E158" i="30"/>
  <c r="I158" i="30" s="1"/>
  <c r="J158" i="30" s="1"/>
  <c r="E159" i="30"/>
  <c r="I159" i="30" s="1"/>
  <c r="J159" i="30" s="1"/>
  <c r="E160" i="30"/>
  <c r="E161" i="30"/>
  <c r="I161" i="30" s="1"/>
  <c r="J161" i="30" s="1"/>
  <c r="E162" i="30"/>
  <c r="I162" i="30" s="1"/>
  <c r="J162" i="30" s="1"/>
  <c r="E163" i="30"/>
  <c r="I163" i="30" s="1"/>
  <c r="J163" i="30" s="1"/>
  <c r="E164" i="30"/>
  <c r="I164" i="30" s="1"/>
  <c r="J164" i="30" s="1"/>
  <c r="E165" i="30"/>
  <c r="I165" i="30" s="1"/>
  <c r="J165" i="30" s="1"/>
  <c r="E166" i="30"/>
  <c r="I166" i="30" s="1"/>
  <c r="J166" i="30" s="1"/>
  <c r="E167" i="30"/>
  <c r="I167" i="30" s="1"/>
  <c r="J167" i="30" s="1"/>
  <c r="E168" i="30"/>
  <c r="I168" i="30" s="1"/>
  <c r="J168" i="30" s="1"/>
  <c r="E169" i="30"/>
  <c r="I169" i="30" s="1"/>
  <c r="J169" i="30" s="1"/>
  <c r="E170" i="30"/>
  <c r="I170" i="30" s="1"/>
  <c r="E171" i="30"/>
  <c r="I171" i="30" s="1"/>
  <c r="E173" i="30"/>
  <c r="I173" i="30" s="1"/>
  <c r="E174" i="30"/>
  <c r="I174" i="30" s="1"/>
  <c r="E175" i="30"/>
  <c r="I175" i="30" s="1"/>
  <c r="J175" i="30" s="1"/>
  <c r="I179" i="30"/>
  <c r="J179" i="30" s="1"/>
  <c r="I182" i="30"/>
  <c r="J182" i="30" s="1"/>
  <c r="I184" i="30"/>
  <c r="J184" i="30" s="1"/>
  <c r="I187" i="30"/>
  <c r="J187" i="30" s="1"/>
  <c r="I189" i="30"/>
  <c r="J189" i="30" s="1"/>
  <c r="I190" i="30"/>
  <c r="J190" i="30" s="1"/>
  <c r="I192" i="30"/>
  <c r="J192" i="30" s="1"/>
  <c r="I194" i="30"/>
  <c r="J194" i="30" s="1"/>
  <c r="E135" i="30"/>
  <c r="I135" i="30" s="1"/>
  <c r="J135" i="30" s="1"/>
  <c r="F175" i="30"/>
  <c r="F176" i="30"/>
  <c r="I183" i="30"/>
  <c r="J183" i="30" s="1"/>
  <c r="I185" i="30"/>
  <c r="J185" i="30" s="1"/>
  <c r="I186" i="30"/>
  <c r="J186" i="30" s="1"/>
  <c r="I188" i="30"/>
  <c r="J188" i="30" s="1"/>
  <c r="I191" i="30"/>
  <c r="J191" i="30" s="1"/>
  <c r="I193" i="30"/>
  <c r="J193" i="30" s="1"/>
  <c r="I177" i="30"/>
  <c r="J177" i="30" s="1"/>
  <c r="I178" i="30"/>
  <c r="J178" i="30" s="1"/>
  <c r="I180" i="30"/>
  <c r="J180" i="30" s="1"/>
  <c r="I181" i="30"/>
  <c r="J181" i="30" s="1"/>
  <c r="I118" i="30"/>
  <c r="J118" i="30" s="1"/>
  <c r="E108" i="30"/>
  <c r="I108" i="30" s="1"/>
  <c r="J108" i="30" s="1"/>
  <c r="E109" i="30"/>
  <c r="I109" i="30" s="1"/>
  <c r="J109" i="30" s="1"/>
  <c r="E110" i="30"/>
  <c r="I110" i="30" s="1"/>
  <c r="J110" i="30" s="1"/>
  <c r="E111" i="30"/>
  <c r="E112" i="30"/>
  <c r="I112" i="30" s="1"/>
  <c r="J112" i="30" s="1"/>
  <c r="E113" i="30"/>
  <c r="I113" i="30" s="1"/>
  <c r="J113" i="30" s="1"/>
  <c r="E114" i="30"/>
  <c r="I114" i="30" s="1"/>
  <c r="J114" i="30" s="1"/>
  <c r="E115" i="30"/>
  <c r="I115" i="30" s="1"/>
  <c r="J115" i="30" s="1"/>
  <c r="I116" i="30"/>
  <c r="J116" i="30" s="1"/>
  <c r="E107" i="30"/>
  <c r="E25" i="30"/>
  <c r="F25" i="30" s="1"/>
  <c r="I25" i="30" s="1"/>
  <c r="E26" i="30"/>
  <c r="F26" i="30" s="1"/>
  <c r="I26" i="30" s="1"/>
  <c r="E27" i="30"/>
  <c r="E28" i="30"/>
  <c r="E24" i="30"/>
  <c r="F24" i="30" s="1"/>
  <c r="E41" i="30"/>
  <c r="F41" i="30" s="1"/>
  <c r="I41" i="30" s="1"/>
  <c r="E42" i="30"/>
  <c r="F42" i="30" s="1"/>
  <c r="I42" i="30" s="1"/>
  <c r="E40" i="30"/>
  <c r="F40" i="30" s="1"/>
  <c r="I40" i="30" s="1"/>
  <c r="G237" i="25"/>
  <c r="G241" i="25"/>
  <c r="G245" i="25" s="1"/>
  <c r="G245" i="24"/>
  <c r="G248" i="30"/>
  <c r="F43" i="30"/>
  <c r="I43" i="30" s="1"/>
  <c r="G244" i="30"/>
  <c r="G246" i="30" s="1"/>
  <c r="F244" i="30"/>
  <c r="E244" i="30"/>
  <c r="G235" i="30"/>
  <c r="F227" i="30"/>
  <c r="G220" i="30"/>
  <c r="F220" i="30"/>
  <c r="G208" i="30"/>
  <c r="F208" i="30"/>
  <c r="E208" i="30"/>
  <c r="G196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I160" i="30"/>
  <c r="J160" i="30" s="1"/>
  <c r="F159" i="30"/>
  <c r="F158" i="30"/>
  <c r="F157" i="30"/>
  <c r="F156" i="30"/>
  <c r="F155" i="30"/>
  <c r="F154" i="30"/>
  <c r="F153" i="30"/>
  <c r="F152" i="30"/>
  <c r="I152" i="30"/>
  <c r="J152" i="30" s="1"/>
  <c r="F151" i="30"/>
  <c r="F150" i="30"/>
  <c r="F149" i="30"/>
  <c r="F148" i="30"/>
  <c r="F147" i="30"/>
  <c r="F146" i="30"/>
  <c r="F145" i="30"/>
  <c r="F144" i="30"/>
  <c r="I144" i="30"/>
  <c r="J144" i="30" s="1"/>
  <c r="F143" i="30"/>
  <c r="F142" i="30"/>
  <c r="F141" i="30"/>
  <c r="F140" i="30"/>
  <c r="F139" i="30"/>
  <c r="F138" i="30"/>
  <c r="F137" i="30"/>
  <c r="F136" i="30"/>
  <c r="F135" i="30"/>
  <c r="G130" i="30"/>
  <c r="I129" i="30"/>
  <c r="J129" i="30" s="1"/>
  <c r="F129" i="30"/>
  <c r="I128" i="30"/>
  <c r="J128" i="30" s="1"/>
  <c r="F128" i="30"/>
  <c r="I127" i="30"/>
  <c r="J127" i="30" s="1"/>
  <c r="F127" i="30"/>
  <c r="I126" i="30"/>
  <c r="J126" i="30" s="1"/>
  <c r="F126" i="30"/>
  <c r="I125" i="30"/>
  <c r="J125" i="30" s="1"/>
  <c r="F125" i="30"/>
  <c r="I124" i="30"/>
  <c r="J124" i="30" s="1"/>
  <c r="F124" i="30"/>
  <c r="I123" i="30"/>
  <c r="J123" i="30" s="1"/>
  <c r="F123" i="30"/>
  <c r="I122" i="30"/>
  <c r="J122" i="30" s="1"/>
  <c r="F122" i="30"/>
  <c r="I121" i="30"/>
  <c r="J121" i="30" s="1"/>
  <c r="F121" i="30"/>
  <c r="I120" i="30"/>
  <c r="J120" i="30" s="1"/>
  <c r="F120" i="30"/>
  <c r="I119" i="30"/>
  <c r="J119" i="30" s="1"/>
  <c r="F119" i="30"/>
  <c r="F118" i="30"/>
  <c r="I117" i="30"/>
  <c r="J117" i="30" s="1"/>
  <c r="F117" i="30"/>
  <c r="F116" i="30"/>
  <c r="F115" i="30"/>
  <c r="F114" i="30"/>
  <c r="F113" i="30"/>
  <c r="F112" i="30"/>
  <c r="F111" i="30"/>
  <c r="I111" i="30"/>
  <c r="J111" i="30" s="1"/>
  <c r="F110" i="30"/>
  <c r="F109" i="30"/>
  <c r="F108" i="30"/>
  <c r="F107" i="30"/>
  <c r="G97" i="30"/>
  <c r="F97" i="30"/>
  <c r="G88" i="30"/>
  <c r="F87" i="30"/>
  <c r="F88" i="30" s="1"/>
  <c r="F86" i="30"/>
  <c r="I86" i="30" s="1"/>
  <c r="J86" i="30" s="1"/>
  <c r="G72" i="30"/>
  <c r="G74" i="30" s="1"/>
  <c r="F72" i="30"/>
  <c r="F74" i="30" s="1"/>
  <c r="E72" i="30"/>
  <c r="I71" i="30"/>
  <c r="I70" i="30"/>
  <c r="G63" i="30"/>
  <c r="F63" i="30"/>
  <c r="G54" i="30"/>
  <c r="I50" i="30"/>
  <c r="J50" i="30" s="1"/>
  <c r="I49" i="30"/>
  <c r="I48" i="30"/>
  <c r="I47" i="30"/>
  <c r="I46" i="30"/>
  <c r="I45" i="30"/>
  <c r="I44" i="30"/>
  <c r="G35" i="30"/>
  <c r="F35" i="30"/>
  <c r="E35" i="30"/>
  <c r="G29" i="30"/>
  <c r="E29" i="30"/>
  <c r="J27" i="30"/>
  <c r="F19" i="30"/>
  <c r="G253" i="28"/>
  <c r="F247" i="28"/>
  <c r="E247" i="28"/>
  <c r="G247" i="28"/>
  <c r="G249" i="28" s="1"/>
  <c r="F72" i="28"/>
  <c r="F74" i="28" s="1"/>
  <c r="G72" i="28"/>
  <c r="G74" i="28" s="1"/>
  <c r="E72" i="28"/>
  <c r="I71" i="28"/>
  <c r="I70" i="28"/>
  <c r="G199" i="28"/>
  <c r="G130" i="28"/>
  <c r="E136" i="28"/>
  <c r="I136" i="28" s="1"/>
  <c r="J136" i="28" s="1"/>
  <c r="E137" i="28"/>
  <c r="E138" i="28"/>
  <c r="I138" i="28" s="1"/>
  <c r="J138" i="28" s="1"/>
  <c r="E139" i="28"/>
  <c r="I139" i="28" s="1"/>
  <c r="J139" i="28" s="1"/>
  <c r="E140" i="28"/>
  <c r="I140" i="28" s="1"/>
  <c r="J140" i="28" s="1"/>
  <c r="E141" i="28"/>
  <c r="I141" i="28" s="1"/>
  <c r="J141" i="28" s="1"/>
  <c r="E142" i="28"/>
  <c r="I142" i="28" s="1"/>
  <c r="J142" i="28" s="1"/>
  <c r="E143" i="28"/>
  <c r="I143" i="28" s="1"/>
  <c r="J143" i="28" s="1"/>
  <c r="E144" i="28"/>
  <c r="I144" i="28" s="1"/>
  <c r="J144" i="28" s="1"/>
  <c r="E145" i="28"/>
  <c r="I145" i="28" s="1"/>
  <c r="J145" i="28" s="1"/>
  <c r="E146" i="28"/>
  <c r="I146" i="28" s="1"/>
  <c r="J146" i="28" s="1"/>
  <c r="E147" i="28"/>
  <c r="I147" i="28" s="1"/>
  <c r="J147" i="28" s="1"/>
  <c r="E148" i="28"/>
  <c r="I148" i="28" s="1"/>
  <c r="J148" i="28" s="1"/>
  <c r="E149" i="28"/>
  <c r="I149" i="28" s="1"/>
  <c r="J149" i="28" s="1"/>
  <c r="E150" i="28"/>
  <c r="I150" i="28" s="1"/>
  <c r="J150" i="28" s="1"/>
  <c r="E151" i="28"/>
  <c r="I151" i="28" s="1"/>
  <c r="J151" i="28" s="1"/>
  <c r="E152" i="28"/>
  <c r="I152" i="28" s="1"/>
  <c r="J152" i="28" s="1"/>
  <c r="E153" i="28"/>
  <c r="I153" i="28" s="1"/>
  <c r="J153" i="28" s="1"/>
  <c r="E154" i="28"/>
  <c r="I154" i="28" s="1"/>
  <c r="J154" i="28" s="1"/>
  <c r="E155" i="28"/>
  <c r="I155" i="28" s="1"/>
  <c r="J155" i="28" s="1"/>
  <c r="E156" i="28"/>
  <c r="I156" i="28" s="1"/>
  <c r="J156" i="28" s="1"/>
  <c r="E157" i="28"/>
  <c r="I157" i="28" s="1"/>
  <c r="J157" i="28" s="1"/>
  <c r="E158" i="28"/>
  <c r="I158" i="28" s="1"/>
  <c r="J158" i="28" s="1"/>
  <c r="E159" i="28"/>
  <c r="I159" i="28" s="1"/>
  <c r="E160" i="28"/>
  <c r="I160" i="28" s="1"/>
  <c r="E161" i="28"/>
  <c r="I161" i="28" s="1"/>
  <c r="E162" i="28"/>
  <c r="I162" i="28" s="1"/>
  <c r="E163" i="28"/>
  <c r="I163" i="28" s="1"/>
  <c r="E164" i="28"/>
  <c r="I164" i="28" s="1"/>
  <c r="E165" i="28"/>
  <c r="I165" i="28" s="1"/>
  <c r="J165" i="28" s="1"/>
  <c r="E166" i="28"/>
  <c r="I166" i="28" s="1"/>
  <c r="E167" i="28"/>
  <c r="I167" i="28" s="1"/>
  <c r="E168" i="28"/>
  <c r="I168" i="28" s="1"/>
  <c r="E170" i="28"/>
  <c r="I170" i="28" s="1"/>
  <c r="E171" i="28"/>
  <c r="I171" i="28" s="1"/>
  <c r="E172" i="28"/>
  <c r="I172" i="28" s="1"/>
  <c r="J172" i="28" s="1"/>
  <c r="E173" i="28"/>
  <c r="I173" i="28" s="1"/>
  <c r="J173" i="28" s="1"/>
  <c r="E174" i="28"/>
  <c r="I174" i="28" s="1"/>
  <c r="J174" i="28" s="1"/>
  <c r="E135" i="28"/>
  <c r="I135" i="28" s="1"/>
  <c r="J135" i="28" s="1"/>
  <c r="E169" i="28"/>
  <c r="I169" i="28" s="1"/>
  <c r="J169" i="28" s="1"/>
  <c r="E108" i="28"/>
  <c r="I108" i="28" s="1"/>
  <c r="J108" i="28" s="1"/>
  <c r="E109" i="28"/>
  <c r="I109" i="28" s="1"/>
  <c r="J109" i="28" s="1"/>
  <c r="E110" i="28"/>
  <c r="I110" i="28" s="1"/>
  <c r="J110" i="28" s="1"/>
  <c r="E111" i="28"/>
  <c r="I111" i="28" s="1"/>
  <c r="J111" i="28" s="1"/>
  <c r="E112" i="28"/>
  <c r="I112" i="28" s="1"/>
  <c r="J112" i="28" s="1"/>
  <c r="E113" i="28"/>
  <c r="I113" i="28" s="1"/>
  <c r="J113" i="28" s="1"/>
  <c r="E107" i="28"/>
  <c r="I107" i="28" s="1"/>
  <c r="J107" i="28" s="1"/>
  <c r="E230" i="28"/>
  <c r="F230" i="28" s="1"/>
  <c r="E229" i="28"/>
  <c r="F229" i="28" s="1"/>
  <c r="E228" i="28"/>
  <c r="F228" i="28" s="1"/>
  <c r="E227" i="28"/>
  <c r="F227" i="28" s="1"/>
  <c r="E41" i="28"/>
  <c r="F41" i="28" s="1"/>
  <c r="I41" i="28" s="1"/>
  <c r="E42" i="28"/>
  <c r="F42" i="28" s="1"/>
  <c r="E43" i="28"/>
  <c r="F43" i="28" s="1"/>
  <c r="I43" i="28" s="1"/>
  <c r="E40" i="28"/>
  <c r="F40" i="28" s="1"/>
  <c r="I40" i="28" s="1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70" i="28"/>
  <c r="F171" i="28"/>
  <c r="F172" i="28"/>
  <c r="F173" i="28"/>
  <c r="F174" i="28"/>
  <c r="I24" i="28"/>
  <c r="G238" i="28"/>
  <c r="G223" i="28"/>
  <c r="F223" i="28"/>
  <c r="G211" i="28"/>
  <c r="F211" i="28"/>
  <c r="E211" i="28"/>
  <c r="I137" i="28"/>
  <c r="J137" i="28" s="1"/>
  <c r="F135" i="28"/>
  <c r="F129" i="28"/>
  <c r="I129" i="28"/>
  <c r="J129" i="28" s="1"/>
  <c r="F128" i="28"/>
  <c r="I128" i="28"/>
  <c r="J128" i="28" s="1"/>
  <c r="I127" i="28"/>
  <c r="J127" i="28" s="1"/>
  <c r="F127" i="28"/>
  <c r="I126" i="28"/>
  <c r="J126" i="28" s="1"/>
  <c r="F126" i="28"/>
  <c r="I125" i="28"/>
  <c r="J125" i="28" s="1"/>
  <c r="F125" i="28"/>
  <c r="F124" i="28"/>
  <c r="I124" i="28"/>
  <c r="J124" i="28" s="1"/>
  <c r="F123" i="28"/>
  <c r="I123" i="28"/>
  <c r="J123" i="28" s="1"/>
  <c r="F122" i="28"/>
  <c r="I122" i="28"/>
  <c r="J122" i="28" s="1"/>
  <c r="I121" i="28"/>
  <c r="J121" i="28" s="1"/>
  <c r="F121" i="28"/>
  <c r="F120" i="28"/>
  <c r="I120" i="28"/>
  <c r="J120" i="28" s="1"/>
  <c r="F119" i="28"/>
  <c r="I119" i="28"/>
  <c r="J119" i="28" s="1"/>
  <c r="F118" i="28"/>
  <c r="I118" i="28"/>
  <c r="J118" i="28" s="1"/>
  <c r="F117" i="28"/>
  <c r="I117" i="28"/>
  <c r="J117" i="28" s="1"/>
  <c r="I116" i="28"/>
  <c r="J116" i="28" s="1"/>
  <c r="F116" i="28"/>
  <c r="F115" i="28"/>
  <c r="I115" i="28"/>
  <c r="J115" i="28" s="1"/>
  <c r="F114" i="28"/>
  <c r="I114" i="28"/>
  <c r="J114" i="28" s="1"/>
  <c r="F113" i="28"/>
  <c r="F112" i="28"/>
  <c r="F111" i="28"/>
  <c r="F110" i="28"/>
  <c r="F109" i="28"/>
  <c r="F108" i="28"/>
  <c r="F169" i="28"/>
  <c r="F107" i="28"/>
  <c r="G97" i="28"/>
  <c r="F97" i="28"/>
  <c r="G88" i="28"/>
  <c r="F87" i="28"/>
  <c r="E87" i="28" s="1"/>
  <c r="F86" i="28"/>
  <c r="G63" i="28"/>
  <c r="F63" i="28"/>
  <c r="G54" i="28"/>
  <c r="I50" i="28"/>
  <c r="J50" i="28" s="1"/>
  <c r="I49" i="28"/>
  <c r="I48" i="28"/>
  <c r="I47" i="28"/>
  <c r="I46" i="28"/>
  <c r="I45" i="28"/>
  <c r="I44" i="28"/>
  <c r="G35" i="28"/>
  <c r="F35" i="28"/>
  <c r="E35" i="28"/>
  <c r="G29" i="28"/>
  <c r="F29" i="28"/>
  <c r="E29" i="28"/>
  <c r="J27" i="28"/>
  <c r="I26" i="28"/>
  <c r="I25" i="28"/>
  <c r="F19" i="28"/>
  <c r="I162" i="25"/>
  <c r="F162" i="25" s="1"/>
  <c r="J162" i="25" s="1"/>
  <c r="I155" i="25"/>
  <c r="F155" i="25" s="1"/>
  <c r="I126" i="25"/>
  <c r="J126" i="25" s="1"/>
  <c r="I128" i="25"/>
  <c r="J128" i="25" s="1"/>
  <c r="I129" i="25"/>
  <c r="J129" i="25" s="1"/>
  <c r="I133" i="25"/>
  <c r="J133" i="25" s="1"/>
  <c r="I134" i="25"/>
  <c r="J134" i="25" s="1"/>
  <c r="I135" i="25"/>
  <c r="J135" i="25" s="1"/>
  <c r="I136" i="25"/>
  <c r="J136" i="25" s="1"/>
  <c r="I141" i="25"/>
  <c r="J141" i="25" s="1"/>
  <c r="I142" i="25"/>
  <c r="J142" i="25" s="1"/>
  <c r="I144" i="25"/>
  <c r="J144" i="25" s="1"/>
  <c r="I149" i="25"/>
  <c r="F149" i="25" s="1"/>
  <c r="I150" i="25"/>
  <c r="F150" i="25" s="1"/>
  <c r="J150" i="25" s="1"/>
  <c r="I151" i="25"/>
  <c r="F151" i="25" s="1"/>
  <c r="I152" i="25"/>
  <c r="F152" i="25" s="1"/>
  <c r="J152" i="25" s="1"/>
  <c r="I153" i="25"/>
  <c r="F153" i="25" s="1"/>
  <c r="I154" i="25"/>
  <c r="F154" i="25" s="1"/>
  <c r="J154" i="25" s="1"/>
  <c r="I156" i="25"/>
  <c r="F156" i="25" s="1"/>
  <c r="J156" i="25" s="1"/>
  <c r="I157" i="25"/>
  <c r="F157" i="25" s="1"/>
  <c r="I158" i="25"/>
  <c r="F158" i="25" s="1"/>
  <c r="J158" i="25" s="1"/>
  <c r="I159" i="25"/>
  <c r="F159" i="25" s="1"/>
  <c r="I160" i="25"/>
  <c r="F160" i="25" s="1"/>
  <c r="J160" i="25" s="1"/>
  <c r="I161" i="25"/>
  <c r="F161" i="25" s="1"/>
  <c r="I163" i="25"/>
  <c r="F163" i="25" s="1"/>
  <c r="I164" i="25"/>
  <c r="I165" i="25"/>
  <c r="E166" i="25"/>
  <c r="E167" i="25"/>
  <c r="E168" i="25"/>
  <c r="E169" i="25"/>
  <c r="E170" i="25"/>
  <c r="E171" i="25"/>
  <c r="E172" i="25"/>
  <c r="E173" i="25"/>
  <c r="E174" i="25"/>
  <c r="E175" i="25"/>
  <c r="E176" i="25"/>
  <c r="E177" i="25"/>
  <c r="E178" i="25"/>
  <c r="E179" i="25"/>
  <c r="E180" i="25"/>
  <c r="E181" i="25"/>
  <c r="E182" i="25"/>
  <c r="E183" i="25"/>
  <c r="E184" i="25"/>
  <c r="E185" i="25"/>
  <c r="E186" i="25"/>
  <c r="E187" i="25"/>
  <c r="E188" i="25"/>
  <c r="E189" i="25"/>
  <c r="I99" i="25"/>
  <c r="J99" i="25" s="1"/>
  <c r="I102" i="25"/>
  <c r="J102" i="25" s="1"/>
  <c r="I103" i="25"/>
  <c r="J103" i="25" s="1"/>
  <c r="I104" i="25"/>
  <c r="J104" i="25" s="1"/>
  <c r="I107" i="25"/>
  <c r="J107" i="25" s="1"/>
  <c r="I108" i="25"/>
  <c r="J108" i="25" s="1"/>
  <c r="I111" i="25"/>
  <c r="J111" i="25" s="1"/>
  <c r="I112" i="25"/>
  <c r="J112" i="25" s="1"/>
  <c r="I113" i="25"/>
  <c r="J113" i="25" s="1"/>
  <c r="I114" i="25"/>
  <c r="J114" i="25" s="1"/>
  <c r="I115" i="25"/>
  <c r="J115" i="25" s="1"/>
  <c r="I117" i="25"/>
  <c r="J117" i="25" s="1"/>
  <c r="E118" i="25"/>
  <c r="E119" i="25"/>
  <c r="I119" i="25" s="1"/>
  <c r="J119" i="25" s="1"/>
  <c r="E75" i="25"/>
  <c r="F75" i="25" s="1"/>
  <c r="I75" i="25" s="1"/>
  <c r="J75" i="25" s="1"/>
  <c r="I24" i="25"/>
  <c r="G230" i="25"/>
  <c r="F230" i="25"/>
  <c r="G215" i="25"/>
  <c r="F215" i="25"/>
  <c r="G203" i="25"/>
  <c r="F203" i="25"/>
  <c r="E203" i="25"/>
  <c r="F189" i="25"/>
  <c r="F188" i="25"/>
  <c r="G188" i="25" s="1"/>
  <c r="J188" i="25" s="1"/>
  <c r="F187" i="25"/>
  <c r="F186" i="25"/>
  <c r="G186" i="25" s="1"/>
  <c r="J186" i="25" s="1"/>
  <c r="F185" i="25"/>
  <c r="F184" i="25"/>
  <c r="G184" i="25" s="1"/>
  <c r="J184" i="25" s="1"/>
  <c r="F183" i="25"/>
  <c r="F182" i="25"/>
  <c r="G182" i="25" s="1"/>
  <c r="J182" i="25" s="1"/>
  <c r="F181" i="25"/>
  <c r="F180" i="25"/>
  <c r="G180" i="25" s="1"/>
  <c r="J180" i="25" s="1"/>
  <c r="F179" i="25"/>
  <c r="F178" i="25"/>
  <c r="G178" i="25" s="1"/>
  <c r="J178" i="25" s="1"/>
  <c r="F177" i="25"/>
  <c r="F176" i="25"/>
  <c r="G176" i="25" s="1"/>
  <c r="J176" i="25" s="1"/>
  <c r="F175" i="25"/>
  <c r="F174" i="25"/>
  <c r="G174" i="25" s="1"/>
  <c r="J174" i="25" s="1"/>
  <c r="F173" i="25"/>
  <c r="F172" i="25"/>
  <c r="G172" i="25" s="1"/>
  <c r="J172" i="25" s="1"/>
  <c r="F171" i="25"/>
  <c r="F170" i="25"/>
  <c r="G170" i="25" s="1"/>
  <c r="J170" i="25" s="1"/>
  <c r="F169" i="25"/>
  <c r="F168" i="25"/>
  <c r="G168" i="25" s="1"/>
  <c r="J168" i="25" s="1"/>
  <c r="F167" i="25"/>
  <c r="F166" i="25"/>
  <c r="G166" i="25" s="1"/>
  <c r="J166" i="25" s="1"/>
  <c r="F148" i="25"/>
  <c r="I148" i="25"/>
  <c r="J148" i="25" s="1"/>
  <c r="I147" i="25"/>
  <c r="J147" i="25" s="1"/>
  <c r="F146" i="25"/>
  <c r="I146" i="25"/>
  <c r="J146" i="25" s="1"/>
  <c r="F145" i="25"/>
  <c r="I145" i="25"/>
  <c r="J145" i="25" s="1"/>
  <c r="F144" i="25"/>
  <c r="F143" i="25"/>
  <c r="I143" i="25"/>
  <c r="J143" i="25" s="1"/>
  <c r="F142" i="25"/>
  <c r="F141" i="25"/>
  <c r="F140" i="25"/>
  <c r="I140" i="25"/>
  <c r="J140" i="25" s="1"/>
  <c r="F139" i="25"/>
  <c r="I139" i="25"/>
  <c r="J139" i="25" s="1"/>
  <c r="F138" i="25"/>
  <c r="I138" i="25"/>
  <c r="J138" i="25" s="1"/>
  <c r="I137" i="25"/>
  <c r="J137" i="25" s="1"/>
  <c r="F136" i="25"/>
  <c r="F135" i="25"/>
  <c r="F134" i="25"/>
  <c r="F132" i="25"/>
  <c r="I132" i="25"/>
  <c r="J132" i="25" s="1"/>
  <c r="I131" i="25"/>
  <c r="J131" i="25" s="1"/>
  <c r="F130" i="25"/>
  <c r="I130" i="25"/>
  <c r="J130" i="25" s="1"/>
  <c r="F127" i="25"/>
  <c r="I127" i="25"/>
  <c r="J127" i="25" s="1"/>
  <c r="F126" i="25"/>
  <c r="F125" i="25"/>
  <c r="G120" i="25"/>
  <c r="F119" i="25"/>
  <c r="F118" i="25"/>
  <c r="I118" i="25"/>
  <c r="J118" i="25" s="1"/>
  <c r="F117" i="25"/>
  <c r="F116" i="25"/>
  <c r="I116" i="25"/>
  <c r="J116" i="25" s="1"/>
  <c r="F115" i="25"/>
  <c r="F114" i="25"/>
  <c r="F113" i="25"/>
  <c r="F112" i="25"/>
  <c r="F111" i="25"/>
  <c r="F110" i="25"/>
  <c r="I110" i="25"/>
  <c r="J110" i="25" s="1"/>
  <c r="F109" i="25"/>
  <c r="I109" i="25"/>
  <c r="J109" i="25" s="1"/>
  <c r="F108" i="25"/>
  <c r="F107" i="25"/>
  <c r="F106" i="25"/>
  <c r="I106" i="25"/>
  <c r="J106" i="25" s="1"/>
  <c r="F105" i="25"/>
  <c r="I105" i="25"/>
  <c r="J105" i="25" s="1"/>
  <c r="F104" i="25"/>
  <c r="F103" i="25"/>
  <c r="F102" i="25"/>
  <c r="F101" i="25"/>
  <c r="I101" i="25"/>
  <c r="J101" i="25" s="1"/>
  <c r="F100" i="25"/>
  <c r="I100" i="25"/>
  <c r="J100" i="25" s="1"/>
  <c r="F99" i="25"/>
  <c r="F98" i="25"/>
  <c r="I98" i="25"/>
  <c r="J98" i="25" s="1"/>
  <c r="F97" i="25"/>
  <c r="I97" i="25"/>
  <c r="J97" i="25" s="1"/>
  <c r="F96" i="25"/>
  <c r="G90" i="25"/>
  <c r="G86" i="25"/>
  <c r="F86" i="25"/>
  <c r="G77" i="25"/>
  <c r="F76" i="25"/>
  <c r="G63" i="25"/>
  <c r="F63" i="25"/>
  <c r="G54" i="25"/>
  <c r="I50" i="25"/>
  <c r="J50" i="25" s="1"/>
  <c r="I49" i="25"/>
  <c r="I48" i="25"/>
  <c r="I47" i="25"/>
  <c r="I46" i="25"/>
  <c r="I45" i="25"/>
  <c r="I44" i="25"/>
  <c r="I43" i="25"/>
  <c r="I42" i="25"/>
  <c r="I41" i="25"/>
  <c r="I40" i="25"/>
  <c r="G35" i="25"/>
  <c r="F35" i="25"/>
  <c r="E35" i="25"/>
  <c r="G29" i="25"/>
  <c r="E29" i="25"/>
  <c r="J27" i="25"/>
  <c r="I26" i="25"/>
  <c r="I25" i="25"/>
  <c r="F19" i="25"/>
  <c r="I49" i="24"/>
  <c r="J49" i="24" s="1"/>
  <c r="F148" i="24"/>
  <c r="I148" i="24"/>
  <c r="J148" i="24" s="1"/>
  <c r="F147" i="24"/>
  <c r="I147" i="24"/>
  <c r="J147" i="24" s="1"/>
  <c r="F146" i="24"/>
  <c r="I146" i="24"/>
  <c r="J146" i="24" s="1"/>
  <c r="F145" i="24"/>
  <c r="I145" i="24"/>
  <c r="J145" i="24" s="1"/>
  <c r="F144" i="24"/>
  <c r="I144" i="24"/>
  <c r="J144" i="24" s="1"/>
  <c r="F143" i="24"/>
  <c r="I143" i="24"/>
  <c r="J143" i="24" s="1"/>
  <c r="F142" i="24"/>
  <c r="I142" i="24"/>
  <c r="J142" i="24" s="1"/>
  <c r="F141" i="24"/>
  <c r="I141" i="24"/>
  <c r="J141" i="24" s="1"/>
  <c r="F140" i="24"/>
  <c r="I140" i="24"/>
  <c r="J140" i="24" s="1"/>
  <c r="F139" i="24"/>
  <c r="I139" i="24"/>
  <c r="J139" i="24" s="1"/>
  <c r="F138" i="24"/>
  <c r="I138" i="24"/>
  <c r="J138" i="24" s="1"/>
  <c r="F137" i="24"/>
  <c r="I137" i="24"/>
  <c r="J137" i="24" s="1"/>
  <c r="F136" i="24"/>
  <c r="I136" i="24"/>
  <c r="J136" i="24" s="1"/>
  <c r="F135" i="24"/>
  <c r="I135" i="24"/>
  <c r="J135" i="24" s="1"/>
  <c r="F134" i="24"/>
  <c r="I134" i="24"/>
  <c r="J134" i="24" s="1"/>
  <c r="F133" i="24"/>
  <c r="I133" i="24"/>
  <c r="J133" i="24" s="1"/>
  <c r="F132" i="24"/>
  <c r="I132" i="24"/>
  <c r="J132" i="24" s="1"/>
  <c r="F131" i="24"/>
  <c r="I131" i="24"/>
  <c r="J131" i="24" s="1"/>
  <c r="F130" i="24"/>
  <c r="I130" i="24"/>
  <c r="J130" i="24" s="1"/>
  <c r="F129" i="24"/>
  <c r="I129" i="24"/>
  <c r="J129" i="24" s="1"/>
  <c r="F128" i="24"/>
  <c r="I128" i="24"/>
  <c r="J128" i="24" s="1"/>
  <c r="F127" i="24"/>
  <c r="I127" i="24"/>
  <c r="J127" i="24" s="1"/>
  <c r="F126" i="24"/>
  <c r="I126" i="24"/>
  <c r="J126" i="24" s="1"/>
  <c r="F125" i="24"/>
  <c r="I125" i="24"/>
  <c r="J125" i="24" s="1"/>
  <c r="F119" i="24"/>
  <c r="I110" i="24"/>
  <c r="J110" i="24" s="1"/>
  <c r="I111" i="24"/>
  <c r="J111" i="24" s="1"/>
  <c r="I112" i="24"/>
  <c r="J112" i="24" s="1"/>
  <c r="I113" i="24"/>
  <c r="J113" i="24" s="1"/>
  <c r="I114" i="24"/>
  <c r="J114" i="24" s="1"/>
  <c r="I115" i="24"/>
  <c r="J115" i="24" s="1"/>
  <c r="I116" i="24"/>
  <c r="J116" i="24" s="1"/>
  <c r="I117" i="24"/>
  <c r="J117" i="24" s="1"/>
  <c r="I118" i="24"/>
  <c r="J118" i="24" s="1"/>
  <c r="I119" i="24"/>
  <c r="J119" i="24" s="1"/>
  <c r="I109" i="24"/>
  <c r="J109" i="24" s="1"/>
  <c r="I97" i="24"/>
  <c r="J97" i="24" s="1"/>
  <c r="I98" i="24"/>
  <c r="J98" i="24" s="1"/>
  <c r="I99" i="24"/>
  <c r="J99" i="24" s="1"/>
  <c r="I100" i="24"/>
  <c r="J100" i="24" s="1"/>
  <c r="I101" i="24"/>
  <c r="J101" i="24" s="1"/>
  <c r="I102" i="24"/>
  <c r="J102" i="24" s="1"/>
  <c r="I103" i="24"/>
  <c r="J103" i="24" s="1"/>
  <c r="I104" i="24"/>
  <c r="J104" i="24" s="1"/>
  <c r="I105" i="24"/>
  <c r="J105" i="24" s="1"/>
  <c r="I106" i="24"/>
  <c r="J106" i="24" s="1"/>
  <c r="I107" i="24"/>
  <c r="J107" i="24" s="1"/>
  <c r="I108" i="24"/>
  <c r="J108" i="24" s="1"/>
  <c r="I96" i="24"/>
  <c r="J96" i="24" s="1"/>
  <c r="F76" i="24"/>
  <c r="J76" i="24" s="1"/>
  <c r="F75" i="24"/>
  <c r="J75" i="24" s="1"/>
  <c r="I24" i="24"/>
  <c r="J24" i="24" s="1"/>
  <c r="I25" i="24"/>
  <c r="J25" i="24" s="1"/>
  <c r="I26" i="24"/>
  <c r="J26" i="24" s="1"/>
  <c r="I42" i="24"/>
  <c r="J42" i="24" s="1"/>
  <c r="I43" i="24"/>
  <c r="J43" i="24" s="1"/>
  <c r="I44" i="24"/>
  <c r="J44" i="24" s="1"/>
  <c r="I45" i="24"/>
  <c r="J45" i="24" s="1"/>
  <c r="I46" i="24"/>
  <c r="J46" i="24" s="1"/>
  <c r="I47" i="24"/>
  <c r="J47" i="24" s="1"/>
  <c r="I48" i="24"/>
  <c r="J48" i="24" s="1"/>
  <c r="I40" i="24"/>
  <c r="J40" i="24" s="1"/>
  <c r="F98" i="24"/>
  <c r="F115" i="24"/>
  <c r="G230" i="24"/>
  <c r="F230" i="24"/>
  <c r="G215" i="24"/>
  <c r="F215" i="24"/>
  <c r="G203" i="24"/>
  <c r="F203" i="24"/>
  <c r="E203" i="24"/>
  <c r="F189" i="24"/>
  <c r="G189" i="24" s="1"/>
  <c r="J189" i="24" s="1"/>
  <c r="F188" i="24"/>
  <c r="G188" i="24" s="1"/>
  <c r="J188" i="24" s="1"/>
  <c r="F187" i="24"/>
  <c r="G187" i="24" s="1"/>
  <c r="J187" i="24" s="1"/>
  <c r="F186" i="24"/>
  <c r="G186" i="24" s="1"/>
  <c r="J186" i="24" s="1"/>
  <c r="F185" i="24"/>
  <c r="G185" i="24" s="1"/>
  <c r="J185" i="24" s="1"/>
  <c r="F184" i="24"/>
  <c r="G184" i="24" s="1"/>
  <c r="J184" i="24" s="1"/>
  <c r="F183" i="24"/>
  <c r="G183" i="24" s="1"/>
  <c r="J183" i="24" s="1"/>
  <c r="F182" i="24"/>
  <c r="G182" i="24" s="1"/>
  <c r="J182" i="24" s="1"/>
  <c r="F181" i="24"/>
  <c r="G181" i="24" s="1"/>
  <c r="J181" i="24" s="1"/>
  <c r="F180" i="24"/>
  <c r="G180" i="24" s="1"/>
  <c r="J180" i="24" s="1"/>
  <c r="F179" i="24"/>
  <c r="G179" i="24" s="1"/>
  <c r="J179" i="24" s="1"/>
  <c r="F178" i="24"/>
  <c r="G178" i="24" s="1"/>
  <c r="J178" i="24" s="1"/>
  <c r="F177" i="24"/>
  <c r="G177" i="24" s="1"/>
  <c r="J177" i="24" s="1"/>
  <c r="F176" i="24"/>
  <c r="G176" i="24" s="1"/>
  <c r="J176" i="24" s="1"/>
  <c r="F175" i="24"/>
  <c r="G175" i="24" s="1"/>
  <c r="J175" i="24" s="1"/>
  <c r="F174" i="24"/>
  <c r="G174" i="24" s="1"/>
  <c r="J174" i="24" s="1"/>
  <c r="F173" i="24"/>
  <c r="G173" i="24" s="1"/>
  <c r="J173" i="24" s="1"/>
  <c r="F172" i="24"/>
  <c r="G172" i="24" s="1"/>
  <c r="J172" i="24" s="1"/>
  <c r="F171" i="24"/>
  <c r="G171" i="24" s="1"/>
  <c r="J171" i="24" s="1"/>
  <c r="F170" i="24"/>
  <c r="G170" i="24" s="1"/>
  <c r="J170" i="24" s="1"/>
  <c r="F169" i="24"/>
  <c r="G169" i="24" s="1"/>
  <c r="J169" i="24" s="1"/>
  <c r="F168" i="24"/>
  <c r="G168" i="24" s="1"/>
  <c r="J168" i="24" s="1"/>
  <c r="F167" i="24"/>
  <c r="G167" i="24" s="1"/>
  <c r="J167" i="24" s="1"/>
  <c r="F166" i="24"/>
  <c r="G166" i="24" s="1"/>
  <c r="J166" i="24" s="1"/>
  <c r="F165" i="24"/>
  <c r="G165" i="24" s="1"/>
  <c r="J165" i="24" s="1"/>
  <c r="F164" i="24"/>
  <c r="G164" i="24" s="1"/>
  <c r="J164" i="24" s="1"/>
  <c r="F163" i="24"/>
  <c r="G163" i="24" s="1"/>
  <c r="J163" i="24" s="1"/>
  <c r="F162" i="24"/>
  <c r="G162" i="24" s="1"/>
  <c r="J162" i="24" s="1"/>
  <c r="F161" i="24"/>
  <c r="G161" i="24" s="1"/>
  <c r="J161" i="24" s="1"/>
  <c r="F160" i="24"/>
  <c r="G160" i="24" s="1"/>
  <c r="J160" i="24" s="1"/>
  <c r="F159" i="24"/>
  <c r="G159" i="24" s="1"/>
  <c r="J159" i="24" s="1"/>
  <c r="F158" i="24"/>
  <c r="G158" i="24" s="1"/>
  <c r="J158" i="24" s="1"/>
  <c r="F157" i="24"/>
  <c r="G157" i="24" s="1"/>
  <c r="J157" i="24" s="1"/>
  <c r="F156" i="24"/>
  <c r="G156" i="24" s="1"/>
  <c r="J156" i="24" s="1"/>
  <c r="F155" i="24"/>
  <c r="G155" i="24" s="1"/>
  <c r="J155" i="24" s="1"/>
  <c r="F154" i="24"/>
  <c r="G154" i="24" s="1"/>
  <c r="J154" i="24" s="1"/>
  <c r="F153" i="24"/>
  <c r="G153" i="24" s="1"/>
  <c r="J153" i="24" s="1"/>
  <c r="F152" i="24"/>
  <c r="G152" i="24" s="1"/>
  <c r="J152" i="24" s="1"/>
  <c r="F151" i="24"/>
  <c r="G151" i="24" s="1"/>
  <c r="J151" i="24" s="1"/>
  <c r="F150" i="24"/>
  <c r="G150" i="24" s="1"/>
  <c r="J150" i="24" s="1"/>
  <c r="F149" i="24"/>
  <c r="G149" i="24" s="1"/>
  <c r="J149" i="24" s="1"/>
  <c r="G120" i="24"/>
  <c r="F118" i="24"/>
  <c r="F117" i="24"/>
  <c r="F116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7" i="24"/>
  <c r="F96" i="24"/>
  <c r="G86" i="24"/>
  <c r="F86" i="24"/>
  <c r="G77" i="24"/>
  <c r="G63" i="24"/>
  <c r="F63" i="24"/>
  <c r="G54" i="24"/>
  <c r="I50" i="24"/>
  <c r="J50" i="24" s="1"/>
  <c r="G35" i="24"/>
  <c r="F35" i="24"/>
  <c r="E35" i="24"/>
  <c r="G29" i="24"/>
  <c r="E29" i="24"/>
  <c r="J27" i="24"/>
  <c r="F19" i="24"/>
  <c r="F122" i="23"/>
  <c r="F72" i="23"/>
  <c r="F74" i="23" s="1"/>
  <c r="G117" i="23"/>
  <c r="F26" i="23"/>
  <c r="G51" i="23"/>
  <c r="G26" i="23"/>
  <c r="I94" i="23"/>
  <c r="J94" i="23" s="1"/>
  <c r="I95" i="23"/>
  <c r="J95" i="23" s="1"/>
  <c r="I96" i="23"/>
  <c r="J96" i="23" s="1"/>
  <c r="I97" i="23"/>
  <c r="J97" i="23" s="1"/>
  <c r="I98" i="23"/>
  <c r="J98" i="23" s="1"/>
  <c r="I99" i="23"/>
  <c r="J99" i="23" s="1"/>
  <c r="I100" i="23"/>
  <c r="J100" i="23" s="1"/>
  <c r="I101" i="23"/>
  <c r="J101" i="23" s="1"/>
  <c r="I102" i="23"/>
  <c r="J102" i="23" s="1"/>
  <c r="I103" i="23"/>
  <c r="J103" i="23" s="1"/>
  <c r="I104" i="23"/>
  <c r="J104" i="23" s="1"/>
  <c r="I105" i="23"/>
  <c r="J105" i="23" s="1"/>
  <c r="I106" i="23"/>
  <c r="J106" i="23" s="1"/>
  <c r="I107" i="23"/>
  <c r="J107" i="23" s="1"/>
  <c r="I108" i="23"/>
  <c r="J108" i="23" s="1"/>
  <c r="I109" i="23"/>
  <c r="J109" i="23" s="1"/>
  <c r="I110" i="23"/>
  <c r="J110" i="23" s="1"/>
  <c r="I111" i="23"/>
  <c r="J111" i="23" s="1"/>
  <c r="I112" i="23"/>
  <c r="J112" i="23" s="1"/>
  <c r="I113" i="23"/>
  <c r="J113" i="23" s="1"/>
  <c r="I114" i="23"/>
  <c r="J114" i="23" s="1"/>
  <c r="F114" i="23"/>
  <c r="F115" i="23"/>
  <c r="F104" i="23"/>
  <c r="F105" i="23"/>
  <c r="F106" i="23"/>
  <c r="F107" i="23"/>
  <c r="F108" i="23"/>
  <c r="F109" i="23"/>
  <c r="F110" i="23"/>
  <c r="F111" i="23"/>
  <c r="F113" i="23"/>
  <c r="I38" i="23"/>
  <c r="J38" i="23" s="1"/>
  <c r="I39" i="23"/>
  <c r="J39" i="23" s="1"/>
  <c r="I40" i="23"/>
  <c r="J40" i="23" s="1"/>
  <c r="I41" i="23"/>
  <c r="J41" i="23" s="1"/>
  <c r="I42" i="23"/>
  <c r="J42" i="23" s="1"/>
  <c r="I43" i="23"/>
  <c r="J43" i="23" s="1"/>
  <c r="I44" i="23"/>
  <c r="J44" i="23" s="1"/>
  <c r="I45" i="23"/>
  <c r="J45" i="23" s="1"/>
  <c r="I46" i="23"/>
  <c r="J46" i="23" s="1"/>
  <c r="I47" i="23"/>
  <c r="J47" i="23" s="1"/>
  <c r="I37" i="23"/>
  <c r="J37" i="23" s="1"/>
  <c r="J21" i="23"/>
  <c r="J22" i="23"/>
  <c r="J23" i="23"/>
  <c r="J24" i="23"/>
  <c r="J20" i="23"/>
  <c r="F228" i="23"/>
  <c r="G228" i="23"/>
  <c r="G213" i="23"/>
  <c r="F213" i="23"/>
  <c r="G201" i="23"/>
  <c r="F201" i="23"/>
  <c r="E201" i="23"/>
  <c r="F186" i="23"/>
  <c r="E186" i="23" s="1"/>
  <c r="F185" i="23"/>
  <c r="E185" i="23" s="1"/>
  <c r="F184" i="23"/>
  <c r="E184" i="23" s="1"/>
  <c r="F183" i="23"/>
  <c r="E183" i="23" s="1"/>
  <c r="F182" i="23"/>
  <c r="E182" i="23" s="1"/>
  <c r="F181" i="23"/>
  <c r="E181" i="23" s="1"/>
  <c r="F180" i="23"/>
  <c r="E180" i="23" s="1"/>
  <c r="F179" i="23"/>
  <c r="E179" i="23" s="1"/>
  <c r="F178" i="23"/>
  <c r="E178" i="23" s="1"/>
  <c r="F177" i="23"/>
  <c r="E177" i="23" s="1"/>
  <c r="F176" i="23"/>
  <c r="E176" i="23" s="1"/>
  <c r="F175" i="23"/>
  <c r="E175" i="23" s="1"/>
  <c r="F174" i="23"/>
  <c r="E174" i="23" s="1"/>
  <c r="F173" i="23"/>
  <c r="E173" i="23" s="1"/>
  <c r="F172" i="23"/>
  <c r="E172" i="23" s="1"/>
  <c r="F171" i="23"/>
  <c r="E171" i="23" s="1"/>
  <c r="F170" i="23"/>
  <c r="E170" i="23" s="1"/>
  <c r="F169" i="23"/>
  <c r="E169" i="23" s="1"/>
  <c r="F168" i="23"/>
  <c r="E168" i="23" s="1"/>
  <c r="F167" i="23"/>
  <c r="E167" i="23" s="1"/>
  <c r="F166" i="23"/>
  <c r="E166" i="23" s="1"/>
  <c r="F165" i="23"/>
  <c r="E165" i="23" s="1"/>
  <c r="F164" i="23"/>
  <c r="E164" i="23" s="1"/>
  <c r="F163" i="23"/>
  <c r="E163" i="23" s="1"/>
  <c r="F162" i="23"/>
  <c r="E162" i="23" s="1"/>
  <c r="F161" i="23"/>
  <c r="E161" i="23" s="1"/>
  <c r="F160" i="23"/>
  <c r="E160" i="23" s="1"/>
  <c r="F159" i="23"/>
  <c r="E159" i="23" s="1"/>
  <c r="F158" i="23"/>
  <c r="E158" i="23" s="1"/>
  <c r="F157" i="23"/>
  <c r="E157" i="23" s="1"/>
  <c r="F156" i="23"/>
  <c r="E156" i="23" s="1"/>
  <c r="F155" i="23"/>
  <c r="E155" i="23" s="1"/>
  <c r="F154" i="23"/>
  <c r="E154" i="23" s="1"/>
  <c r="F153" i="23"/>
  <c r="E153" i="23" s="1"/>
  <c r="F152" i="23"/>
  <c r="E152" i="23" s="1"/>
  <c r="F151" i="23"/>
  <c r="E151" i="23" s="1"/>
  <c r="F150" i="23"/>
  <c r="E150" i="23" s="1"/>
  <c r="F149" i="23"/>
  <c r="E149" i="23" s="1"/>
  <c r="F148" i="23"/>
  <c r="E148" i="23" s="1"/>
  <c r="F147" i="23"/>
  <c r="E147" i="23" s="1"/>
  <c r="F146" i="23"/>
  <c r="E146" i="23" s="1"/>
  <c r="F145" i="23"/>
  <c r="E145" i="23" s="1"/>
  <c r="F144" i="23"/>
  <c r="E144" i="23" s="1"/>
  <c r="F143" i="23"/>
  <c r="E143" i="23" s="1"/>
  <c r="F142" i="23"/>
  <c r="E142" i="23" s="1"/>
  <c r="F141" i="23"/>
  <c r="E141" i="23" s="1"/>
  <c r="F140" i="23"/>
  <c r="E140" i="23" s="1"/>
  <c r="F139" i="23"/>
  <c r="E139" i="23" s="1"/>
  <c r="F138" i="23"/>
  <c r="E138" i="23" s="1"/>
  <c r="F137" i="23"/>
  <c r="E137" i="23" s="1"/>
  <c r="F136" i="23"/>
  <c r="E136" i="23" s="1"/>
  <c r="F135" i="23"/>
  <c r="E135" i="23" s="1"/>
  <c r="F134" i="23"/>
  <c r="E134" i="23" s="1"/>
  <c r="F133" i="23"/>
  <c r="E133" i="23" s="1"/>
  <c r="F132" i="23"/>
  <c r="E132" i="23" s="1"/>
  <c r="F131" i="23"/>
  <c r="E131" i="23" s="1"/>
  <c r="F130" i="23"/>
  <c r="E130" i="23" s="1"/>
  <c r="F129" i="23"/>
  <c r="E129" i="23" s="1"/>
  <c r="F128" i="23"/>
  <c r="E128" i="23" s="1"/>
  <c r="F127" i="23"/>
  <c r="E127" i="23" s="1"/>
  <c r="F126" i="23"/>
  <c r="E126" i="23" s="1"/>
  <c r="F125" i="23"/>
  <c r="E125" i="23" s="1"/>
  <c r="F124" i="23"/>
  <c r="E124" i="23" s="1"/>
  <c r="F123" i="23"/>
  <c r="E123" i="23" s="1"/>
  <c r="E122" i="23"/>
  <c r="F103" i="23"/>
  <c r="F102" i="23"/>
  <c r="F101" i="23"/>
  <c r="F100" i="23"/>
  <c r="F99" i="23"/>
  <c r="F98" i="23"/>
  <c r="F97" i="23"/>
  <c r="F96" i="23"/>
  <c r="F94" i="23"/>
  <c r="F93" i="23"/>
  <c r="G83" i="23"/>
  <c r="F83" i="23"/>
  <c r="E74" i="23"/>
  <c r="G73" i="23"/>
  <c r="G74" i="23" s="1"/>
  <c r="G60" i="23"/>
  <c r="F60" i="23"/>
  <c r="G32" i="23"/>
  <c r="F32" i="23"/>
  <c r="E32" i="23"/>
  <c r="E26" i="23"/>
  <c r="F15" i="23"/>
  <c r="I90" i="22"/>
  <c r="I91" i="22"/>
  <c r="I92" i="22"/>
  <c r="I93" i="22"/>
  <c r="I89" i="22"/>
  <c r="I38" i="22"/>
  <c r="I39" i="22"/>
  <c r="I40" i="22"/>
  <c r="I41" i="22"/>
  <c r="I37" i="22"/>
  <c r="J20" i="22"/>
  <c r="F15" i="22"/>
  <c r="F207" i="22"/>
  <c r="G206" i="22"/>
  <c r="G207" i="22" s="1"/>
  <c r="G192" i="22"/>
  <c r="F192" i="22"/>
  <c r="G180" i="22"/>
  <c r="F180" i="22"/>
  <c r="E180" i="22"/>
  <c r="F171" i="22"/>
  <c r="G171" i="22" s="1"/>
  <c r="J171" i="22" s="1"/>
  <c r="F170" i="22"/>
  <c r="G170" i="22" s="1"/>
  <c r="J170" i="22" s="1"/>
  <c r="F169" i="22"/>
  <c r="G169" i="22" s="1"/>
  <c r="J169" i="22" s="1"/>
  <c r="F168" i="22"/>
  <c r="G168" i="22" s="1"/>
  <c r="J168" i="22" s="1"/>
  <c r="F167" i="22"/>
  <c r="G167" i="22" s="1"/>
  <c r="J167" i="22" s="1"/>
  <c r="F166" i="22"/>
  <c r="G166" i="22" s="1"/>
  <c r="J166" i="22" s="1"/>
  <c r="F165" i="22"/>
  <c r="G165" i="22" s="1"/>
  <c r="J165" i="22" s="1"/>
  <c r="F164" i="22"/>
  <c r="G164" i="22" s="1"/>
  <c r="J164" i="22" s="1"/>
  <c r="F163" i="22"/>
  <c r="G163" i="22" s="1"/>
  <c r="J163" i="22" s="1"/>
  <c r="F162" i="22"/>
  <c r="G162" i="22" s="1"/>
  <c r="J162" i="22" s="1"/>
  <c r="F161" i="22"/>
  <c r="G161" i="22" s="1"/>
  <c r="J161" i="22" s="1"/>
  <c r="F160" i="22"/>
  <c r="G160" i="22" s="1"/>
  <c r="J160" i="22" s="1"/>
  <c r="F159" i="22"/>
  <c r="G159" i="22" s="1"/>
  <c r="J159" i="22" s="1"/>
  <c r="F158" i="22"/>
  <c r="G158" i="22" s="1"/>
  <c r="J158" i="22" s="1"/>
  <c r="F157" i="22"/>
  <c r="G157" i="22" s="1"/>
  <c r="J157" i="22" s="1"/>
  <c r="F156" i="22"/>
  <c r="G156" i="22" s="1"/>
  <c r="J156" i="22" s="1"/>
  <c r="F155" i="22"/>
  <c r="G155" i="22" s="1"/>
  <c r="J155" i="22" s="1"/>
  <c r="F154" i="22"/>
  <c r="G154" i="22" s="1"/>
  <c r="J154" i="22" s="1"/>
  <c r="F153" i="22"/>
  <c r="G153" i="22" s="1"/>
  <c r="J153" i="22" s="1"/>
  <c r="F152" i="22"/>
  <c r="G152" i="22" s="1"/>
  <c r="J152" i="22" s="1"/>
  <c r="F151" i="22"/>
  <c r="G151" i="22" s="1"/>
  <c r="J151" i="22" s="1"/>
  <c r="F150" i="22"/>
  <c r="G150" i="22" s="1"/>
  <c r="J150" i="22" s="1"/>
  <c r="F149" i="22"/>
  <c r="G149" i="22" s="1"/>
  <c r="J149" i="22" s="1"/>
  <c r="F148" i="22"/>
  <c r="G148" i="22" s="1"/>
  <c r="J148" i="22" s="1"/>
  <c r="F147" i="22"/>
  <c r="G147" i="22" s="1"/>
  <c r="J147" i="22" s="1"/>
  <c r="F146" i="22"/>
  <c r="G146" i="22" s="1"/>
  <c r="J146" i="22" s="1"/>
  <c r="F145" i="22"/>
  <c r="G145" i="22" s="1"/>
  <c r="J145" i="22" s="1"/>
  <c r="F144" i="22"/>
  <c r="G144" i="22" s="1"/>
  <c r="J144" i="22" s="1"/>
  <c r="F143" i="22"/>
  <c r="G143" i="22" s="1"/>
  <c r="J143" i="22" s="1"/>
  <c r="F142" i="22"/>
  <c r="G142" i="22" s="1"/>
  <c r="J142" i="22" s="1"/>
  <c r="F141" i="22"/>
  <c r="G141" i="22" s="1"/>
  <c r="J141" i="22" s="1"/>
  <c r="F140" i="22"/>
  <c r="G140" i="22" s="1"/>
  <c r="J140" i="22" s="1"/>
  <c r="F139" i="22"/>
  <c r="G139" i="22" s="1"/>
  <c r="J139" i="22" s="1"/>
  <c r="F138" i="22"/>
  <c r="G138" i="22" s="1"/>
  <c r="J138" i="22" s="1"/>
  <c r="F137" i="22"/>
  <c r="G137" i="22" s="1"/>
  <c r="J137" i="22" s="1"/>
  <c r="F136" i="22"/>
  <c r="G136" i="22" s="1"/>
  <c r="J136" i="22" s="1"/>
  <c r="F135" i="22"/>
  <c r="G135" i="22" s="1"/>
  <c r="J135" i="22" s="1"/>
  <c r="F134" i="22"/>
  <c r="G134" i="22" s="1"/>
  <c r="J134" i="22" s="1"/>
  <c r="F133" i="22"/>
  <c r="G133" i="22" s="1"/>
  <c r="J133" i="22" s="1"/>
  <c r="F132" i="22"/>
  <c r="G132" i="22" s="1"/>
  <c r="J132" i="22" s="1"/>
  <c r="F131" i="22"/>
  <c r="G131" i="22" s="1"/>
  <c r="J131" i="22" s="1"/>
  <c r="F130" i="22"/>
  <c r="G130" i="22" s="1"/>
  <c r="J130" i="22" s="1"/>
  <c r="F129" i="22"/>
  <c r="G129" i="22" s="1"/>
  <c r="J129" i="22" s="1"/>
  <c r="F128" i="22"/>
  <c r="G128" i="22" s="1"/>
  <c r="J128" i="22" s="1"/>
  <c r="F127" i="22"/>
  <c r="G127" i="22" s="1"/>
  <c r="J127" i="22" s="1"/>
  <c r="F126" i="22"/>
  <c r="G126" i="22" s="1"/>
  <c r="J126" i="22" s="1"/>
  <c r="F125" i="22"/>
  <c r="G125" i="22" s="1"/>
  <c r="J125" i="22" s="1"/>
  <c r="F124" i="22"/>
  <c r="G124" i="22" s="1"/>
  <c r="J124" i="22" s="1"/>
  <c r="F123" i="22"/>
  <c r="G123" i="22" s="1"/>
  <c r="J123" i="22" s="1"/>
  <c r="F122" i="22"/>
  <c r="G122" i="22" s="1"/>
  <c r="J122" i="22" s="1"/>
  <c r="F121" i="22"/>
  <c r="G121" i="22" s="1"/>
  <c r="J121" i="22" s="1"/>
  <c r="F120" i="22"/>
  <c r="G120" i="22" s="1"/>
  <c r="J120" i="22" s="1"/>
  <c r="F119" i="22"/>
  <c r="G119" i="22" s="1"/>
  <c r="J119" i="22" s="1"/>
  <c r="F118" i="22"/>
  <c r="G118" i="22" s="1"/>
  <c r="J118" i="22" s="1"/>
  <c r="F117" i="22"/>
  <c r="G117" i="22" s="1"/>
  <c r="J117" i="22" s="1"/>
  <c r="F116" i="22"/>
  <c r="G116" i="22" s="1"/>
  <c r="J116" i="22" s="1"/>
  <c r="F115" i="22"/>
  <c r="G115" i="22" s="1"/>
  <c r="J115" i="22" s="1"/>
  <c r="F114" i="22"/>
  <c r="G114" i="22" s="1"/>
  <c r="J114" i="22" s="1"/>
  <c r="F113" i="22"/>
  <c r="G113" i="22" s="1"/>
  <c r="J113" i="22" s="1"/>
  <c r="F112" i="22"/>
  <c r="G112" i="22" s="1"/>
  <c r="J112" i="22" s="1"/>
  <c r="F111" i="22"/>
  <c r="G111" i="22" s="1"/>
  <c r="J111" i="22" s="1"/>
  <c r="F110" i="22"/>
  <c r="G110" i="22" s="1"/>
  <c r="J110" i="22" s="1"/>
  <c r="F109" i="22"/>
  <c r="G109" i="22" s="1"/>
  <c r="J109" i="22" s="1"/>
  <c r="F108" i="22"/>
  <c r="G108" i="22" s="1"/>
  <c r="J108" i="22" s="1"/>
  <c r="F107" i="22"/>
  <c r="G102" i="22"/>
  <c r="E102" i="22"/>
  <c r="F99" i="22"/>
  <c r="F98" i="22"/>
  <c r="F97" i="22"/>
  <c r="F96" i="22"/>
  <c r="F95" i="22"/>
  <c r="F94" i="22"/>
  <c r="F93" i="22"/>
  <c r="F92" i="22"/>
  <c r="F91" i="22"/>
  <c r="F90" i="22"/>
  <c r="F89" i="22"/>
  <c r="G79" i="22"/>
  <c r="F79" i="22"/>
  <c r="F70" i="22"/>
  <c r="E70" i="22"/>
  <c r="G69" i="22"/>
  <c r="G70" i="22" s="1"/>
  <c r="G83" i="22" s="1"/>
  <c r="G56" i="22"/>
  <c r="F56" i="22"/>
  <c r="G47" i="22"/>
  <c r="F47" i="22"/>
  <c r="G32" i="22"/>
  <c r="F32" i="22"/>
  <c r="E32" i="22"/>
  <c r="G26" i="22"/>
  <c r="E26" i="22"/>
  <c r="F21" i="22"/>
  <c r="F26" i="22" s="1"/>
  <c r="F47" i="21"/>
  <c r="G211" i="21"/>
  <c r="F58" i="21"/>
  <c r="G58" i="21"/>
  <c r="F109" i="21"/>
  <c r="G109" i="21" s="1"/>
  <c r="J109" i="21" s="1"/>
  <c r="F110" i="21"/>
  <c r="G110" i="21" s="1"/>
  <c r="J110" i="21" s="1"/>
  <c r="F111" i="21"/>
  <c r="G111" i="21" s="1"/>
  <c r="J111" i="21" s="1"/>
  <c r="F112" i="21"/>
  <c r="G112" i="21" s="1"/>
  <c r="J112" i="21" s="1"/>
  <c r="F113" i="21"/>
  <c r="G113" i="21" s="1"/>
  <c r="J113" i="21" s="1"/>
  <c r="F114" i="21"/>
  <c r="G114" i="21" s="1"/>
  <c r="J114" i="21" s="1"/>
  <c r="F115" i="21"/>
  <c r="G115" i="21" s="1"/>
  <c r="J115" i="21" s="1"/>
  <c r="F116" i="21"/>
  <c r="G116" i="21" s="1"/>
  <c r="J116" i="21" s="1"/>
  <c r="F117" i="21"/>
  <c r="G117" i="21" s="1"/>
  <c r="J117" i="21" s="1"/>
  <c r="F118" i="21"/>
  <c r="G118" i="21" s="1"/>
  <c r="J118" i="21" s="1"/>
  <c r="F119" i="21"/>
  <c r="G119" i="21" s="1"/>
  <c r="J119" i="21" s="1"/>
  <c r="F120" i="21"/>
  <c r="G120" i="21" s="1"/>
  <c r="J120" i="21" s="1"/>
  <c r="F121" i="21"/>
  <c r="G121" i="21" s="1"/>
  <c r="J121" i="21" s="1"/>
  <c r="F122" i="21"/>
  <c r="G122" i="21" s="1"/>
  <c r="J122" i="21" s="1"/>
  <c r="F123" i="21"/>
  <c r="G123" i="21" s="1"/>
  <c r="J123" i="21" s="1"/>
  <c r="F124" i="21"/>
  <c r="G124" i="21" s="1"/>
  <c r="J124" i="21" s="1"/>
  <c r="F125" i="21"/>
  <c r="G125" i="21" s="1"/>
  <c r="J125" i="21" s="1"/>
  <c r="F126" i="21"/>
  <c r="G126" i="21" s="1"/>
  <c r="J126" i="21" s="1"/>
  <c r="F127" i="21"/>
  <c r="G127" i="21" s="1"/>
  <c r="J127" i="21" s="1"/>
  <c r="F128" i="21"/>
  <c r="G128" i="21" s="1"/>
  <c r="J128" i="21" s="1"/>
  <c r="F129" i="21"/>
  <c r="G129" i="21" s="1"/>
  <c r="J129" i="21" s="1"/>
  <c r="F108" i="21"/>
  <c r="E108" i="21" s="1"/>
  <c r="F130" i="21"/>
  <c r="E130" i="21" s="1"/>
  <c r="F131" i="21"/>
  <c r="E131" i="21" s="1"/>
  <c r="F132" i="21"/>
  <c r="E132" i="21" s="1"/>
  <c r="F133" i="21"/>
  <c r="E133" i="21" s="1"/>
  <c r="F134" i="21"/>
  <c r="E134" i="21" s="1"/>
  <c r="F135" i="21"/>
  <c r="E135" i="21" s="1"/>
  <c r="F136" i="21"/>
  <c r="E136" i="21" s="1"/>
  <c r="F137" i="21"/>
  <c r="E137" i="21" s="1"/>
  <c r="F138" i="21"/>
  <c r="E138" i="21" s="1"/>
  <c r="F139" i="21"/>
  <c r="E139" i="21" s="1"/>
  <c r="F140" i="21"/>
  <c r="E140" i="21" s="1"/>
  <c r="F141" i="21"/>
  <c r="E141" i="21" s="1"/>
  <c r="F142" i="21"/>
  <c r="E142" i="21" s="1"/>
  <c r="F143" i="21"/>
  <c r="E143" i="21" s="1"/>
  <c r="F144" i="21"/>
  <c r="E144" i="21" s="1"/>
  <c r="F95" i="21"/>
  <c r="F96" i="21"/>
  <c r="F97" i="21"/>
  <c r="F98" i="21"/>
  <c r="F99" i="21"/>
  <c r="F209" i="21"/>
  <c r="G47" i="21"/>
  <c r="F42" i="21"/>
  <c r="F43" i="21"/>
  <c r="F44" i="21"/>
  <c r="G214" i="21"/>
  <c r="G208" i="21"/>
  <c r="G209" i="21" s="1"/>
  <c r="G194" i="21"/>
  <c r="F194" i="21"/>
  <c r="G182" i="21"/>
  <c r="F182" i="21"/>
  <c r="E182" i="21"/>
  <c r="F173" i="21"/>
  <c r="E173" i="21" s="1"/>
  <c r="F172" i="21"/>
  <c r="E172" i="21" s="1"/>
  <c r="F171" i="21"/>
  <c r="E171" i="21" s="1"/>
  <c r="F170" i="21"/>
  <c r="E170" i="21" s="1"/>
  <c r="F169" i="21"/>
  <c r="E169" i="21" s="1"/>
  <c r="F168" i="21"/>
  <c r="E168" i="21" s="1"/>
  <c r="F167" i="21"/>
  <c r="E167" i="21" s="1"/>
  <c r="F166" i="21"/>
  <c r="E166" i="21" s="1"/>
  <c r="F165" i="21"/>
  <c r="E165" i="21" s="1"/>
  <c r="F164" i="21"/>
  <c r="E164" i="21" s="1"/>
  <c r="F163" i="21"/>
  <c r="E163" i="21" s="1"/>
  <c r="G162" i="21"/>
  <c r="J162" i="21" s="1"/>
  <c r="F162" i="21"/>
  <c r="E162" i="21" s="1"/>
  <c r="F161" i="21"/>
  <c r="E161" i="21" s="1"/>
  <c r="F160" i="21"/>
  <c r="E160" i="21" s="1"/>
  <c r="F159" i="21"/>
  <c r="E159" i="21" s="1"/>
  <c r="F158" i="21"/>
  <c r="E158" i="21" s="1"/>
  <c r="F157" i="21"/>
  <c r="E157" i="21" s="1"/>
  <c r="F156" i="21"/>
  <c r="E156" i="21" s="1"/>
  <c r="F155" i="21"/>
  <c r="E155" i="21" s="1"/>
  <c r="F154" i="21"/>
  <c r="E154" i="21" s="1"/>
  <c r="F153" i="21"/>
  <c r="E153" i="21" s="1"/>
  <c r="F152" i="21"/>
  <c r="E152" i="21" s="1"/>
  <c r="F151" i="21"/>
  <c r="E151" i="21" s="1"/>
  <c r="F150" i="21"/>
  <c r="E150" i="21" s="1"/>
  <c r="F149" i="21"/>
  <c r="E149" i="21" s="1"/>
  <c r="F148" i="21"/>
  <c r="E148" i="21" s="1"/>
  <c r="F147" i="21"/>
  <c r="E147" i="21" s="1"/>
  <c r="F146" i="21"/>
  <c r="E146" i="21" s="1"/>
  <c r="F145" i="21"/>
  <c r="E145" i="21" s="1"/>
  <c r="F107" i="21"/>
  <c r="G102" i="21"/>
  <c r="E102" i="21"/>
  <c r="F94" i="21"/>
  <c r="F93" i="21"/>
  <c r="F92" i="21"/>
  <c r="F91" i="21"/>
  <c r="F90" i="21"/>
  <c r="F89" i="21"/>
  <c r="G79" i="21"/>
  <c r="F79" i="21"/>
  <c r="F70" i="21"/>
  <c r="E70" i="21"/>
  <c r="G69" i="21"/>
  <c r="G70" i="21" s="1"/>
  <c r="G83" i="21" s="1"/>
  <c r="G56" i="21"/>
  <c r="F56" i="21"/>
  <c r="F41" i="21"/>
  <c r="F40" i="21"/>
  <c r="F39" i="21"/>
  <c r="F38" i="21"/>
  <c r="F37" i="21"/>
  <c r="G32" i="21"/>
  <c r="F32" i="21"/>
  <c r="E32" i="21"/>
  <c r="G26" i="21"/>
  <c r="E26" i="21"/>
  <c r="F21" i="21"/>
  <c r="F20" i="21"/>
  <c r="F26" i="21" s="1"/>
  <c r="F15" i="21"/>
  <c r="F47" i="20"/>
  <c r="G58" i="20"/>
  <c r="G47" i="20"/>
  <c r="G26" i="20"/>
  <c r="J107" i="20"/>
  <c r="F93" i="20"/>
  <c r="F94" i="20"/>
  <c r="F38" i="20"/>
  <c r="F39" i="20"/>
  <c r="F40" i="20"/>
  <c r="F41" i="20"/>
  <c r="F37" i="20"/>
  <c r="G177" i="20"/>
  <c r="F89" i="20"/>
  <c r="F90" i="20"/>
  <c r="F102" i="20" s="1"/>
  <c r="F91" i="20"/>
  <c r="G145" i="20"/>
  <c r="F145" i="20"/>
  <c r="F21" i="20"/>
  <c r="F172" i="20"/>
  <c r="G171" i="20"/>
  <c r="G157" i="20"/>
  <c r="F157" i="20"/>
  <c r="E145" i="20"/>
  <c r="G136" i="20"/>
  <c r="J136" i="20" s="1"/>
  <c r="F136" i="20"/>
  <c r="E136" i="20"/>
  <c r="G135" i="20"/>
  <c r="J135" i="20" s="1"/>
  <c r="F135" i="20"/>
  <c r="E135" i="20"/>
  <c r="G134" i="20"/>
  <c r="J134" i="20" s="1"/>
  <c r="F134" i="20"/>
  <c r="E134" i="20"/>
  <c r="G133" i="20"/>
  <c r="J133" i="20" s="1"/>
  <c r="F133" i="20"/>
  <c r="E133" i="20"/>
  <c r="G132" i="20"/>
  <c r="J132" i="20" s="1"/>
  <c r="F132" i="20"/>
  <c r="E132" i="20"/>
  <c r="G131" i="20"/>
  <c r="J131" i="20" s="1"/>
  <c r="F131" i="20"/>
  <c r="E131" i="20"/>
  <c r="G130" i="20"/>
  <c r="J130" i="20" s="1"/>
  <c r="F130" i="20"/>
  <c r="E130" i="20"/>
  <c r="G129" i="20"/>
  <c r="J129" i="20" s="1"/>
  <c r="F129" i="20"/>
  <c r="E129" i="20"/>
  <c r="F128" i="20"/>
  <c r="G128" i="20" s="1"/>
  <c r="J128" i="20" s="1"/>
  <c r="F127" i="20"/>
  <c r="E127" i="20" s="1"/>
  <c r="F126" i="20"/>
  <c r="G126" i="20" s="1"/>
  <c r="J126" i="20" s="1"/>
  <c r="F125" i="20"/>
  <c r="G125" i="20" s="1"/>
  <c r="J125" i="20" s="1"/>
  <c r="F124" i="20"/>
  <c r="G124" i="20" s="1"/>
  <c r="J124" i="20" s="1"/>
  <c r="E124" i="20"/>
  <c r="F123" i="20"/>
  <c r="E123" i="20" s="1"/>
  <c r="F122" i="20"/>
  <c r="G122" i="20" s="1"/>
  <c r="J122" i="20" s="1"/>
  <c r="F121" i="20"/>
  <c r="G121" i="20" s="1"/>
  <c r="J121" i="20" s="1"/>
  <c r="G120" i="20"/>
  <c r="J120" i="20" s="1"/>
  <c r="F120" i="20"/>
  <c r="E120" i="20"/>
  <c r="F119" i="20"/>
  <c r="E119" i="20" s="1"/>
  <c r="F118" i="20"/>
  <c r="G118" i="20" s="1"/>
  <c r="J118" i="20" s="1"/>
  <c r="F117" i="20"/>
  <c r="G117" i="20" s="1"/>
  <c r="J117" i="20" s="1"/>
  <c r="G116" i="20"/>
  <c r="J116" i="20" s="1"/>
  <c r="F116" i="20"/>
  <c r="E116" i="20"/>
  <c r="F115" i="20"/>
  <c r="E115" i="20" s="1"/>
  <c r="F114" i="20"/>
  <c r="G114" i="20" s="1"/>
  <c r="J114" i="20" s="1"/>
  <c r="F113" i="20"/>
  <c r="G113" i="20" s="1"/>
  <c r="J113" i="20" s="1"/>
  <c r="G112" i="20"/>
  <c r="J112" i="20" s="1"/>
  <c r="F112" i="20"/>
  <c r="E112" i="20"/>
  <c r="F111" i="20"/>
  <c r="E111" i="20" s="1"/>
  <c r="F110" i="20"/>
  <c r="G110" i="20" s="1"/>
  <c r="J110" i="20" s="1"/>
  <c r="F109" i="20"/>
  <c r="G109" i="20" s="1"/>
  <c r="J109" i="20" s="1"/>
  <c r="G108" i="20"/>
  <c r="J108" i="20" s="1"/>
  <c r="F108" i="20"/>
  <c r="E108" i="20"/>
  <c r="F107" i="20"/>
  <c r="G102" i="20"/>
  <c r="E102" i="20"/>
  <c r="F92" i="20"/>
  <c r="G79" i="20"/>
  <c r="F79" i="20"/>
  <c r="F70" i="20"/>
  <c r="E70" i="20"/>
  <c r="G69" i="20"/>
  <c r="G70" i="20" s="1"/>
  <c r="G83" i="20" s="1"/>
  <c r="G56" i="20"/>
  <c r="F56" i="20"/>
  <c r="G172" i="20"/>
  <c r="G32" i="20"/>
  <c r="F32" i="20"/>
  <c r="E32" i="20"/>
  <c r="E26" i="20"/>
  <c r="F20" i="20"/>
  <c r="F26" i="20" s="1"/>
  <c r="F15" i="20"/>
  <c r="K165" i="19"/>
  <c r="F143" i="19"/>
  <c r="F90" i="19"/>
  <c r="F91" i="19"/>
  <c r="F92" i="19"/>
  <c r="F89" i="19"/>
  <c r="F20" i="19"/>
  <c r="F47" i="19"/>
  <c r="G47" i="19"/>
  <c r="F15" i="19"/>
  <c r="F88" i="46" l="1"/>
  <c r="G276" i="44"/>
  <c r="G280" i="44" s="1"/>
  <c r="G284" i="44" s="1"/>
  <c r="F73" i="44"/>
  <c r="F88" i="44" s="1"/>
  <c r="F74" i="42"/>
  <c r="F86" i="42" s="1"/>
  <c r="G274" i="42"/>
  <c r="G278" i="42" s="1"/>
  <c r="G272" i="42"/>
  <c r="G274" i="39"/>
  <c r="G278" i="39" s="1"/>
  <c r="G272" i="39"/>
  <c r="G270" i="37"/>
  <c r="G274" i="37" s="1"/>
  <c r="G278" i="37" s="1"/>
  <c r="F74" i="37"/>
  <c r="F86" i="37" s="1"/>
  <c r="F68" i="35"/>
  <c r="F80" i="35" s="1"/>
  <c r="F54" i="33"/>
  <c r="K236" i="33" s="1"/>
  <c r="E199" i="33"/>
  <c r="I142" i="33"/>
  <c r="J142" i="33" s="1"/>
  <c r="F91" i="33"/>
  <c r="G80" i="33"/>
  <c r="G104" i="33"/>
  <c r="F199" i="33"/>
  <c r="F133" i="33"/>
  <c r="G247" i="33"/>
  <c r="I40" i="33"/>
  <c r="J40" i="33" s="1"/>
  <c r="F29" i="33"/>
  <c r="I24" i="33"/>
  <c r="E133" i="33"/>
  <c r="G101" i="30"/>
  <c r="E87" i="30"/>
  <c r="E88" i="30" s="1"/>
  <c r="F196" i="30"/>
  <c r="J170" i="30"/>
  <c r="J171" i="30"/>
  <c r="J173" i="30"/>
  <c r="J174" i="30"/>
  <c r="E130" i="30"/>
  <c r="F29" i="30"/>
  <c r="I24" i="30"/>
  <c r="G237" i="30"/>
  <c r="F130" i="30"/>
  <c r="G65" i="30"/>
  <c r="G77" i="30" s="1"/>
  <c r="F54" i="30"/>
  <c r="F235" i="30"/>
  <c r="I107" i="30"/>
  <c r="J107" i="30" s="1"/>
  <c r="E196" i="30"/>
  <c r="G240" i="28"/>
  <c r="G65" i="28"/>
  <c r="G77" i="28" s="1"/>
  <c r="F54" i="28"/>
  <c r="F65" i="28" s="1"/>
  <c r="F77" i="28" s="1"/>
  <c r="G101" i="28"/>
  <c r="F238" i="28"/>
  <c r="I42" i="28"/>
  <c r="F130" i="28"/>
  <c r="J171" i="28"/>
  <c r="I86" i="28"/>
  <c r="J86" i="28" s="1"/>
  <c r="F88" i="28"/>
  <c r="J166" i="28"/>
  <c r="J159" i="28"/>
  <c r="J167" i="28"/>
  <c r="J160" i="28"/>
  <c r="J168" i="28"/>
  <c r="J161" i="28"/>
  <c r="J162" i="28"/>
  <c r="J163" i="28"/>
  <c r="J170" i="28"/>
  <c r="J164" i="28"/>
  <c r="E199" i="28"/>
  <c r="E88" i="28"/>
  <c r="E130" i="28"/>
  <c r="F164" i="25"/>
  <c r="F191" i="25" s="1"/>
  <c r="J164" i="25"/>
  <c r="F120" i="25"/>
  <c r="G65" i="25"/>
  <c r="F29" i="25"/>
  <c r="I96" i="25"/>
  <c r="J96" i="25" s="1"/>
  <c r="E120" i="25"/>
  <c r="E76" i="25"/>
  <c r="E77" i="25" s="1"/>
  <c r="I125" i="25"/>
  <c r="J125" i="25" s="1"/>
  <c r="E191" i="25"/>
  <c r="J157" i="25"/>
  <c r="J165" i="25"/>
  <c r="G173" i="25"/>
  <c r="J173" i="25" s="1"/>
  <c r="G181" i="25"/>
  <c r="J181" i="25" s="1"/>
  <c r="G189" i="25"/>
  <c r="J189" i="25" s="1"/>
  <c r="F54" i="25"/>
  <c r="K223" i="25" s="1"/>
  <c r="J151" i="25"/>
  <c r="J159" i="25"/>
  <c r="G167" i="25"/>
  <c r="J167" i="25" s="1"/>
  <c r="G175" i="25"/>
  <c r="J175" i="25" s="1"/>
  <c r="G183" i="25"/>
  <c r="J183" i="25" s="1"/>
  <c r="J153" i="25"/>
  <c r="J161" i="25"/>
  <c r="G169" i="25"/>
  <c r="J169" i="25" s="1"/>
  <c r="G177" i="25"/>
  <c r="J177" i="25" s="1"/>
  <c r="G185" i="25"/>
  <c r="J185" i="25" s="1"/>
  <c r="J155" i="25"/>
  <c r="J163" i="25"/>
  <c r="G171" i="25"/>
  <c r="J171" i="25" s="1"/>
  <c r="G179" i="25"/>
  <c r="J179" i="25" s="1"/>
  <c r="G187" i="25"/>
  <c r="J187" i="25" s="1"/>
  <c r="E76" i="24"/>
  <c r="E77" i="24" s="1"/>
  <c r="G191" i="24"/>
  <c r="G232" i="24" s="1"/>
  <c r="E120" i="24"/>
  <c r="F29" i="24"/>
  <c r="E181" i="24"/>
  <c r="E175" i="24"/>
  <c r="E189" i="24"/>
  <c r="E173" i="24"/>
  <c r="E157" i="24"/>
  <c r="E161" i="24"/>
  <c r="E167" i="24"/>
  <c r="E153" i="24"/>
  <c r="E151" i="24"/>
  <c r="E159" i="24"/>
  <c r="E165" i="24"/>
  <c r="E177" i="24"/>
  <c r="E183" i="24"/>
  <c r="G90" i="24"/>
  <c r="E152" i="24"/>
  <c r="E150" i="24"/>
  <c r="E149" i="24"/>
  <c r="E163" i="24"/>
  <c r="E179" i="24"/>
  <c r="E169" i="24"/>
  <c r="E185" i="24"/>
  <c r="E155" i="24"/>
  <c r="E171" i="24"/>
  <c r="E187" i="24"/>
  <c r="F120" i="24"/>
  <c r="F77" i="24"/>
  <c r="G65" i="24"/>
  <c r="F54" i="24"/>
  <c r="K223" i="24" s="1"/>
  <c r="E154" i="24"/>
  <c r="E156" i="24"/>
  <c r="E158" i="24"/>
  <c r="E160" i="24"/>
  <c r="E162" i="24"/>
  <c r="E164" i="24"/>
  <c r="E166" i="24"/>
  <c r="E168" i="24"/>
  <c r="E170" i="24"/>
  <c r="E172" i="24"/>
  <c r="E174" i="24"/>
  <c r="E176" i="24"/>
  <c r="E178" i="24"/>
  <c r="E180" i="24"/>
  <c r="E182" i="24"/>
  <c r="E184" i="24"/>
  <c r="E186" i="24"/>
  <c r="E188" i="24"/>
  <c r="F191" i="24"/>
  <c r="I41" i="24"/>
  <c r="J41" i="24" s="1"/>
  <c r="J72" i="23"/>
  <c r="F117" i="23"/>
  <c r="E117" i="23"/>
  <c r="F51" i="23"/>
  <c r="K221" i="23" s="1"/>
  <c r="I93" i="23"/>
  <c r="J93" i="23" s="1"/>
  <c r="G87" i="23"/>
  <c r="E188" i="23"/>
  <c r="G62" i="23"/>
  <c r="F188" i="23"/>
  <c r="G122" i="23"/>
  <c r="G123" i="23"/>
  <c r="J123" i="23" s="1"/>
  <c r="G124" i="23"/>
  <c r="J124" i="23" s="1"/>
  <c r="G125" i="23"/>
  <c r="J125" i="23" s="1"/>
  <c r="G126" i="23"/>
  <c r="J126" i="23" s="1"/>
  <c r="G127" i="23"/>
  <c r="J127" i="23" s="1"/>
  <c r="G128" i="23"/>
  <c r="J128" i="23" s="1"/>
  <c r="G129" i="23"/>
  <c r="J129" i="23" s="1"/>
  <c r="G130" i="23"/>
  <c r="J130" i="23" s="1"/>
  <c r="G131" i="23"/>
  <c r="J131" i="23" s="1"/>
  <c r="G132" i="23"/>
  <c r="J132" i="23" s="1"/>
  <c r="G133" i="23"/>
  <c r="J133" i="23" s="1"/>
  <c r="G134" i="23"/>
  <c r="J134" i="23" s="1"/>
  <c r="G135" i="23"/>
  <c r="J135" i="23" s="1"/>
  <c r="G136" i="23"/>
  <c r="J136" i="23" s="1"/>
  <c r="G137" i="23"/>
  <c r="J137" i="23" s="1"/>
  <c r="G138" i="23"/>
  <c r="J138" i="23" s="1"/>
  <c r="G139" i="23"/>
  <c r="J139" i="23" s="1"/>
  <c r="G140" i="23"/>
  <c r="J140" i="23" s="1"/>
  <c r="G141" i="23"/>
  <c r="J141" i="23" s="1"/>
  <c r="G142" i="23"/>
  <c r="J142" i="23" s="1"/>
  <c r="G143" i="23"/>
  <c r="J143" i="23" s="1"/>
  <c r="G144" i="23"/>
  <c r="J144" i="23" s="1"/>
  <c r="G145" i="23"/>
  <c r="J145" i="23" s="1"/>
  <c r="G146" i="23"/>
  <c r="J146" i="23" s="1"/>
  <c r="G147" i="23"/>
  <c r="J147" i="23" s="1"/>
  <c r="G148" i="23"/>
  <c r="J148" i="23" s="1"/>
  <c r="G149" i="23"/>
  <c r="J149" i="23" s="1"/>
  <c r="G150" i="23"/>
  <c r="J150" i="23" s="1"/>
  <c r="G151" i="23"/>
  <c r="J151" i="23" s="1"/>
  <c r="G152" i="23"/>
  <c r="J152" i="23" s="1"/>
  <c r="G153" i="23"/>
  <c r="J153" i="23" s="1"/>
  <c r="G154" i="23"/>
  <c r="J154" i="23" s="1"/>
  <c r="G155" i="23"/>
  <c r="J155" i="23" s="1"/>
  <c r="G156" i="23"/>
  <c r="J156" i="23" s="1"/>
  <c r="G157" i="23"/>
  <c r="J157" i="23" s="1"/>
  <c r="G158" i="23"/>
  <c r="J158" i="23" s="1"/>
  <c r="G159" i="23"/>
  <c r="J159" i="23" s="1"/>
  <c r="G160" i="23"/>
  <c r="J160" i="23" s="1"/>
  <c r="G161" i="23"/>
  <c r="J161" i="23" s="1"/>
  <c r="G162" i="23"/>
  <c r="J162" i="23" s="1"/>
  <c r="G163" i="23"/>
  <c r="J163" i="23" s="1"/>
  <c r="G164" i="23"/>
  <c r="J164" i="23" s="1"/>
  <c r="G165" i="23"/>
  <c r="J165" i="23" s="1"/>
  <c r="G166" i="23"/>
  <c r="J166" i="23" s="1"/>
  <c r="G167" i="23"/>
  <c r="J167" i="23" s="1"/>
  <c r="G168" i="23"/>
  <c r="J168" i="23" s="1"/>
  <c r="G169" i="23"/>
  <c r="J169" i="23" s="1"/>
  <c r="G170" i="23"/>
  <c r="J170" i="23" s="1"/>
  <c r="G171" i="23"/>
  <c r="J171" i="23" s="1"/>
  <c r="G172" i="23"/>
  <c r="J172" i="23" s="1"/>
  <c r="G173" i="23"/>
  <c r="J173" i="23" s="1"/>
  <c r="G174" i="23"/>
  <c r="J174" i="23" s="1"/>
  <c r="G175" i="23"/>
  <c r="J175" i="23" s="1"/>
  <c r="G176" i="23"/>
  <c r="J176" i="23" s="1"/>
  <c r="G177" i="23"/>
  <c r="J177" i="23" s="1"/>
  <c r="G178" i="23"/>
  <c r="J178" i="23" s="1"/>
  <c r="G179" i="23"/>
  <c r="J179" i="23" s="1"/>
  <c r="G180" i="23"/>
  <c r="J180" i="23" s="1"/>
  <c r="G181" i="23"/>
  <c r="J181" i="23" s="1"/>
  <c r="G182" i="23"/>
  <c r="J182" i="23" s="1"/>
  <c r="G183" i="23"/>
  <c r="J183" i="23" s="1"/>
  <c r="G184" i="23"/>
  <c r="J184" i="23" s="1"/>
  <c r="G185" i="23"/>
  <c r="J185" i="23" s="1"/>
  <c r="G186" i="23"/>
  <c r="J186" i="23" s="1"/>
  <c r="K200" i="22"/>
  <c r="G58" i="22"/>
  <c r="E136" i="22"/>
  <c r="E144" i="22"/>
  <c r="E160" i="22"/>
  <c r="E124" i="22"/>
  <c r="E168" i="22"/>
  <c r="E152" i="22"/>
  <c r="F173" i="22"/>
  <c r="E128" i="22"/>
  <c r="E134" i="22"/>
  <c r="E142" i="22"/>
  <c r="E150" i="22"/>
  <c r="E158" i="22"/>
  <c r="E166" i="22"/>
  <c r="E132" i="22"/>
  <c r="E140" i="22"/>
  <c r="E148" i="22"/>
  <c r="E156" i="22"/>
  <c r="E164" i="22"/>
  <c r="E138" i="22"/>
  <c r="E146" i="22"/>
  <c r="E154" i="22"/>
  <c r="E162" i="22"/>
  <c r="E170" i="22"/>
  <c r="G107" i="22"/>
  <c r="J107" i="22" s="1"/>
  <c r="E122" i="22"/>
  <c r="E130" i="22"/>
  <c r="E126" i="22"/>
  <c r="F102" i="22"/>
  <c r="E167" i="22"/>
  <c r="E169" i="22"/>
  <c r="E171" i="22"/>
  <c r="E107" i="22"/>
  <c r="E109" i="22"/>
  <c r="E111" i="22"/>
  <c r="E113" i="22"/>
  <c r="E115" i="22"/>
  <c r="E117" i="22"/>
  <c r="E119" i="22"/>
  <c r="E121" i="22"/>
  <c r="E123" i="22"/>
  <c r="E125" i="22"/>
  <c r="E127" i="22"/>
  <c r="E129" i="22"/>
  <c r="E131" i="22"/>
  <c r="E133" i="22"/>
  <c r="E135" i="22"/>
  <c r="E137" i="22"/>
  <c r="E139" i="22"/>
  <c r="E141" i="22"/>
  <c r="E143" i="22"/>
  <c r="E145" i="22"/>
  <c r="E147" i="22"/>
  <c r="E149" i="22"/>
  <c r="E151" i="22"/>
  <c r="E153" i="22"/>
  <c r="E155" i="22"/>
  <c r="E157" i="22"/>
  <c r="E159" i="22"/>
  <c r="E161" i="22"/>
  <c r="E163" i="22"/>
  <c r="E165" i="22"/>
  <c r="E108" i="22"/>
  <c r="E110" i="22"/>
  <c r="E112" i="22"/>
  <c r="E114" i="22"/>
  <c r="E116" i="22"/>
  <c r="E118" i="22"/>
  <c r="E120" i="22"/>
  <c r="F58" i="22"/>
  <c r="E128" i="21"/>
  <c r="E126" i="21"/>
  <c r="E124" i="21"/>
  <c r="E122" i="21"/>
  <c r="E120" i="21"/>
  <c r="E118" i="21"/>
  <c r="E116" i="21"/>
  <c r="E114" i="21"/>
  <c r="E112" i="21"/>
  <c r="E110" i="21"/>
  <c r="G164" i="21"/>
  <c r="J164" i="21" s="1"/>
  <c r="E129" i="21"/>
  <c r="E127" i="21"/>
  <c r="E125" i="21"/>
  <c r="E123" i="21"/>
  <c r="E121" i="21"/>
  <c r="E119" i="21"/>
  <c r="E117" i="21"/>
  <c r="E115" i="21"/>
  <c r="E113" i="21"/>
  <c r="E111" i="21"/>
  <c r="E109" i="21"/>
  <c r="G166" i="21"/>
  <c r="J166" i="21" s="1"/>
  <c r="G144" i="21"/>
  <c r="J144" i="21" s="1"/>
  <c r="G143" i="21"/>
  <c r="J143" i="21" s="1"/>
  <c r="G142" i="21"/>
  <c r="J142" i="21" s="1"/>
  <c r="G141" i="21"/>
  <c r="J141" i="21" s="1"/>
  <c r="G140" i="21"/>
  <c r="J140" i="21" s="1"/>
  <c r="G139" i="21"/>
  <c r="J139" i="21" s="1"/>
  <c r="G138" i="21"/>
  <c r="J138" i="21" s="1"/>
  <c r="G137" i="21"/>
  <c r="J137" i="21" s="1"/>
  <c r="G136" i="21"/>
  <c r="J136" i="21" s="1"/>
  <c r="G135" i="21"/>
  <c r="J135" i="21" s="1"/>
  <c r="G134" i="21"/>
  <c r="J134" i="21" s="1"/>
  <c r="G133" i="21"/>
  <c r="J133" i="21" s="1"/>
  <c r="G132" i="21"/>
  <c r="J132" i="21" s="1"/>
  <c r="G131" i="21"/>
  <c r="J131" i="21" s="1"/>
  <c r="G130" i="21"/>
  <c r="J130" i="21" s="1"/>
  <c r="G108" i="21"/>
  <c r="J108" i="21" s="1"/>
  <c r="G161" i="21"/>
  <c r="J161" i="21" s="1"/>
  <c r="G163" i="21"/>
  <c r="J163" i="21" s="1"/>
  <c r="G165" i="21"/>
  <c r="J165" i="21" s="1"/>
  <c r="G172" i="21"/>
  <c r="J172" i="21" s="1"/>
  <c r="G168" i="21"/>
  <c r="J168" i="21" s="1"/>
  <c r="G170" i="21"/>
  <c r="J170" i="21" s="1"/>
  <c r="G167" i="21"/>
  <c r="J167" i="21" s="1"/>
  <c r="G169" i="21"/>
  <c r="J169" i="21" s="1"/>
  <c r="G171" i="21"/>
  <c r="J171" i="21" s="1"/>
  <c r="G173" i="21"/>
  <c r="J173" i="21" s="1"/>
  <c r="F102" i="21"/>
  <c r="G145" i="21"/>
  <c r="J145" i="21" s="1"/>
  <c r="G147" i="21"/>
  <c r="J147" i="21" s="1"/>
  <c r="G149" i="21"/>
  <c r="J149" i="21" s="1"/>
  <c r="G151" i="21"/>
  <c r="J151" i="21" s="1"/>
  <c r="G153" i="21"/>
  <c r="J153" i="21" s="1"/>
  <c r="G155" i="21"/>
  <c r="J155" i="21" s="1"/>
  <c r="G157" i="21"/>
  <c r="J157" i="21" s="1"/>
  <c r="G159" i="21"/>
  <c r="J159" i="21" s="1"/>
  <c r="F175" i="21"/>
  <c r="G107" i="21"/>
  <c r="J107" i="21" s="1"/>
  <c r="G146" i="21"/>
  <c r="J146" i="21" s="1"/>
  <c r="G148" i="21"/>
  <c r="J148" i="21" s="1"/>
  <c r="G150" i="21"/>
  <c r="J150" i="21" s="1"/>
  <c r="G152" i="21"/>
  <c r="J152" i="21" s="1"/>
  <c r="G154" i="21"/>
  <c r="J154" i="21" s="1"/>
  <c r="G156" i="21"/>
  <c r="J156" i="21" s="1"/>
  <c r="G158" i="21"/>
  <c r="J158" i="21" s="1"/>
  <c r="G160" i="21"/>
  <c r="J160" i="21" s="1"/>
  <c r="E107" i="21"/>
  <c r="E110" i="20"/>
  <c r="E114" i="20"/>
  <c r="E118" i="20"/>
  <c r="E122" i="20"/>
  <c r="E126" i="20"/>
  <c r="F138" i="20"/>
  <c r="E109" i="20"/>
  <c r="E113" i="20"/>
  <c r="E117" i="20"/>
  <c r="E121" i="20"/>
  <c r="E125" i="20"/>
  <c r="F58" i="20"/>
  <c r="K165" i="20"/>
  <c r="G107" i="20"/>
  <c r="G111" i="20"/>
  <c r="J111" i="20" s="1"/>
  <c r="G115" i="20"/>
  <c r="J115" i="20" s="1"/>
  <c r="G119" i="20"/>
  <c r="J119" i="20" s="1"/>
  <c r="G123" i="20"/>
  <c r="J123" i="20" s="1"/>
  <c r="G127" i="20"/>
  <c r="J127" i="20" s="1"/>
  <c r="E128" i="20"/>
  <c r="E107" i="20"/>
  <c r="F107" i="19"/>
  <c r="G107" i="19" s="1"/>
  <c r="G171" i="19"/>
  <c r="F172" i="19"/>
  <c r="F157" i="19"/>
  <c r="G157" i="19"/>
  <c r="G145" i="19"/>
  <c r="F145" i="19"/>
  <c r="E145" i="19"/>
  <c r="F136" i="19"/>
  <c r="G136" i="19" s="1"/>
  <c r="J136" i="19" s="1"/>
  <c r="F135" i="19"/>
  <c r="E135" i="19" s="1"/>
  <c r="F134" i="19"/>
  <c r="E134" i="19" s="1"/>
  <c r="F133" i="19"/>
  <c r="G133" i="19" s="1"/>
  <c r="J133" i="19" s="1"/>
  <c r="F132" i="19"/>
  <c r="G132" i="19" s="1"/>
  <c r="J132" i="19" s="1"/>
  <c r="F131" i="19"/>
  <c r="E131" i="19" s="1"/>
  <c r="F130" i="19"/>
  <c r="E130" i="19" s="1"/>
  <c r="F129" i="19"/>
  <c r="G129" i="19" s="1"/>
  <c r="J129" i="19" s="1"/>
  <c r="F128" i="19"/>
  <c r="G128" i="19" s="1"/>
  <c r="J128" i="19" s="1"/>
  <c r="F127" i="19"/>
  <c r="E127" i="19" s="1"/>
  <c r="F126" i="19"/>
  <c r="E126" i="19" s="1"/>
  <c r="F125" i="19"/>
  <c r="E125" i="19" s="1"/>
  <c r="F124" i="19"/>
  <c r="G124" i="19" s="1"/>
  <c r="J124" i="19" s="1"/>
  <c r="F123" i="19"/>
  <c r="E123" i="19" s="1"/>
  <c r="F122" i="19"/>
  <c r="E122" i="19" s="1"/>
  <c r="F121" i="19"/>
  <c r="E121" i="19" s="1"/>
  <c r="F120" i="19"/>
  <c r="G120" i="19" s="1"/>
  <c r="J120" i="19" s="1"/>
  <c r="F119" i="19"/>
  <c r="E119" i="19" s="1"/>
  <c r="F118" i="19"/>
  <c r="E118" i="19" s="1"/>
  <c r="F117" i="19"/>
  <c r="E117" i="19" s="1"/>
  <c r="F116" i="19"/>
  <c r="G116" i="19" s="1"/>
  <c r="J116" i="19" s="1"/>
  <c r="F115" i="19"/>
  <c r="E115" i="19" s="1"/>
  <c r="F114" i="19"/>
  <c r="E114" i="19" s="1"/>
  <c r="F113" i="19"/>
  <c r="E113" i="19" s="1"/>
  <c r="F112" i="19"/>
  <c r="G112" i="19" s="1"/>
  <c r="J112" i="19" s="1"/>
  <c r="F111" i="19"/>
  <c r="E111" i="19" s="1"/>
  <c r="F110" i="19"/>
  <c r="E110" i="19" s="1"/>
  <c r="F109" i="19"/>
  <c r="E109" i="19" s="1"/>
  <c r="F108" i="19"/>
  <c r="G108" i="19" s="1"/>
  <c r="J108" i="19" s="1"/>
  <c r="G102" i="19"/>
  <c r="F102" i="19"/>
  <c r="E102" i="19"/>
  <c r="G79" i="19"/>
  <c r="F79" i="19"/>
  <c r="E70" i="19"/>
  <c r="G69" i="19"/>
  <c r="G70" i="19" s="1"/>
  <c r="G56" i="19"/>
  <c r="G172" i="19"/>
  <c r="G32" i="19"/>
  <c r="E32" i="19"/>
  <c r="F32" i="19"/>
  <c r="G26" i="19"/>
  <c r="E26" i="19"/>
  <c r="F26" i="19"/>
  <c r="G81" i="18"/>
  <c r="G278" i="44" l="1"/>
  <c r="G272" i="37"/>
  <c r="F80" i="33"/>
  <c r="G260" i="33"/>
  <c r="G264" i="33" s="1"/>
  <c r="G268" i="33" s="1"/>
  <c r="G258" i="35" s="1"/>
  <c r="G260" i="35" s="1"/>
  <c r="G250" i="30"/>
  <c r="G254" i="30" s="1"/>
  <c r="G258" i="30" s="1"/>
  <c r="F65" i="30"/>
  <c r="F77" i="30" s="1"/>
  <c r="K228" i="30"/>
  <c r="G257" i="28"/>
  <c r="K231" i="28"/>
  <c r="F65" i="25"/>
  <c r="F77" i="25"/>
  <c r="J149" i="25"/>
  <c r="G191" i="25"/>
  <c r="G232" i="25" s="1"/>
  <c r="G237" i="24"/>
  <c r="G239" i="24" s="1"/>
  <c r="E191" i="24"/>
  <c r="F65" i="24"/>
  <c r="F62" i="23"/>
  <c r="G188" i="23"/>
  <c r="G230" i="23" s="1"/>
  <c r="G235" i="23" s="1"/>
  <c r="J122" i="23"/>
  <c r="E173" i="22"/>
  <c r="G173" i="22"/>
  <c r="G209" i="22" s="1"/>
  <c r="G214" i="22" s="1"/>
  <c r="E175" i="21"/>
  <c r="K202" i="21"/>
  <c r="G175" i="21"/>
  <c r="G216" i="21" s="1"/>
  <c r="G220" i="21" s="1"/>
  <c r="G224" i="21" s="1"/>
  <c r="E138" i="20"/>
  <c r="G138" i="20"/>
  <c r="G174" i="20" s="1"/>
  <c r="G179" i="20" s="1"/>
  <c r="G183" i="20" s="1"/>
  <c r="G187" i="20" s="1"/>
  <c r="G135" i="19"/>
  <c r="J135" i="19" s="1"/>
  <c r="E136" i="19"/>
  <c r="E132" i="19"/>
  <c r="G131" i="19"/>
  <c r="J131" i="19" s="1"/>
  <c r="G111" i="19"/>
  <c r="J111" i="19" s="1"/>
  <c r="G115" i="19"/>
  <c r="J115" i="19" s="1"/>
  <c r="G119" i="19"/>
  <c r="J119" i="19" s="1"/>
  <c r="G123" i="19"/>
  <c r="J123" i="19" s="1"/>
  <c r="G127" i="19"/>
  <c r="J127" i="19" s="1"/>
  <c r="E107" i="19"/>
  <c r="E108" i="19"/>
  <c r="G110" i="19"/>
  <c r="J110" i="19" s="1"/>
  <c r="E112" i="19"/>
  <c r="G114" i="19"/>
  <c r="J114" i="19" s="1"/>
  <c r="E116" i="19"/>
  <c r="G118" i="19"/>
  <c r="J118" i="19" s="1"/>
  <c r="E120" i="19"/>
  <c r="G122" i="19"/>
  <c r="J122" i="19" s="1"/>
  <c r="E124" i="19"/>
  <c r="G126" i="19"/>
  <c r="J126" i="19" s="1"/>
  <c r="E128" i="19"/>
  <c r="E129" i="19"/>
  <c r="E133" i="19"/>
  <c r="G113" i="19"/>
  <c r="J113" i="19" s="1"/>
  <c r="G121" i="19"/>
  <c r="J121" i="19" s="1"/>
  <c r="G125" i="19"/>
  <c r="J125" i="19" s="1"/>
  <c r="G109" i="19"/>
  <c r="J109" i="19" s="1"/>
  <c r="G117" i="19"/>
  <c r="J117" i="19" s="1"/>
  <c r="G83" i="19"/>
  <c r="G58" i="19"/>
  <c r="J107" i="19"/>
  <c r="G130" i="19"/>
  <c r="J130" i="19" s="1"/>
  <c r="G134" i="19"/>
  <c r="J134" i="19" s="1"/>
  <c r="F138" i="19"/>
  <c r="F70" i="19"/>
  <c r="F56" i="19"/>
  <c r="F58" i="19" s="1"/>
  <c r="G182" i="18"/>
  <c r="G180" i="18"/>
  <c r="F180" i="18"/>
  <c r="G264" i="35" l="1"/>
  <c r="G268" i="35" s="1"/>
  <c r="G262" i="35"/>
  <c r="G262" i="33"/>
  <c r="G252" i="30"/>
  <c r="G255" i="28"/>
  <c r="G241" i="24"/>
  <c r="G235" i="25" s="1"/>
  <c r="G239" i="23"/>
  <c r="G243" i="23" s="1"/>
  <c r="G237" i="23"/>
  <c r="G216" i="22"/>
  <c r="G218" i="22"/>
  <c r="G222" i="22" s="1"/>
  <c r="G218" i="21"/>
  <c r="G181" i="20"/>
  <c r="E138" i="19"/>
  <c r="G138" i="19"/>
  <c r="G174" i="19" s="1"/>
  <c r="G179" i="19" s="1"/>
  <c r="G183" i="19" s="1"/>
  <c r="G187" i="19" s="1"/>
  <c r="J131" i="18"/>
  <c r="J132" i="18"/>
  <c r="J133" i="18"/>
  <c r="F163" i="18"/>
  <c r="F52" i="18"/>
  <c r="G162" i="18"/>
  <c r="F162" i="18" s="1"/>
  <c r="F165" i="18" s="1"/>
  <c r="G50" i="18"/>
  <c r="F50" i="18" s="1"/>
  <c r="F54" i="18" s="1"/>
  <c r="G77" i="18"/>
  <c r="F77" i="18"/>
  <c r="F37" i="18"/>
  <c r="G239" i="25" l="1"/>
  <c r="G181" i="19"/>
  <c r="G165" i="18"/>
  <c r="G54" i="18"/>
  <c r="F172" i="18" l="1"/>
  <c r="F38" i="18"/>
  <c r="G100" i="18"/>
  <c r="F127" i="18"/>
  <c r="E127" i="18" s="1"/>
  <c r="F128" i="18"/>
  <c r="E128" i="18" s="1"/>
  <c r="F129" i="18"/>
  <c r="E129" i="18" s="1"/>
  <c r="F130" i="18"/>
  <c r="E130" i="18" s="1"/>
  <c r="F134" i="18"/>
  <c r="E134" i="18" s="1"/>
  <c r="F135" i="18"/>
  <c r="G135" i="18" s="1"/>
  <c r="F136" i="18"/>
  <c r="E136" i="18" s="1"/>
  <c r="F137" i="18"/>
  <c r="E137" i="18" s="1"/>
  <c r="F138" i="18"/>
  <c r="E138" i="18" s="1"/>
  <c r="F139" i="18"/>
  <c r="E139" i="18" s="1"/>
  <c r="F140" i="18"/>
  <c r="E140" i="18" s="1"/>
  <c r="F141" i="18"/>
  <c r="E141" i="18" s="1"/>
  <c r="F142" i="18"/>
  <c r="E142" i="18" s="1"/>
  <c r="F143" i="18"/>
  <c r="E143" i="18" s="1"/>
  <c r="F144" i="18"/>
  <c r="E144" i="18" s="1"/>
  <c r="F126" i="18"/>
  <c r="G126" i="18" s="1"/>
  <c r="J126" i="18" s="1"/>
  <c r="F177" i="18"/>
  <c r="F176" i="18"/>
  <c r="F175" i="18"/>
  <c r="F174" i="18"/>
  <c r="F173" i="18"/>
  <c r="F171" i="18"/>
  <c r="F170" i="18"/>
  <c r="F169" i="18"/>
  <c r="G45" i="18"/>
  <c r="F35" i="18"/>
  <c r="F29" i="18"/>
  <c r="F30" i="18" s="1"/>
  <c r="G24" i="18"/>
  <c r="F21" i="18"/>
  <c r="F15" i="18"/>
  <c r="G179" i="18"/>
  <c r="G153" i="18"/>
  <c r="E153" i="18"/>
  <c r="F153" i="18"/>
  <c r="F125" i="18"/>
  <c r="G125" i="18" s="1"/>
  <c r="J125" i="18" s="1"/>
  <c r="F124" i="18"/>
  <c r="G124" i="18" s="1"/>
  <c r="J124" i="18" s="1"/>
  <c r="F123" i="18"/>
  <c r="G123" i="18" s="1"/>
  <c r="J123" i="18" s="1"/>
  <c r="F122" i="18"/>
  <c r="G122" i="18" s="1"/>
  <c r="J122" i="18" s="1"/>
  <c r="F121" i="18"/>
  <c r="G121" i="18" s="1"/>
  <c r="J121" i="18" s="1"/>
  <c r="F120" i="18"/>
  <c r="G120" i="18" s="1"/>
  <c r="J120" i="18" s="1"/>
  <c r="F119" i="18"/>
  <c r="G119" i="18" s="1"/>
  <c r="J119" i="18" s="1"/>
  <c r="F118" i="18"/>
  <c r="G118" i="18" s="1"/>
  <c r="J118" i="18" s="1"/>
  <c r="F117" i="18"/>
  <c r="G117" i="18" s="1"/>
  <c r="J117" i="18" s="1"/>
  <c r="F116" i="18"/>
  <c r="G116" i="18" s="1"/>
  <c r="J116" i="18" s="1"/>
  <c r="F115" i="18"/>
  <c r="G115" i="18" s="1"/>
  <c r="J115" i="18" s="1"/>
  <c r="F114" i="18"/>
  <c r="G114" i="18" s="1"/>
  <c r="J114" i="18" s="1"/>
  <c r="F113" i="18"/>
  <c r="G113" i="18" s="1"/>
  <c r="J113" i="18" s="1"/>
  <c r="F112" i="18"/>
  <c r="G112" i="18" s="1"/>
  <c r="J112" i="18" s="1"/>
  <c r="F111" i="18"/>
  <c r="G111" i="18" s="1"/>
  <c r="J111" i="18" s="1"/>
  <c r="F110" i="18"/>
  <c r="G110" i="18" s="1"/>
  <c r="J110" i="18" s="1"/>
  <c r="F109" i="18"/>
  <c r="G109" i="18" s="1"/>
  <c r="J109" i="18" s="1"/>
  <c r="F108" i="18"/>
  <c r="G108" i="18" s="1"/>
  <c r="J108" i="18" s="1"/>
  <c r="F107" i="18"/>
  <c r="G107" i="18" s="1"/>
  <c r="J107" i="18" s="1"/>
  <c r="F106" i="18"/>
  <c r="G106" i="18" s="1"/>
  <c r="J106" i="18" s="1"/>
  <c r="F105" i="18"/>
  <c r="E105" i="18" s="1"/>
  <c r="F100" i="18"/>
  <c r="E100" i="18"/>
  <c r="E68" i="18"/>
  <c r="G67" i="18"/>
  <c r="F66" i="18"/>
  <c r="F68" i="18" s="1"/>
  <c r="F43" i="18"/>
  <c r="F42" i="18"/>
  <c r="F41" i="18"/>
  <c r="F40" i="18"/>
  <c r="F39" i="18"/>
  <c r="F36" i="18"/>
  <c r="G30" i="18"/>
  <c r="E30" i="18"/>
  <c r="E24" i="18"/>
  <c r="F20" i="18"/>
  <c r="G79" i="17"/>
  <c r="G122" i="17"/>
  <c r="E122" i="17"/>
  <c r="J105" i="17"/>
  <c r="J106" i="17"/>
  <c r="J107" i="17"/>
  <c r="J108" i="17"/>
  <c r="G108" i="17"/>
  <c r="E107" i="17"/>
  <c r="G105" i="17"/>
  <c r="E106" i="17"/>
  <c r="G56" i="18" l="1"/>
  <c r="E124" i="18"/>
  <c r="G129" i="18"/>
  <c r="J129" i="18" s="1"/>
  <c r="G128" i="18"/>
  <c r="J128" i="18" s="1"/>
  <c r="G140" i="18"/>
  <c r="G136" i="18"/>
  <c r="G143" i="18"/>
  <c r="G139" i="18"/>
  <c r="G142" i="18"/>
  <c r="G138" i="18"/>
  <c r="G134" i="18"/>
  <c r="J134" i="18" s="1"/>
  <c r="G127" i="18"/>
  <c r="J127" i="18" s="1"/>
  <c r="J135" i="18"/>
  <c r="G141" i="18"/>
  <c r="G137" i="18"/>
  <c r="G130" i="18"/>
  <c r="J130" i="18" s="1"/>
  <c r="E135" i="18"/>
  <c r="E126" i="18"/>
  <c r="E108" i="18"/>
  <c r="E118" i="18"/>
  <c r="E106" i="18"/>
  <c r="E116" i="18"/>
  <c r="E122" i="18"/>
  <c r="E114" i="18"/>
  <c r="F24" i="18"/>
  <c r="F45" i="18"/>
  <c r="E112" i="18"/>
  <c r="E120" i="18"/>
  <c r="E110" i="18"/>
  <c r="G144" i="18"/>
  <c r="E107" i="18"/>
  <c r="E109" i="18"/>
  <c r="E111" i="18"/>
  <c r="E113" i="18"/>
  <c r="E115" i="18"/>
  <c r="E117" i="18"/>
  <c r="E119" i="18"/>
  <c r="E121" i="18"/>
  <c r="E123" i="18"/>
  <c r="E125" i="18"/>
  <c r="F146" i="18"/>
  <c r="G66" i="18"/>
  <c r="G68" i="18" s="1"/>
  <c r="G105" i="18"/>
  <c r="G146" i="18" s="1"/>
  <c r="F104" i="17"/>
  <c r="G104" i="17" s="1"/>
  <c r="G120" i="10"/>
  <c r="F15" i="17"/>
  <c r="F57" i="17"/>
  <c r="F35" i="17"/>
  <c r="F36" i="17"/>
  <c r="F37" i="17"/>
  <c r="F38" i="17"/>
  <c r="F39" i="17"/>
  <c r="F40" i="17"/>
  <c r="F41" i="17"/>
  <c r="F42" i="17"/>
  <c r="F43" i="17"/>
  <c r="F127" i="17"/>
  <c r="F20" i="17"/>
  <c r="F24" i="17" s="1"/>
  <c r="K173" i="18" l="1"/>
  <c r="F56" i="18"/>
  <c r="E146" i="18"/>
  <c r="J105" i="18"/>
  <c r="E104" i="17"/>
  <c r="F45" i="17"/>
  <c r="F84" i="17"/>
  <c r="E84" i="17" s="1"/>
  <c r="G147" i="17"/>
  <c r="G148" i="17" s="1"/>
  <c r="G129" i="17"/>
  <c r="F129" i="17"/>
  <c r="E129" i="17"/>
  <c r="F120" i="17"/>
  <c r="G120" i="17" s="1"/>
  <c r="F119" i="17"/>
  <c r="E119" i="17" s="1"/>
  <c r="F118" i="17"/>
  <c r="E118" i="17" s="1"/>
  <c r="F117" i="17"/>
  <c r="E117" i="17" s="1"/>
  <c r="F116" i="17"/>
  <c r="E116" i="17" s="1"/>
  <c r="F115" i="17"/>
  <c r="E115" i="17" s="1"/>
  <c r="F114" i="17"/>
  <c r="E114" i="17" s="1"/>
  <c r="F113" i="17"/>
  <c r="E113" i="17" s="1"/>
  <c r="F112" i="17"/>
  <c r="E112" i="17" s="1"/>
  <c r="F111" i="17"/>
  <c r="E111" i="17" s="1"/>
  <c r="F110" i="17"/>
  <c r="E110" i="17" s="1"/>
  <c r="F109" i="17"/>
  <c r="E109" i="17" s="1"/>
  <c r="F108" i="17"/>
  <c r="E108" i="17" s="1"/>
  <c r="F105" i="17"/>
  <c r="E105" i="17" s="1"/>
  <c r="F103" i="17"/>
  <c r="E103" i="17" s="1"/>
  <c r="F102" i="17"/>
  <c r="E102" i="17" s="1"/>
  <c r="F101" i="17"/>
  <c r="E101" i="17" s="1"/>
  <c r="F100" i="17"/>
  <c r="E100" i="17" s="1"/>
  <c r="F99" i="17"/>
  <c r="E99" i="17" s="1"/>
  <c r="F98" i="17"/>
  <c r="E98" i="17" s="1"/>
  <c r="F97" i="17"/>
  <c r="E97" i="17" s="1"/>
  <c r="F96" i="17"/>
  <c r="E96" i="17" s="1"/>
  <c r="F95" i="17"/>
  <c r="E95" i="17" s="1"/>
  <c r="F94" i="17"/>
  <c r="E94" i="17" s="1"/>
  <c r="F93" i="17"/>
  <c r="E93" i="17" s="1"/>
  <c r="F92" i="17"/>
  <c r="E92" i="17" s="1"/>
  <c r="F91" i="17"/>
  <c r="E91" i="17" s="1"/>
  <c r="F90" i="17"/>
  <c r="E90" i="17" s="1"/>
  <c r="F89" i="17"/>
  <c r="E89" i="17" s="1"/>
  <c r="F88" i="17"/>
  <c r="E88" i="17" s="1"/>
  <c r="F87" i="17"/>
  <c r="E87" i="17" s="1"/>
  <c r="F86" i="17"/>
  <c r="E86" i="17" s="1"/>
  <c r="F85" i="17"/>
  <c r="E85" i="17" s="1"/>
  <c r="F79" i="17"/>
  <c r="E79" i="17"/>
  <c r="F59" i="17"/>
  <c r="E59" i="17"/>
  <c r="G58" i="17"/>
  <c r="G57" i="17"/>
  <c r="G44" i="17"/>
  <c r="G45" i="17" s="1"/>
  <c r="F30" i="17"/>
  <c r="E30" i="17"/>
  <c r="G29" i="17"/>
  <c r="G30" i="17" s="1"/>
  <c r="G24" i="17"/>
  <c r="G47" i="17" s="1"/>
  <c r="E24" i="17"/>
  <c r="G156" i="16"/>
  <c r="G154" i="16"/>
  <c r="G147" i="16"/>
  <c r="G121" i="16"/>
  <c r="G78" i="16"/>
  <c r="G187" i="18" l="1"/>
  <c r="F47" i="17"/>
  <c r="G59" i="17"/>
  <c r="G61" i="17" s="1"/>
  <c r="E120" i="17"/>
  <c r="F122" i="17"/>
  <c r="G94" i="17"/>
  <c r="J94" i="17" s="1"/>
  <c r="G84" i="17"/>
  <c r="G85" i="17"/>
  <c r="J85" i="17" s="1"/>
  <c r="G86" i="17"/>
  <c r="J86" i="17" s="1"/>
  <c r="G87" i="17"/>
  <c r="J87" i="17" s="1"/>
  <c r="G88" i="17"/>
  <c r="J88" i="17" s="1"/>
  <c r="G89" i="17"/>
  <c r="J89" i="17" s="1"/>
  <c r="G90" i="17"/>
  <c r="J90" i="17" s="1"/>
  <c r="G91" i="17"/>
  <c r="J91" i="17" s="1"/>
  <c r="G92" i="17"/>
  <c r="J92" i="17" s="1"/>
  <c r="G93" i="17"/>
  <c r="J93" i="17" s="1"/>
  <c r="G95" i="17"/>
  <c r="J95" i="17" s="1"/>
  <c r="G96" i="17"/>
  <c r="J96" i="17" s="1"/>
  <c r="G97" i="17"/>
  <c r="J97" i="17" s="1"/>
  <c r="G98" i="17"/>
  <c r="J98" i="17" s="1"/>
  <c r="G99" i="17"/>
  <c r="J99" i="17" s="1"/>
  <c r="G100" i="17"/>
  <c r="J100" i="17" s="1"/>
  <c r="G101" i="17"/>
  <c r="J101" i="17" s="1"/>
  <c r="G102" i="17"/>
  <c r="J102" i="17" s="1"/>
  <c r="G103" i="17"/>
  <c r="J103" i="17" s="1"/>
  <c r="J104" i="17"/>
  <c r="F148" i="17"/>
  <c r="F20" i="16"/>
  <c r="F19" i="16"/>
  <c r="G191" i="18" l="1"/>
  <c r="G195" i="18" s="1"/>
  <c r="G189" i="18"/>
  <c r="J84" i="17"/>
  <c r="G150" i="17"/>
  <c r="F23" i="16"/>
  <c r="F83" i="16"/>
  <c r="G83" i="16" s="1"/>
  <c r="F84" i="16"/>
  <c r="G84" i="16" s="1"/>
  <c r="J84" i="16" s="1"/>
  <c r="F85" i="16"/>
  <c r="G85" i="16" s="1"/>
  <c r="J85" i="16" s="1"/>
  <c r="F86" i="16"/>
  <c r="G86" i="16" s="1"/>
  <c r="J86" i="16" s="1"/>
  <c r="F87" i="16"/>
  <c r="E87" i="16" s="1"/>
  <c r="F88" i="16"/>
  <c r="G88" i="16" s="1"/>
  <c r="J88" i="16" s="1"/>
  <c r="F89" i="16"/>
  <c r="E89" i="16" s="1"/>
  <c r="F90" i="16"/>
  <c r="E90" i="16" s="1"/>
  <c r="F91" i="16"/>
  <c r="G91" i="16" s="1"/>
  <c r="J91" i="16" s="1"/>
  <c r="F92" i="16"/>
  <c r="E92" i="16" s="1"/>
  <c r="F93" i="16"/>
  <c r="G93" i="16" s="1"/>
  <c r="J93" i="16" s="1"/>
  <c r="F94" i="16"/>
  <c r="E94" i="16" s="1"/>
  <c r="F95" i="16"/>
  <c r="G95" i="16" s="1"/>
  <c r="J95" i="16" s="1"/>
  <c r="F96" i="16"/>
  <c r="E96" i="16" s="1"/>
  <c r="F97" i="16"/>
  <c r="E97" i="16" s="1"/>
  <c r="F98" i="16"/>
  <c r="G98" i="16" s="1"/>
  <c r="J98" i="16" s="1"/>
  <c r="F99" i="16"/>
  <c r="G99" i="16" s="1"/>
  <c r="J99" i="16" s="1"/>
  <c r="F100" i="16"/>
  <c r="E100" i="16" s="1"/>
  <c r="F101" i="16"/>
  <c r="G101" i="16" s="1"/>
  <c r="J101" i="16" s="1"/>
  <c r="F102" i="16"/>
  <c r="E102" i="16" s="1"/>
  <c r="F103" i="16"/>
  <c r="G103" i="16" s="1"/>
  <c r="J103" i="16" s="1"/>
  <c r="F104" i="16"/>
  <c r="E104" i="16" s="1"/>
  <c r="F105" i="16"/>
  <c r="F106" i="16"/>
  <c r="E106" i="16" s="1"/>
  <c r="F107" i="16"/>
  <c r="E107" i="16" s="1"/>
  <c r="F108" i="16"/>
  <c r="E108" i="16" s="1"/>
  <c r="F109" i="16"/>
  <c r="E109" i="16" s="1"/>
  <c r="F110" i="16"/>
  <c r="E110" i="16" s="1"/>
  <c r="F111" i="16"/>
  <c r="E111" i="16" s="1"/>
  <c r="F112" i="16"/>
  <c r="E112" i="16" s="1"/>
  <c r="F41" i="16"/>
  <c r="E41" i="16" s="1"/>
  <c r="F40" i="16"/>
  <c r="E40" i="16" s="1"/>
  <c r="E39" i="16"/>
  <c r="F38" i="16"/>
  <c r="E38" i="16" s="1"/>
  <c r="F37" i="16"/>
  <c r="E37" i="16" s="1"/>
  <c r="F36" i="16"/>
  <c r="E36" i="16" s="1"/>
  <c r="F35" i="16"/>
  <c r="E35" i="16" s="1"/>
  <c r="F34" i="16"/>
  <c r="F136" i="16"/>
  <c r="E136" i="16" s="1"/>
  <c r="F137" i="16"/>
  <c r="E137" i="16" s="1"/>
  <c r="F138" i="16"/>
  <c r="E138" i="16" s="1"/>
  <c r="F139" i="16"/>
  <c r="E139" i="16" s="1"/>
  <c r="E140" i="16"/>
  <c r="F141" i="16"/>
  <c r="E141" i="16" s="1"/>
  <c r="F142" i="16"/>
  <c r="E142" i="16" s="1"/>
  <c r="F135" i="16"/>
  <c r="G144" i="16"/>
  <c r="G145" i="16" s="1"/>
  <c r="G128" i="16"/>
  <c r="F128" i="16"/>
  <c r="E128" i="16"/>
  <c r="F119" i="16"/>
  <c r="E119" i="16" s="1"/>
  <c r="F118" i="16"/>
  <c r="E118" i="16" s="1"/>
  <c r="F117" i="16"/>
  <c r="F116" i="16"/>
  <c r="E116" i="16" s="1"/>
  <c r="F115" i="16"/>
  <c r="E115" i="16" s="1"/>
  <c r="F114" i="16"/>
  <c r="E114" i="16" s="1"/>
  <c r="F113" i="16"/>
  <c r="F58" i="16"/>
  <c r="E58" i="16"/>
  <c r="G57" i="16"/>
  <c r="G56" i="16"/>
  <c r="G43" i="16"/>
  <c r="G44" i="16" s="1"/>
  <c r="F29" i="16"/>
  <c r="E29" i="16"/>
  <c r="G28" i="16"/>
  <c r="G29" i="16" s="1"/>
  <c r="G23" i="16"/>
  <c r="E23" i="16"/>
  <c r="F14" i="16"/>
  <c r="G84" i="15"/>
  <c r="F61" i="15"/>
  <c r="G61" i="15" s="1"/>
  <c r="G119" i="15"/>
  <c r="G97" i="15"/>
  <c r="G98" i="15"/>
  <c r="E97" i="15"/>
  <c r="E98" i="15"/>
  <c r="E99" i="15"/>
  <c r="E100" i="15"/>
  <c r="G101" i="15"/>
  <c r="G102" i="15"/>
  <c r="F103" i="15"/>
  <c r="G103" i="15" s="1"/>
  <c r="F104" i="15"/>
  <c r="E104" i="15" s="1"/>
  <c r="F105" i="15"/>
  <c r="E105" i="15" s="1"/>
  <c r="F106" i="15"/>
  <c r="G106" i="15" s="1"/>
  <c r="F107" i="15"/>
  <c r="G107" i="15" s="1"/>
  <c r="F108" i="15"/>
  <c r="E108" i="15" s="1"/>
  <c r="F109" i="15"/>
  <c r="E109" i="15" s="1"/>
  <c r="F110" i="15"/>
  <c r="G110" i="15" s="1"/>
  <c r="G96" i="15"/>
  <c r="G88" i="15"/>
  <c r="G77" i="15"/>
  <c r="E86" i="15"/>
  <c r="E87" i="15"/>
  <c r="E88" i="15"/>
  <c r="E89" i="15"/>
  <c r="E90" i="15"/>
  <c r="G87" i="15"/>
  <c r="G89" i="15"/>
  <c r="G90" i="15"/>
  <c r="G91" i="15"/>
  <c r="G92" i="15"/>
  <c r="G93" i="15"/>
  <c r="G94" i="15"/>
  <c r="G95" i="15"/>
  <c r="E74" i="15"/>
  <c r="E75" i="15"/>
  <c r="E73" i="15"/>
  <c r="G76" i="15"/>
  <c r="G78" i="15"/>
  <c r="G79" i="15"/>
  <c r="E80" i="15"/>
  <c r="G81" i="15"/>
  <c r="E82" i="15"/>
  <c r="G83" i="15"/>
  <c r="E85" i="15"/>
  <c r="G86" i="15"/>
  <c r="G126" i="15"/>
  <c r="F39" i="15"/>
  <c r="F13" i="15"/>
  <c r="F132" i="15"/>
  <c r="G132" i="15" s="1"/>
  <c r="G131" i="15"/>
  <c r="G130" i="15"/>
  <c r="G129" i="15"/>
  <c r="G128" i="15"/>
  <c r="G127" i="15"/>
  <c r="F119" i="15"/>
  <c r="E119" i="15"/>
  <c r="G75" i="15"/>
  <c r="G74" i="15"/>
  <c r="G73" i="15"/>
  <c r="F68" i="15"/>
  <c r="G65" i="15"/>
  <c r="G64" i="15"/>
  <c r="G63" i="15"/>
  <c r="G62" i="15"/>
  <c r="F53" i="15"/>
  <c r="E53" i="15"/>
  <c r="G52" i="15"/>
  <c r="G51" i="15"/>
  <c r="G38" i="15"/>
  <c r="G37" i="15"/>
  <c r="F28" i="15"/>
  <c r="E28" i="15"/>
  <c r="G27" i="15"/>
  <c r="G28" i="15" s="1"/>
  <c r="G22" i="15"/>
  <c r="F22" i="15"/>
  <c r="E22" i="15"/>
  <c r="G98" i="10"/>
  <c r="G39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73" i="10"/>
  <c r="G68" i="10"/>
  <c r="F39" i="10"/>
  <c r="G62" i="10"/>
  <c r="G63" i="10"/>
  <c r="G64" i="10"/>
  <c r="G65" i="10"/>
  <c r="G51" i="10"/>
  <c r="E53" i="10"/>
  <c r="F53" i="10"/>
  <c r="F103" i="10"/>
  <c r="F18" i="10"/>
  <c r="F13" i="10"/>
  <c r="G33" i="10"/>
  <c r="G112" i="10"/>
  <c r="G113" i="10"/>
  <c r="G114" i="10"/>
  <c r="G37" i="10"/>
  <c r="F118" i="10"/>
  <c r="G118" i="10" s="1"/>
  <c r="G117" i="10"/>
  <c r="G116" i="10"/>
  <c r="G115" i="10"/>
  <c r="F105" i="10"/>
  <c r="G105" i="10" s="1"/>
  <c r="E105" i="10"/>
  <c r="F97" i="10"/>
  <c r="F96" i="10"/>
  <c r="F95" i="10"/>
  <c r="F94" i="10"/>
  <c r="G52" i="10"/>
  <c r="G38" i="10"/>
  <c r="G36" i="10"/>
  <c r="G35" i="10"/>
  <c r="G34" i="10"/>
  <c r="G28" i="10"/>
  <c r="F28" i="10"/>
  <c r="E28" i="10"/>
  <c r="G27" i="10"/>
  <c r="G22" i="10"/>
  <c r="F22" i="10"/>
  <c r="E22" i="10"/>
  <c r="G120" i="1"/>
  <c r="G68" i="1"/>
  <c r="F41" i="1"/>
  <c r="G39" i="1"/>
  <c r="G28" i="1"/>
  <c r="G22" i="1"/>
  <c r="G98" i="1"/>
  <c r="F92" i="1"/>
  <c r="I91" i="1"/>
  <c r="F94" i="1"/>
  <c r="F95" i="1"/>
  <c r="F96" i="1"/>
  <c r="F97" i="1"/>
  <c r="F91" i="1"/>
  <c r="F93" i="1"/>
  <c r="F90" i="1"/>
  <c r="G155" i="17" l="1"/>
  <c r="G157" i="17" s="1"/>
  <c r="J83" i="16"/>
  <c r="E83" i="16"/>
  <c r="G87" i="16"/>
  <c r="J87" i="16" s="1"/>
  <c r="E91" i="16"/>
  <c r="E103" i="16"/>
  <c r="G46" i="16"/>
  <c r="E95" i="16"/>
  <c r="E99" i="16"/>
  <c r="E84" i="16"/>
  <c r="E34" i="16"/>
  <c r="F44" i="16"/>
  <c r="F46" i="16" s="1"/>
  <c r="E86" i="16"/>
  <c r="E88" i="16"/>
  <c r="E101" i="16"/>
  <c r="E93" i="16"/>
  <c r="E98" i="16"/>
  <c r="G102" i="16"/>
  <c r="J102" i="16" s="1"/>
  <c r="G94" i="16"/>
  <c r="J94" i="16" s="1"/>
  <c r="G90" i="16"/>
  <c r="J90" i="16" s="1"/>
  <c r="F145" i="16"/>
  <c r="E135" i="16"/>
  <c r="G97" i="16"/>
  <c r="J97" i="16" s="1"/>
  <c r="G89" i="16"/>
  <c r="J89" i="16" s="1"/>
  <c r="G100" i="16"/>
  <c r="J100" i="16" s="1"/>
  <c r="G96" i="16"/>
  <c r="J96" i="16" s="1"/>
  <c r="G92" i="16"/>
  <c r="J92" i="16" s="1"/>
  <c r="E85" i="16"/>
  <c r="G58" i="16"/>
  <c r="G60" i="16" s="1"/>
  <c r="F121" i="16"/>
  <c r="E78" i="16"/>
  <c r="F78" i="16"/>
  <c r="E113" i="16"/>
  <c r="E117" i="16"/>
  <c r="G119" i="16"/>
  <c r="E61" i="15"/>
  <c r="E68" i="15" s="1"/>
  <c r="G105" i="15"/>
  <c r="G104" i="15"/>
  <c r="G108" i="15"/>
  <c r="G109" i="15"/>
  <c r="G100" i="15"/>
  <c r="E107" i="15"/>
  <c r="E103" i="15"/>
  <c r="E110" i="15"/>
  <c r="E106" i="15"/>
  <c r="E102" i="15"/>
  <c r="E101" i="15"/>
  <c r="G99" i="15"/>
  <c r="E95" i="15"/>
  <c r="E94" i="15"/>
  <c r="E93" i="15"/>
  <c r="E92" i="15"/>
  <c r="E91" i="15"/>
  <c r="E78" i="15"/>
  <c r="E77" i="15"/>
  <c r="E79" i="15"/>
  <c r="E83" i="15"/>
  <c r="G53" i="15"/>
  <c r="G55" i="15" s="1"/>
  <c r="G82" i="15"/>
  <c r="E81" i="15"/>
  <c r="E76" i="15"/>
  <c r="G85" i="15"/>
  <c r="G80" i="15"/>
  <c r="F112" i="15"/>
  <c r="F41" i="15"/>
  <c r="G41" i="15" s="1"/>
  <c r="G39" i="15"/>
  <c r="G68" i="15"/>
  <c r="F98" i="10"/>
  <c r="E98" i="10"/>
  <c r="E68" i="10"/>
  <c r="F68" i="10"/>
  <c r="G61" i="10"/>
  <c r="G53" i="10"/>
  <c r="G55" i="10" s="1"/>
  <c r="F41" i="10"/>
  <c r="G41" i="10" s="1"/>
  <c r="I88" i="1"/>
  <c r="I89" i="1"/>
  <c r="I90" i="1"/>
  <c r="I92" i="1"/>
  <c r="I93" i="1"/>
  <c r="F78" i="1"/>
  <c r="I78" i="1"/>
  <c r="J78" i="1" s="1"/>
  <c r="K78" i="1" s="1"/>
  <c r="I81" i="1"/>
  <c r="I82" i="1"/>
  <c r="I83" i="1"/>
  <c r="I84" i="1"/>
  <c r="I85" i="1"/>
  <c r="I87" i="1"/>
  <c r="I80" i="1"/>
  <c r="J80" i="1" s="1"/>
  <c r="K80" i="1" s="1"/>
  <c r="F80" i="1"/>
  <c r="I79" i="1"/>
  <c r="J79" i="1" s="1"/>
  <c r="K79" i="1" s="1"/>
  <c r="F79" i="1"/>
  <c r="F74" i="1"/>
  <c r="I74" i="1"/>
  <c r="J74" i="1" s="1"/>
  <c r="K74" i="1" s="1"/>
  <c r="I75" i="1"/>
  <c r="J75" i="1" s="1"/>
  <c r="K75" i="1" s="1"/>
  <c r="I76" i="1"/>
  <c r="J76" i="1" s="1"/>
  <c r="K76" i="1" s="1"/>
  <c r="I77" i="1"/>
  <c r="J77" i="1" s="1"/>
  <c r="K77" i="1" s="1"/>
  <c r="I73" i="1"/>
  <c r="J73" i="1" s="1"/>
  <c r="K73" i="1" s="1"/>
  <c r="F73" i="1"/>
  <c r="F75" i="1"/>
  <c r="F76" i="1"/>
  <c r="F77" i="1"/>
  <c r="F86" i="1"/>
  <c r="G86" i="1" s="1"/>
  <c r="I86" i="1" s="1"/>
  <c r="F87" i="1"/>
  <c r="F88" i="1"/>
  <c r="F89" i="1"/>
  <c r="E51" i="1"/>
  <c r="E53" i="7"/>
  <c r="E55" i="7" s="1"/>
  <c r="G53" i="7"/>
  <c r="E54" i="7"/>
  <c r="G54" i="7"/>
  <c r="F17" i="7"/>
  <c r="G22" i="7"/>
  <c r="E24" i="7"/>
  <c r="F24" i="7"/>
  <c r="G24" i="7"/>
  <c r="G29" i="7"/>
  <c r="G30" i="7" s="1"/>
  <c r="E30" i="7"/>
  <c r="F30" i="7"/>
  <c r="G35" i="7"/>
  <c r="G41" i="7" s="1"/>
  <c r="G36" i="7"/>
  <c r="G37" i="7"/>
  <c r="G38" i="7"/>
  <c r="G39" i="7"/>
  <c r="G40" i="7"/>
  <c r="F41" i="7"/>
  <c r="F43" i="7"/>
  <c r="G43" i="7"/>
  <c r="F55" i="7"/>
  <c r="G63" i="7"/>
  <c r="E63" i="7" s="1"/>
  <c r="G64" i="7"/>
  <c r="E64" i="7" s="1"/>
  <c r="E65" i="7"/>
  <c r="E66" i="7"/>
  <c r="E67" i="7"/>
  <c r="E68" i="7"/>
  <c r="E69" i="7"/>
  <c r="F70" i="7"/>
  <c r="G70" i="7"/>
  <c r="F75" i="7"/>
  <c r="G75" i="7" s="1"/>
  <c r="E76" i="7"/>
  <c r="F77" i="7"/>
  <c r="G77" i="7" s="1"/>
  <c r="F78" i="7"/>
  <c r="G78" i="7" s="1"/>
  <c r="F79" i="7"/>
  <c r="G79" i="7" s="1"/>
  <c r="F80" i="7"/>
  <c r="G80" i="7" s="1"/>
  <c r="F81" i="7"/>
  <c r="G81" i="7" s="1"/>
  <c r="F82" i="7"/>
  <c r="E82" i="7" s="1"/>
  <c r="E83" i="7"/>
  <c r="F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F98" i="7"/>
  <c r="G98" i="7" s="1"/>
  <c r="F99" i="7"/>
  <c r="G99" i="7" s="1"/>
  <c r="F100" i="7"/>
  <c r="G100" i="7" s="1"/>
  <c r="F102" i="7"/>
  <c r="G102" i="7"/>
  <c r="G108" i="7"/>
  <c r="E110" i="7"/>
  <c r="F110" i="7"/>
  <c r="G110" i="7"/>
  <c r="G117" i="7"/>
  <c r="G118" i="7"/>
  <c r="G119" i="7"/>
  <c r="G120" i="7"/>
  <c r="G121" i="7"/>
  <c r="G122" i="7"/>
  <c r="F123" i="7"/>
  <c r="G123" i="7"/>
  <c r="G159" i="17" l="1"/>
  <c r="G163" i="17" s="1"/>
  <c r="E121" i="16"/>
  <c r="G112" i="15"/>
  <c r="G134" i="15" s="1"/>
  <c r="G139" i="15" s="1"/>
  <c r="G143" i="15" s="1"/>
  <c r="G147" i="15" s="1"/>
  <c r="E112" i="15"/>
  <c r="G125" i="10"/>
  <c r="G129" i="10" s="1"/>
  <c r="G133" i="10" s="1"/>
  <c r="E103" i="7"/>
  <c r="G103" i="7"/>
  <c r="G125" i="7" s="1"/>
  <c r="G130" i="7" s="1"/>
  <c r="E70" i="7"/>
  <c r="F103" i="7"/>
  <c r="G55" i="7"/>
  <c r="G57" i="7" s="1"/>
  <c r="F61" i="1"/>
  <c r="G61" i="1" s="1"/>
  <c r="G51" i="1"/>
  <c r="F53" i="1"/>
  <c r="G52" i="1"/>
  <c r="F118" i="1"/>
  <c r="G118" i="1" s="1"/>
  <c r="G117" i="1"/>
  <c r="G116" i="1"/>
  <c r="G115" i="1"/>
  <c r="G114" i="1"/>
  <c r="G113" i="1"/>
  <c r="G112" i="1"/>
  <c r="F105" i="1"/>
  <c r="G105" i="1" s="1"/>
  <c r="E105" i="1"/>
  <c r="F22" i="1"/>
  <c r="G152" i="16" l="1"/>
  <c r="G141" i="15"/>
  <c r="G127" i="10"/>
  <c r="G132" i="7"/>
  <c r="G134" i="7"/>
  <c r="G138" i="7" s="1"/>
  <c r="F68" i="1"/>
  <c r="G53" i="1"/>
  <c r="G55" i="1" s="1"/>
  <c r="E53" i="1"/>
  <c r="E68" i="1"/>
  <c r="G160" i="16" l="1"/>
  <c r="F39" i="1"/>
  <c r="G34" i="1"/>
  <c r="G35" i="1"/>
  <c r="G36" i="1"/>
  <c r="F13" i="1"/>
  <c r="G37" i="1"/>
  <c r="G38" i="1"/>
  <c r="E28" i="1"/>
  <c r="F28" i="1"/>
  <c r="E22" i="1"/>
  <c r="G41" i="1" l="1"/>
  <c r="G33" i="1"/>
  <c r="G27" i="1" l="1"/>
  <c r="F98" i="1"/>
  <c r="G125" i="1" l="1"/>
  <c r="G127" i="1" s="1"/>
  <c r="E98" i="1"/>
  <c r="G129" i="1" l="1"/>
  <c r="G133" i="1" s="1"/>
  <c r="J197" i="28"/>
  <c r="J192" i="28"/>
  <c r="J190" i="28"/>
  <c r="J181" i="28"/>
  <c r="J176" i="28"/>
  <c r="J185" i="28"/>
  <c r="J175" i="28"/>
  <c r="J194" i="28"/>
  <c r="J195" i="28"/>
  <c r="J186" i="28"/>
  <c r="J188" i="28"/>
  <c r="J187" i="28"/>
  <c r="J178" i="28"/>
  <c r="J179" i="28"/>
  <c r="J193" i="28"/>
  <c r="J196" i="28"/>
  <c r="F199" i="28"/>
  <c r="J189" i="28"/>
  <c r="J184" i="28"/>
  <c r="J182" i="28"/>
  <c r="J191" i="28"/>
  <c r="J177" i="28"/>
  <c r="J180" i="28"/>
  <c r="J183" i="28"/>
  <c r="G261" i="28" l="1"/>
</calcChain>
</file>

<file path=xl/sharedStrings.xml><?xml version="1.0" encoding="utf-8"?>
<sst xmlns="http://schemas.openxmlformats.org/spreadsheetml/2006/main" count="56564" uniqueCount="2648">
  <si>
    <t>Invoice number</t>
  </si>
  <si>
    <t>PAYMENT DATE</t>
  </si>
  <si>
    <t>TTC</t>
  </si>
  <si>
    <t>HT</t>
  </si>
  <si>
    <t>VAT</t>
  </si>
  <si>
    <t>TVA</t>
  </si>
  <si>
    <t>INTRA UE</t>
  </si>
  <si>
    <t>EXPORT AND INTRA UE SALES</t>
  </si>
  <si>
    <t>VAT CREDIT CARRIED FORWARD</t>
  </si>
  <si>
    <t>VAT CREDIT</t>
  </si>
  <si>
    <t>VAT collected Intra UE</t>
  </si>
  <si>
    <t>PURCHASES IN FRANCE</t>
  </si>
  <si>
    <t xml:space="preserve">TOTAL </t>
  </si>
  <si>
    <t>TOTAL</t>
  </si>
  <si>
    <t>Total TVA Collected</t>
  </si>
  <si>
    <t>PERIODE</t>
  </si>
  <si>
    <t>DESCRIPTION</t>
  </si>
  <si>
    <t>MARTUR FRANCE VAT DRAFT</t>
  </si>
  <si>
    <t>ALD AUTO 01/11/21-30/11/21</t>
  </si>
  <si>
    <t>ALD AUTO 01/01/22-31/01/22</t>
  </si>
  <si>
    <t>ORANGE 01/2022</t>
  </si>
  <si>
    <t>ULYS 12/2021</t>
  </si>
  <si>
    <t>WATERLOGIC 01/01/2022-31/03/2022</t>
  </si>
  <si>
    <t>FACTURE INDIGO 01/2022</t>
  </si>
  <si>
    <t>EDF 01/01/22-31/01/22</t>
  </si>
  <si>
    <t>HERITIER ET HALIMI 12/01/2022</t>
  </si>
  <si>
    <t>DHL 17/01/22</t>
  </si>
  <si>
    <t>C PLUS NET 01/2022</t>
  </si>
  <si>
    <t>MARCEL 10/01/2022-16/01/2022</t>
  </si>
  <si>
    <t>RELEFX IT MAINT INFO 26/01/22</t>
  </si>
  <si>
    <t>NUMLOG 01/01/22-31/03/22</t>
  </si>
  <si>
    <t>BEPS 01/2022 M. Couteret</t>
  </si>
  <si>
    <t>CHRONOPOST 01.22</t>
  </si>
  <si>
    <t>LDLC PRO 01.22</t>
  </si>
  <si>
    <t>LYRECO 01.22</t>
  </si>
  <si>
    <t>MARCEL 24/01/2022-30/01/2022</t>
  </si>
  <si>
    <t>ORANGE 01.22</t>
  </si>
  <si>
    <t>807255382 (essenc</t>
  </si>
  <si>
    <t>807273971 (loyer)</t>
  </si>
  <si>
    <t>12201005417 01012</t>
  </si>
  <si>
    <t>HL01504411 010122</t>
  </si>
  <si>
    <t>221001654 100122</t>
  </si>
  <si>
    <t>220024 030122</t>
  </si>
  <si>
    <t>220027 030122</t>
  </si>
  <si>
    <t>10141916310 08012</t>
  </si>
  <si>
    <t>MF_2010044</t>
  </si>
  <si>
    <t>CDGR001487944 170</t>
  </si>
  <si>
    <t>211207946 201221</t>
  </si>
  <si>
    <t>201803 200122</t>
  </si>
  <si>
    <t>FA2201-3007 26012</t>
  </si>
  <si>
    <t>2216008S 270122</t>
  </si>
  <si>
    <t>FA2201008</t>
  </si>
  <si>
    <t>11663002</t>
  </si>
  <si>
    <t>11663003</t>
  </si>
  <si>
    <t>FV202100957081</t>
  </si>
  <si>
    <t>5440459950</t>
  </si>
  <si>
    <t>203040</t>
  </si>
  <si>
    <t>76352543</t>
  </si>
  <si>
    <t>76425022</t>
  </si>
  <si>
    <t>010122</t>
  </si>
  <si>
    <t>030122</t>
  </si>
  <si>
    <t>120122</t>
  </si>
  <si>
    <t>170122</t>
  </si>
  <si>
    <t>200122</t>
  </si>
  <si>
    <t>260122</t>
  </si>
  <si>
    <t>270122</t>
  </si>
  <si>
    <t>310122</t>
  </si>
  <si>
    <t>36/2021</t>
  </si>
  <si>
    <t>37/2021</t>
  </si>
  <si>
    <t>38-2021</t>
  </si>
  <si>
    <t>06-20/01/2022</t>
  </si>
  <si>
    <t>ht</t>
  </si>
  <si>
    <t xml:space="preserve">Fournisseurs non lettrés mais des paiements partiels sont reçu sur le compte de bq </t>
  </si>
  <si>
    <t>Date</t>
  </si>
  <si>
    <t>XEROX</t>
  </si>
  <si>
    <t>LYRECO</t>
  </si>
  <si>
    <t>Extra UE Purchases</t>
  </si>
  <si>
    <t>VAT collected Sales</t>
  </si>
  <si>
    <t>Sales</t>
  </si>
  <si>
    <t>MX enger</t>
  </si>
  <si>
    <t>payer en en Q</t>
  </si>
  <si>
    <t>Jal.</t>
  </si>
  <si>
    <t>Pièce / Lig.</t>
  </si>
  <si>
    <t>Libellé</t>
  </si>
  <si>
    <t>Référence</t>
  </si>
  <si>
    <t>Débit</t>
  </si>
  <si>
    <t>Crédit</t>
  </si>
  <si>
    <t>Solde</t>
  </si>
  <si>
    <t>Lettr.</t>
  </si>
  <si>
    <t/>
  </si>
  <si>
    <t>512100   Bnp paribas paris  a centraie</t>
  </si>
  <si>
    <t>Cumul au 31/12/2021</t>
  </si>
  <si>
    <t>59 083,96 D</t>
  </si>
  <si>
    <t>BQ1</t>
  </si>
  <si>
    <t>1 / 2</t>
  </si>
  <si>
    <t>BNP LEASE GROUP</t>
  </si>
  <si>
    <t>1 / 4</t>
  </si>
  <si>
    <t>ORANGE</t>
  </si>
  <si>
    <t>1 / 6</t>
  </si>
  <si>
    <t>1 / 8</t>
  </si>
  <si>
    <t>040122</t>
  </si>
  <si>
    <t>1 / 10</t>
  </si>
  <si>
    <t>FRAIS BCAIRES</t>
  </si>
  <si>
    <t>050122</t>
  </si>
  <si>
    <t>1 / 12</t>
  </si>
  <si>
    <t>ALD AUTO</t>
  </si>
  <si>
    <t>1 / 14</t>
  </si>
  <si>
    <t>TEMSYS</t>
  </si>
  <si>
    <t>060122</t>
  </si>
  <si>
    <t>1 / 16</t>
  </si>
  <si>
    <t>MARTUR SUNGER</t>
  </si>
  <si>
    <t>100122</t>
  </si>
  <si>
    <t>1 / 18</t>
  </si>
  <si>
    <t>SAPP ECH INDIGO</t>
  </si>
  <si>
    <t>1 / 20</t>
  </si>
  <si>
    <t>1 / 22</t>
  </si>
  <si>
    <t>LEVILLAGE</t>
  </si>
  <si>
    <t>130122</t>
  </si>
  <si>
    <t>1 / 24</t>
  </si>
  <si>
    <t>1 / 26</t>
  </si>
  <si>
    <t>ENTORIA</t>
  </si>
  <si>
    <t>1 / 28</t>
  </si>
  <si>
    <t>SALAIRE</t>
  </si>
  <si>
    <t>140122</t>
  </si>
  <si>
    <t>1 / 30</t>
  </si>
  <si>
    <t>1 / 32</t>
  </si>
  <si>
    <t>QUALIS</t>
  </si>
  <si>
    <t>1 / 34</t>
  </si>
  <si>
    <t>ADOBE SYSTEM</t>
  </si>
  <si>
    <t>1 / 36</t>
  </si>
  <si>
    <t>EASSAS</t>
  </si>
  <si>
    <t>1 / 38</t>
  </si>
  <si>
    <t>FLORENCE RASP</t>
  </si>
  <si>
    <t>1 / 40</t>
  </si>
  <si>
    <t>HP FRANCE</t>
  </si>
  <si>
    <t>180122</t>
  </si>
  <si>
    <t>1 / 42</t>
  </si>
  <si>
    <t>FOMPAK</t>
  </si>
  <si>
    <t>190122</t>
  </si>
  <si>
    <t>1 / 44</t>
  </si>
  <si>
    <t>URSSAF</t>
  </si>
  <si>
    <t>1 / 46</t>
  </si>
  <si>
    <t>BEN KK MX</t>
  </si>
  <si>
    <t>1 / 48</t>
  </si>
  <si>
    <t>2FCNET</t>
  </si>
  <si>
    <t>1 / 50</t>
  </si>
  <si>
    <t>BUREUA VERITAS</t>
  </si>
  <si>
    <t>1 / 52</t>
  </si>
  <si>
    <t>COMPASS</t>
  </si>
  <si>
    <t>1 / 54</t>
  </si>
  <si>
    <t>EXPENSE</t>
  </si>
  <si>
    <t>1 / 56</t>
  </si>
  <si>
    <t>EXPENSE GUILLET</t>
  </si>
  <si>
    <t>1 / 58</t>
  </si>
  <si>
    <t>1 / 60</t>
  </si>
  <si>
    <t>EXPENSE BOSCHER</t>
  </si>
  <si>
    <t>1 / 62</t>
  </si>
  <si>
    <t>INTERPATENT FRE 1009924/1009846</t>
  </si>
  <si>
    <t>1 / 64</t>
  </si>
  <si>
    <t>LEMARIE FA0103388</t>
  </si>
  <si>
    <t>1 / 66</t>
  </si>
  <si>
    <t>PLANETT</t>
  </si>
  <si>
    <t>1 / 68</t>
  </si>
  <si>
    <t>QUADRAPRO</t>
  </si>
  <si>
    <t>1 / 70</t>
  </si>
  <si>
    <t>SASBEPS</t>
  </si>
  <si>
    <t>1 / 72</t>
  </si>
  <si>
    <t>VISIATISOL</t>
  </si>
  <si>
    <t>1 / 74</t>
  </si>
  <si>
    <t>1 / 76</t>
  </si>
  <si>
    <t>AUTOROUTES DU SUD DE LA FRANCE</t>
  </si>
  <si>
    <t>1 / 78</t>
  </si>
  <si>
    <t>1 / 80</t>
  </si>
  <si>
    <t>SAEME EVIAN</t>
  </si>
  <si>
    <t>1 / 82</t>
  </si>
  <si>
    <t>TVA DEMANDE DE REMB</t>
  </si>
  <si>
    <t>1 / 84</t>
  </si>
  <si>
    <t>LDLC PRO</t>
  </si>
  <si>
    <t>210122</t>
  </si>
  <si>
    <t>1 / 86</t>
  </si>
  <si>
    <t>ETAT IMPOT A PAYER</t>
  </si>
  <si>
    <t>240122</t>
  </si>
  <si>
    <t>1 / 88</t>
  </si>
  <si>
    <t>EDF</t>
  </si>
  <si>
    <t>1 / 90</t>
  </si>
  <si>
    <t>250122</t>
  </si>
  <si>
    <t>1 / 92</t>
  </si>
  <si>
    <t>1 / 94</t>
  </si>
  <si>
    <t>MARTUR FOM</t>
  </si>
  <si>
    <t>1 / 96</t>
  </si>
  <si>
    <t>PAS</t>
  </si>
  <si>
    <t>1 / 98</t>
  </si>
  <si>
    <t>RETRAITE HUMANIS</t>
  </si>
  <si>
    <t>1 / 100</t>
  </si>
  <si>
    <t>MARTUR EUROPE</t>
  </si>
  <si>
    <t>1 / 102</t>
  </si>
  <si>
    <t>3DTEAM</t>
  </si>
  <si>
    <t>1 / 104</t>
  </si>
  <si>
    <t>CROIX ROUGE</t>
  </si>
  <si>
    <t>1 / 106</t>
  </si>
  <si>
    <t>NDF</t>
  </si>
  <si>
    <t>1 / 108</t>
  </si>
  <si>
    <t>1 / 110</t>
  </si>
  <si>
    <t>1 / 112</t>
  </si>
  <si>
    <t>HERITIER HALI</t>
  </si>
  <si>
    <t>1 / 114</t>
  </si>
  <si>
    <t>JPA</t>
  </si>
  <si>
    <t>1 / 116</t>
  </si>
  <si>
    <t>280122</t>
  </si>
  <si>
    <t>1 / 118</t>
  </si>
  <si>
    <t>1 / 120</t>
  </si>
  <si>
    <t>1 / 122</t>
  </si>
  <si>
    <t>1 / 124</t>
  </si>
  <si>
    <t>1 / 126</t>
  </si>
  <si>
    <t>1 / 128</t>
  </si>
  <si>
    <t>1 / 130</t>
  </si>
  <si>
    <t>1 / 132</t>
  </si>
  <si>
    <t>1 / 134</t>
  </si>
  <si>
    <t>1 / 136</t>
  </si>
  <si>
    <t>1 / 138</t>
  </si>
  <si>
    <t>1 / 140</t>
  </si>
  <si>
    <t>1 / 142</t>
  </si>
  <si>
    <t>1 / 144</t>
  </si>
  <si>
    <t>1 / 146</t>
  </si>
  <si>
    <t>1 / 148</t>
  </si>
  <si>
    <t>1 / 150</t>
  </si>
  <si>
    <t>1 / 152</t>
  </si>
  <si>
    <t>1 / 154</t>
  </si>
  <si>
    <t>1 / 156</t>
  </si>
  <si>
    <t>1 / 158</t>
  </si>
  <si>
    <t>1 / 160</t>
  </si>
  <si>
    <t>1 / 162</t>
  </si>
  <si>
    <t>1 / 164</t>
  </si>
  <si>
    <t>1 / 166</t>
  </si>
  <si>
    <t>1 / 168</t>
  </si>
  <si>
    <t>1 / 170</t>
  </si>
  <si>
    <t>CPAM YVELINES</t>
  </si>
  <si>
    <t>Total du compte   512100</t>
  </si>
  <si>
    <t>218 159,27 D</t>
  </si>
  <si>
    <t>Total du grand livre des comptes généraux</t>
  </si>
  <si>
    <t>Qualis</t>
  </si>
  <si>
    <t>VAT collected on Extra UE purchases</t>
  </si>
  <si>
    <t>Quadrapro 01/2022</t>
  </si>
  <si>
    <t>Quadrapro 12/2021</t>
  </si>
  <si>
    <t>INTERPATENT 17/01/2022</t>
  </si>
  <si>
    <t>INTERPATENT 21/01/2022</t>
  </si>
  <si>
    <t>INTERPATENT 28/01/2022</t>
  </si>
  <si>
    <t>INTERPATENT 31/01/2022</t>
  </si>
  <si>
    <t>Non Taxable</t>
  </si>
  <si>
    <t>MX ENGINEERING 31/12/2021</t>
  </si>
  <si>
    <t>VAT TO BE PAID</t>
  </si>
  <si>
    <t>VAT CREDIT REFUND REQUEST</t>
  </si>
  <si>
    <t>VAT CREDIT TO BE CARRIED FORWARD</t>
  </si>
  <si>
    <t>TVA Déductible France sur immobilisations</t>
  </si>
  <si>
    <t>HP MATERIEL INFORMATIQUE</t>
  </si>
  <si>
    <t>TVA Déductible France sur biens</t>
  </si>
  <si>
    <t>Line 19 of the VAT return</t>
  </si>
  <si>
    <t>5440458802 page</t>
  </si>
  <si>
    <t>Facture Lyreco du 31/12/2021</t>
  </si>
  <si>
    <t>NDF LECLERCQ 01 2021</t>
  </si>
  <si>
    <t>TVA Déductible France sur services</t>
  </si>
  <si>
    <t>Date décaissement</t>
  </si>
  <si>
    <t>ACFV020696</t>
  </si>
  <si>
    <t>Visiativ-Facture du 15/12/2021</t>
  </si>
  <si>
    <t>ACFV021019</t>
  </si>
  <si>
    <t>Visiativ-Facture du 23/12/2021</t>
  </si>
  <si>
    <t>DHL-Facture du 20/12/2021</t>
  </si>
  <si>
    <t>CDGR001438114</t>
  </si>
  <si>
    <t>DHL-Facture du 27/12/2021</t>
  </si>
  <si>
    <t>CDGR00336124</t>
  </si>
  <si>
    <t>CDGR00339516</t>
  </si>
  <si>
    <t>17/01/2022 + 24/01/2022 +31/01/2022</t>
  </si>
  <si>
    <t>C + net du 20/12/2021</t>
  </si>
  <si>
    <t>Bureau Veritas du 20/12/2021</t>
  </si>
  <si>
    <t>Bureau Veritas du 27/12/2021</t>
  </si>
  <si>
    <t>Bureau Veritas du 29/12/2021</t>
  </si>
  <si>
    <t>B.E.P.S. du 24/12/2021</t>
  </si>
  <si>
    <t>FA2112129</t>
  </si>
  <si>
    <t>NDF Mme Guillet 12/21 Fournitures administratives</t>
  </si>
  <si>
    <t>NDF Mme Guillet 12/21 Documentation générale</t>
  </si>
  <si>
    <t>JPA entreprises du 31/12/2021</t>
  </si>
  <si>
    <t>3 D Team</t>
  </si>
  <si>
    <t>ORANGE 01/2022 (TVA sur les débits)</t>
  </si>
  <si>
    <t>LDLC PRO 01,22</t>
  </si>
  <si>
    <t>TOTAL DEDUCTIBLE VAT ON ASSETS</t>
  </si>
  <si>
    <t>TOTAL DEDUCTIBLE VAT ON GOODS AND SERVICES</t>
  </si>
  <si>
    <t>Line 20 of the VAT return</t>
  </si>
  <si>
    <t>TOTAL DEDUCTIBLE VAT</t>
  </si>
  <si>
    <t>Line 23 of the VAT return</t>
  </si>
  <si>
    <t>Line 22 of the VAT return</t>
  </si>
  <si>
    <t>Line 28 of the VAT return</t>
  </si>
  <si>
    <t>Line 25 of the VAT return</t>
  </si>
  <si>
    <t>Line 26 of the VAT return</t>
  </si>
  <si>
    <t>Line 27 of the VAT return</t>
  </si>
  <si>
    <t>MARTUR SUNGER TURQUIE Facture du 20/12/2021</t>
  </si>
  <si>
    <t>MARTUR SUNGER TURQUIE</t>
  </si>
  <si>
    <t>MARTUR FOMPAK Facture du 20/12/2021</t>
  </si>
  <si>
    <t>MARTUR FOMPAK</t>
  </si>
  <si>
    <t>Line E2 of the VAT return</t>
  </si>
  <si>
    <t>Line A2 of the VAT return</t>
  </si>
  <si>
    <t>Line A3 of the VAT return</t>
  </si>
  <si>
    <t>MARTUR ROUMANIE -Facture 38-2021 du 20/12/2021</t>
  </si>
  <si>
    <t>445664 / 445714</t>
  </si>
  <si>
    <t>445663 / 445713</t>
  </si>
  <si>
    <t>Line 08 of the VAT return</t>
  </si>
  <si>
    <t>MARTUR ROUMANIE</t>
  </si>
  <si>
    <t>quadra-pro_mf_016.2022-280222.pdf</t>
  </si>
  <si>
    <t>quadra-pro_mf_017.2022-280222.pdf</t>
  </si>
  <si>
    <t>quadra-pro_mf_018.2022-280222.pdf</t>
  </si>
  <si>
    <t>ACH</t>
  </si>
  <si>
    <t>LDLC PRO TV ET SUPPORT</t>
  </si>
  <si>
    <t>2021716179026V</t>
  </si>
  <si>
    <t>AAAA</t>
  </si>
  <si>
    <t>EDF 01.2022</t>
  </si>
  <si>
    <t>10143764382</t>
  </si>
  <si>
    <t>ALD AUTO 01/02/22-28/02/22</t>
  </si>
  <si>
    <t>ALD AUTO 01/12/21-31/12/21</t>
  </si>
  <si>
    <t>CAP EXPRESS 01-22</t>
  </si>
  <si>
    <t>20220100552</t>
  </si>
  <si>
    <t>SPIRA TWIST ET ASSOCIE COMPTA 2021</t>
  </si>
  <si>
    <t>306</t>
  </si>
  <si>
    <t>SPIRA TWIST ET ASSOCIE PAYROLL</t>
  </si>
  <si>
    <t>319</t>
  </si>
  <si>
    <t>ULYS 01/2022</t>
  </si>
  <si>
    <t>ACM</t>
  </si>
  <si>
    <t>IDF ID FACTO huissier de justice</t>
  </si>
  <si>
    <t>211278687</t>
  </si>
  <si>
    <t>Facture TEMSYS ALD AUTO No807385511</t>
  </si>
  <si>
    <t>807385511 essence</t>
  </si>
  <si>
    <t>INDIGO 02.22</t>
  </si>
  <si>
    <t>220049</t>
  </si>
  <si>
    <t>FCP  - OPCO</t>
  </si>
  <si>
    <t>205670</t>
  </si>
  <si>
    <t>Facture IMPRIMERIE OFETYP No2201685</t>
  </si>
  <si>
    <t>2201685</t>
  </si>
  <si>
    <t>LICENCE ALTAIR 16/02/22-15/02/23</t>
  </si>
  <si>
    <t>IN220154</t>
  </si>
  <si>
    <t>Facture INDIGO 920605-220084</t>
  </si>
  <si>
    <t>920605-220084</t>
  </si>
  <si>
    <t>ACMS  ASS INTERPROF CTRE MED SOCI</t>
  </si>
  <si>
    <t>32035849</t>
  </si>
  <si>
    <t>Facture BEPS 02/2022</t>
  </si>
  <si>
    <t>FA2202019</t>
  </si>
  <si>
    <t>storia_mf_rh20220228-280222.pdf</t>
  </si>
  <si>
    <t>ST 3</t>
  </si>
  <si>
    <t>FAT.016.2022.MAFR</t>
  </si>
  <si>
    <t>FAT.017.2022.MAFR</t>
  </si>
  <si>
    <t>FAT.018.2022.MAFR</t>
  </si>
  <si>
    <t>Journal</t>
  </si>
  <si>
    <t>Auxiliaire</t>
  </si>
  <si>
    <t>FORANG00</t>
  </si>
  <si>
    <t>AAAD</t>
  </si>
  <si>
    <t>FULYS000</t>
  </si>
  <si>
    <t>FWATER00</t>
  </si>
  <si>
    <t>FQUADR00</t>
  </si>
  <si>
    <t>ANO</t>
  </si>
  <si>
    <t>OD</t>
  </si>
  <si>
    <t>RAN</t>
  </si>
  <si>
    <t>Report à nouveau</t>
  </si>
  <si>
    <t>FMASUN00</t>
  </si>
  <si>
    <t>FINDIG00</t>
  </si>
  <si>
    <t>FFLORE00</t>
  </si>
  <si>
    <t>AAAB</t>
  </si>
  <si>
    <t>FBNPPA00</t>
  </si>
  <si>
    <t>FXEROX00</t>
  </si>
  <si>
    <t>FEDF0000</t>
  </si>
  <si>
    <t>FHALIM00</t>
  </si>
  <si>
    <t>FCAIMM00</t>
  </si>
  <si>
    <t>CDGR001487944 170122</t>
  </si>
  <si>
    <t>FDHL0000</t>
  </si>
  <si>
    <t>FINTER00</t>
  </si>
  <si>
    <t>AAAF</t>
  </si>
  <si>
    <t>FQUALI00</t>
  </si>
  <si>
    <t>FTEKOE00</t>
  </si>
  <si>
    <t>FHPFRA00</t>
  </si>
  <si>
    <t>FMXENG00</t>
  </si>
  <si>
    <t>FONETS00</t>
  </si>
  <si>
    <t>FEUROT00</t>
  </si>
  <si>
    <t>FBEPS000</t>
  </si>
  <si>
    <t>FVISIA00</t>
  </si>
  <si>
    <t>FMARCE00</t>
  </si>
  <si>
    <t>FA2201-3007 260122</t>
  </si>
  <si>
    <t>FREFLE00</t>
  </si>
  <si>
    <t>FJPAEN00</t>
  </si>
  <si>
    <t>AAAC</t>
  </si>
  <si>
    <t>FCHRON00</t>
  </si>
  <si>
    <t>124169</t>
  </si>
  <si>
    <t>JPA 01.22</t>
  </si>
  <si>
    <t>FTEMSY00</t>
  </si>
  <si>
    <t>807338984 (loyer) 010222</t>
  </si>
  <si>
    <t>807321222(essence) 010222</t>
  </si>
  <si>
    <t>FSPIRA00</t>
  </si>
  <si>
    <t>FLORENCE RASPAIL</t>
  </si>
  <si>
    <t>INTERPATENT</t>
  </si>
  <si>
    <t>MARCEL</t>
  </si>
  <si>
    <t>NUMLOG</t>
  </si>
  <si>
    <t>REFLEXIT</t>
  </si>
  <si>
    <t>BEPS</t>
  </si>
  <si>
    <t>FALTAI00</t>
  </si>
  <si>
    <t>FACMS000</t>
  </si>
  <si>
    <t>FSTORI00</t>
  </si>
  <si>
    <t>807403204</t>
  </si>
  <si>
    <t>TEMSYS ALD AUTO 03/2022</t>
  </si>
  <si>
    <t>9047336388</t>
  </si>
  <si>
    <t>Facture HEWLETT-PACKARD GULF No9047</t>
  </si>
  <si>
    <t>920605-220106</t>
  </si>
  <si>
    <t>Facture INDIGO No920605-220106</t>
  </si>
  <si>
    <t>920605-220104</t>
  </si>
  <si>
    <t>Facture INDIGO 03-22</t>
  </si>
  <si>
    <t>01/02/22</t>
  </si>
  <si>
    <t>02/02/22</t>
  </si>
  <si>
    <t>17/02/22</t>
  </si>
  <si>
    <t>FS</t>
  </si>
  <si>
    <t>2 777,93</t>
  </si>
  <si>
    <t>2 844,80</t>
  </si>
  <si>
    <t>Total VAT Collected</t>
  </si>
  <si>
    <t>02-2022</t>
  </si>
  <si>
    <t>01-2022</t>
  </si>
  <si>
    <t>03-2022</t>
  </si>
  <si>
    <t>020322</t>
  </si>
  <si>
    <t>080322</t>
  </si>
  <si>
    <t>090322</t>
  </si>
  <si>
    <t>110322</t>
  </si>
  <si>
    <t>160322</t>
  </si>
  <si>
    <t>240322</t>
  </si>
  <si>
    <t>300322</t>
  </si>
  <si>
    <t>010322</t>
  </si>
  <si>
    <t>Facture Tecnocad Engineering et Des</t>
  </si>
  <si>
    <t>2E</t>
  </si>
  <si>
    <t>ORANGE 02/2022</t>
  </si>
  <si>
    <t>76772438</t>
  </si>
  <si>
    <t>SPIRA, TWIST et ASSOCIES PAYROLL</t>
  </si>
  <si>
    <t>356</t>
  </si>
  <si>
    <t>SPIRA, TWIST et ASSOCIES BOOKKEEPIN</t>
  </si>
  <si>
    <t>385</t>
  </si>
  <si>
    <t>TEMSYS ALD AUTO essence 02-2021</t>
  </si>
  <si>
    <t>807449194</t>
  </si>
  <si>
    <t>VISIATIV 31/01/2022 - 31/03/2022</t>
  </si>
  <si>
    <t>INVVSOL0000112</t>
  </si>
  <si>
    <t>VISIATIV SOLUTIONS</t>
  </si>
  <si>
    <t>ORANGE 03/2022</t>
  </si>
  <si>
    <t>12203005262</t>
  </si>
  <si>
    <t>Facture REFLEX IT NoFA2203-3055</t>
  </si>
  <si>
    <t>FA2203-3055</t>
  </si>
  <si>
    <t>EDF 02/2022</t>
  </si>
  <si>
    <t>10145474385</t>
  </si>
  <si>
    <t>LDLC.COM 4 ECRANS PC</t>
  </si>
  <si>
    <t>FV202101052146</t>
  </si>
  <si>
    <t>INTERPATENT 03/2022</t>
  </si>
  <si>
    <t>N1020490</t>
  </si>
  <si>
    <t>N1020534</t>
  </si>
  <si>
    <t>HEWLETT-PACKARD SERVICE SUPPORT</t>
  </si>
  <si>
    <t>9047344947</t>
  </si>
  <si>
    <t>MARCEL 03/2022</t>
  </si>
  <si>
    <t>211022</t>
  </si>
  <si>
    <t>XEROX 01/04/2022 au 30/06/2022</t>
  </si>
  <si>
    <t>3375994</t>
  </si>
  <si>
    <t>Facture INTERPATENT NoN1020719</t>
  </si>
  <si>
    <t>N1020719</t>
  </si>
  <si>
    <t>290322</t>
  </si>
  <si>
    <t>European Intellectual Property Serv</t>
  </si>
  <si>
    <t>2022010189</t>
  </si>
  <si>
    <t>Facture MX ENGINEERING 03/2022</t>
  </si>
  <si>
    <t>MFI-220301</t>
  </si>
  <si>
    <t>212440</t>
  </si>
  <si>
    <t>TEMSYS ALD AUTO 04/2022</t>
  </si>
  <si>
    <t>807467535</t>
  </si>
  <si>
    <t>MARTUR ROMANIA</t>
  </si>
  <si>
    <t>MX ENGINEERING</t>
  </si>
  <si>
    <t>MFI-220401</t>
  </si>
  <si>
    <t>N1020856</t>
  </si>
  <si>
    <t>FAT.041.2022.MAFR</t>
  </si>
  <si>
    <t>FAT.042.2022.MAFR</t>
  </si>
  <si>
    <t>FAT.040.2022.MAFR</t>
  </si>
  <si>
    <t>CHRONOPOST</t>
  </si>
  <si>
    <t>11737002</t>
  </si>
  <si>
    <t>11737001</t>
  </si>
  <si>
    <t>215134</t>
  </si>
  <si>
    <t>BNP PARIBAS LEASE GROUP</t>
  </si>
  <si>
    <t>BNP PARIBAS  1T22</t>
  </si>
  <si>
    <t>BNP PARIBAS REAL ESTATE PROPERTY MA</t>
  </si>
  <si>
    <t>AVOIR BNP PARiB 01/22-12/22</t>
  </si>
  <si>
    <t>AVOIR  BNP PAR TAX BURO 1/22-12/22</t>
  </si>
  <si>
    <t>AVOIR BNP PARIBAS 1T22</t>
  </si>
  <si>
    <t>FLL4F038652</t>
  </si>
  <si>
    <t>FLL3F015878</t>
  </si>
  <si>
    <t>0028442-22000004</t>
  </si>
  <si>
    <t>0028442-22000017</t>
  </si>
  <si>
    <t>0028442-22000030</t>
  </si>
  <si>
    <t>0028442-22000058</t>
  </si>
  <si>
    <t>0028442-22000056</t>
  </si>
  <si>
    <t>0028442-22000055</t>
  </si>
  <si>
    <t>JPA REVISION, EXPERTISE COMPTABLE,</t>
  </si>
  <si>
    <t>S.H.L. FRANCE 01/04/22 - 30/09/22</t>
  </si>
  <si>
    <t>SIFRO11045</t>
  </si>
  <si>
    <t>124273</t>
  </si>
  <si>
    <t>LES JULES</t>
  </si>
  <si>
    <t>JULFA22040074</t>
  </si>
  <si>
    <t>NUMLOG 04/22 - 06/22</t>
  </si>
  <si>
    <t>2216323S</t>
  </si>
  <si>
    <t>22040020</t>
  </si>
  <si>
    <t>22030356</t>
  </si>
  <si>
    <t>MARTUR INT NV 1T22</t>
  </si>
  <si>
    <t>MARTUR INT NV TAX BURO 01/22-12/22</t>
  </si>
  <si>
    <t>2022-001</t>
  </si>
  <si>
    <t>ULYS AUTOROUTES</t>
  </si>
  <si>
    <t>IC01350959</t>
  </si>
  <si>
    <t>77148980</t>
  </si>
  <si>
    <t>220301493</t>
  </si>
  <si>
    <t>2FC+NET 03-2022</t>
  </si>
  <si>
    <t>INTERLINES</t>
  </si>
  <si>
    <t>ORANGE 04/22</t>
  </si>
  <si>
    <t>LYRECO FRANCE</t>
  </si>
  <si>
    <t>ORANGE 05/2022 AVOIR</t>
  </si>
  <si>
    <t>ELECTRICITE DE FRANCE 04/222</t>
  </si>
  <si>
    <t>20150320264</t>
  </si>
  <si>
    <t>77518883</t>
  </si>
  <si>
    <t>5440462259</t>
  </si>
  <si>
    <t>12205005169</t>
  </si>
  <si>
    <t>10149137615</t>
  </si>
  <si>
    <t>Tecnocad Engineering et Design S.r.</t>
  </si>
  <si>
    <t>N1021089</t>
  </si>
  <si>
    <t>9/E</t>
  </si>
  <si>
    <t>6/E</t>
  </si>
  <si>
    <t>FAT.062.2022.MAFR.VVV</t>
  </si>
  <si>
    <t>FAT.063.2022.MAFR.VVV</t>
  </si>
  <si>
    <t>FAT.061.2022.MAFR.VVV</t>
  </si>
  <si>
    <t>N1021262</t>
  </si>
  <si>
    <t>N1021380</t>
  </si>
  <si>
    <t>MX ENGINEERING 05/22</t>
  </si>
  <si>
    <t>ONATUS</t>
  </si>
  <si>
    <t>MFI-220501</t>
  </si>
  <si>
    <t>TUS2022000000033</t>
  </si>
  <si>
    <t>DHL INTERNATIONAL EXPRESS (FRANCE)</t>
  </si>
  <si>
    <t>TEKO EAS</t>
  </si>
  <si>
    <t>BERTRANDT</t>
  </si>
  <si>
    <t>TEMSYS ALD AUTO 05/22</t>
  </si>
  <si>
    <t>BEPS 04/22</t>
  </si>
  <si>
    <t>BEPS 03/22</t>
  </si>
  <si>
    <t>TEMSYS ALD AUTO ESSENCE 03/22</t>
  </si>
  <si>
    <t>2FC+NET 04/2022</t>
  </si>
  <si>
    <t>CLIMEX</t>
  </si>
  <si>
    <t>SPIRA, TWIST et ASSOCIES</t>
  </si>
  <si>
    <t>F2022-25</t>
  </si>
  <si>
    <t>0610/900203462</t>
  </si>
  <si>
    <t>0610/900203463</t>
  </si>
  <si>
    <t>807537903</t>
  </si>
  <si>
    <t>FA2204040</t>
  </si>
  <si>
    <t>FA2203035</t>
  </si>
  <si>
    <t>807520040</t>
  </si>
  <si>
    <t>JULFA22050071</t>
  </si>
  <si>
    <t>220402155</t>
  </si>
  <si>
    <t>FAC-2203-0514</t>
  </si>
  <si>
    <t>506</t>
  </si>
  <si>
    <t>507</t>
  </si>
  <si>
    <t>219629</t>
  </si>
  <si>
    <t>COGRO01660893</t>
  </si>
  <si>
    <t>JULFA22040151</t>
  </si>
  <si>
    <t>FAC-2203-0831</t>
  </si>
  <si>
    <t>N223070</t>
  </si>
  <si>
    <t>223752</t>
  </si>
  <si>
    <t>L ATELIER DES CHEFS</t>
  </si>
  <si>
    <t>FAC0007146</t>
  </si>
  <si>
    <t>MARTUR FOAMPAK</t>
  </si>
  <si>
    <t>MARTUR ROUMANIA</t>
  </si>
  <si>
    <t>NDF MRABET</t>
  </si>
  <si>
    <t>NDF GUIULLET</t>
  </si>
  <si>
    <t>NDF GUILLET</t>
  </si>
  <si>
    <t>MLARTUR FOMPAK</t>
  </si>
  <si>
    <t xml:space="preserve">MARTUR SUNGER </t>
  </si>
  <si>
    <t>MFI-220601</t>
  </si>
  <si>
    <t>BERTRANDT 03/2022</t>
  </si>
  <si>
    <t>BERTRANDT 04/22</t>
  </si>
  <si>
    <t>2MBT NETWORK SECURITY</t>
  </si>
  <si>
    <t>0542/91069630</t>
  </si>
  <si>
    <t>0542/91073516</t>
  </si>
  <si>
    <t>FAT.091.2022.MAFR.VVV</t>
  </si>
  <si>
    <t>FAT.092.2022.MAFR.VVV</t>
  </si>
  <si>
    <t>FAT.090.2022.MAFR.VVV</t>
  </si>
  <si>
    <t>13/E</t>
  </si>
  <si>
    <t>0542/91076455</t>
  </si>
  <si>
    <t>A-202202</t>
  </si>
  <si>
    <t>N1021617</t>
  </si>
  <si>
    <t>ORANGE 05/22</t>
  </si>
  <si>
    <t>ELECTRICITE DE FRANCE 06/22</t>
  </si>
  <si>
    <t>NDF LAJOYE</t>
  </si>
  <si>
    <t>77894725</t>
  </si>
  <si>
    <t>10151037417</t>
  </si>
  <si>
    <t>INVVSOL0000652</t>
  </si>
  <si>
    <t>MARTUR INT NV 2T22</t>
  </si>
  <si>
    <t>2FC+NET 05/2022</t>
  </si>
  <si>
    <t>VISIATIV 05/22 - 05/23</t>
  </si>
  <si>
    <t>DEVELOPPEMENT INDUSTRIALISATION FAB</t>
  </si>
  <si>
    <t>TEMSYS ALD AUTO 04/22</t>
  </si>
  <si>
    <t>TEMSYS ALD AUTO 06/22</t>
  </si>
  <si>
    <t>VISIATIV SOLUTIONS 06/22-06/23</t>
  </si>
  <si>
    <t>VISIATIV SOLUTIONS 04/22-12/22</t>
  </si>
  <si>
    <t>BEPS 05/22</t>
  </si>
  <si>
    <t>AVEC VISA PLUS</t>
  </si>
  <si>
    <t>2022-002</t>
  </si>
  <si>
    <t>587</t>
  </si>
  <si>
    <t>588</t>
  </si>
  <si>
    <t>220503056</t>
  </si>
  <si>
    <t>INVVSOL0000592</t>
  </si>
  <si>
    <t>31390</t>
  </si>
  <si>
    <t>225151</t>
  </si>
  <si>
    <t>807585272</t>
  </si>
  <si>
    <t>807603352</t>
  </si>
  <si>
    <t>INVVSOL0000605</t>
  </si>
  <si>
    <t>JULFA22060072</t>
  </si>
  <si>
    <t>INVVSOL0000486</t>
  </si>
  <si>
    <t>0610/900203546</t>
  </si>
  <si>
    <t>FA2205052</t>
  </si>
  <si>
    <t>F-001981</t>
  </si>
  <si>
    <t>0610/900203585</t>
  </si>
  <si>
    <t>225833</t>
  </si>
  <si>
    <t>228617</t>
  </si>
  <si>
    <t>JULFA22060119</t>
  </si>
  <si>
    <t>JULFA22060126</t>
  </si>
  <si>
    <t>11812117</t>
  </si>
  <si>
    <t>11812118</t>
  </si>
  <si>
    <t>11774880</t>
  </si>
  <si>
    <t>11774881</t>
  </si>
  <si>
    <t>MARTUR SUNGER VE KOL</t>
  </si>
  <si>
    <t>MARTUR AUTOMOTIVE SEATING</t>
  </si>
  <si>
    <t>SATVEN</t>
  </si>
  <si>
    <t>254/HYD/22-23</t>
  </si>
  <si>
    <t>220701</t>
  </si>
  <si>
    <t>CESSION ORDI PORT DELL DAVID HAYAT</t>
  </si>
  <si>
    <t>MARTUR ROMANIA SRL</t>
  </si>
  <si>
    <t>16E</t>
  </si>
  <si>
    <t>N1021750</t>
  </si>
  <si>
    <t>96006410</t>
  </si>
  <si>
    <t>18E</t>
  </si>
  <si>
    <t>FAT.114.2022.MAFR.VVV</t>
  </si>
  <si>
    <t>FAT.115.2022.MAFR.VVV</t>
  </si>
  <si>
    <t>1021818</t>
  </si>
  <si>
    <t>N1021903</t>
  </si>
  <si>
    <t>N1021949</t>
  </si>
  <si>
    <t>LDLC.COM</t>
  </si>
  <si>
    <t>FV202200210703</t>
  </si>
  <si>
    <t>ORANGE 06/2022</t>
  </si>
  <si>
    <t>ELECTRICITE DE FRANCE 06/2022</t>
  </si>
  <si>
    <t>NDF ESCLASSE</t>
  </si>
  <si>
    <t>78222104</t>
  </si>
  <si>
    <t>78265338</t>
  </si>
  <si>
    <t>5440465561</t>
  </si>
  <si>
    <t>1 2207044289</t>
  </si>
  <si>
    <t>10152837378</t>
  </si>
  <si>
    <t>CDGRO01830512</t>
  </si>
  <si>
    <t>BNP PARIBAS 07/22-09/22</t>
  </si>
  <si>
    <t>STORIA</t>
  </si>
  <si>
    <t>2FC+NET 06/22</t>
  </si>
  <si>
    <t>TEMSYS ALD AUTO ESSENCE 05/2022</t>
  </si>
  <si>
    <t>XEROX FINANCIAL SERVICES</t>
  </si>
  <si>
    <t>WATERLOGIC FRANCE 07/22-09/22</t>
  </si>
  <si>
    <t>RELOCATION SERVICE</t>
  </si>
  <si>
    <t>TEMSYS ALD AUTO 07/2022</t>
  </si>
  <si>
    <t>HERITIER et HALIMI</t>
  </si>
  <si>
    <t>NDF AVDAN</t>
  </si>
  <si>
    <t>FLL5F040127</t>
  </si>
  <si>
    <t>649</t>
  </si>
  <si>
    <t>650</t>
  </si>
  <si>
    <t>668</t>
  </si>
  <si>
    <t>RH/2022/06/15</t>
  </si>
  <si>
    <t>229299</t>
  </si>
  <si>
    <t>220603648</t>
  </si>
  <si>
    <t>807651301</t>
  </si>
  <si>
    <t>3414909</t>
  </si>
  <si>
    <t>JULFA22070072</t>
  </si>
  <si>
    <t>11849931</t>
  </si>
  <si>
    <t>INVVSOL0000826</t>
  </si>
  <si>
    <t>INVVSOL0000833</t>
  </si>
  <si>
    <t>FAC0007977</t>
  </si>
  <si>
    <t>0610/900203660</t>
  </si>
  <si>
    <t>FA2206068</t>
  </si>
  <si>
    <t>221029732</t>
  </si>
  <si>
    <t>202206-000039</t>
  </si>
  <si>
    <t>FA422061114</t>
  </si>
  <si>
    <t>FA422061112</t>
  </si>
  <si>
    <t>22060338</t>
  </si>
  <si>
    <t>22070065</t>
  </si>
  <si>
    <t>807670199</t>
  </si>
  <si>
    <t>JULFA22060206</t>
  </si>
  <si>
    <t>IF01451690</t>
  </si>
  <si>
    <t>2070099</t>
  </si>
  <si>
    <t>FAT.113.2022.MAFR.VVV</t>
  </si>
  <si>
    <t>N° de compte</t>
  </si>
  <si>
    <t>218300 pour 13.212,59 et 606400 pour 1.358,84</t>
  </si>
  <si>
    <t>Line B2 of the VAT return</t>
  </si>
  <si>
    <t>VAT collected Intra UE Services</t>
  </si>
  <si>
    <t>CDGIR00398420</t>
  </si>
  <si>
    <t>CDGIR00449698</t>
  </si>
  <si>
    <t>CDGRO01775820</t>
  </si>
  <si>
    <t>Deductible VAT on Intra UE Goods purchases</t>
  </si>
  <si>
    <t>Deductible VAT on Intra UE Services</t>
  </si>
  <si>
    <t>TVA Deductible France sur immobilisations</t>
  </si>
  <si>
    <t>VAT deductible on Intra UE Asset purchases</t>
  </si>
  <si>
    <t>VAT collected on Intra UE Goods an Assets purchases</t>
  </si>
  <si>
    <t>FOMPAK AMBALAJ</t>
  </si>
  <si>
    <t>FAT134-2022-MARF.VVV</t>
  </si>
  <si>
    <t>20</t>
  </si>
  <si>
    <t>N1022012</t>
  </si>
  <si>
    <t>FAT.132.2022.MAFRANV</t>
  </si>
  <si>
    <t>FAT.133.2022.MAFR.VVV</t>
  </si>
  <si>
    <t>01092022</t>
  </si>
  <si>
    <t>N1022215</t>
  </si>
  <si>
    <t>N1022238</t>
  </si>
  <si>
    <t>N1022239</t>
  </si>
  <si>
    <t>MFI-220801</t>
  </si>
  <si>
    <t>ORANGE 07.22</t>
  </si>
  <si>
    <t>QUALIS- CHAISE BUREAU</t>
  </si>
  <si>
    <t>78638892</t>
  </si>
  <si>
    <t>78594410</t>
  </si>
  <si>
    <t>115156993</t>
  </si>
  <si>
    <t>FAM000772</t>
  </si>
  <si>
    <t>Facture ULYS AUTOROUTES No113008221</t>
  </si>
  <si>
    <t>VISIATIV SOLUTIONS 07/22 - 07/23</t>
  </si>
  <si>
    <t>NUMLOG 07/22 - 09/22</t>
  </si>
  <si>
    <t>2FC+NET</t>
  </si>
  <si>
    <t>MATERIO</t>
  </si>
  <si>
    <t>CITY LANG UNIVERSAL COMMUNICATIONS</t>
  </si>
  <si>
    <t>IZIWORK</t>
  </si>
  <si>
    <t>IMPRIMERIE OFETYP</t>
  </si>
  <si>
    <t>TEMSYS ALD AUTO 08/22</t>
  </si>
  <si>
    <t>TEMSYS ALD AUTO ESSENCE 06/22</t>
  </si>
  <si>
    <t>11300822120</t>
  </si>
  <si>
    <t>683</t>
  </si>
  <si>
    <t>722</t>
  </si>
  <si>
    <t>220311</t>
  </si>
  <si>
    <t>INVVSOL0000972</t>
  </si>
  <si>
    <t>2216643S</t>
  </si>
  <si>
    <t>220704284</t>
  </si>
  <si>
    <t>R00472026</t>
  </si>
  <si>
    <t>62144</t>
  </si>
  <si>
    <t>20220717010</t>
  </si>
  <si>
    <t>0610/900203727</t>
  </si>
  <si>
    <t>67670</t>
  </si>
  <si>
    <t>11887768</t>
  </si>
  <si>
    <t>FA2207083</t>
  </si>
  <si>
    <t>JULFA22080038</t>
  </si>
  <si>
    <t>2201907</t>
  </si>
  <si>
    <t>801</t>
  </si>
  <si>
    <t>802</t>
  </si>
  <si>
    <t>807736112</t>
  </si>
  <si>
    <t>807717926</t>
  </si>
  <si>
    <t>237871</t>
  </si>
  <si>
    <t>MARTUR AUTOMOTIVE SEATING ROMANIA</t>
  </si>
  <si>
    <t>MARTUR FOMPAK AMBALAJ</t>
  </si>
  <si>
    <t>648/HYD/22-23</t>
  </si>
  <si>
    <t>MFI-220901</t>
  </si>
  <si>
    <t>WORLD PATENT TRADEMARK 06/22-06/23</t>
  </si>
  <si>
    <t>22E</t>
  </si>
  <si>
    <t>FAT.152.2022.MAFR.VVV</t>
  </si>
  <si>
    <t>FAT.153.2022.MAFR.VVV</t>
  </si>
  <si>
    <t>FAT.154.2022.MAFR.VVV</t>
  </si>
  <si>
    <t>2022070011</t>
  </si>
  <si>
    <t>ORANGE 08/2022</t>
  </si>
  <si>
    <t>ELECTRICITE DE FRANCE</t>
  </si>
  <si>
    <t>NDF SLAMANI</t>
  </si>
  <si>
    <t>NDF OISLINE</t>
  </si>
  <si>
    <t>79001052</t>
  </si>
  <si>
    <t>12209005016</t>
  </si>
  <si>
    <t>10156935101</t>
  </si>
  <si>
    <t>MARTUR INTERNATIONAL NV Q3 22</t>
  </si>
  <si>
    <t>QUERCO CONSEIL</t>
  </si>
  <si>
    <t>DHL</t>
  </si>
  <si>
    <t>TEMSYS ALD AUTO ESSENCE 07/22</t>
  </si>
  <si>
    <t>BEPS 08/22</t>
  </si>
  <si>
    <t>MARTUR INTERNATIONAL NV Q4 22</t>
  </si>
  <si>
    <t>TEMSYS ALD AUTO 09/22</t>
  </si>
  <si>
    <t>2022-04</t>
  </si>
  <si>
    <t>2022-002156</t>
  </si>
  <si>
    <t>1872205</t>
  </si>
  <si>
    <t>220805183</t>
  </si>
  <si>
    <t>CDGRO01890216</t>
  </si>
  <si>
    <t>807784254</t>
  </si>
  <si>
    <t>JULFA22090071</t>
  </si>
  <si>
    <t>11924645</t>
  </si>
  <si>
    <t>FA2208087</t>
  </si>
  <si>
    <t>29-08-2022</t>
  </si>
  <si>
    <t>71300</t>
  </si>
  <si>
    <t>829</t>
  </si>
  <si>
    <t>830</t>
  </si>
  <si>
    <t>2022-05</t>
  </si>
  <si>
    <t>807802672</t>
  </si>
  <si>
    <t>FAI000390</t>
  </si>
  <si>
    <t>MFI-221001</t>
  </si>
  <si>
    <t>WORLD PATENT TRADEMARK</t>
  </si>
  <si>
    <t>FAT.175.2022.MAFR.VVV</t>
  </si>
  <si>
    <t>FAT.173.2022.MAFR.VVV</t>
  </si>
  <si>
    <t>FAT.174.2022.MAFR.VVV</t>
  </si>
  <si>
    <t>N1022605</t>
  </si>
  <si>
    <t>23E</t>
  </si>
  <si>
    <t>0542/91087558</t>
  </si>
  <si>
    <t>2022090006</t>
  </si>
  <si>
    <t>N1022630</t>
  </si>
  <si>
    <t>VAT collected on Intra UE Goods and Assets purchases</t>
  </si>
  <si>
    <t>QUALIS ORDI PORTABLE</t>
  </si>
  <si>
    <t>FAI000417</t>
  </si>
  <si>
    <t>ORANGE 09/2022</t>
  </si>
  <si>
    <t>QUALIS FOURNITURES</t>
  </si>
  <si>
    <t>S.A. DES EAUX MINERALES D'EVIAN ET</t>
  </si>
  <si>
    <t>FAC007302</t>
  </si>
  <si>
    <t>79326511</t>
  </si>
  <si>
    <t>79370686</t>
  </si>
  <si>
    <t>FAC007345</t>
  </si>
  <si>
    <t>ECV000096907</t>
  </si>
  <si>
    <t>ECV000119329</t>
  </si>
  <si>
    <t>ECV000138667</t>
  </si>
  <si>
    <t>ECV000103319</t>
  </si>
  <si>
    <t>ECV000136712</t>
  </si>
  <si>
    <t>FAA003317</t>
  </si>
  <si>
    <t>ECV000167290</t>
  </si>
  <si>
    <t>INDIIGO</t>
  </si>
  <si>
    <t>INDIGO</t>
  </si>
  <si>
    <t>TEMSYS ALD AUTO 10/22</t>
  </si>
  <si>
    <t>2FC+NET 09/2022</t>
  </si>
  <si>
    <t>S.H.L. FRANCE 10/22-03/23</t>
  </si>
  <si>
    <t>BEPS 09/22</t>
  </si>
  <si>
    <t>XEROX FINANCIAL SERVICES 10/22-12/2</t>
  </si>
  <si>
    <t>QUALIS MAINT 10/22-12/22</t>
  </si>
  <si>
    <t>IZIWORK 09/22</t>
  </si>
  <si>
    <t>CETIM</t>
  </si>
  <si>
    <t>BDA</t>
  </si>
  <si>
    <t>MADAME MARIE PECH DE LACLAUSE</t>
  </si>
  <si>
    <t>IZIWORK RECRUTREMENT CD</t>
  </si>
  <si>
    <t>WATERLOGIC FRANCE</t>
  </si>
  <si>
    <t>FI-920605-220273</t>
  </si>
  <si>
    <t>FI-920605-220275</t>
  </si>
  <si>
    <t>124376</t>
  </si>
  <si>
    <t>807849932</t>
  </si>
  <si>
    <t>244909</t>
  </si>
  <si>
    <t>FAM000779</t>
  </si>
  <si>
    <t>245696</t>
  </si>
  <si>
    <t>807868797</t>
  </si>
  <si>
    <t>JULFA22090249</t>
  </si>
  <si>
    <t>JULFA22100082</t>
  </si>
  <si>
    <t>220905748</t>
  </si>
  <si>
    <t>SIFRO11332</t>
  </si>
  <si>
    <t>FA2209102</t>
  </si>
  <si>
    <t>3453935</t>
  </si>
  <si>
    <t>INVVSOL0001190</t>
  </si>
  <si>
    <t>INVVSOL0001309</t>
  </si>
  <si>
    <t>0610/900203873</t>
  </si>
  <si>
    <t>JULFA22090229</t>
  </si>
  <si>
    <t>22100140</t>
  </si>
  <si>
    <t>76859</t>
  </si>
  <si>
    <t>0610/900203900</t>
  </si>
  <si>
    <t>2022353464</t>
  </si>
  <si>
    <t>22090307</t>
  </si>
  <si>
    <t>2022/06-2324</t>
  </si>
  <si>
    <t>124755</t>
  </si>
  <si>
    <t>FI-920605-220363</t>
  </si>
  <si>
    <t>FI-920605-220362</t>
  </si>
  <si>
    <t>FI-920605-220348</t>
  </si>
  <si>
    <t>FI-920605-220346</t>
  </si>
  <si>
    <t>FI-920605-220344</t>
  </si>
  <si>
    <t>FI-920605-220314</t>
  </si>
  <si>
    <t>FI-920605-220313</t>
  </si>
  <si>
    <t>FI-920605-220312</t>
  </si>
  <si>
    <t>FI-920605-220310</t>
  </si>
  <si>
    <t>FI-920605-220293</t>
  </si>
  <si>
    <t>FI-920605-220276</t>
  </si>
  <si>
    <t>FI-920605-220271</t>
  </si>
  <si>
    <t>FI-920605-220247</t>
  </si>
  <si>
    <t>FI-920605-220245</t>
  </si>
  <si>
    <t>FI-920605-220228</t>
  </si>
  <si>
    <t>FI-920605-220227</t>
  </si>
  <si>
    <t>FI-920605-220222</t>
  </si>
  <si>
    <t>FI-920605-220196</t>
  </si>
  <si>
    <t>FI-920605-220193</t>
  </si>
  <si>
    <t>FI-920605-220191</t>
  </si>
  <si>
    <t>FI-920605-220189</t>
  </si>
  <si>
    <t>FI-920605-220155</t>
  </si>
  <si>
    <t>FI-920605-220154</t>
  </si>
  <si>
    <t>FI-920605-220141</t>
  </si>
  <si>
    <t>FI-920605-220140</t>
  </si>
  <si>
    <t>FI-920605-220104</t>
  </si>
  <si>
    <t>FI-920605-220106</t>
  </si>
  <si>
    <t>FI-920605-220395</t>
  </si>
  <si>
    <t>FI-920605-220379</t>
  </si>
  <si>
    <t>246380</t>
  </si>
  <si>
    <t>PLA-18000833</t>
  </si>
  <si>
    <t>2216814S</t>
  </si>
  <si>
    <t>221020302</t>
  </si>
  <si>
    <t>MARTUR  FOMPAK AMBALAJ TURKEY</t>
  </si>
  <si>
    <t>MFI-221101</t>
  </si>
  <si>
    <t>N1022861</t>
  </si>
  <si>
    <t>N1022887</t>
  </si>
  <si>
    <t>FAT.194.2022.MAFR.VVV</t>
  </si>
  <si>
    <t>FAT.193.2022.MAFR.VVV</t>
  </si>
  <si>
    <t>FAT.195.2022.MAFR.VVV</t>
  </si>
  <si>
    <t>10147468754</t>
  </si>
  <si>
    <t>10158498544</t>
  </si>
  <si>
    <t>10156576612</t>
  </si>
  <si>
    <t>10154794497</t>
  </si>
  <si>
    <t>10158832344</t>
  </si>
  <si>
    <t>une partie de la tva a 5,5%</t>
  </si>
  <si>
    <t>LOUIS PFAFF ET COMPAGNIE</t>
  </si>
  <si>
    <t>MYCOMPANY</t>
  </si>
  <si>
    <t>BUREAU VERITAS HOLDING 2</t>
  </si>
  <si>
    <t>REFLEX IT</t>
  </si>
  <si>
    <t>TEMSYS ALD AUTO 11/2022</t>
  </si>
  <si>
    <t>FI-920605-220393</t>
  </si>
  <si>
    <t>FI-920605-220389</t>
  </si>
  <si>
    <t>FI-920605-220373</t>
  </si>
  <si>
    <t>CDGRO01981438</t>
  </si>
  <si>
    <t>CDGIR00522463</t>
  </si>
  <si>
    <t>12196</t>
  </si>
  <si>
    <t>F2022-89</t>
  </si>
  <si>
    <t>F-2022-10-1662</t>
  </si>
  <si>
    <t>1006408</t>
  </si>
  <si>
    <t>22588729</t>
  </si>
  <si>
    <t>N° JULFA22110079</t>
  </si>
  <si>
    <t>22-PFA10552</t>
  </si>
  <si>
    <t>22-PFA11301</t>
  </si>
  <si>
    <t>FA2209-3238</t>
  </si>
  <si>
    <t>807935616</t>
  </si>
  <si>
    <t>IG01589266</t>
  </si>
  <si>
    <t>ID01492880</t>
  </si>
  <si>
    <t>IB01388003</t>
  </si>
  <si>
    <t>IJ01457580</t>
  </si>
  <si>
    <t>II01466271</t>
  </si>
  <si>
    <t>IH01623532</t>
  </si>
  <si>
    <t>252046</t>
  </si>
  <si>
    <t>FI-920605-220445</t>
  </si>
  <si>
    <t>CDGRO02014602</t>
  </si>
  <si>
    <t>MFI-221201</t>
  </si>
  <si>
    <t>283/HYD/22-23</t>
  </si>
  <si>
    <t>284/HYD/22-23</t>
  </si>
  <si>
    <t>447/HYD/22-23</t>
  </si>
  <si>
    <t>221202</t>
  </si>
  <si>
    <t>VAT deducted on Extra UE purchases</t>
  </si>
  <si>
    <t>INTELLECTUAL PROPERTY OFFICE OF IRL</t>
  </si>
  <si>
    <t>NEDGRAPHICS SOFTWARE B V</t>
  </si>
  <si>
    <t>Adobe Systems Software Ireland Ltd.</t>
  </si>
  <si>
    <t>3833569</t>
  </si>
  <si>
    <t>M20232091</t>
  </si>
  <si>
    <t>N1023230</t>
  </si>
  <si>
    <t>2320129571</t>
  </si>
  <si>
    <t>24112022</t>
  </si>
  <si>
    <t>22122022</t>
  </si>
  <si>
    <t>1023124</t>
  </si>
  <si>
    <t>91102254</t>
  </si>
  <si>
    <t>FAT.247.2022.MAFR.VVV</t>
  </si>
  <si>
    <t>FAT.246.2022.MAFR.VVV</t>
  </si>
  <si>
    <t>FAT.245.2022.MAFR.VVV</t>
  </si>
  <si>
    <t>2022-3182768</t>
  </si>
  <si>
    <t>FR22K7TW4AEUI</t>
  </si>
  <si>
    <t>171-7698168-4911539</t>
  </si>
  <si>
    <t>12211004951</t>
  </si>
  <si>
    <t>79745470</t>
  </si>
  <si>
    <t>80236481</t>
  </si>
  <si>
    <t>80032475</t>
  </si>
  <si>
    <t>DS-ASE-INV-FR-2022-157442728</t>
  </si>
  <si>
    <t>DS-ASE-INV-FR-2022-157177475</t>
  </si>
  <si>
    <t>01B958E850 22H3- 1B10</t>
  </si>
  <si>
    <t>10160428023</t>
  </si>
  <si>
    <t>10164493841</t>
  </si>
  <si>
    <t>10162500061</t>
  </si>
  <si>
    <t>ECV000176584</t>
  </si>
  <si>
    <t>171-8036962-3304330</t>
  </si>
  <si>
    <t>10160810049</t>
  </si>
  <si>
    <t>10162850128</t>
  </si>
  <si>
    <t>2022-3198147</t>
  </si>
  <si>
    <t>171-7037213-9291529</t>
  </si>
  <si>
    <t>80604608</t>
  </si>
  <si>
    <t>80406818</t>
  </si>
  <si>
    <t>IDIMEX FRANCE</t>
  </si>
  <si>
    <t>AMAZON EU SARL</t>
  </si>
  <si>
    <t>AMAZON SERVICES EUROPE, SARL</t>
  </si>
  <si>
    <t>AMAZON</t>
  </si>
  <si>
    <t>ok tva sur la facture</t>
  </si>
  <si>
    <t>ok une partie de la tva a 5,5</t>
  </si>
  <si>
    <t>HEWLETT-PACKARD GULF</t>
  </si>
  <si>
    <t>9047623964</t>
  </si>
  <si>
    <t>JURIS VENDOME</t>
  </si>
  <si>
    <t>ACMS MEDECIN AU TRAVAIL</t>
  </si>
  <si>
    <t>TEMSYS ALD AUTO</t>
  </si>
  <si>
    <t>TEMSYS AUTO 12/22</t>
  </si>
  <si>
    <t>ILLICADO</t>
  </si>
  <si>
    <t>LES JULES annul duplicate</t>
  </si>
  <si>
    <t>974</t>
  </si>
  <si>
    <t>975</t>
  </si>
  <si>
    <t>2022634</t>
  </si>
  <si>
    <t>0610/900204075</t>
  </si>
  <si>
    <t>22PFA10780</t>
  </si>
  <si>
    <t>80992</t>
  </si>
  <si>
    <t>32081735</t>
  </si>
  <si>
    <t>221107302</t>
  </si>
  <si>
    <t>FA2210115</t>
  </si>
  <si>
    <t>807917190</t>
  </si>
  <si>
    <t>808002782</t>
  </si>
  <si>
    <t>FI-920605-220450</t>
  </si>
  <si>
    <t>FI-920605-220441</t>
  </si>
  <si>
    <t>FI-920605-220442</t>
  </si>
  <si>
    <t>FI-920605-220424</t>
  </si>
  <si>
    <t>FLL2F016335</t>
  </si>
  <si>
    <t>JULFA22120076</t>
  </si>
  <si>
    <t>FI-920605-220455</t>
  </si>
  <si>
    <t>FI-920605-220475</t>
  </si>
  <si>
    <t>FI-920605-220482</t>
  </si>
  <si>
    <t>FI-920605-220485</t>
  </si>
  <si>
    <t>FI-920605-220456</t>
  </si>
  <si>
    <t>12212FABIP038110</t>
  </si>
  <si>
    <t>07122022</t>
  </si>
  <si>
    <t>JULFA22120131</t>
  </si>
  <si>
    <t>FA2211127</t>
  </si>
  <si>
    <t>221050321</t>
  </si>
  <si>
    <t>TECNOCAD ENGINEERING et DESIGN S.R.</t>
  </si>
  <si>
    <t>24E</t>
  </si>
  <si>
    <t>25E</t>
  </si>
  <si>
    <t>FAT.218.2022.MAFR.VVV</t>
  </si>
  <si>
    <t>FAT.217.2022.MAFR.VVV</t>
  </si>
  <si>
    <t>1023124 et 1023503</t>
  </si>
  <si>
    <t>FAT.012.2023.MAFR.VVV</t>
  </si>
  <si>
    <t>FAT.013.2023.MAFR.VVV</t>
  </si>
  <si>
    <t>FAT.011.2023.MAFR.VVV</t>
  </si>
  <si>
    <t>FAT.219.2022.MAFR.VVV</t>
  </si>
  <si>
    <t>1487/HYD/22-23</t>
  </si>
  <si>
    <t>1486/HYD/22-23</t>
  </si>
  <si>
    <t>1547/HYD/22-23</t>
  </si>
  <si>
    <t>9047638632</t>
  </si>
  <si>
    <t>DALKIA FRANCE</t>
  </si>
  <si>
    <t>RMTFL56</t>
  </si>
  <si>
    <t>JULFA23010079</t>
  </si>
  <si>
    <t>231001075</t>
  </si>
  <si>
    <t>3494221</t>
  </si>
  <si>
    <t>INVVSOL0002313</t>
  </si>
  <si>
    <t>TEMSYS ALD AUTO 01/2023</t>
  </si>
  <si>
    <t>808070662</t>
  </si>
  <si>
    <t>807984883</t>
  </si>
  <si>
    <t>SOS Débarras</t>
  </si>
  <si>
    <t>20230105-1300</t>
  </si>
  <si>
    <t>FI-920605-230023</t>
  </si>
  <si>
    <t>FI-920605-230024</t>
  </si>
  <si>
    <t>FI-920605-230011</t>
  </si>
  <si>
    <t>FI-920605-230014</t>
  </si>
  <si>
    <t>FI-920605-230020</t>
  </si>
  <si>
    <t>STE ETUDE REALIS DE PROTOTYPAGES RA</t>
  </si>
  <si>
    <t>EF23-0085</t>
  </si>
  <si>
    <t>SPIRA, TWIST et ASSOCIES ACCOUNTING</t>
  </si>
  <si>
    <t>936</t>
  </si>
  <si>
    <t>887</t>
  </si>
  <si>
    <t>808051675</t>
  </si>
  <si>
    <t>999</t>
  </si>
  <si>
    <t>998</t>
  </si>
  <si>
    <t>MONSIEUR PIERRE BRUCE</t>
  </si>
  <si>
    <t>7176</t>
  </si>
  <si>
    <t>CDGRO02098732</t>
  </si>
  <si>
    <t>F2022-109</t>
  </si>
  <si>
    <t>CDGIR00568626</t>
  </si>
  <si>
    <t>FA2212151</t>
  </si>
  <si>
    <t>0610/900204074</t>
  </si>
  <si>
    <t>ok tva sur Vehicule service generaux seulement</t>
  </si>
  <si>
    <t>ok tva sur facture car assurance sans TVA</t>
  </si>
  <si>
    <t>ok tva sur la  facture</t>
  </si>
  <si>
    <t>ORANGE 01-23</t>
  </si>
  <si>
    <t>12301004910</t>
  </si>
  <si>
    <t>DS-ASE-INV-FR-2023-22297576</t>
  </si>
  <si>
    <t>9047635436</t>
  </si>
  <si>
    <t>2023FR030</t>
  </si>
  <si>
    <t>ELECTRICITE DE FRANCE 01/23</t>
  </si>
  <si>
    <t>10164881205</t>
  </si>
  <si>
    <t>FR3764R5AEUI</t>
  </si>
  <si>
    <t>INV-FR-1378395475-2023-5667</t>
  </si>
  <si>
    <t>171-4941496-7789126</t>
  </si>
  <si>
    <t>DS-ASE-INV-FR-2023-22283972</t>
  </si>
  <si>
    <t>DS-ASE-INV-FR-2023-22285528</t>
  </si>
  <si>
    <t>171-9334133-4601948</t>
  </si>
  <si>
    <t>Ok TVA sur facture</t>
  </si>
  <si>
    <t xml:space="preserve">MARTUR FOMPAK AMBALAJ </t>
  </si>
  <si>
    <t xml:space="preserve"> </t>
  </si>
  <si>
    <t>MARTUR ROUMANIE COST 12.22</t>
  </si>
  <si>
    <t>MARTUR SUNGER COST 12.22</t>
  </si>
  <si>
    <t>MARTUR FOMPAK COST 12.22</t>
  </si>
  <si>
    <t>Général</t>
  </si>
  <si>
    <t>N°</t>
  </si>
  <si>
    <t>Référence interne</t>
  </si>
  <si>
    <t>Code lettrage</t>
  </si>
  <si>
    <t>40100000</t>
  </si>
  <si>
    <t>9047669234</t>
  </si>
  <si>
    <t>AAAE</t>
  </si>
  <si>
    <t>44562000</t>
  </si>
  <si>
    <t>21830000</t>
  </si>
  <si>
    <t>1038</t>
  </si>
  <si>
    <t>AAAK</t>
  </si>
  <si>
    <t>44566100</t>
  </si>
  <si>
    <t>62261000</t>
  </si>
  <si>
    <t>1090</t>
  </si>
  <si>
    <t>FLESJULE</t>
  </si>
  <si>
    <t>AAAO</t>
  </si>
  <si>
    <t>61560000</t>
  </si>
  <si>
    <t>AABO</t>
  </si>
  <si>
    <t>FTECNOCA</t>
  </si>
  <si>
    <t>AAAH</t>
  </si>
  <si>
    <t>44566300</t>
  </si>
  <si>
    <t>44571300</t>
  </si>
  <si>
    <t>62262100</t>
  </si>
  <si>
    <t>64800000</t>
  </si>
  <si>
    <t>TEMSYS ALD AUTO AMAENDE BICKEN</t>
  </si>
  <si>
    <t>0019077785</t>
  </si>
  <si>
    <t>AABB</t>
  </si>
  <si>
    <t>46710000</t>
  </si>
  <si>
    <t>EUREST COMPASS</t>
  </si>
  <si>
    <t>9100048611</t>
  </si>
  <si>
    <t>64760000</t>
  </si>
  <si>
    <t>9100048618</t>
  </si>
  <si>
    <t>61351000</t>
  </si>
  <si>
    <t>AAAL</t>
  </si>
  <si>
    <t>62620000</t>
  </si>
  <si>
    <t>44566000</t>
  </si>
  <si>
    <t>AAAP</t>
  </si>
  <si>
    <t>AAAW</t>
  </si>
  <si>
    <t>61101200</t>
  </si>
  <si>
    <t>61350000</t>
  </si>
  <si>
    <t>AAAJ</t>
  </si>
  <si>
    <t>61351200</t>
  </si>
  <si>
    <t>61351700</t>
  </si>
  <si>
    <t>61351600</t>
  </si>
  <si>
    <t>AAAY</t>
  </si>
  <si>
    <t>61351500</t>
  </si>
  <si>
    <t>61350300</t>
  </si>
  <si>
    <t>61350900</t>
  </si>
  <si>
    <t>61351100</t>
  </si>
  <si>
    <t>61350400</t>
  </si>
  <si>
    <t>61351800</t>
  </si>
  <si>
    <t>61350700</t>
  </si>
  <si>
    <t>61351400</t>
  </si>
  <si>
    <t>FMARTURN</t>
  </si>
  <si>
    <t>MARTUR INTERNATIONAL NV Q1 23</t>
  </si>
  <si>
    <t>2022-06</t>
  </si>
  <si>
    <t>61320000</t>
  </si>
  <si>
    <t>61400000</t>
  </si>
  <si>
    <t>62261300</t>
  </si>
  <si>
    <t>AABA</t>
  </si>
  <si>
    <t>62512000</t>
  </si>
  <si>
    <t>808114969</t>
  </si>
  <si>
    <t>60640000</t>
  </si>
  <si>
    <t>FAMAZON0</t>
  </si>
  <si>
    <t>AAAM</t>
  </si>
  <si>
    <t>62550000</t>
  </si>
  <si>
    <t>FSOSBEBA</t>
  </si>
  <si>
    <t>62262000</t>
  </si>
  <si>
    <t>FBERTRAN</t>
  </si>
  <si>
    <t>CDGRO02148409</t>
  </si>
  <si>
    <t>62600000</t>
  </si>
  <si>
    <t>AABZ</t>
  </si>
  <si>
    <t>FSAPP000</t>
  </si>
  <si>
    <t>61323000</t>
  </si>
  <si>
    <t>62263000</t>
  </si>
  <si>
    <t>F2022-115</t>
  </si>
  <si>
    <t>60611000</t>
  </si>
  <si>
    <t>FPFAFF00</t>
  </si>
  <si>
    <t>22-PBCO2054</t>
  </si>
  <si>
    <t>62570000</t>
  </si>
  <si>
    <t>CDGRO02158039</t>
  </si>
  <si>
    <t>AABW</t>
  </si>
  <si>
    <t>AAAT</t>
  </si>
  <si>
    <t>62262200</t>
  </si>
  <si>
    <t>60400000</t>
  </si>
  <si>
    <t>FERPRO00</t>
  </si>
  <si>
    <t>61520000</t>
  </si>
  <si>
    <t>2FC+NET 01/23</t>
  </si>
  <si>
    <t>30100030</t>
  </si>
  <si>
    <t>61321100</t>
  </si>
  <si>
    <t>CA IMMOBILIER LE VILLAGE 01/2023</t>
  </si>
  <si>
    <t>G00060020230000932</t>
  </si>
  <si>
    <t>CDGROO2 168233</t>
  </si>
  <si>
    <t>CDG I R00589404</t>
  </si>
  <si>
    <t>AACB</t>
  </si>
  <si>
    <t>RH/2023/01/30</t>
  </si>
  <si>
    <t>63331000</t>
  </si>
  <si>
    <t>62261200</t>
  </si>
  <si>
    <t>TECHINNOVA</t>
  </si>
  <si>
    <t>MA100220211N002</t>
  </si>
  <si>
    <t>FTECHINN</t>
  </si>
  <si>
    <t>44571400</t>
  </si>
  <si>
    <t>62264000</t>
  </si>
  <si>
    <t>44566400</t>
  </si>
  <si>
    <t>FSATVEN0</t>
  </si>
  <si>
    <t>FA2301009</t>
  </si>
  <si>
    <t>61101100</t>
  </si>
  <si>
    <t>AAAQ</t>
  </si>
  <si>
    <t>DS-INV-FR-151581901-2023-3497</t>
  </si>
  <si>
    <t>1112</t>
  </si>
  <si>
    <t>1127</t>
  </si>
  <si>
    <t>808188382</t>
  </si>
  <si>
    <t>EURESTO</t>
  </si>
  <si>
    <t>9100068591</t>
  </si>
  <si>
    <t>9100068725</t>
  </si>
  <si>
    <t>FA2301-3360</t>
  </si>
  <si>
    <t>61561000</t>
  </si>
  <si>
    <t>CDGR002148409</t>
  </si>
  <si>
    <t>AABV</t>
  </si>
  <si>
    <t>CDGR002063525</t>
  </si>
  <si>
    <t>AABX</t>
  </si>
  <si>
    <t>CDGR001881229</t>
  </si>
  <si>
    <t>AABU</t>
  </si>
  <si>
    <t>JULFA23010147</t>
  </si>
  <si>
    <t>61321200</t>
  </si>
  <si>
    <t>BOOK A FLAT 01/2023</t>
  </si>
  <si>
    <t>01</t>
  </si>
  <si>
    <t>FBOOKAFL</t>
  </si>
  <si>
    <t>CDGIR00339516</t>
  </si>
  <si>
    <t>FI-920605-230127</t>
  </si>
  <si>
    <t>FI-920605-230118</t>
  </si>
  <si>
    <t>FI-920605-230119</t>
  </si>
  <si>
    <t>FI-920605-230125</t>
  </si>
  <si>
    <t>FI-920605-230126</t>
  </si>
  <si>
    <t>AMAZON APERO CONCEPT</t>
  </si>
  <si>
    <t>INV-FR-695355925-2023-147</t>
  </si>
  <si>
    <t>60612000</t>
  </si>
  <si>
    <t>FR398V6TAEUI</t>
  </si>
  <si>
    <t>60630000</t>
  </si>
  <si>
    <t>FR39GND1AEUI</t>
  </si>
  <si>
    <t>22110625</t>
  </si>
  <si>
    <t>22120381</t>
  </si>
  <si>
    <t>AAAU</t>
  </si>
  <si>
    <t>FAM000778</t>
  </si>
  <si>
    <t>AAAV</t>
  </si>
  <si>
    <t>CDGR002168233</t>
  </si>
  <si>
    <t>AABY</t>
  </si>
  <si>
    <t>CDGIR00589404</t>
  </si>
  <si>
    <t>01B958E85022i1-1B11</t>
  </si>
  <si>
    <t>AAAX</t>
  </si>
  <si>
    <t>01B958E85022i9-1B12</t>
  </si>
  <si>
    <t>01B958E85023A1-1B01</t>
  </si>
  <si>
    <t>JULFA23030075</t>
  </si>
  <si>
    <t>JULFA23020042</t>
  </si>
  <si>
    <t>AAAR</t>
  </si>
  <si>
    <t>JULFA23010222</t>
  </si>
  <si>
    <t>80971511</t>
  </si>
  <si>
    <t>80771865</t>
  </si>
  <si>
    <t>808197714</t>
  </si>
  <si>
    <t>808127830</t>
  </si>
  <si>
    <t>AABC</t>
  </si>
  <si>
    <t>AVOIR TEMSYS ALD AUTO</t>
  </si>
  <si>
    <t>808188381</t>
  </si>
  <si>
    <t>808146752</t>
  </si>
  <si>
    <t>79698667</t>
  </si>
  <si>
    <t>AAAZ</t>
  </si>
  <si>
    <t>79714084</t>
  </si>
  <si>
    <t>A2203045</t>
  </si>
  <si>
    <t>262396</t>
  </si>
  <si>
    <t>62411000</t>
  </si>
  <si>
    <t>255011</t>
  </si>
  <si>
    <t>250739</t>
  </si>
  <si>
    <t>249951</t>
  </si>
  <si>
    <t>257195</t>
  </si>
  <si>
    <t>255702</t>
  </si>
  <si>
    <t>256498</t>
  </si>
  <si>
    <t>261691</t>
  </si>
  <si>
    <t>260180</t>
  </si>
  <si>
    <t>266100</t>
  </si>
  <si>
    <t>267551</t>
  </si>
  <si>
    <t>266881</t>
  </si>
  <si>
    <t>273516</t>
  </si>
  <si>
    <t>61103000</t>
  </si>
  <si>
    <t>18</t>
  </si>
  <si>
    <t>AAAN</t>
  </si>
  <si>
    <t>CDGR002180695</t>
  </si>
  <si>
    <t>268261</t>
  </si>
  <si>
    <t>JULFA23020119</t>
  </si>
  <si>
    <t>001</t>
  </si>
  <si>
    <t>01B958E85023A9-1B02</t>
  </si>
  <si>
    <t>271274</t>
  </si>
  <si>
    <t>64750000</t>
  </si>
  <si>
    <t>33023728</t>
  </si>
  <si>
    <t>TEMSYS ALD TRAFFIC TICKET</t>
  </si>
  <si>
    <t>C5210911</t>
  </si>
  <si>
    <t>AABD</t>
  </si>
  <si>
    <t>67120000</t>
  </si>
  <si>
    <t>INV-FR-158605251-2023-166</t>
  </si>
  <si>
    <t>171-8535351-3764357</t>
  </si>
  <si>
    <t>FR3CF32CAEUI</t>
  </si>
  <si>
    <t>INV-DE-UOSS-138873571-58125</t>
  </si>
  <si>
    <t>JULFA23020146</t>
  </si>
  <si>
    <t>ERPRO - STE ETUDE REALIS DE PROTOTY</t>
  </si>
  <si>
    <t>EF23-0204</t>
  </si>
  <si>
    <t>271988</t>
  </si>
  <si>
    <t>230201005</t>
  </si>
  <si>
    <t>272805</t>
  </si>
  <si>
    <t>BOOK A FLAT 01/02/2023</t>
  </si>
  <si>
    <t>02</t>
  </si>
  <si>
    <t>81138845</t>
  </si>
  <si>
    <t>81336737</t>
  </si>
  <si>
    <t>808257333</t>
  </si>
  <si>
    <t>FA2302023</t>
  </si>
  <si>
    <t>26100000</t>
  </si>
  <si>
    <t>28184000</t>
  </si>
  <si>
    <t>46726000</t>
  </si>
  <si>
    <t>43100000</t>
  </si>
  <si>
    <t>45510000</t>
  </si>
  <si>
    <t>42510000</t>
  </si>
  <si>
    <t>46723100</t>
  </si>
  <si>
    <t>44400000</t>
  </si>
  <si>
    <t>20500000</t>
  </si>
  <si>
    <t>41100000</t>
  </si>
  <si>
    <t>CMAROU00</t>
  </si>
  <si>
    <t>45511000</t>
  </si>
  <si>
    <t>43781000</t>
  </si>
  <si>
    <t>43820000</t>
  </si>
  <si>
    <t>46727000</t>
  </si>
  <si>
    <t>CMAFOM00</t>
  </si>
  <si>
    <t>10611000</t>
  </si>
  <si>
    <t>46726500</t>
  </si>
  <si>
    <t>43861000</t>
  </si>
  <si>
    <t>21810000</t>
  </si>
  <si>
    <t>20120000</t>
  </si>
  <si>
    <t>46725400</t>
  </si>
  <si>
    <t>40810000</t>
  </si>
  <si>
    <t>FDALKIA0</t>
  </si>
  <si>
    <t>44210000</t>
  </si>
  <si>
    <t>FAPRILIN</t>
  </si>
  <si>
    <t>42500000</t>
  </si>
  <si>
    <t>28183000</t>
  </si>
  <si>
    <t>48600000</t>
  </si>
  <si>
    <t>CMASUT00</t>
  </si>
  <si>
    <t>FMAAF000</t>
  </si>
  <si>
    <t>46721000</t>
  </si>
  <si>
    <t>21840000</t>
  </si>
  <si>
    <t>42821000</t>
  </si>
  <si>
    <t>43731000</t>
  </si>
  <si>
    <t>12000000</t>
  </si>
  <si>
    <t>51210000</t>
  </si>
  <si>
    <t>44583000</t>
  </si>
  <si>
    <t>FATTEL00</t>
  </si>
  <si>
    <t>28050000</t>
  </si>
  <si>
    <t>43780000</t>
  </si>
  <si>
    <t>46725700</t>
  </si>
  <si>
    <t>28012000</t>
  </si>
  <si>
    <t>28181000</t>
  </si>
  <si>
    <t>FIOPI000</t>
  </si>
  <si>
    <t>46724800</t>
  </si>
  <si>
    <t>46727100</t>
  </si>
  <si>
    <t>46725900</t>
  </si>
  <si>
    <t>11000000</t>
  </si>
  <si>
    <t>42820000</t>
  </si>
  <si>
    <t>43821000</t>
  </si>
  <si>
    <t>44586000</t>
  </si>
  <si>
    <t>10100000</t>
  </si>
  <si>
    <t>27500000</t>
  </si>
  <si>
    <t>46725600</t>
  </si>
  <si>
    <t>41810000</t>
  </si>
  <si>
    <t>FHALFMOO</t>
  </si>
  <si>
    <t>44860000</t>
  </si>
  <si>
    <t>RENTAL PAYMENT OF YALCIN TURKER</t>
  </si>
  <si>
    <t>ORANGE SA</t>
  </si>
  <si>
    <t>KARINE BODOKH</t>
  </si>
  <si>
    <t>AAAS</t>
  </si>
  <si>
    <t>DENIZ BICKEN /EID NOTPROVIDED /RNF</t>
  </si>
  <si>
    <t>1Q-2023 RENTAL PAYMENT OF CEM ALTUN</t>
  </si>
  <si>
    <t>FDAUDI00</t>
  </si>
  <si>
    <t>62780000</t>
  </si>
  <si>
    <t>COMMISSIONS</t>
  </si>
  <si>
    <t>AMAZON PAYMENTS EUROPE S C A</t>
  </si>
  <si>
    <t>PIERRE JEAN DECONINCK EXPENSE PAY.</t>
  </si>
  <si>
    <t>AAAI</t>
  </si>
  <si>
    <t>SPIRATWIST</t>
  </si>
  <si>
    <t>SEMIH AVDAN EXPENSE PAYMENT</t>
  </si>
  <si>
    <t>LAURENT LECLERCQ EXPENSE PAYMENT</t>
  </si>
  <si>
    <t>LATIFA BEN YAHIA - EXPENSE PAYMENT</t>
  </si>
  <si>
    <t>THIERRY PEIGNIER EXPENSE PAYMENT</t>
  </si>
  <si>
    <t>NICOLAS ESCLASSE EXPENSE PAYMENT</t>
  </si>
  <si>
    <t>YOUSSEF SLAMANI EXPENSE PAYMENT</t>
  </si>
  <si>
    <t>LILIA BELHACHAT - ADVANCE PAYMENT</t>
  </si>
  <si>
    <t>SOSDEBARRAS</t>
  </si>
  <si>
    <t>JEAN MARIE DORIDOT EXPENSE PAYMENT</t>
  </si>
  <si>
    <t>HATICE AYCA VAN GORUR EXPENSE PAY.</t>
  </si>
  <si>
    <t>AAAG</t>
  </si>
  <si>
    <t>HUGO DEMALDENT EXPENSE  PAYMENT</t>
  </si>
  <si>
    <t>FOMPAK AMBALAJ VE POLIURETAN SAN /F</t>
  </si>
  <si>
    <t>AMELIE LAJOYE EXPENSE PAYMENT</t>
  </si>
  <si>
    <t>DALKIA</t>
  </si>
  <si>
    <t>BERTRANDTSAS</t>
  </si>
  <si>
    <t>K.K. MX ENGINEERING</t>
  </si>
  <si>
    <t>BERTRNDTGMBH</t>
  </si>
  <si>
    <t>HPFRANCESAS</t>
  </si>
  <si>
    <t>MAAFASSURANC</t>
  </si>
  <si>
    <t>COMPASSGROUP</t>
  </si>
  <si>
    <t>VISIATIVSOL</t>
  </si>
  <si>
    <t>FLORENCERASP</t>
  </si>
  <si>
    <t>GC RE LES JULES</t>
  </si>
  <si>
    <t>HALFMOON</t>
  </si>
  <si>
    <t>SAPP</t>
  </si>
  <si>
    <t>AMAZON PAYMENTS EUROPE S C A AMAZON</t>
  </si>
  <si>
    <t>DHL INTERNAT.</t>
  </si>
  <si>
    <t>AABS</t>
  </si>
  <si>
    <t>URSSAF ILE-DE-France</t>
  </si>
  <si>
    <t>AUTOROUTES DU SUD DE LA France</t>
  </si>
  <si>
    <t>MARTUR AUTOMOTIVE SEATING AND /FROM</t>
  </si>
  <si>
    <t>AABT</t>
  </si>
  <si>
    <t>46720000</t>
  </si>
  <si>
    <t>AMINE EL KESSIOUI EXPENSE PAYMENT</t>
  </si>
  <si>
    <t>TECNOCAD</t>
  </si>
  <si>
    <t>ERPRO</t>
  </si>
  <si>
    <t>PASDSN16012023-122022-8014810110002</t>
  </si>
  <si>
    <t>RETRAITE - MALAKOFF HUMANIS - 20221</t>
  </si>
  <si>
    <t>42100000</t>
  </si>
  <si>
    <t>SATTEN00</t>
  </si>
  <si>
    <t>LILIA BELHACHAT - SALARY PAYMENT</t>
  </si>
  <si>
    <t>PIERRE YVES BOSCHER SALARY PAYMENT</t>
  </si>
  <si>
    <t>PIERRE JEAN DECONINCK SALARYPAYMENT</t>
  </si>
  <si>
    <t>OLIVIER P. LEBEAU SALARY PAYMENT</t>
  </si>
  <si>
    <t>HADIA HADJ LAKEHAL SALARY PAYMENT</t>
  </si>
  <si>
    <t>HATICE AYCA VAN GORUR SALARYPAYMENT</t>
  </si>
  <si>
    <t>MEHER MRABET SALARY PAYMENT</t>
  </si>
  <si>
    <t>MIKAEL IVANOV SALARY PAYMENT</t>
  </si>
  <si>
    <t>ENTORIA DECLARATION DSN</t>
  </si>
  <si>
    <t>YALCIN TURKER SALARY PAYMENT /RNF Y</t>
  </si>
  <si>
    <t>THIERRY PEIGNIER SALARY PAYMENT</t>
  </si>
  <si>
    <t>NICOLAS ESCLASSE SALARY PAYMENT</t>
  </si>
  <si>
    <t>LAURENT LECLERCQ SALARY PAYMENT</t>
  </si>
  <si>
    <t>TVA1-012023-3310CA3</t>
  </si>
  <si>
    <t>THEOPHILE C. DONGUE SALARY PAYMENT</t>
  </si>
  <si>
    <t>AMINE EL KESSIOUI SALARY PAYMENT</t>
  </si>
  <si>
    <t>SABIRA OZDEMIR SALARY PAYMENT</t>
  </si>
  <si>
    <t>LATIFA BEN YAHIA - SALARY PAYMENT</t>
  </si>
  <si>
    <t>DOSSONGUI A. YEO SALARY PAYMENT</t>
  </si>
  <si>
    <t>JEAN MARIE DORIDOT SALARY PAYMENT</t>
  </si>
  <si>
    <t>PAUL LOPES SALARY PAYMENT</t>
  </si>
  <si>
    <t>ANAIS OISLINE SALARY PAYMENT</t>
  </si>
  <si>
    <t>YOUSSEF SLAMANI SALARY PAYMENT</t>
  </si>
  <si>
    <t>STEPHANE IVASSENKO SALARY PAYMENT</t>
  </si>
  <si>
    <t>AKANKSHA REINMOLLER SALARY PAYMENT</t>
  </si>
  <si>
    <t>HUGO DEMALDENT SALARY PAYMENT</t>
  </si>
  <si>
    <t>DAVID HAYAT SALARY PAYMENT</t>
  </si>
  <si>
    <t>JAMEL AKKOU SALARY PAYMENT</t>
  </si>
  <si>
    <t>DENIZ BICKEN SALARY PAYMENT</t>
  </si>
  <si>
    <t>CEM ALTUN SALARY PAYMENT</t>
  </si>
  <si>
    <t>SEMIH AVDAN SALARY PAYMENT</t>
  </si>
  <si>
    <t>AMELIE LAJOYE SALARY PAYMENT</t>
  </si>
  <si>
    <t>WATERLOGIC FRANCE WATERLOGIC FRANCE</t>
  </si>
  <si>
    <t>DHL INTERNAT. EXP FRANCE</t>
  </si>
  <si>
    <t>AXA FRANCE COLL ECH</t>
  </si>
  <si>
    <t>MARTURINTNV</t>
  </si>
  <si>
    <t>KARINEBODOKH</t>
  </si>
  <si>
    <t>COMMISSIONS FACTURE NUMERO 20230201</t>
  </si>
  <si>
    <t>ORANGE SA ECH</t>
  </si>
  <si>
    <t>REMB. DGFIP - 801481011</t>
  </si>
  <si>
    <t>LAURENT LECLERCQ EXPENSE PAYMENT /R</t>
  </si>
  <si>
    <t>46725800</t>
  </si>
  <si>
    <t>DAVID HAYAT EXPENSE PAYMENT /RNF DA</t>
  </si>
  <si>
    <t>JAMEL AKKOU EXPENSE PAYMENT /RNF JA</t>
  </si>
  <si>
    <t>DENIZ BICKEN EXPENSE PAYMENT /RNF D</t>
  </si>
  <si>
    <t>46724900</t>
  </si>
  <si>
    <t>SEMIH AVDAN EXPENSE PAYMENT /RNF SE</t>
  </si>
  <si>
    <t>STEPHANE IVASSENKO EXPENSE  PAYMENT</t>
  </si>
  <si>
    <t>HUGO DEMALDENT EXPENSE  PAYMENT /RN</t>
  </si>
  <si>
    <t>46727500</t>
  </si>
  <si>
    <t>46729000</t>
  </si>
  <si>
    <t>46722000</t>
  </si>
  <si>
    <t>THEOPHILE C. DONGUE EXPENSEPAYMENT</t>
  </si>
  <si>
    <t>NICOLAS ESCLASSE EXPENSE PAYMENT /R</t>
  </si>
  <si>
    <t>CEM ALTUN EXPENSE PAYMENT /RNF CEM</t>
  </si>
  <si>
    <t>46726200</t>
  </si>
  <si>
    <t>PAUL LOPES EXPENSE PAYMENT /RNF PAU</t>
  </si>
  <si>
    <t>46731200</t>
  </si>
  <si>
    <t>AMELIE LAJOYE EXPENSE PAYMENT /RNF</t>
  </si>
  <si>
    <t>46726400</t>
  </si>
  <si>
    <t>ANAIS OISLINE EXPENSE PAYMENT /RNF</t>
  </si>
  <si>
    <t>EASSARL</t>
  </si>
  <si>
    <t>WORKADVANCE DAVID HAYAT</t>
  </si>
  <si>
    <t>ADVANCEPAYLILIA BELHACHAT</t>
  </si>
  <si>
    <t>SAPP ECH</t>
  </si>
  <si>
    <t>SATYAM VENTURE ENGINEERING SERVICES</t>
  </si>
  <si>
    <t>YOUSSEF SLAMANI EXPENSE PAYMENT /RN</t>
  </si>
  <si>
    <t>TEMSYS ECH</t>
  </si>
  <si>
    <t>SOCIETE TECH INNOVA</t>
  </si>
  <si>
    <t>HADIA HADJ LAKEHAL EXPENSE PAYMENT</t>
  </si>
  <si>
    <t>CAFEPFAFF</t>
  </si>
  <si>
    <t>46725000</t>
  </si>
  <si>
    <t>URSSAF ILE-DE-FRANCE (117) ECH</t>
  </si>
  <si>
    <t>ORANGE SA-ORANGE</t>
  </si>
  <si>
    <t>GC RE LES JULES ECH</t>
  </si>
  <si>
    <t>DGFIP IMPOT PASDSN15022023-012023-8</t>
  </si>
  <si>
    <t>PAUL LOPES SALARY PAYMENT /RNF PAUL</t>
  </si>
  <si>
    <t>JEAN MARIE DORIDOT SALARY PAYMENT /</t>
  </si>
  <si>
    <t>SEMIH AVDAN SALARY PAYMENT /RNF SEM</t>
  </si>
  <si>
    <t>JAMEL AKKOU SALARY PAYMENT /RNF JAM</t>
  </si>
  <si>
    <t>OLIVIER P. LEBEAU SALARY PAYMENT /R</t>
  </si>
  <si>
    <t>DAVID HAYAT SALARY PAYMENT /RNF DAV</t>
  </si>
  <si>
    <t>SABIRA OZDEMIR SALARY PAYMENT /RNF</t>
  </si>
  <si>
    <t>AMINE EL KESSIOUI SALARY PAYMENT /R</t>
  </si>
  <si>
    <t>YOUSSEF SLAMANI SALARY PAYMENT /RNF</t>
  </si>
  <si>
    <t>MEHER MRABET SALARY PAYMENT /RNF ME</t>
  </si>
  <si>
    <t>LAURENT LECLERCQ SALARY PAYMENT /RN</t>
  </si>
  <si>
    <t>LILIA BELHACHAT - SALARY PAYMENT /R</t>
  </si>
  <si>
    <t>DENIZ BICKEN SALARY PAYMENT /RNF DE</t>
  </si>
  <si>
    <t>THIERRY PEIGNIER SALARY PAYMENT /RN</t>
  </si>
  <si>
    <t>STEPHANE IVASSENKO SALARY PAYMENT /</t>
  </si>
  <si>
    <t>MIKAEL IVANOV SALARY PAYMENT /RNF M</t>
  </si>
  <si>
    <t>HADIA HADJ LAKEHAL SALARY PAYMENT /</t>
  </si>
  <si>
    <t>ANAIS OISLINE SALARY PAYMENT /RNF A</t>
  </si>
  <si>
    <t>AMELIE LAJOYE SALARY PAYMENT /RNF A</t>
  </si>
  <si>
    <t>NICOLAS ESCLASSE SALARY PAYMENT /RN</t>
  </si>
  <si>
    <t>HUGO DEMALDENT SALARY PAYMENT /RNF</t>
  </si>
  <si>
    <t>CEM ALTUN SALARY PAYMENT /RNF CEM A</t>
  </si>
  <si>
    <t>DOSSONGUI A. YEO SALARY PAYMENT /RN</t>
  </si>
  <si>
    <t>LATIFA BEN YAHIA - SALARY PAYMENT /</t>
  </si>
  <si>
    <t>MALAKOFF HUMANIS ECH</t>
  </si>
  <si>
    <t>ALDAUTOMOTIV</t>
  </si>
  <si>
    <t>ACMSADHER</t>
  </si>
  <si>
    <t>CEM ALTUN EXPENSE PAYMENT</t>
  </si>
  <si>
    <t>DD</t>
  </si>
  <si>
    <t>CCA VISIATIV</t>
  </si>
  <si>
    <t>EXT</t>
  </si>
  <si>
    <t>CCA NEGRAPHICS</t>
  </si>
  <si>
    <t>62262300</t>
  </si>
  <si>
    <t>CCA WORLD PATENT TRADEMARK</t>
  </si>
  <si>
    <t>CCA ONATUS</t>
  </si>
  <si>
    <t>CCA S.H.L. FRANCE</t>
  </si>
  <si>
    <t>61600000</t>
  </si>
  <si>
    <t>CCA  MAAF ASSURANCE</t>
  </si>
  <si>
    <t>CCA REFLEX IT</t>
  </si>
  <si>
    <t>CCA 2NTB NETWORK SECURITY</t>
  </si>
  <si>
    <t>CCA ADOBE SYSTEM</t>
  </si>
  <si>
    <t>CCA MAAF ASSURANCES</t>
  </si>
  <si>
    <t>CCA ALTAIR</t>
  </si>
  <si>
    <t>CA IMMO</t>
  </si>
  <si>
    <t>CCA 12-2022</t>
  </si>
  <si>
    <t>BNP PARIBAS REAL ESTATE</t>
  </si>
  <si>
    <t>FNP DHL</t>
  </si>
  <si>
    <t>FNP LES JULES</t>
  </si>
  <si>
    <t>FNP APRIL INTERNATIONAL CARE France</t>
  </si>
  <si>
    <t>FNP ULYS</t>
  </si>
  <si>
    <t>FNP 12.2022</t>
  </si>
  <si>
    <t>FNP C+NET SERVICES</t>
  </si>
  <si>
    <t>62261400</t>
  </si>
  <si>
    <t>FNP HERITIER HALIMI</t>
  </si>
  <si>
    <t>TVA SUR FNP</t>
  </si>
  <si>
    <t>FNP ORIAL PAYROLL</t>
  </si>
  <si>
    <t>FNP LOYER TUCKER</t>
  </si>
  <si>
    <t>FNP ORIAL ACCOUNTING</t>
  </si>
  <si>
    <t>FNP ORIAL LEGAL</t>
  </si>
  <si>
    <t>70690000</t>
  </si>
  <si>
    <t>FAE MARTUR SUNGER COST</t>
  </si>
  <si>
    <t>AACL</t>
  </si>
  <si>
    <t>FAE MARTUR FOMPAK COST</t>
  </si>
  <si>
    <t>FAE MARTUR ROUMANIE COST</t>
  </si>
  <si>
    <t>70692000</t>
  </si>
  <si>
    <t>CCA MARTUR INTER NV Q1 2023</t>
  </si>
  <si>
    <t>CCA 2MBT NETWORK SECURITY</t>
  </si>
  <si>
    <t>CCA XEROX</t>
  </si>
  <si>
    <t>61321000</t>
  </si>
  <si>
    <t>CCA DAUDIER</t>
  </si>
  <si>
    <t>CCA WATERLOG</t>
  </si>
  <si>
    <t>CCA 01-2023</t>
  </si>
  <si>
    <t>CCACA IMMO LOYER MME VAN</t>
  </si>
  <si>
    <t>FNP BNP PARIBAS REAL ESTATE</t>
  </si>
  <si>
    <t>62261500</t>
  </si>
  <si>
    <t>FNP QUALIS</t>
  </si>
  <si>
    <t>FNP DAUDIER (Loyer ALTUN)</t>
  </si>
  <si>
    <t>FNP BOOKAFLAT</t>
  </si>
  <si>
    <t>FNP 01/2023</t>
  </si>
  <si>
    <t>AADK</t>
  </si>
  <si>
    <t>DOT AMT 01/23</t>
  </si>
  <si>
    <t>68111000</t>
  </si>
  <si>
    <t>68112000</t>
  </si>
  <si>
    <t>AACM</t>
  </si>
  <si>
    <t>AACK</t>
  </si>
  <si>
    <t>CCA QUALIS</t>
  </si>
  <si>
    <t>CCA MF 02/2023</t>
  </si>
  <si>
    <t>FNP 02/2023</t>
  </si>
  <si>
    <t>NDF DEMALDENT</t>
  </si>
  <si>
    <t>62511000</t>
  </si>
  <si>
    <t>NDF IVASSENKO</t>
  </si>
  <si>
    <t>NDF LOPES</t>
  </si>
  <si>
    <t>NDF ALTUN</t>
  </si>
  <si>
    <t>NDF LELCERLC</t>
  </si>
  <si>
    <t>62510000</t>
  </si>
  <si>
    <t>62513000</t>
  </si>
  <si>
    <t>NDF HAYAT</t>
  </si>
  <si>
    <t>NDF LECLERC</t>
  </si>
  <si>
    <t>NDF AKKOU</t>
  </si>
  <si>
    <t>NDF DONGUE</t>
  </si>
  <si>
    <t>NDF ELKESSOUI</t>
  </si>
  <si>
    <t>NDF BICKEN</t>
  </si>
  <si>
    <t>NDF E3SCLASSE</t>
  </si>
  <si>
    <t>NDF VAN</t>
  </si>
  <si>
    <t>62340000</t>
  </si>
  <si>
    <t>NDF LOPËS</t>
  </si>
  <si>
    <t>46726600</t>
  </si>
  <si>
    <t>NDF PEREIRA</t>
  </si>
  <si>
    <t>62610000</t>
  </si>
  <si>
    <t>NDF ESSCLASSE</t>
  </si>
  <si>
    <t>NDF LEAKEHAL</t>
  </si>
  <si>
    <t>NDF LAKEHAL</t>
  </si>
  <si>
    <t>ndf deconink</t>
  </si>
  <si>
    <t>NDF ESCALSSE</t>
  </si>
  <si>
    <t>Régularisation lettrage</t>
  </si>
  <si>
    <t>75800000</t>
  </si>
  <si>
    <t>65800000</t>
  </si>
  <si>
    <t>MF OD TVA 01-2023</t>
  </si>
  <si>
    <t>44567000</t>
  </si>
  <si>
    <t>CDGRO01650193</t>
  </si>
  <si>
    <t>QUALIS cancel duplicate</t>
  </si>
  <si>
    <t>TEMSYS correction amende Bicken</t>
  </si>
  <si>
    <t>DHL INTERNATIONAL DUPLICATE</t>
  </si>
  <si>
    <t>64580000</t>
  </si>
  <si>
    <t>SL</t>
  </si>
  <si>
    <t>PAIE 01-2023</t>
  </si>
  <si>
    <t>64510000</t>
  </si>
  <si>
    <t>64581000</t>
  </si>
  <si>
    <t>64140000</t>
  </si>
  <si>
    <t>64140500</t>
  </si>
  <si>
    <t>64110000</t>
  </si>
  <si>
    <t>63330000</t>
  </si>
  <si>
    <t>64531000</t>
  </si>
  <si>
    <t>79140000</t>
  </si>
  <si>
    <t>63350000</t>
  </si>
  <si>
    <t>PAIE 02.2023</t>
  </si>
  <si>
    <t>Logement</t>
  </si>
  <si>
    <t>Voiture</t>
  </si>
  <si>
    <t>VE</t>
  </si>
  <si>
    <t>MARTUR FOMPAK COST</t>
  </si>
  <si>
    <t>MARTUR ROUMANIE COST</t>
  </si>
  <si>
    <t>MARTUR SUNGER COST</t>
  </si>
  <si>
    <t>OK TVA 5,5</t>
  </si>
  <si>
    <t>OK TVA sur facture</t>
  </si>
  <si>
    <t>CDGRO02073421</t>
  </si>
  <si>
    <t>FAE000062</t>
  </si>
  <si>
    <t>ok tva sur facture regul de chges</t>
  </si>
  <si>
    <t>ok tva sur facture</t>
  </si>
  <si>
    <t>ok tva 5,5</t>
  </si>
  <si>
    <t>OK Tva sur facture</t>
  </si>
  <si>
    <t>OK TVA sur facture car acompte sur payment</t>
  </si>
  <si>
    <t>AABH</t>
  </si>
  <si>
    <t>AABE</t>
  </si>
  <si>
    <t>808216287</t>
  </si>
  <si>
    <t>AABG</t>
  </si>
  <si>
    <t>9100091641</t>
  </si>
  <si>
    <t>EUREST</t>
  </si>
  <si>
    <t>9100091627</t>
  </si>
  <si>
    <t>FINTIREL</t>
  </si>
  <si>
    <t>Intellectual Property Office of Ire</t>
  </si>
  <si>
    <t>1992</t>
  </si>
  <si>
    <t>JA01332317</t>
  </si>
  <si>
    <t>1207895</t>
  </si>
  <si>
    <t>FDEUTSCH</t>
  </si>
  <si>
    <t>Deutsches Patent- und Markenamt</t>
  </si>
  <si>
    <t>P4545EPOO</t>
  </si>
  <si>
    <t>AV2303001</t>
  </si>
  <si>
    <t>1185</t>
  </si>
  <si>
    <t>1186</t>
  </si>
  <si>
    <t>CA IMMOBILIER LE VILLAGE</t>
  </si>
  <si>
    <t>G00060020230001571</t>
  </si>
  <si>
    <t>G362600021</t>
  </si>
  <si>
    <t>28</t>
  </si>
  <si>
    <t>FAT.025.2023.MAFR.VVV</t>
  </si>
  <si>
    <t>FAT.026.2023.MAFR.VVV</t>
  </si>
  <si>
    <t>FAT.024.2023.MAFR.VVV</t>
  </si>
  <si>
    <t>2023-01</t>
  </si>
  <si>
    <t>INV-FR-2112142135-2023-79</t>
  </si>
  <si>
    <t>FI-920605-230150</t>
  </si>
  <si>
    <t>FI-920605-230147</t>
  </si>
  <si>
    <t>FI-920605-230176</t>
  </si>
  <si>
    <t>FI-920605-230169</t>
  </si>
  <si>
    <t>FI-920605-230165</t>
  </si>
  <si>
    <t>IK01396057</t>
  </si>
  <si>
    <t>1 2303004829</t>
  </si>
  <si>
    <t>140</t>
  </si>
  <si>
    <t>19</t>
  </si>
  <si>
    <t>JB01347199</t>
  </si>
  <si>
    <t>ALTAIR ENGINEERING FRANCE</t>
  </si>
  <si>
    <t>INVALFR-00787</t>
  </si>
  <si>
    <t>IL01452542</t>
  </si>
  <si>
    <t>FRELOCAT</t>
  </si>
  <si>
    <t>13032023</t>
  </si>
  <si>
    <t>FLESEC00</t>
  </si>
  <si>
    <t>LES ECHOS</t>
  </si>
  <si>
    <t>10</t>
  </si>
  <si>
    <t>CDGRO02270764</t>
  </si>
  <si>
    <t>FR3O07UOAEUI</t>
  </si>
  <si>
    <t>INV-FR-146042511-2023-8150</t>
  </si>
  <si>
    <t>INV-FR-146042511-2023-8149</t>
  </si>
  <si>
    <t>INV-FR-1882640795-2023-5765</t>
  </si>
  <si>
    <t>FR3O08CXAEUI</t>
  </si>
  <si>
    <t>CDGRO02281705</t>
  </si>
  <si>
    <t>FLODGIS0</t>
  </si>
  <si>
    <t>LODGIS</t>
  </si>
  <si>
    <t>F23T077593</t>
  </si>
  <si>
    <t>APRIL INTERNATIONAL EXPAT</t>
  </si>
  <si>
    <t>FPE22138979</t>
  </si>
  <si>
    <t>808327136</t>
  </si>
  <si>
    <t>AABI</t>
  </si>
  <si>
    <t>BOOK A FLAT</t>
  </si>
  <si>
    <t>Mars 2023</t>
  </si>
  <si>
    <t>CHRONOPOST CHRONOPOST ECH</t>
  </si>
  <si>
    <t>DHL INTERNAT. EXP FRANCE ECH</t>
  </si>
  <si>
    <t>LEVILLAGE /IID LEVILLAGE /SDT 23031</t>
  </si>
  <si>
    <t>FILLICAD</t>
  </si>
  <si>
    <t>DEUTSCHESPAT</t>
  </si>
  <si>
    <t>2FCNET /IID 2FCNET /SDT 230320 /EID</t>
  </si>
  <si>
    <t>INTIRELAND /IID INTIRELAND /SDT 230</t>
  </si>
  <si>
    <t>RELOCATIONSE</t>
  </si>
  <si>
    <t>ALTAIR /IID ALTAIR /SDT 230320 /EID</t>
  </si>
  <si>
    <t>ORANGE SA-ORANGE ECH</t>
  </si>
  <si>
    <t>LODGIS S.A.S</t>
  </si>
  <si>
    <t>2Q-2023 RENTAL PAYMENT OF CEM ALTUN</t>
  </si>
  <si>
    <t>Annul Duplicate TEMSYS ALD AUTO</t>
  </si>
  <si>
    <t>FS -739 -WE</t>
  </si>
  <si>
    <t>AABF</t>
  </si>
  <si>
    <t>CESSION IPHONE PEIRRE DECONINCK</t>
  </si>
  <si>
    <t>NDF LELCERCQ</t>
  </si>
  <si>
    <t>ok tva sur vehicule service generaux seulement</t>
  </si>
  <si>
    <t xml:space="preserve">ok tva sur honoraires  seulement </t>
  </si>
  <si>
    <t>VAT collected on Goods Import</t>
  </si>
  <si>
    <t>Line A4 of the VAT return</t>
  </si>
  <si>
    <t>Line I1 of the VAT return</t>
  </si>
  <si>
    <t>Total VAT Collected -Export &amp; Intra UA Sales</t>
  </si>
  <si>
    <t>Line 16 of the VAT return</t>
  </si>
  <si>
    <t>Total Gross VAT Due</t>
  </si>
  <si>
    <t>Total VAT Collected - GOODS PURCHASES EXTRA UE</t>
  </si>
  <si>
    <t>GOODS PURCHASES EXTRA UE</t>
  </si>
  <si>
    <t>TOTAL DEDUCTIBLE VAT ON GOODS PURCHASES EXTRA UE</t>
  </si>
  <si>
    <t>MARTUR INTERNATIONAL NV Q3 23</t>
  </si>
  <si>
    <t>AACE</t>
  </si>
  <si>
    <t>FPE23118698</t>
  </si>
  <si>
    <t>62403990</t>
  </si>
  <si>
    <t>FDIFS000</t>
  </si>
  <si>
    <t>202331658</t>
  </si>
  <si>
    <t>278793</t>
  </si>
  <si>
    <t>202303-000016</t>
  </si>
  <si>
    <t>G00060020230002245</t>
  </si>
  <si>
    <t>ONET 03-2023</t>
  </si>
  <si>
    <t>230301652</t>
  </si>
  <si>
    <t>3891015</t>
  </si>
  <si>
    <t>3535291</t>
  </si>
  <si>
    <t>FSHLFO00</t>
  </si>
  <si>
    <t>S.H.L. FRANCE</t>
  </si>
  <si>
    <t>SIFRO11683</t>
  </si>
  <si>
    <t>JULFA23040051</t>
  </si>
  <si>
    <t>202303-000019</t>
  </si>
  <si>
    <t>1291</t>
  </si>
  <si>
    <t>1292</t>
  </si>
  <si>
    <t>FETP0000</t>
  </si>
  <si>
    <t>ETP</t>
  </si>
  <si>
    <t>993525</t>
  </si>
  <si>
    <t>231019274</t>
  </si>
  <si>
    <t>FEUROPEA</t>
  </si>
  <si>
    <t>3231102472</t>
  </si>
  <si>
    <t>EURESTO COMPASS</t>
  </si>
  <si>
    <t>9100107579</t>
  </si>
  <si>
    <t>9100107626</t>
  </si>
  <si>
    <t>MFI -230301</t>
  </si>
  <si>
    <t>MFI-230201</t>
  </si>
  <si>
    <t>FEXOTEST</t>
  </si>
  <si>
    <t>EXOTEST</t>
  </si>
  <si>
    <t>016842FR</t>
  </si>
  <si>
    <t>INVVSOL0002501</t>
  </si>
  <si>
    <t>VISIATIV SOLUTIONS 01/23-12/23</t>
  </si>
  <si>
    <t>INVVS010002141</t>
  </si>
  <si>
    <t>S.H.L. FRANCE 03/23-03/24</t>
  </si>
  <si>
    <t>SIFR011726</t>
  </si>
  <si>
    <t>10168988321</t>
  </si>
  <si>
    <t>10169135046</t>
  </si>
  <si>
    <t>FFTPA000</t>
  </si>
  <si>
    <t>F.T.P.A  FOUCAUD TCHEKHOFF POCHET e</t>
  </si>
  <si>
    <t>23030113</t>
  </si>
  <si>
    <t>CDGR002219120</t>
  </si>
  <si>
    <t>AACC</t>
  </si>
  <si>
    <t>CDGR002208702</t>
  </si>
  <si>
    <t>CDGR002199157</t>
  </si>
  <si>
    <t>SYNEDIS ILLICADO</t>
  </si>
  <si>
    <t>0-210083</t>
  </si>
  <si>
    <t>JC01317868</t>
  </si>
  <si>
    <t>L-441-6/441-3</t>
  </si>
  <si>
    <t>808285588</t>
  </si>
  <si>
    <t>AABJ</t>
  </si>
  <si>
    <t>808266574</t>
  </si>
  <si>
    <t>01B958E85023B7-1B03</t>
  </si>
  <si>
    <t>23030314</t>
  </si>
  <si>
    <t>23040136</t>
  </si>
  <si>
    <t>12110779</t>
  </si>
  <si>
    <t>11960471</t>
  </si>
  <si>
    <t>MFI-230401</t>
  </si>
  <si>
    <t>FSTS0000</t>
  </si>
  <si>
    <t>S.T.S</t>
  </si>
  <si>
    <t>042023-4</t>
  </si>
  <si>
    <t>278080</t>
  </si>
  <si>
    <t>920605-230143</t>
  </si>
  <si>
    <t>SIFRO11687</t>
  </si>
  <si>
    <t>INWSOL0002834</t>
  </si>
  <si>
    <t>281861</t>
  </si>
  <si>
    <t>CDGR002250448</t>
  </si>
  <si>
    <t>AACG</t>
  </si>
  <si>
    <t>01B958E850 23C5- 1B04</t>
  </si>
  <si>
    <t>10170462570</t>
  </si>
  <si>
    <t>CDGR002313032</t>
  </si>
  <si>
    <t>G.3626.00021</t>
  </si>
  <si>
    <t>CDGR002260005</t>
  </si>
  <si>
    <t>AACF</t>
  </si>
  <si>
    <t>CDGRO02323406</t>
  </si>
  <si>
    <t>SLAS FOUCAUD TCHEKHOFF POCHET et AS</t>
  </si>
  <si>
    <t>23040026</t>
  </si>
  <si>
    <t>23040207</t>
  </si>
  <si>
    <t>ES314YA0AEUI</t>
  </si>
  <si>
    <t>INV-FR-1882640795-2023-8012</t>
  </si>
  <si>
    <t>INV-FR-2061655865-2023-2775</t>
  </si>
  <si>
    <t>FR3WK4P0AEUI</t>
  </si>
  <si>
    <t>CDGR002231657</t>
  </si>
  <si>
    <t>AACD</t>
  </si>
  <si>
    <t>CDGIR00611766</t>
  </si>
  <si>
    <t>SCFRO00662</t>
  </si>
  <si>
    <t>808395150</t>
  </si>
  <si>
    <t>Avril 2023</t>
  </si>
  <si>
    <t>annul BNP REGUL CHGS 2020</t>
  </si>
  <si>
    <t>22700022</t>
  </si>
  <si>
    <t>22700038</t>
  </si>
  <si>
    <t>22700054</t>
  </si>
  <si>
    <t>ANNUL CHRONOPOST</t>
  </si>
  <si>
    <t>11699906</t>
  </si>
  <si>
    <t>11699907</t>
  </si>
  <si>
    <t>ANNUL JPA</t>
  </si>
  <si>
    <t>125001</t>
  </si>
  <si>
    <t>XEROX FINANCIAL SERVICES ECH</t>
  </si>
  <si>
    <t>KARINEBODOKH /IID KARINEBODOKH</t>
  </si>
  <si>
    <t>QUALIS ECH</t>
  </si>
  <si>
    <t>BNP PARIBAS LEASE GROUP Ech</t>
  </si>
  <si>
    <t>EDF ECH</t>
  </si>
  <si>
    <t>APRIL INTERNATIONAL CARE FRANCE ECH</t>
  </si>
  <si>
    <t>MARTUR SUNGER VE KOLTUK TESISLER /F</t>
  </si>
  <si>
    <t>DHL INTERNAT. EXP</t>
  </si>
  <si>
    <t>SASDIFS FACTURE:2023.31658</t>
  </si>
  <si>
    <t>SHLFRANCE</t>
  </si>
  <si>
    <t>INTIRELAND /SDT 230419 /EID PATENT</t>
  </si>
  <si>
    <t>SDT 230419 /EID FACTURE: 202303-000</t>
  </si>
  <si>
    <t>EXOTEST FACTURE: 016842FR</t>
  </si>
  <si>
    <t>STS FCATURE: 042023-4-MARTUR France</t>
  </si>
  <si>
    <t>SELASFTPA INVOICE:23040207</t>
  </si>
  <si>
    <t>LEVILLAGE /IID LEVILLAGE</t>
  </si>
  <si>
    <t>VAT collected on Intra UE Assets purchases</t>
  </si>
  <si>
    <t>OK TVA sur facture vehicules services generaux seuelement</t>
  </si>
  <si>
    <t>99/HYD/23-24</t>
  </si>
  <si>
    <t>MFI-230501</t>
  </si>
  <si>
    <t>CA IMMOBILIER LE VILLAGE 02/2023</t>
  </si>
  <si>
    <t>CA IMMOBILIER LE VILLAGE 03/2022</t>
  </si>
  <si>
    <t>FA210828966</t>
  </si>
  <si>
    <t>ANNULATION CA IMMOBILIER LE VILLAGE</t>
  </si>
  <si>
    <t>CA IMMOBILIER LE VILLAGE 04/2023</t>
  </si>
  <si>
    <t>AACH</t>
  </si>
  <si>
    <t>AACI</t>
  </si>
  <si>
    <t>808354408</t>
  </si>
  <si>
    <t>AABL</t>
  </si>
  <si>
    <t>FA2303034</t>
  </si>
  <si>
    <t>FA2304042</t>
  </si>
  <si>
    <t>230402338</t>
  </si>
  <si>
    <t>G00060020230002893</t>
  </si>
  <si>
    <t>23-PFA12773</t>
  </si>
  <si>
    <t>CDGRO02333627</t>
  </si>
  <si>
    <t>CDGRO02345146</t>
  </si>
  <si>
    <t>017048FR</t>
  </si>
  <si>
    <t>N1024808</t>
  </si>
  <si>
    <t>JULFA23050080</t>
  </si>
  <si>
    <t>284100</t>
  </si>
  <si>
    <t>FAC007919</t>
  </si>
  <si>
    <t>1375</t>
  </si>
  <si>
    <t>1376</t>
  </si>
  <si>
    <t>EP4147919</t>
  </si>
  <si>
    <t>808336315</t>
  </si>
  <si>
    <t>AABK</t>
  </si>
  <si>
    <t>808395149</t>
  </si>
  <si>
    <t>FLL8F350208</t>
  </si>
  <si>
    <t>FLL7F301115</t>
  </si>
  <si>
    <t>FAT.063.2023.MAFR.VVV</t>
  </si>
  <si>
    <t>FAT.064.2023.MAFR.VVV</t>
  </si>
  <si>
    <t>FAT.062.2023.MAFR.VVV</t>
  </si>
  <si>
    <t>21</t>
  </si>
  <si>
    <t>286267</t>
  </si>
  <si>
    <t>FI-920605-230214</t>
  </si>
  <si>
    <t>FI-920605-230211</t>
  </si>
  <si>
    <t>FI-920605-230208</t>
  </si>
  <si>
    <t>FI-920605-230224</t>
  </si>
  <si>
    <t>FI-920605-230222</t>
  </si>
  <si>
    <t>FI-920605-230217</t>
  </si>
  <si>
    <t>CDGRO02363634</t>
  </si>
  <si>
    <t>10172544502</t>
  </si>
  <si>
    <t>CDGRO02372347</t>
  </si>
  <si>
    <t>FRUMBOLD</t>
  </si>
  <si>
    <t>RUMBOLD</t>
  </si>
  <si>
    <t>2023178</t>
  </si>
  <si>
    <t>SORBONNE BOUQUINERIE</t>
  </si>
  <si>
    <t>INV-FR-126754481-2023-6167</t>
  </si>
  <si>
    <t>INV-FR-1882640795-2023-9631</t>
  </si>
  <si>
    <t>INV-DE-1474629035-2023-551</t>
  </si>
  <si>
    <t>INV-ES-1170473785-2023-278</t>
  </si>
  <si>
    <t>INV-DE-825833875-2023-239</t>
  </si>
  <si>
    <t>INV-DE-1495496555-2023-153</t>
  </si>
  <si>
    <t>ES31F4B9AEUI</t>
  </si>
  <si>
    <t>10173291488</t>
  </si>
  <si>
    <t>DE32R8KPQAEUI</t>
  </si>
  <si>
    <t>ANNUL AVOIR BEPS</t>
  </si>
  <si>
    <t>808462298</t>
  </si>
  <si>
    <t>AABM</t>
  </si>
  <si>
    <t>RENTAL PAYMENT OF YALCIN TURKER /RN</t>
  </si>
  <si>
    <t>MARCEL /SDT 230508 /EID FACTURE: 28</t>
  </si>
  <si>
    <t>COMPASSGROUP /SDT 230508 /EID FACTU</t>
  </si>
  <si>
    <t>SHLFRANCE /IID SHLFRANCE /SDT 23050</t>
  </si>
  <si>
    <t>SPIRATWIST /IID SPIRATWIST /SDT 230</t>
  </si>
  <si>
    <t>ETP /IID ETP /SDT 230508 /EID FACTU</t>
  </si>
  <si>
    <t>EIPSSRO /SDT 230508 /EID CONTRACT N</t>
  </si>
  <si>
    <t>TFR RETURNED /OBE EIPS PAY S.R.O. /</t>
  </si>
  <si>
    <t>TEMSYS ECH REF/9007781282 LIB/80839</t>
  </si>
  <si>
    <t>TEMSYS ECH REF/9007781281 LIB/80839</t>
  </si>
  <si>
    <t>LEVILLAGE /SDT 230518 /EID G.3626.0</t>
  </si>
  <si>
    <t>RUMBOLD /SDT 230522 /EID FACTUURNUM</t>
  </si>
  <si>
    <t>QUADRAPRO /SDT 230522 /EID FAT.062.</t>
  </si>
  <si>
    <t>MARCEL /SDT 230522 /EID FACTURE:286</t>
  </si>
  <si>
    <t>CAFEPFAFF /SDT 230522 /EID FACTURE:</t>
  </si>
  <si>
    <t>EIPSSUPPORT /SDT 230522 /EID INVOIC</t>
  </si>
  <si>
    <t>COMPASSGROUP /SDT 230522 /EID FACTU</t>
  </si>
  <si>
    <t>SASBEPS /SDT 230522 /EID FAC:FA2304</t>
  </si>
  <si>
    <t>INTERPATENT /SDT 230522 /EID INVOIC</t>
  </si>
  <si>
    <t>FLORENCERASP /SDT 230522 /EID INVOI</t>
  </si>
  <si>
    <t>QUALIS /SDT 230522 /EID FACTURE: FA</t>
  </si>
  <si>
    <t>K.K. MX ENGINEERING/MMO EUR 1654,81</t>
  </si>
  <si>
    <t>EXOTEST /SDT 230522 /EID FACTURE: 0</t>
  </si>
  <si>
    <t>2FCNET /SDT 230522 /EID FACTURE:230</t>
  </si>
  <si>
    <t>LESECHOS /SDT 230522 /EID FACTURE:</t>
  </si>
  <si>
    <t>AUTOROUTES DU SUD DE LA FRANCE ECH</t>
  </si>
  <si>
    <t>SASBEPS AVOIR-AV2303001- MARTUR FRA</t>
  </si>
  <si>
    <t>QUADRAPRO /SDT 230525 /EID FAT.041.</t>
  </si>
  <si>
    <t>NDF DORIDOT</t>
  </si>
  <si>
    <t>Ok TVA à 5,5%</t>
  </si>
  <si>
    <t xml:space="preserve">OK </t>
  </si>
  <si>
    <t>Line B2 (HT) and Line 17 (VAT amount) of the VAT return</t>
  </si>
  <si>
    <t>MFI-230601</t>
  </si>
  <si>
    <t>330/HYD/23-24</t>
  </si>
  <si>
    <t>331/HYD/23-24</t>
  </si>
  <si>
    <t>332/HYD/23-24</t>
  </si>
  <si>
    <t>1240/HYD/22-23</t>
  </si>
  <si>
    <t>AACJ</t>
  </si>
  <si>
    <t>FLL9F593627</t>
  </si>
  <si>
    <t>0019077735</t>
  </si>
  <si>
    <t>AABN</t>
  </si>
  <si>
    <t>0019077757</t>
  </si>
  <si>
    <t>0019077784</t>
  </si>
  <si>
    <t>FNUMLO00</t>
  </si>
  <si>
    <t>2317098S</t>
  </si>
  <si>
    <t>2115117S</t>
  </si>
  <si>
    <t>FCLIME00</t>
  </si>
  <si>
    <t>DEVCL1-2305-427</t>
  </si>
  <si>
    <t>DEVCL1-2305-426</t>
  </si>
  <si>
    <t>CDGIR00668689</t>
  </si>
  <si>
    <t>CDGRO02383272</t>
  </si>
  <si>
    <t>1 2305004736</t>
  </si>
  <si>
    <t>FPLANE00</t>
  </si>
  <si>
    <t>PLANETT INTERIM</t>
  </si>
  <si>
    <t>A281000014</t>
  </si>
  <si>
    <t>PATENTS ACT, 1992</t>
  </si>
  <si>
    <t>9047766438</t>
  </si>
  <si>
    <t>FA2305049</t>
  </si>
  <si>
    <t>G00060020230003530</t>
  </si>
  <si>
    <t>P4560EPOO</t>
  </si>
  <si>
    <t>2100066 Réf: 002542.05/</t>
  </si>
  <si>
    <t>22</t>
  </si>
  <si>
    <t>91001 26248</t>
  </si>
  <si>
    <t>9100126165</t>
  </si>
  <si>
    <t>210828966</t>
  </si>
  <si>
    <t>0610/900204615</t>
  </si>
  <si>
    <t>0610/900204614</t>
  </si>
  <si>
    <t>0610/900204613</t>
  </si>
  <si>
    <t>0610/900204344</t>
  </si>
  <si>
    <t>0610/900204281</t>
  </si>
  <si>
    <t>0610/900204280</t>
  </si>
  <si>
    <t>JULFA23060051</t>
  </si>
  <si>
    <t>289401</t>
  </si>
  <si>
    <t>2317489S</t>
  </si>
  <si>
    <t>1436</t>
  </si>
  <si>
    <t>1437</t>
  </si>
  <si>
    <t>0001 R TTWZ29</t>
  </si>
  <si>
    <t>9100144164</t>
  </si>
  <si>
    <t>282576</t>
  </si>
  <si>
    <t>277260</t>
  </si>
  <si>
    <t>288577</t>
  </si>
  <si>
    <t>287908</t>
  </si>
  <si>
    <t>FAT.043.2023.MAFR.VVV</t>
  </si>
  <si>
    <t>FAT.041.2023.MAFR.VVV</t>
  </si>
  <si>
    <t>FAT.042.2023.MAFR.VVV</t>
  </si>
  <si>
    <t>QUITTANCE DE LOYER du 24/04/2023 au</t>
  </si>
  <si>
    <t>10170773305</t>
  </si>
  <si>
    <t>808403813</t>
  </si>
  <si>
    <t>AABP</t>
  </si>
  <si>
    <t>808471250</t>
  </si>
  <si>
    <t>808421715</t>
  </si>
  <si>
    <t>CDGR002393825</t>
  </si>
  <si>
    <t>10174254840</t>
  </si>
  <si>
    <t>10174620197</t>
  </si>
  <si>
    <t>10174715753</t>
  </si>
  <si>
    <t>293247</t>
  </si>
  <si>
    <t>FI-920605-230270</t>
  </si>
  <si>
    <t>FI-920605-230274</t>
  </si>
  <si>
    <t>FI-920605-230276</t>
  </si>
  <si>
    <t>FI-920605-230250</t>
  </si>
  <si>
    <t>FI-920605-230255</t>
  </si>
  <si>
    <t>FI-920605-230261</t>
  </si>
  <si>
    <t>CDGRO02427326</t>
  </si>
  <si>
    <t>INV-FR-1882640795-2023-11862</t>
  </si>
  <si>
    <t>INV-FR-503326125-2023-12980</t>
  </si>
  <si>
    <t>INV-FR-828892595-2023-31227</t>
  </si>
  <si>
    <t>INV-FR-1188767905-2023-1561</t>
  </si>
  <si>
    <t>293968</t>
  </si>
  <si>
    <t>ST 11</t>
  </si>
  <si>
    <t>97312</t>
  </si>
  <si>
    <t>INVVSOL0003191</t>
  </si>
  <si>
    <t>294798</t>
  </si>
  <si>
    <t>FR31FU0HQAEUI</t>
  </si>
  <si>
    <t>INV-FR-1600894105-2023-42</t>
  </si>
  <si>
    <t>INV-FR-795374315-2023-2013</t>
  </si>
  <si>
    <t>FR31GJIJ5AEUI</t>
  </si>
  <si>
    <t>HERITIER /IID HERITIER</t>
  </si>
  <si>
    <t>CLIMEX /IID CLIMEX /SDT 230615 /EID</t>
  </si>
  <si>
    <t>MARCEL /IID MARCEL</t>
  </si>
  <si>
    <t>INTIRELAND PATENT NO: 3891015 - MAR</t>
  </si>
  <si>
    <t>NUMLOG /IID NUMLOG</t>
  </si>
  <si>
    <t>SASBEPS /IID SASBEPS</t>
  </si>
  <si>
    <t>BERTRANDTSAS /IID BERTRANDTSAS</t>
  </si>
  <si>
    <t>OK TVA 2,1</t>
  </si>
  <si>
    <t xml:space="preserve">OK TVA sur facture service generaux </t>
  </si>
  <si>
    <t>MFI-230701</t>
  </si>
  <si>
    <t>518/HYD/23-24</t>
  </si>
  <si>
    <t>519/HYD/23-24</t>
  </si>
  <si>
    <t>520/HYD/23-24</t>
  </si>
  <si>
    <t>MA100220211N003</t>
  </si>
  <si>
    <t>AABQ</t>
  </si>
  <si>
    <t>AACN</t>
  </si>
  <si>
    <t>808489874</t>
  </si>
  <si>
    <t>AABR</t>
  </si>
  <si>
    <t>1499</t>
  </si>
  <si>
    <t>1511</t>
  </si>
  <si>
    <t>1544</t>
  </si>
  <si>
    <t>20/06/2023</t>
  </si>
  <si>
    <t>G00060020230004157</t>
  </si>
  <si>
    <t>12297103</t>
  </si>
  <si>
    <t>CDGRO02460804</t>
  </si>
  <si>
    <t>AACO</t>
  </si>
  <si>
    <t>9100144135</t>
  </si>
  <si>
    <t>9100165193</t>
  </si>
  <si>
    <t>9100165293</t>
  </si>
  <si>
    <t>01183884</t>
  </si>
  <si>
    <t>295520</t>
  </si>
  <si>
    <t>12307004662</t>
  </si>
  <si>
    <t>231035174</t>
  </si>
  <si>
    <t>3577021</t>
  </si>
  <si>
    <t>FA2306065</t>
  </si>
  <si>
    <t>FAT.107.2023.MAFR.VVV</t>
  </si>
  <si>
    <t>JULFA23070078</t>
  </si>
  <si>
    <t>P4545MA00.</t>
  </si>
  <si>
    <t>P4545DZOO.</t>
  </si>
  <si>
    <t>12297104</t>
  </si>
  <si>
    <t>INVVSOL0003250</t>
  </si>
  <si>
    <t>INVVSOL0003123</t>
  </si>
  <si>
    <t>82218420</t>
  </si>
  <si>
    <t>82415378</t>
  </si>
  <si>
    <t>81862070</t>
  </si>
  <si>
    <t>010017E57323D7-1G05</t>
  </si>
  <si>
    <t>P4669FROO.</t>
  </si>
  <si>
    <t>P4545TREP.</t>
  </si>
  <si>
    <t>FAT.106.2023.MAFR.VVV</t>
  </si>
  <si>
    <t>FAT.108.2023.MAFR.VVV</t>
  </si>
  <si>
    <t>FAT.091.2023.MAFR.VVV</t>
  </si>
  <si>
    <t>FAT.092.2023.MAFR.VVV</t>
  </si>
  <si>
    <t>FAT.093.2023.MAFR.VVV</t>
  </si>
  <si>
    <t>12185288</t>
  </si>
  <si>
    <t>JE01479811</t>
  </si>
  <si>
    <t>JD01453831</t>
  </si>
  <si>
    <t>2023-02</t>
  </si>
  <si>
    <t>CDGRO02449312</t>
  </si>
  <si>
    <t>N1025391</t>
  </si>
  <si>
    <t>ORANGE 05/2022 AVOIR - ANNUL</t>
  </si>
  <si>
    <t>807908570</t>
  </si>
  <si>
    <t>808531889</t>
  </si>
  <si>
    <t>FI-920605-230313</t>
  </si>
  <si>
    <t>FI-920605-230314</t>
  </si>
  <si>
    <t>FI-920605-230289</t>
  </si>
  <si>
    <t>FI-920605-230293</t>
  </si>
  <si>
    <t>FI-920605-230300</t>
  </si>
  <si>
    <t>FI-920605-230306</t>
  </si>
  <si>
    <t>re072023-2</t>
  </si>
  <si>
    <t>23</t>
  </si>
  <si>
    <t>2317709S</t>
  </si>
  <si>
    <t>FGREFFET</t>
  </si>
  <si>
    <t>Greffe du tribunal</t>
  </si>
  <si>
    <t>23122381</t>
  </si>
  <si>
    <t>298677</t>
  </si>
  <si>
    <t>10176810711</t>
  </si>
  <si>
    <t>JF01422903</t>
  </si>
  <si>
    <t>10176901261</t>
  </si>
  <si>
    <t>FR31KDFEZAEUI</t>
  </si>
  <si>
    <t>CDGRO02480878</t>
  </si>
  <si>
    <t>299404</t>
  </si>
  <si>
    <t>230704695</t>
  </si>
  <si>
    <t>300241</t>
  </si>
  <si>
    <t>CHRONPOST</t>
  </si>
  <si>
    <t>VISIATIV</t>
  </si>
  <si>
    <t>QUADRA PRO</t>
  </si>
  <si>
    <t>RENTAL PAYMENT OF CEM ALTUN /RNF 3Q</t>
  </si>
  <si>
    <t>STORIA /RNF FACTURE ST 11 - MARTUR</t>
  </si>
  <si>
    <t>VISIATIVSOL /SDT 230705 /EID FACTU</t>
  </si>
  <si>
    <t>MARCEL /IID MARCEL /SDT 230705 /EID</t>
  </si>
  <si>
    <t>TEMSYS ECHREF/9007897952 LIB/808471</t>
  </si>
  <si>
    <t>TEMSYS ECH REF/9007897953 LIB/80848</t>
  </si>
  <si>
    <t>TEMSYS REF/9007956947 LIB/000190912</t>
  </si>
  <si>
    <t>HERITIER</t>
  </si>
  <si>
    <t>ORANGE SA FACTURE: 82576419</t>
  </si>
  <si>
    <t>OK tva sur facture</t>
  </si>
  <si>
    <t>Date création</t>
  </si>
  <si>
    <t>Dern. utilisateur</t>
  </si>
  <si>
    <t>NI6</t>
  </si>
  <si>
    <t>MM3</t>
  </si>
  <si>
    <t>AACP</t>
  </si>
  <si>
    <t>1583</t>
  </si>
  <si>
    <t>1584</t>
  </si>
  <si>
    <t>MFI-230801</t>
  </si>
  <si>
    <t>FMATÃ©00</t>
  </si>
  <si>
    <t>62679</t>
  </si>
  <si>
    <t>FA2307081</t>
  </si>
  <si>
    <t>12335139</t>
  </si>
  <si>
    <t>CDGIR00716159</t>
  </si>
  <si>
    <t>AACQ</t>
  </si>
  <si>
    <t>CDGR002514513</t>
  </si>
  <si>
    <t>300955</t>
  </si>
  <si>
    <t>G00060020230004815</t>
  </si>
  <si>
    <t>3956172</t>
  </si>
  <si>
    <t>FFORMATY</t>
  </si>
  <si>
    <t>FORMATYPE SA</t>
  </si>
  <si>
    <t>26915</t>
  </si>
  <si>
    <t>9100184979</t>
  </si>
  <si>
    <t>679/HYD/23-24</t>
  </si>
  <si>
    <t>1877/HYD/22-23</t>
  </si>
  <si>
    <t>1878/HYD/22-23</t>
  </si>
  <si>
    <t>1/HYD/23-24</t>
  </si>
  <si>
    <t>2/HY0/23-24</t>
  </si>
  <si>
    <t>1682/HYD/22-23</t>
  </si>
  <si>
    <t>1496/HYD/22-23</t>
  </si>
  <si>
    <t>680/HYD/23-24</t>
  </si>
  <si>
    <t>24</t>
  </si>
  <si>
    <t>JULFA23080080</t>
  </si>
  <si>
    <t>CDGR002438416</t>
  </si>
  <si>
    <t>808541028</t>
  </si>
  <si>
    <t>808559018</t>
  </si>
  <si>
    <t>DE349IG1LAEUI</t>
  </si>
  <si>
    <t>ANNUL</t>
  </si>
  <si>
    <t>FAT.136.2023.MAFR.VVV</t>
  </si>
  <si>
    <t>FAT.135.2023.MAFR.VVV</t>
  </si>
  <si>
    <t>2100080</t>
  </si>
  <si>
    <t>3070037</t>
  </si>
  <si>
    <t>82936037</t>
  </si>
  <si>
    <t>82576419</t>
  </si>
  <si>
    <t>010017E57323E5-1G06</t>
  </si>
  <si>
    <t>010017E57323F3-1G07</t>
  </si>
  <si>
    <t>CDGR002502285</t>
  </si>
  <si>
    <t>AACR</t>
  </si>
  <si>
    <t>N.1025727</t>
  </si>
  <si>
    <t>808602094</t>
  </si>
  <si>
    <t>9047819759</t>
  </si>
  <si>
    <t>301632</t>
  </si>
  <si>
    <t>10179060206</t>
  </si>
  <si>
    <t>920605-230371</t>
  </si>
  <si>
    <t>920605-230352</t>
  </si>
  <si>
    <t>920605-230350</t>
  </si>
  <si>
    <t>920605-230349</t>
  </si>
  <si>
    <t>920605-230348</t>
  </si>
  <si>
    <t>FI-920605-230356</t>
  </si>
  <si>
    <t>JG01542837</t>
  </si>
  <si>
    <t>10179133972</t>
  </si>
  <si>
    <t>304798</t>
  </si>
  <si>
    <t>N1025877</t>
  </si>
  <si>
    <t>CDGRO02542782</t>
  </si>
  <si>
    <t>N1025905</t>
  </si>
  <si>
    <t>230805706</t>
  </si>
  <si>
    <t>CDGRO02550878</t>
  </si>
  <si>
    <t>1025969</t>
  </si>
  <si>
    <t>LODGIS /IID LODGIS /SDT 230802 /EID</t>
  </si>
  <si>
    <t>GREFFEDUTR /IID GREFFEDUTR /SDT 230</t>
  </si>
  <si>
    <t>NUMLOG /IID NUMLOG /SDT 230803 /EID</t>
  </si>
  <si>
    <t>SOCIETE TECH INNOVA /BIC UIBKTNTT U</t>
  </si>
  <si>
    <t>STS /IID STS /SDT 230803 /EID FACTU</t>
  </si>
  <si>
    <t>COMPASSGROUP /IID COMPASSGROUP /SDT</t>
  </si>
  <si>
    <t>ORANGE SA-ORANGE ECH/020823 ID EMET</t>
  </si>
  <si>
    <t>2FCNET /IID 2FCNET /SDT 230803 /EID</t>
  </si>
  <si>
    <t>INTERPATENT /IID INTERPATENT /SDT 2</t>
  </si>
  <si>
    <t>SASBEPS /IID SASBEPS /SDT 230803 /E</t>
  </si>
  <si>
    <t>K.K. MX ENGINEERING /BIC BOTKJPJT M</t>
  </si>
  <si>
    <t>SPIRATWIST /SDT 230804 /EID FACTURE</t>
  </si>
  <si>
    <t>MARCEL /IID MARCEL /SDT 230804 /EID</t>
  </si>
  <si>
    <t>AMAZON EU SARL, SUCCURSALE FRANCAIS</t>
  </si>
  <si>
    <t>2FCNET /IID 2FCNET /SDT 230807 /EID</t>
  </si>
  <si>
    <t>GC RE LES JULES ECH/040823 ID EMETT</t>
  </si>
  <si>
    <t>ORANGE SA ECH/040823 ID EMETTEUR/FR</t>
  </si>
  <si>
    <t>TEMSYS ECH/070823 ID EMETTEUR/FR54Z</t>
  </si>
  <si>
    <t>SAPP ECH/100823 ID EMETTEUR/FR87ZZZ</t>
  </si>
  <si>
    <t>SAPP ECH/110823 ID EMETTEUR/FR87ZZZ</t>
  </si>
  <si>
    <t>DHL INTERNAT. EXP FRANCE ECH/110823</t>
  </si>
  <si>
    <t>TEMSYS ECH/140823 ID EMETTEUR/FR54Z</t>
  </si>
  <si>
    <t>EDF ECH/170823 ID EMETTEUR/FR47EDF0</t>
  </si>
  <si>
    <t>AUTOROUTES DU SUD DE LA FRANCE ECH/</t>
  </si>
  <si>
    <t>EDF ECH/220823 ID EMETTEUR/FR47EDF0</t>
  </si>
  <si>
    <t>EDF ECH/230823 ID EMETTEUR/FR47EDF0</t>
  </si>
  <si>
    <t>DHL INTERNAT. EXP FRANCE ECH/250823</t>
  </si>
  <si>
    <t>ORANGE SA ECH/280823 ID EMETTEUR/FR</t>
  </si>
  <si>
    <t>MARCEL /IID MARCEL /SDT 230830 /EID</t>
  </si>
  <si>
    <t>SPIRATWIST /SDT 230830 /EID FACTURE</t>
  </si>
  <si>
    <t>QUADRAPRO /IID QUADRAPRO /SDT 23083</t>
  </si>
  <si>
    <t>LEVILLAGE /IID LEVILLAGE /SDT 23083</t>
  </si>
  <si>
    <t>HPFRANCESAS /IID HPFRANCESAS /SDT 2</t>
  </si>
  <si>
    <t>MATERIO /IID MATERIO /SDT 230830 /E</t>
  </si>
  <si>
    <t>FORMATYPE /IID FORMATYPE /SDT 23083</t>
  </si>
  <si>
    <t>FLORENCERASP /IID FLORENCERASP /SDT</t>
  </si>
  <si>
    <t>SASBEPS /IID SASBEPS /SDT 230830 /E</t>
  </si>
  <si>
    <t>2FCNET /IID 2FCNET /SDT 230830 /EID</t>
  </si>
  <si>
    <t>CHRONOPOST CHRONOPOST ECH/310823 ID</t>
  </si>
  <si>
    <t>DHL INTERNAT. EXP FRANCE ECH/310823</t>
  </si>
  <si>
    <t>NDF ESCASSE</t>
  </si>
  <si>
    <t>AACS</t>
  </si>
  <si>
    <t>LODGIS S.A.S 07/2023</t>
  </si>
  <si>
    <t>LODGIS S.A.S 06/2023</t>
  </si>
  <si>
    <t>LES JULES - JULFA23060199</t>
  </si>
  <si>
    <t>JULFA23060199</t>
  </si>
  <si>
    <t>LODGIS S.A.S 08/2023</t>
  </si>
  <si>
    <t>OIFIGI AN RIALTAIS</t>
  </si>
  <si>
    <t>INTERPATENT - 1025973</t>
  </si>
  <si>
    <t>1025973</t>
  </si>
  <si>
    <t>MX ENGINEERING - MFI-230901</t>
  </si>
  <si>
    <t>MFI-230901</t>
  </si>
  <si>
    <t>ORANGE - 12309004584</t>
  </si>
  <si>
    <t>12309004584</t>
  </si>
  <si>
    <t>ORIAL - 1619</t>
  </si>
  <si>
    <t>1619</t>
  </si>
  <si>
    <t>ORIAL - 1620</t>
  </si>
  <si>
    <t>1620</t>
  </si>
  <si>
    <t>ORIAL - 1621</t>
  </si>
  <si>
    <t>1621</t>
  </si>
  <si>
    <t>FC+NET00</t>
  </si>
  <si>
    <t>2F+CNET - 230906323</t>
  </si>
  <si>
    <t>230906323</t>
  </si>
  <si>
    <t>CA IMMOBILIER - G.000600.2023.</t>
  </si>
  <si>
    <t>G.000600.2023.0005474</t>
  </si>
  <si>
    <t>DHL - CDGR002558396</t>
  </si>
  <si>
    <t>CDGR002558396</t>
  </si>
  <si>
    <t>AACT</t>
  </si>
  <si>
    <t>DHL - CDGR002589473</t>
  </si>
  <si>
    <t>CDGR002589473</t>
  </si>
  <si>
    <t>EUROTEST COMPASS - 9100197697</t>
  </si>
  <si>
    <t>9100197697</t>
  </si>
  <si>
    <t>MARCEL - 311850</t>
  </si>
  <si>
    <t>311850</t>
  </si>
  <si>
    <t>FRELEASE</t>
  </si>
  <si>
    <t>REALEAE CAPITAL - F173093</t>
  </si>
  <si>
    <t>F173093</t>
  </si>
  <si>
    <t>QUALIS - 23070173</t>
  </si>
  <si>
    <t>23070173</t>
  </si>
  <si>
    <t>INDIGO - FI-920605-230385</t>
  </si>
  <si>
    <t>FI-920605-230385</t>
  </si>
  <si>
    <t>INDIGO - FI-920605-230384</t>
  </si>
  <si>
    <t>FI-920605-230384</t>
  </si>
  <si>
    <t>INDIGO - FI-920605-230410</t>
  </si>
  <si>
    <t>FI-920605-230410</t>
  </si>
  <si>
    <t>INDIGO - FI-920605-230400</t>
  </si>
  <si>
    <t>FI-920605-230400</t>
  </si>
  <si>
    <t>INDIGO - FI-920605-230393</t>
  </si>
  <si>
    <t>FI-920605-230393</t>
  </si>
  <si>
    <t>INDIGO - FI-920605-230386</t>
  </si>
  <si>
    <t>FI-920605-230386</t>
  </si>
  <si>
    <t>AMAZON EU SARL - FR3ICPDABEI</t>
  </si>
  <si>
    <t>FR3ICPDABEI</t>
  </si>
  <si>
    <t>AMAZON EU SARL - FR3IVQ3ABEI</t>
  </si>
  <si>
    <t>FR3IVQ3ABEI</t>
  </si>
  <si>
    <t>AMAZON EU SARL - FR3IW4DABEI</t>
  </si>
  <si>
    <t>FR3IW4DABEI</t>
  </si>
  <si>
    <t>AMAZON EU SARL - FR3IZOQABEI</t>
  </si>
  <si>
    <t>FR3IZOQABEI</t>
  </si>
  <si>
    <t>AMAZON EU SARL - FR3J2PZABEI</t>
  </si>
  <si>
    <t>FR3J2PZABEI</t>
  </si>
  <si>
    <t>AMAZON EU SARL - FR3J7LCABEI</t>
  </si>
  <si>
    <t>FR3J7LCABEI</t>
  </si>
  <si>
    <t>AMAZON EU SARL - FR3K52QABEI</t>
  </si>
  <si>
    <t>FR3K52QABEI</t>
  </si>
  <si>
    <t>AMAZON EU SARL - INV-IT-397798</t>
  </si>
  <si>
    <t>INV-IT-397798245-2023-7577</t>
  </si>
  <si>
    <t>AMAZON EU SARL - INV-FR-168105</t>
  </si>
  <si>
    <t>INV-FR-168105951-2023-71</t>
  </si>
  <si>
    <t>ALD AUTOMOTIVE - 808679527</t>
  </si>
  <si>
    <t>808679527</t>
  </si>
  <si>
    <t>ALD AUTOMOTIVE - 808611834</t>
  </si>
  <si>
    <t>808611834</t>
  </si>
  <si>
    <t>EDF - 10176461388</t>
  </si>
  <si>
    <t>10176461388</t>
  </si>
  <si>
    <t>EDF - 10178620284</t>
  </si>
  <si>
    <t>10178620284</t>
  </si>
  <si>
    <t>EDF - 10180763028</t>
  </si>
  <si>
    <t>10180763028</t>
  </si>
  <si>
    <t>EDF - 10181286567</t>
  </si>
  <si>
    <t>10181286567</t>
  </si>
  <si>
    <t>EDF - 10181225698</t>
  </si>
  <si>
    <t>10181225698</t>
  </si>
  <si>
    <t>808630178</t>
  </si>
  <si>
    <t>808670715</t>
  </si>
  <si>
    <t>CDGR002567467</t>
  </si>
  <si>
    <t>FLL1G412972</t>
  </si>
  <si>
    <t>JH01558539</t>
  </si>
  <si>
    <t>01C017E57323G1-1G08</t>
  </si>
  <si>
    <t>83293133</t>
  </si>
  <si>
    <t>QUITTANCE 09/2023</t>
  </si>
  <si>
    <t>Honoraires SATVEN OVERPAYMENT</t>
  </si>
  <si>
    <t>1496-1682-1-2-519</t>
  </si>
  <si>
    <t>83608797</t>
  </si>
  <si>
    <t>LODGIS /SDT 230904 /EID RENTAL PAYM</t>
  </si>
  <si>
    <t>ORANGE SA-ORANGE ECH/040923 ID EMET</t>
  </si>
  <si>
    <t>TEMSYS ECH/050923 ID EMETTEUR/FR54Z</t>
  </si>
  <si>
    <t>GC RE LES JULES ECH/060923 ID EMETT</t>
  </si>
  <si>
    <t>SAPP ECH/070923 ID EMETTEUR/FR87ZZZ</t>
  </si>
  <si>
    <t>SAPP ECH/080923 ID EMETTEUR/FR87ZZZ</t>
  </si>
  <si>
    <t>REALEASE CAPITAL ECH/110923 ID EMET</t>
  </si>
  <si>
    <t>AMAZON BUSINESS EU SARL ECH/120923</t>
  </si>
  <si>
    <t>TEMSYS ECH/140923 ID EMETTEUR/FR54Z</t>
  </si>
  <si>
    <t>MARTURINTNV /SDT 230918 /EID INVOIC</t>
  </si>
  <si>
    <t>SPIRATWIST /SDT 230918 /EID FACTURE</t>
  </si>
  <si>
    <t>DHL INTERNAT. EXP FRANCE ECH/150923</t>
  </si>
  <si>
    <t>AMAZON BUSINESS EU SARL ECH/180923</t>
  </si>
  <si>
    <t>EDF ECH/180923 ID EMETTEUR/FR47EDF0</t>
  </si>
  <si>
    <t>AMAZON BUSINESS EU SARL ECH/190923</t>
  </si>
  <si>
    <t>AMAZONPAYMENTS EUROPE S C A ECH/200</t>
  </si>
  <si>
    <t>AMAZON BUSINESS EU SARL ECH/200923</t>
  </si>
  <si>
    <t>EDF ECH/220923 ID EMETTEUR/FR47EDF0</t>
  </si>
  <si>
    <t>DHL INTERNAT. EXP FRANCE ECH/220923</t>
  </si>
  <si>
    <t>EDF ECH/250923 ID EMETTEUR/FR47EDF0</t>
  </si>
  <si>
    <t>ORANGE SA ECH/250923 ID EMETTEUR/FR</t>
  </si>
  <si>
    <t>CEMALTUNRENT /SDT 230928 /EID 4Q-20</t>
  </si>
  <si>
    <t>AMAZONPAYMENTS EUROPE S C A ECH/280</t>
  </si>
  <si>
    <t>SEPA TFR SENT /PID LEVILLAGE /IID L</t>
  </si>
  <si>
    <t>DHL INTERNAT. EXP FRANCE ECH/290923</t>
  </si>
  <si>
    <t>reclass BNP to RELEASE CAPITAL</t>
  </si>
  <si>
    <t>AACU</t>
  </si>
  <si>
    <t>808698365</t>
  </si>
  <si>
    <t>2023-04</t>
  </si>
  <si>
    <t>JULFA23 100082</t>
  </si>
  <si>
    <t>83490399</t>
  </si>
  <si>
    <t>REALEASE CAPITAL - F136153</t>
  </si>
  <si>
    <t>F136153</t>
  </si>
  <si>
    <t>DHL - CDGR002641510</t>
  </si>
  <si>
    <t>CDGR002641510</t>
  </si>
  <si>
    <t>BEPS - FA2309096</t>
  </si>
  <si>
    <t>FA2309096</t>
  </si>
  <si>
    <t>G.000600.2023.0007447</t>
  </si>
  <si>
    <t>DHL - GDGIR00750850</t>
  </si>
  <si>
    <t>GDGIR00750850</t>
  </si>
  <si>
    <t>AACV</t>
  </si>
  <si>
    <t>DHL - CDGR002567467</t>
  </si>
  <si>
    <t>DHL - CDGR002610444</t>
  </si>
  <si>
    <t>CDGR002610444</t>
  </si>
  <si>
    <t>DHL - CDGR002622044</t>
  </si>
  <si>
    <t>CDGR002622044</t>
  </si>
  <si>
    <t>DHL - CDGR002652553</t>
  </si>
  <si>
    <t>CDGR002652553</t>
  </si>
  <si>
    <t>PARIS DOLMUSU - 092023-3</t>
  </si>
  <si>
    <t>092023-3</t>
  </si>
  <si>
    <t>ERPRO - EF23-1773</t>
  </si>
  <si>
    <t>EF23-1773</t>
  </si>
  <si>
    <t>HP FRANCE - 8209892</t>
  </si>
  <si>
    <t>8209892</t>
  </si>
  <si>
    <t>INTERPATENT - 1026135</t>
  </si>
  <si>
    <t>1026135</t>
  </si>
  <si>
    <t>INTERPATENT - 1026137</t>
  </si>
  <si>
    <t>1026137</t>
  </si>
  <si>
    <t>MARCEL - 312581</t>
  </si>
  <si>
    <t>312581</t>
  </si>
  <si>
    <t>MARCEL - 315774</t>
  </si>
  <si>
    <t>315774</t>
  </si>
  <si>
    <t>MARCEL - 316513</t>
  </si>
  <si>
    <t>316513</t>
  </si>
  <si>
    <t>MARCEL - 317337</t>
  </si>
  <si>
    <t>317337</t>
  </si>
  <si>
    <t>MX ENGINEERING - MFI-231001</t>
  </si>
  <si>
    <t>MFI-231001</t>
  </si>
  <si>
    <t>FMYCOMPA</t>
  </si>
  <si>
    <t>MYCOMANY - F-2023-05-4104</t>
  </si>
  <si>
    <t>F-2023-05-4104</t>
  </si>
  <si>
    <t>ORIAL - 1727</t>
  </si>
  <si>
    <t>1727</t>
  </si>
  <si>
    <t>ORIAL - 1753</t>
  </si>
  <si>
    <t>1753</t>
  </si>
  <si>
    <t>QUADRA PRO - FAT.186.2023.MAFR</t>
  </si>
  <si>
    <t>FAT.186.2023.MAFR.VVV</t>
  </si>
  <si>
    <t>QUADRA PRO - FAT.187.2023.MAFR</t>
  </si>
  <si>
    <t>FAT.187.2023.MAFR.VVV</t>
  </si>
  <si>
    <t>SATVEN - 947/HYD/23-24</t>
  </si>
  <si>
    <t>947/HYD/23-24</t>
  </si>
  <si>
    <t>ULYS - JI01409606</t>
  </si>
  <si>
    <t>JI01409606</t>
  </si>
  <si>
    <t>VISIATIV - INVVSOL0003677</t>
  </si>
  <si>
    <t>INVVSOL0003677</t>
  </si>
  <si>
    <t>WATERLOGIC - 231046872</t>
  </si>
  <si>
    <t>231046872</t>
  </si>
  <si>
    <t>XEROX - 3619332</t>
  </si>
  <si>
    <t>3619332</t>
  </si>
  <si>
    <t>EUROTEST COMPASS - 9100214961</t>
  </si>
  <si>
    <t>9100214961</t>
  </si>
  <si>
    <t>808748938</t>
  </si>
  <si>
    <t>808739865</t>
  </si>
  <si>
    <t>AMAZON EU SARL - FR3O0WFABEI</t>
  </si>
  <si>
    <t>FR3O0WFABEI</t>
  </si>
  <si>
    <t>AMAZON EU SARL - FR3O0WHABEI</t>
  </si>
  <si>
    <t>FR3O0WHABEI</t>
  </si>
  <si>
    <t>AMAZON EU SARL - INV-FR-146837</t>
  </si>
  <si>
    <t>INV-FR-146837341-2023-718</t>
  </si>
  <si>
    <t>AMAZON EU SARL - INV-FR-162893</t>
  </si>
  <si>
    <t>INV-FR-162893371-2023-8648</t>
  </si>
  <si>
    <t>AMAZON EU SARL - INV-FR-245203</t>
  </si>
  <si>
    <t>INV-FR-245203493-2023-12902</t>
  </si>
  <si>
    <t>AMAZON EU SARL - IT23-55825I-3</t>
  </si>
  <si>
    <t>IT23-55825I-306</t>
  </si>
  <si>
    <t>DHL - CDGR002599845</t>
  </si>
  <si>
    <t>CDGR002599845</t>
  </si>
  <si>
    <t>AACW</t>
  </si>
  <si>
    <t>INDIGO - FI-920605-230454</t>
  </si>
  <si>
    <t>FI-920605-230454</t>
  </si>
  <si>
    <t>INDIGO - FI-920605-230453</t>
  </si>
  <si>
    <t>FI-920605-230453</t>
  </si>
  <si>
    <t>INDIGO - FI-920605-230452</t>
  </si>
  <si>
    <t>FI-920605-230452</t>
  </si>
  <si>
    <t>INDIGO - FI-920605-230449</t>
  </si>
  <si>
    <t>FI-920605-230449</t>
  </si>
  <si>
    <t>INDIGO - FI-920605-230445</t>
  </si>
  <si>
    <t>FI-920605-230445</t>
  </si>
  <si>
    <t>INDIGO - FI-920605-230444</t>
  </si>
  <si>
    <t>FI-920605-230444</t>
  </si>
  <si>
    <t>EDF - 10183553142</t>
  </si>
  <si>
    <t>10183553142</t>
  </si>
  <si>
    <t>EDF - 10183096967</t>
  </si>
  <si>
    <t>10183096967</t>
  </si>
  <si>
    <t>EDF - 10183555129</t>
  </si>
  <si>
    <t>10183555129</t>
  </si>
  <si>
    <t>QUALIS - 23100133</t>
  </si>
  <si>
    <t>23100133</t>
  </si>
  <si>
    <t>JULFA23100082</t>
  </si>
  <si>
    <t>83644302</t>
  </si>
  <si>
    <t>REALEASE CAPITAL</t>
  </si>
  <si>
    <t>F175034</t>
  </si>
  <si>
    <t>AMAZON EU SARL - FR3L884ABEI</t>
  </si>
  <si>
    <t>FR3L884ABEI</t>
  </si>
  <si>
    <t>P4560FR00</t>
  </si>
  <si>
    <t>P4560BR00</t>
  </si>
  <si>
    <t>P4560MA00</t>
  </si>
  <si>
    <t>P4560ROEP</t>
  </si>
  <si>
    <t>P4560TREP</t>
  </si>
  <si>
    <t>P4560DZOO</t>
  </si>
  <si>
    <t>AMAZON EU SARL - FR3N9ANABEI</t>
  </si>
  <si>
    <t>FR3N9ANABEI</t>
  </si>
  <si>
    <t>AMAZON EU SARL - FR3N9AQABEI</t>
  </si>
  <si>
    <t>FR3N9AQABEI</t>
  </si>
  <si>
    <t>ORANGE - 01C017E573 23H7- 1G10</t>
  </si>
  <si>
    <t>01C017E573 23H7- 1G10</t>
  </si>
  <si>
    <t>QUALIS - 23090360</t>
  </si>
  <si>
    <t>23090360</t>
  </si>
  <si>
    <t>Honoraires Interpatent - annul</t>
  </si>
  <si>
    <t>ORANGE SA-ORANGE ECH/021023 ID EMET</t>
  </si>
  <si>
    <t>LODGIS /IID LODGIS /SDT 231003 /EID</t>
  </si>
  <si>
    <t>XEROX FINANCIAL SERVICES ECH/021023</t>
  </si>
  <si>
    <t>QUALIS ECH/021023 ID EMETTEUR/FR06Z</t>
  </si>
  <si>
    <t>BNP PARIBAS LEASE GROUP ECH/021023</t>
  </si>
  <si>
    <t>INTIRELAND /IID INTIRELAND /SDT 231</t>
  </si>
  <si>
    <t>MARCEL /IID MARCEL /SDT 231006 /EID</t>
  </si>
  <si>
    <t>SPIRATWIST /IID SPIRATWIST /SDT 231</t>
  </si>
  <si>
    <t>ORANGE SA ECH/051023 ID EMETTEUR/FR</t>
  </si>
  <si>
    <t>BEN 1/K.K. MX ENGINEERING /BIC BOTK</t>
  </si>
  <si>
    <t>TEMSYS ECH/051023 ID EMETTEUR/FR54Z</t>
  </si>
  <si>
    <t>2FCNET /IID 2FCNET /SDT 231006 /EID</t>
  </si>
  <si>
    <t>GC RE LES JULES ECH/061023 ID EMETT</t>
  </si>
  <si>
    <t>QUALIS ECH/061023 ID EMETTEUR/FR06Z</t>
  </si>
  <si>
    <t>AMAZON BUSINESS EU SARL ECH/091023</t>
  </si>
  <si>
    <t>SAPP ECH/111023 ID EMETTEUR/FR87ZZZ</t>
  </si>
  <si>
    <t>SAPP ECH/131023 ID EMETTEUR/FR87ZZZ</t>
  </si>
  <si>
    <t>DHL INTERNAT. EXP FRANCE ECH/131023</t>
  </si>
  <si>
    <t>TEMSYS ECH/161023 ID EMETTEUR/FR54Z</t>
  </si>
  <si>
    <t>SEPA TFR RCVD /FRM TEMSYS /EID 0337</t>
  </si>
  <si>
    <t>EDF ECH/181023 ID EMETTEUR/FR47EDF0</t>
  </si>
  <si>
    <t>DHL INTERNAT. EXP FRANCE ECH/201023</t>
  </si>
  <si>
    <t>EDF ECH/231023 ID EMETTEUR/FR47EDF0</t>
  </si>
  <si>
    <t>ORANGE SA ECH/231023 ID EMETTEUR/FR</t>
  </si>
  <si>
    <t>AMAZON BUSINESS EU SARL ECH/241023</t>
  </si>
  <si>
    <t>LEVILLAGE /IID LEVILLAGE /SDT 23102</t>
  </si>
  <si>
    <t>MARCEL /IID MARCEL /SDT 231026 /EID</t>
  </si>
  <si>
    <t>ERPRO /IID ERPRO /SDT 231026 /EID F</t>
  </si>
  <si>
    <t>SASBEPS /IID SASBEPS /SDT 231026 /E</t>
  </si>
  <si>
    <t>STS /IID STS /SDT 231026 /EID FACTU</t>
  </si>
  <si>
    <t>MYCOMPANY /IID MYCOMPANY /SDT 23102</t>
  </si>
  <si>
    <t>DHL INTERNAT. EXP FRANCE ECH/311023</t>
  </si>
  <si>
    <t>BEN SATYAM VENTURE ENGINEERING SERV</t>
  </si>
  <si>
    <t>AMAZON BUSINESS EU SARL ECH/311023</t>
  </si>
  <si>
    <t>NDF DECONINCK</t>
  </si>
  <si>
    <t>OK TVA sur un ticket office supply</t>
  </si>
  <si>
    <t>OK tva 10%</t>
  </si>
  <si>
    <t>VAT collected on Intra UE Assets &amp; Goods purchases</t>
  </si>
  <si>
    <t>AACX</t>
  </si>
  <si>
    <t>AACA</t>
  </si>
  <si>
    <t>808767269</t>
  </si>
  <si>
    <t>808808700</t>
  </si>
  <si>
    <t>SATVEN INDIA - 520/HYD/23-24</t>
  </si>
  <si>
    <t>SATVEN INDIA - 776/HYD/23-24</t>
  </si>
  <si>
    <t>776/HYD/23-24</t>
  </si>
  <si>
    <t>DHL - CDGR002695624</t>
  </si>
  <si>
    <t>CDGR002695624</t>
  </si>
  <si>
    <t>DHL - FR61801481011</t>
  </si>
  <si>
    <t>FR61801481011</t>
  </si>
  <si>
    <t>DHL - GDGR002716195</t>
  </si>
  <si>
    <t>GDGR002716195</t>
  </si>
  <si>
    <t>INDIGO - INV00BXB00000955</t>
  </si>
  <si>
    <t>INV00BXB00000955</t>
  </si>
  <si>
    <t>INTERPATENT - 1026539</t>
  </si>
  <si>
    <t>1026539</t>
  </si>
  <si>
    <t>INTERPATENT - 1026600</t>
  </si>
  <si>
    <t>1026600</t>
  </si>
  <si>
    <t>FIZIWORK</t>
  </si>
  <si>
    <t>IZIWORK - 127962</t>
  </si>
  <si>
    <t>127962</t>
  </si>
  <si>
    <t>MARCEL - 318043</t>
  </si>
  <si>
    <t>318043</t>
  </si>
  <si>
    <t>MARCEL - 318788</t>
  </si>
  <si>
    <t>318788</t>
  </si>
  <si>
    <t>MARCEL - 322020</t>
  </si>
  <si>
    <t>322020</t>
  </si>
  <si>
    <t>MARCEL - 322770</t>
  </si>
  <si>
    <t>322770</t>
  </si>
  <si>
    <t>MARCEL - 323635</t>
  </si>
  <si>
    <t>323635</t>
  </si>
  <si>
    <t>ORANGE - 12311004495</t>
  </si>
  <si>
    <t>12311004495</t>
  </si>
  <si>
    <t>QUADRA PRO - FAT.165.2023</t>
  </si>
  <si>
    <t>FAT.165.2023</t>
  </si>
  <si>
    <t>QUADRA PRO - FAT.166.2023</t>
  </si>
  <si>
    <t>FAT.166.2023</t>
  </si>
  <si>
    <t>QUADRA PRO - FAT.200.2023</t>
  </si>
  <si>
    <t>FAT.200.2023</t>
  </si>
  <si>
    <t>QUADRA PRO - FAT.201.2023</t>
  </si>
  <si>
    <t>FAT.201.2023</t>
  </si>
  <si>
    <t>QUALIS - DEE000080</t>
  </si>
  <si>
    <t>DEE000080</t>
  </si>
  <si>
    <t>FQUERCEO</t>
  </si>
  <si>
    <t>QUERCEO CONSEIL SAS - 2022-002</t>
  </si>
  <si>
    <t>2022-002198</t>
  </si>
  <si>
    <t>SATVEN INDIA - 1132/HYD/23-24</t>
  </si>
  <si>
    <t>1132/HYD/23-24</t>
  </si>
  <si>
    <t>ULYS - JJ03197841</t>
  </si>
  <si>
    <t>JJ03197841</t>
  </si>
  <si>
    <t>FVERIT00</t>
  </si>
  <si>
    <t>VERITAS - 23613654</t>
  </si>
  <si>
    <t>23613654</t>
  </si>
  <si>
    <t>FARVAL00</t>
  </si>
  <si>
    <t>ARVAL - 23AL0655514</t>
  </si>
  <si>
    <t>23AL0655514</t>
  </si>
  <si>
    <t>BEPS - FA2308084</t>
  </si>
  <si>
    <t>FA2308084</t>
  </si>
  <si>
    <t>BEPS - FA2310111</t>
  </si>
  <si>
    <t>FA2310111</t>
  </si>
  <si>
    <t>2F+CNET - 230503334</t>
  </si>
  <si>
    <t>230503334</t>
  </si>
  <si>
    <t>2F+CNET - 231007023</t>
  </si>
  <si>
    <t>231007023</t>
  </si>
  <si>
    <t>2F+CNET - 231108115</t>
  </si>
  <si>
    <t>231108115</t>
  </si>
  <si>
    <t>CA IMMOBILIER - G.00600.2023.0</t>
  </si>
  <si>
    <t>G.00600.2023.0008124</t>
  </si>
  <si>
    <t>CHRONOPOST - 12444909</t>
  </si>
  <si>
    <t>12444909</t>
  </si>
  <si>
    <t>CLIMEX - FAC-2310-0528</t>
  </si>
  <si>
    <t>FAC-2310-0528</t>
  </si>
  <si>
    <t>DHL - CDGR002663392</t>
  </si>
  <si>
    <t>CDGR002663392</t>
  </si>
  <si>
    <t>DHL - CDGR002676350</t>
  </si>
  <si>
    <t>CDGR002676350</t>
  </si>
  <si>
    <t>MX ENGINEERING - MFI-231101</t>
  </si>
  <si>
    <t>MFI-231101</t>
  </si>
  <si>
    <t>EDF - 10185232031</t>
  </si>
  <si>
    <t>10185232031</t>
  </si>
  <si>
    <t>INDIGO - FI-920605-230480</t>
  </si>
  <si>
    <t>FI-920605-230480</t>
  </si>
  <si>
    <t>INDIGO - FI-920605-230488</t>
  </si>
  <si>
    <t>FI-920605-230488</t>
  </si>
  <si>
    <t>INDIGO - FI-920605-230493</t>
  </si>
  <si>
    <t>FI-920605-230493</t>
  </si>
  <si>
    <t>INDIGO - FI-920605-230499</t>
  </si>
  <si>
    <t>FI-920605-230499</t>
  </si>
  <si>
    <t>INDIGO - FI-920605-230473</t>
  </si>
  <si>
    <t>FI-920605-230473</t>
  </si>
  <si>
    <t>INDIGO - FI-920605-230479</t>
  </si>
  <si>
    <t>FI-920605-230479</t>
  </si>
  <si>
    <t>403-2820551-5001943</t>
  </si>
  <si>
    <t>EDF - 10185784639</t>
  </si>
  <si>
    <t>10185784639</t>
  </si>
  <si>
    <t>AMAZON EU SARL - FR3PZ64ABEI</t>
  </si>
  <si>
    <t>FR3PZ64ABEI</t>
  </si>
  <si>
    <t>AMAZON EU SARL - FR3PZ66ABEI</t>
  </si>
  <si>
    <t>FR3PZ66ABEI</t>
  </si>
  <si>
    <t>AMAZON EU SARL - INV-FR-225059</t>
  </si>
  <si>
    <t>INV-FR-225059823-2023-6574</t>
  </si>
  <si>
    <t>AMAZON EU SARL - FR3Q0VSABEI</t>
  </si>
  <si>
    <t>FR3Q0VSABEI</t>
  </si>
  <si>
    <t>AMAZON EU SARL - FR3R99TABEI</t>
  </si>
  <si>
    <t>FR3R99TABEI</t>
  </si>
  <si>
    <t>AMAZON EU SARL - FR3RCEWABEI</t>
  </si>
  <si>
    <t>FR3RCEWABEI</t>
  </si>
  <si>
    <t>AMAZON EU SARL - FR3RCEYABEI</t>
  </si>
  <si>
    <t>FR3RCEYABEI</t>
  </si>
  <si>
    <t>LODGIS /IID LODGIS /SDT 231103 /EID</t>
  </si>
  <si>
    <t>ORANGE SA-ORANGE ECH/021123 ID EMET</t>
  </si>
  <si>
    <t>VISIATIVSOL /IID VISIATIVSOL /SDT 2</t>
  </si>
  <si>
    <t>TEMSYS ECH/061123 ID EMETTEUR/FR54Z</t>
  </si>
  <si>
    <t>GC RE LES JULES ECH/071123 ID EMETT</t>
  </si>
  <si>
    <t>SAPP ECH/081123 ID EMETTEUR/FR87ZZZ</t>
  </si>
  <si>
    <t>AMAZON BUSINESS EU SARL ECH/081123</t>
  </si>
  <si>
    <t>ARVAL SERVICE LEASE ECH/101123 ID E</t>
  </si>
  <si>
    <t>DHL INTERNAT. EXP FRANCE ECH/101123</t>
  </si>
  <si>
    <t>SAPP ECH/101123 ID EMETTEUR/FR87ZZZ</t>
  </si>
  <si>
    <t>TEMSYS ECH/141123 ID EMETTEUR/FR54Z</t>
  </si>
  <si>
    <t>LEVILLAGE /IID LEVILLAGE /SDT 23111</t>
  </si>
  <si>
    <t>AMAZON BUSINESS EU SARL ECH/161123</t>
  </si>
  <si>
    <t>FOREIGN TRANSFER SENT INTERNATIONAL</t>
  </si>
  <si>
    <t>MARCEL /IID MARCEL /SDT 231117 /EID</t>
  </si>
  <si>
    <t>QUADRAPRO /IID QUADRAPRO /SDT 23111</t>
  </si>
  <si>
    <t>SASBEPS /IID SASBEPS /SDT 231117 /E</t>
  </si>
  <si>
    <t>IZIWORK /IID IZIWORK /SDT 231117 /E</t>
  </si>
  <si>
    <t>2FCNET /IID 2FCNET /SDT 231117 /EID</t>
  </si>
  <si>
    <t>QUALIS /IID QUALIS /SDT 231117 /EID</t>
  </si>
  <si>
    <t>CLIMEX /IID CLIMEX /SDT 231117 /EID</t>
  </si>
  <si>
    <t>QUERCEO /IID QUERCEO /SDT 231117 /E</t>
  </si>
  <si>
    <t>GC RE INDIGO NEO ECH/171123 ID EMET</t>
  </si>
  <si>
    <t>EDF ECH/171123 ID EMETTEUR/FR47EDF0</t>
  </si>
  <si>
    <t>DHL INTERNAT. EXP FRANCE ECH/171123</t>
  </si>
  <si>
    <t>MAAFASSURANC /IID MAAFASSURANC /SDT</t>
  </si>
  <si>
    <t>EDF ECH/231123 ID EMETTEUR/FR47EDF0</t>
  </si>
  <si>
    <t>DHL INTERNAT. EXP FRANCE ECH/241123</t>
  </si>
  <si>
    <t>AMAZON BUSINESS EU SARL ECH/271123</t>
  </si>
  <si>
    <t>ORANGE SA ECH/271123 ID EMETTEUR/FR</t>
  </si>
  <si>
    <t>AMAZON PAYMENTS EUROPE S.C.A. AMAZO</t>
  </si>
  <si>
    <t>MARCEL /IID MARCEL /SDT 231130 /EID</t>
  </si>
  <si>
    <t>QUADRAPRO /IID QUADRAPRO /SDT 23113</t>
  </si>
  <si>
    <t>DEUTSCHESPAT /IID DEUTSCHESPAT /SDT</t>
  </si>
  <si>
    <t>CHRONOPOST CHRONOPOST ECH/301123 ID</t>
  </si>
  <si>
    <t>DHL INTERNAT. EXP FRANCE ECH/301123</t>
  </si>
  <si>
    <t>TEMSYS - amende denis bicken</t>
  </si>
  <si>
    <t>SATVEN INDIA - 680/HYD/23-24</t>
  </si>
  <si>
    <t>NDF PEIGNIER</t>
  </si>
  <si>
    <t>OK TVA sur NDF</t>
  </si>
  <si>
    <t>OK tva sur NDF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</si>
</sst>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/>
    <xf numFmtId="0" fontId="10" fillId="4" borderId="0" applyNumberFormat="0" applyBorder="0" applyAlignment="0" applyProtection="0"/>
    <xf numFmtId="0" fontId="11" fillId="0" borderId="0"/>
    <xf numFmtId="0" fontId="17" fillId="0" borderId="0"/>
    <xf numFmtId="0" fontId="19" fillId="0" borderId="0"/>
    <xf numFmtId="0" fontId="21" fillId="0" borderId="0"/>
    <xf numFmtId="0" fontId="22" fillId="0" borderId="0"/>
    <xf numFmtId="0" fontId="23" fillId="0" borderId="0"/>
    <xf numFmtId="0" fontId="25" fillId="0" borderId="0"/>
    <xf numFmtId="0" fontId="26" fillId="0" borderId="0"/>
  </cellStyleXfs>
  <cellXfs count="200">
    <xf numFmtId="0" fontId="0" fillId="0" borderId="0" xfId="0"/>
    <xf numFmtId="14" fontId="0" fillId="0" borderId="0" xfId="0" applyNumberFormat="1"/>
    <xf numFmtId="14" fontId="5" fillId="0" borderId="0" xfId="0" applyNumberFormat="1" applyFont="1"/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17" fontId="0" fillId="0" borderId="0" xfId="0" applyNumberFormat="1"/>
    <xf numFmtId="14" fontId="4" fillId="0" borderId="0" xfId="0" applyNumberFormat="1" applyFont="1"/>
    <xf numFmtId="164" fontId="0" fillId="0" borderId="0" xfId="0" applyNumberFormat="1"/>
    <xf numFmtId="0" fontId="7" fillId="0" borderId="0" xfId="4" applyFont="1"/>
    <xf numFmtId="0" fontId="0" fillId="0" borderId="0" xfId="0" applyAlignment="1">
      <alignment horizontal="left"/>
    </xf>
    <xf numFmtId="165" fontId="0" fillId="0" borderId="0" xfId="0" applyNumberFormat="1"/>
    <xf numFmtId="4" fontId="0" fillId="0" borderId="0" xfId="0" applyNumberFormat="1"/>
    <xf numFmtId="4" fontId="4" fillId="0" borderId="0" xfId="0" applyNumberFormat="1" applyFont="1" applyAlignment="1">
      <alignment horizontal="center"/>
    </xf>
    <xf numFmtId="4" fontId="0" fillId="0" borderId="0" xfId="1" applyNumberFormat="1" applyFont="1"/>
    <xf numFmtId="4" fontId="4" fillId="0" borderId="0" xfId="1" applyNumberFormat="1" applyFont="1"/>
    <xf numFmtId="4" fontId="8" fillId="2" borderId="2" xfId="2" applyNumberFormat="1" applyFont="1" applyBorder="1" applyAlignment="1">
      <alignment horizontal="center" vertical="center"/>
    </xf>
    <xf numFmtId="4" fontId="8" fillId="2" borderId="2" xfId="1" applyNumberFormat="1" applyFont="1" applyFill="1" applyBorder="1"/>
    <xf numFmtId="4" fontId="8" fillId="2" borderId="3" xfId="1" applyNumberFormat="1" applyFont="1" applyFill="1" applyBorder="1"/>
    <xf numFmtId="4" fontId="3" fillId="3" borderId="2" xfId="3" applyNumberFormat="1" applyBorder="1"/>
    <xf numFmtId="4" fontId="3" fillId="3" borderId="3" xfId="1" applyNumberFormat="1" applyFont="1" applyFill="1" applyBorder="1"/>
    <xf numFmtId="0" fontId="0" fillId="0" borderId="4" xfId="0" applyBorder="1"/>
    <xf numFmtId="14" fontId="0" fillId="0" borderId="4" xfId="0" applyNumberFormat="1" applyBorder="1"/>
    <xf numFmtId="4" fontId="0" fillId="0" borderId="4" xfId="0" applyNumberFormat="1" applyBorder="1"/>
    <xf numFmtId="17" fontId="4" fillId="0" borderId="3" xfId="0" applyNumberFormat="1" applyFont="1" applyBorder="1"/>
    <xf numFmtId="0" fontId="4" fillId="0" borderId="5" xfId="0" applyFont="1" applyBorder="1"/>
    <xf numFmtId="0" fontId="3" fillId="3" borderId="0" xfId="3"/>
    <xf numFmtId="4" fontId="3" fillId="3" borderId="0" xfId="3" applyNumberFormat="1"/>
    <xf numFmtId="14" fontId="3" fillId="3" borderId="0" xfId="3" applyNumberFormat="1"/>
    <xf numFmtId="0" fontId="3" fillId="3" borderId="0" xfId="3" applyAlignment="1">
      <alignment horizontal="left"/>
    </xf>
    <xf numFmtId="0" fontId="10" fillId="4" borderId="0" xfId="5"/>
    <xf numFmtId="14" fontId="10" fillId="4" borderId="0" xfId="5" applyNumberFormat="1"/>
    <xf numFmtId="4" fontId="10" fillId="4" borderId="0" xfId="5" applyNumberFormat="1"/>
    <xf numFmtId="0" fontId="10" fillId="4" borderId="0" xfId="5" applyAlignment="1">
      <alignment horizontal="left"/>
    </xf>
    <xf numFmtId="0" fontId="4" fillId="0" borderId="6" xfId="0" applyFont="1" applyBorder="1"/>
    <xf numFmtId="14" fontId="4" fillId="0" borderId="6" xfId="0" applyNumberFormat="1" applyFont="1" applyBorder="1"/>
    <xf numFmtId="4" fontId="4" fillId="0" borderId="6" xfId="0" applyNumberFormat="1" applyFont="1" applyBorder="1"/>
    <xf numFmtId="14" fontId="0" fillId="0" borderId="6" xfId="0" applyNumberFormat="1" applyBorder="1"/>
    <xf numFmtId="0" fontId="0" fillId="0" borderId="6" xfId="0" applyBorder="1"/>
    <xf numFmtId="4" fontId="0" fillId="0" borderId="6" xfId="1" applyNumberFormat="1" applyFont="1" applyBorder="1"/>
    <xf numFmtId="4" fontId="0" fillId="0" borderId="6" xfId="0" applyNumberFormat="1" applyBorder="1"/>
    <xf numFmtId="17" fontId="0" fillId="0" borderId="6" xfId="0" applyNumberFormat="1" applyBorder="1"/>
    <xf numFmtId="49" fontId="0" fillId="0" borderId="6" xfId="0" applyNumberFormat="1" applyBorder="1"/>
    <xf numFmtId="4" fontId="6" fillId="0" borderId="6" xfId="1" applyNumberFormat="1" applyFont="1" applyBorder="1"/>
    <xf numFmtId="14" fontId="6" fillId="0" borderId="6" xfId="4" applyNumberFormat="1" applyBorder="1"/>
    <xf numFmtId="4" fontId="4" fillId="0" borderId="6" xfId="1" applyNumberFormat="1" applyFont="1" applyBorder="1"/>
    <xf numFmtId="0" fontId="3" fillId="3" borderId="6" xfId="3" applyBorder="1" applyAlignment="1">
      <alignment horizontal="right"/>
    </xf>
    <xf numFmtId="14" fontId="3" fillId="3" borderId="6" xfId="3" applyNumberFormat="1" applyBorder="1"/>
    <xf numFmtId="0" fontId="3" fillId="3" borderId="6" xfId="3" applyBorder="1"/>
    <xf numFmtId="4" fontId="3" fillId="3" borderId="6" xfId="3" applyNumberFormat="1" applyBorder="1"/>
    <xf numFmtId="4" fontId="4" fillId="0" borderId="0" xfId="1" applyNumberFormat="1" applyFont="1" applyBorder="1"/>
    <xf numFmtId="0" fontId="11" fillId="0" borderId="0" xfId="6"/>
    <xf numFmtId="14" fontId="0" fillId="0" borderId="6" xfId="0" applyNumberFormat="1" applyBorder="1" applyAlignment="1">
      <alignment horizontal="center"/>
    </xf>
    <xf numFmtId="0" fontId="4" fillId="6" borderId="0" xfId="0" applyFont="1" applyFill="1" applyAlignment="1">
      <alignment horizontal="center"/>
    </xf>
    <xf numFmtId="3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4" fontId="13" fillId="0" borderId="0" xfId="1" applyNumberFormat="1" applyFont="1" applyBorder="1"/>
    <xf numFmtId="4" fontId="12" fillId="0" borderId="6" xfId="0" applyNumberFormat="1" applyFont="1" applyBorder="1"/>
    <xf numFmtId="4" fontId="12" fillId="0" borderId="6" xfId="1" applyNumberFormat="1" applyFont="1" applyBorder="1"/>
    <xf numFmtId="4" fontId="14" fillId="0" borderId="6" xfId="1" applyNumberFormat="1" applyFont="1" applyBorder="1"/>
    <xf numFmtId="0" fontId="12" fillId="3" borderId="6" xfId="3" applyFont="1" applyBorder="1" applyAlignment="1">
      <alignment horizontal="right"/>
    </xf>
    <xf numFmtId="14" fontId="12" fillId="3" borderId="6" xfId="3" applyNumberFormat="1" applyFont="1" applyBorder="1"/>
    <xf numFmtId="0" fontId="12" fillId="3" borderId="6" xfId="3" applyFont="1" applyBorder="1"/>
    <xf numFmtId="4" fontId="12" fillId="3" borderId="6" xfId="3" applyNumberFormat="1" applyFont="1" applyBorder="1"/>
    <xf numFmtId="14" fontId="12" fillId="3" borderId="6" xfId="3" applyNumberFormat="1" applyFont="1" applyBorder="1" applyAlignment="1">
      <alignment wrapText="1"/>
    </xf>
    <xf numFmtId="0" fontId="12" fillId="3" borderId="6" xfId="3" applyFont="1" applyBorder="1" applyAlignment="1">
      <alignment wrapText="1"/>
    </xf>
    <xf numFmtId="4" fontId="15" fillId="0" borderId="6" xfId="1" applyNumberFormat="1" applyFont="1" applyBorder="1"/>
    <xf numFmtId="0" fontId="0" fillId="0" borderId="6" xfId="0" applyBorder="1" applyAlignment="1">
      <alignment wrapText="1"/>
    </xf>
    <xf numFmtId="4" fontId="4" fillId="7" borderId="6" xfId="1" applyNumberFormat="1" applyFont="1" applyFill="1" applyBorder="1"/>
    <xf numFmtId="4" fontId="4" fillId="7" borderId="6" xfId="0" applyNumberFormat="1" applyFont="1" applyFill="1" applyBorder="1"/>
    <xf numFmtId="14" fontId="11" fillId="0" borderId="6" xfId="6" applyNumberFormat="1" applyBorder="1"/>
    <xf numFmtId="0" fontId="5" fillId="0" borderId="0" xfId="0" applyFont="1" applyAlignment="1">
      <alignment horizontal="center"/>
    </xf>
    <xf numFmtId="4" fontId="0" fillId="0" borderId="0" xfId="1" applyNumberFormat="1" applyFont="1" applyFill="1" applyBorder="1"/>
    <xf numFmtId="4" fontId="4" fillId="0" borderId="0" xfId="1" applyNumberFormat="1" applyFont="1" applyFill="1" applyBorder="1"/>
    <xf numFmtId="4" fontId="6" fillId="0" borderId="0" xfId="1" applyNumberFormat="1" applyFont="1" applyFill="1" applyBorder="1"/>
    <xf numFmtId="4" fontId="8" fillId="0" borderId="0" xfId="1" applyNumberFormat="1" applyFont="1" applyFill="1" applyBorder="1"/>
    <xf numFmtId="4" fontId="13" fillId="0" borderId="0" xfId="1" applyNumberFormat="1" applyFont="1" applyFill="1" applyBorder="1"/>
    <xf numFmtId="4" fontId="3" fillId="0" borderId="0" xfId="1" applyNumberFormat="1" applyFont="1" applyFill="1" applyBorder="1"/>
    <xf numFmtId="4" fontId="15" fillId="0" borderId="0" xfId="1" applyNumberFormat="1" applyFont="1" applyFill="1" applyBorder="1"/>
    <xf numFmtId="4" fontId="0" fillId="0" borderId="0" xfId="1" applyNumberFormat="1" applyFont="1" applyFill="1"/>
    <xf numFmtId="4" fontId="14" fillId="0" borderId="0" xfId="1" applyNumberFormat="1" applyFont="1" applyFill="1" applyBorder="1"/>
    <xf numFmtId="4" fontId="12" fillId="0" borderId="0" xfId="3" applyNumberFormat="1" applyFont="1" applyFill="1" applyBorder="1"/>
    <xf numFmtId="4" fontId="3" fillId="0" borderId="0" xfId="3" applyNumberFormat="1" applyFill="1" applyBorder="1"/>
    <xf numFmtId="4" fontId="4" fillId="0" borderId="0" xfId="1" applyNumberFormat="1" applyFont="1" applyFill="1"/>
    <xf numFmtId="4" fontId="4" fillId="0" borderId="6" xfId="1" applyNumberFormat="1" applyFont="1" applyFill="1" applyBorder="1"/>
    <xf numFmtId="0" fontId="16" fillId="0" borderId="6" xfId="0" applyFont="1" applyBorder="1"/>
    <xf numFmtId="14" fontId="16" fillId="0" borderId="6" xfId="0" applyNumberFormat="1" applyFont="1" applyBorder="1"/>
    <xf numFmtId="4" fontId="16" fillId="0" borderId="6" xfId="0" applyNumberFormat="1" applyFont="1" applyBorder="1"/>
    <xf numFmtId="4" fontId="16" fillId="0" borderId="6" xfId="1" applyNumberFormat="1" applyFont="1" applyFill="1" applyBorder="1"/>
    <xf numFmtId="4" fontId="6" fillId="0" borderId="6" xfId="1" applyNumberFormat="1" applyFont="1" applyFill="1" applyBorder="1"/>
    <xf numFmtId="0" fontId="16" fillId="0" borderId="6" xfId="3" applyFont="1" applyFill="1" applyBorder="1" applyAlignment="1">
      <alignment horizontal="right"/>
    </xf>
    <xf numFmtId="14" fontId="16" fillId="0" borderId="6" xfId="3" applyNumberFormat="1" applyFont="1" applyFill="1" applyBorder="1"/>
    <xf numFmtId="0" fontId="16" fillId="0" borderId="6" xfId="3" applyFont="1" applyFill="1" applyBorder="1"/>
    <xf numFmtId="4" fontId="16" fillId="0" borderId="6" xfId="3" applyNumberFormat="1" applyFont="1" applyFill="1" applyBorder="1"/>
    <xf numFmtId="0" fontId="11" fillId="0" borderId="6" xfId="6" applyBorder="1"/>
    <xf numFmtId="0" fontId="16" fillId="0" borderId="6" xfId="0" applyFont="1" applyBorder="1" applyAlignment="1">
      <alignment horizontal="left"/>
    </xf>
    <xf numFmtId="14" fontId="16" fillId="0" borderId="6" xfId="3" applyNumberFormat="1" applyFont="1" applyFill="1" applyBorder="1" applyAlignment="1">
      <alignment horizontal="left"/>
    </xf>
    <xf numFmtId="0" fontId="16" fillId="0" borderId="6" xfId="3" applyFont="1" applyFill="1" applyBorder="1" applyAlignment="1">
      <alignment horizontal="left"/>
    </xf>
    <xf numFmtId="4" fontId="16" fillId="0" borderId="6" xfId="3" applyNumberFormat="1" applyFont="1" applyFill="1" applyBorder="1" applyAlignment="1">
      <alignment horizontal="right"/>
    </xf>
    <xf numFmtId="0" fontId="0" fillId="8" borderId="6" xfId="0" applyFill="1" applyBorder="1"/>
    <xf numFmtId="14" fontId="0" fillId="0" borderId="6" xfId="0" applyNumberFormat="1" applyBorder="1" applyAlignment="1">
      <alignment horizontal="right"/>
    </xf>
    <xf numFmtId="4" fontId="2" fillId="2" borderId="2" xfId="2" applyNumberFormat="1" applyBorder="1"/>
    <xf numFmtId="4" fontId="2" fillId="2" borderId="3" xfId="2" applyNumberFormat="1" applyBorder="1"/>
    <xf numFmtId="0" fontId="6" fillId="0" borderId="6" xfId="4" applyBorder="1"/>
    <xf numFmtId="14" fontId="0" fillId="0" borderId="6" xfId="0" quotePrefix="1" applyNumberFormat="1" applyBorder="1"/>
    <xf numFmtId="14" fontId="0" fillId="8" borderId="6" xfId="0" applyNumberFormat="1" applyFill="1" applyBorder="1"/>
    <xf numFmtId="4" fontId="12" fillId="8" borderId="6" xfId="0" applyNumberFormat="1" applyFont="1" applyFill="1" applyBorder="1"/>
    <xf numFmtId="4" fontId="12" fillId="8" borderId="6" xfId="1" applyNumberFormat="1" applyFont="1" applyFill="1" applyBorder="1"/>
    <xf numFmtId="4" fontId="14" fillId="8" borderId="6" xfId="1" applyNumberFormat="1" applyFont="1" applyFill="1" applyBorder="1"/>
    <xf numFmtId="4" fontId="0" fillId="8" borderId="6" xfId="1" applyNumberFormat="1" applyFont="1" applyFill="1" applyBorder="1"/>
    <xf numFmtId="4" fontId="4" fillId="8" borderId="6" xfId="0" applyNumberFormat="1" applyFont="1" applyFill="1" applyBorder="1"/>
    <xf numFmtId="4" fontId="6" fillId="8" borderId="6" xfId="1" applyNumberFormat="1" applyFont="1" applyFill="1" applyBorder="1"/>
    <xf numFmtId="4" fontId="15" fillId="8" borderId="6" xfId="1" applyNumberFormat="1" applyFont="1" applyFill="1" applyBorder="1"/>
    <xf numFmtId="4" fontId="11" fillId="8" borderId="6" xfId="6" applyNumberFormat="1" applyFill="1" applyBorder="1"/>
    <xf numFmtId="0" fontId="17" fillId="0" borderId="0" xfId="7"/>
    <xf numFmtId="4" fontId="15" fillId="0" borderId="6" xfId="1" applyNumberFormat="1" applyFont="1" applyFill="1" applyBorder="1"/>
    <xf numFmtId="4" fontId="11" fillId="0" borderId="6" xfId="6" applyNumberFormat="1" applyBorder="1"/>
    <xf numFmtId="4" fontId="6" fillId="0" borderId="0" xfId="4" applyNumberFormat="1"/>
    <xf numFmtId="0" fontId="6" fillId="0" borderId="0" xfId="4"/>
    <xf numFmtId="14" fontId="16" fillId="0" borderId="6" xfId="3" applyNumberFormat="1" applyFont="1" applyFill="1" applyBorder="1" applyAlignment="1">
      <alignment horizontal="right"/>
    </xf>
    <xf numFmtId="0" fontId="0" fillId="5" borderId="0" xfId="0" applyFill="1"/>
    <xf numFmtId="0" fontId="4" fillId="5" borderId="0" xfId="0" applyFont="1" applyFill="1"/>
    <xf numFmtId="0" fontId="12" fillId="0" borderId="0" xfId="0" applyFont="1"/>
    <xf numFmtId="4" fontId="12" fillId="0" borderId="6" xfId="1" applyNumberFormat="1" applyFont="1" applyFill="1" applyBorder="1"/>
    <xf numFmtId="4" fontId="14" fillId="0" borderId="6" xfId="1" applyNumberFormat="1" applyFont="1" applyFill="1" applyBorder="1"/>
    <xf numFmtId="0" fontId="16" fillId="0" borderId="0" xfId="0" applyFont="1"/>
    <xf numFmtId="4" fontId="15" fillId="9" borderId="6" xfId="1" applyNumberFormat="1" applyFont="1" applyFill="1" applyBorder="1"/>
    <xf numFmtId="0" fontId="8" fillId="6" borderId="4" xfId="2" applyFont="1" applyFill="1" applyBorder="1" applyAlignment="1">
      <alignment horizontal="center" vertical="center"/>
    </xf>
    <xf numFmtId="4" fontId="8" fillId="6" borderId="4" xfId="2" applyNumberFormat="1" applyFont="1" applyFill="1" applyBorder="1" applyAlignment="1">
      <alignment horizontal="center" vertical="center"/>
    </xf>
    <xf numFmtId="4" fontId="8" fillId="6" borderId="4" xfId="1" applyNumberFormat="1" applyFont="1" applyFill="1" applyBorder="1"/>
    <xf numFmtId="4" fontId="0" fillId="0" borderId="6" xfId="1" applyNumberFormat="1" applyFont="1" applyFill="1" applyBorder="1"/>
    <xf numFmtId="4" fontId="0" fillId="8" borderId="6" xfId="0" applyNumberFormat="1" applyFill="1" applyBorder="1"/>
    <xf numFmtId="3" fontId="0" fillId="0" borderId="0" xfId="0" applyNumberFormat="1"/>
    <xf numFmtId="0" fontId="18" fillId="6" borderId="0" xfId="0" applyFont="1" applyFill="1" applyAlignment="1">
      <alignment horizontal="center"/>
    </xf>
    <xf numFmtId="2" fontId="0" fillId="0" borderId="6" xfId="0" applyNumberFormat="1" applyBorder="1"/>
    <xf numFmtId="2" fontId="16" fillId="0" borderId="6" xfId="3" applyNumberFormat="1" applyFont="1" applyFill="1" applyBorder="1"/>
    <xf numFmtId="2" fontId="16" fillId="0" borderId="6" xfId="1" applyNumberFormat="1" applyFont="1" applyFill="1" applyBorder="1"/>
    <xf numFmtId="2" fontId="0" fillId="6" borderId="6" xfId="0" applyNumberFormat="1" applyFill="1" applyBorder="1"/>
    <xf numFmtId="4" fontId="4" fillId="0" borderId="7" xfId="0" applyNumberFormat="1" applyFont="1" applyBorder="1"/>
    <xf numFmtId="4" fontId="0" fillId="6" borderId="6" xfId="1" applyNumberFormat="1" applyFont="1" applyFill="1" applyBorder="1"/>
    <xf numFmtId="4" fontId="4" fillId="6" borderId="6" xfId="1" applyNumberFormat="1" applyFont="1" applyFill="1" applyBorder="1"/>
    <xf numFmtId="4" fontId="4" fillId="6" borderId="6" xfId="0" applyNumberFormat="1" applyFont="1" applyFill="1" applyBorder="1"/>
    <xf numFmtId="4" fontId="0" fillId="8" borderId="0" xfId="0" applyNumberFormat="1" applyFill="1"/>
    <xf numFmtId="0" fontId="0" fillId="8" borderId="0" xfId="0" applyFill="1"/>
    <xf numFmtId="0" fontId="17" fillId="0" borderId="6" xfId="7" applyBorder="1"/>
    <xf numFmtId="0" fontId="2" fillId="2" borderId="2" xfId="2" applyBorder="1" applyAlignment="1">
      <alignment horizontal="center"/>
    </xf>
    <xf numFmtId="4" fontId="0" fillId="6" borderId="6" xfId="0" applyNumberFormat="1" applyFill="1" applyBorder="1"/>
    <xf numFmtId="0" fontId="19" fillId="0" borderId="0" xfId="8"/>
    <xf numFmtId="4" fontId="19" fillId="0" borderId="0" xfId="8" applyNumberFormat="1"/>
    <xf numFmtId="14" fontId="19" fillId="0" borderId="0" xfId="8" applyNumberFormat="1"/>
    <xf numFmtId="4" fontId="14" fillId="0" borderId="0" xfId="8" applyNumberFormat="1" applyFont="1"/>
    <xf numFmtId="14" fontId="6" fillId="0" borderId="6" xfId="4" applyNumberFormat="1" applyBorder="1" applyAlignment="1">
      <alignment horizontal="left"/>
    </xf>
    <xf numFmtId="14" fontId="11" fillId="0" borderId="6" xfId="6" applyNumberFormat="1" applyBorder="1" applyAlignment="1">
      <alignment horizontal="left"/>
    </xf>
    <xf numFmtId="0" fontId="21" fillId="0" borderId="0" xfId="9"/>
    <xf numFmtId="4" fontId="21" fillId="0" borderId="0" xfId="9" applyNumberFormat="1"/>
    <xf numFmtId="14" fontId="21" fillId="0" borderId="0" xfId="9" applyNumberFormat="1"/>
    <xf numFmtId="4" fontId="4" fillId="6" borderId="0" xfId="1" applyNumberFormat="1" applyFont="1" applyFill="1" applyBorder="1"/>
    <xf numFmtId="14" fontId="0" fillId="10" borderId="4" xfId="0" applyNumberFormat="1" applyFill="1" applyBorder="1"/>
    <xf numFmtId="0" fontId="0" fillId="10" borderId="4" xfId="0" applyFill="1" applyBorder="1"/>
    <xf numFmtId="4" fontId="0" fillId="10" borderId="4" xfId="0" applyNumberFormat="1" applyFill="1" applyBorder="1"/>
    <xf numFmtId="0" fontId="8" fillId="0" borderId="0" xfId="2" applyFont="1" applyFill="1" applyBorder="1" applyAlignment="1">
      <alignment horizontal="center" vertical="center"/>
    </xf>
    <xf numFmtId="4" fontId="8" fillId="0" borderId="0" xfId="2" applyNumberFormat="1" applyFont="1" applyFill="1" applyBorder="1" applyAlignment="1">
      <alignment horizontal="center" vertical="center"/>
    </xf>
    <xf numFmtId="0" fontId="8" fillId="6" borderId="0" xfId="2" applyFont="1" applyFill="1" applyBorder="1" applyAlignment="1">
      <alignment horizontal="center" vertical="center"/>
    </xf>
    <xf numFmtId="4" fontId="8" fillId="6" borderId="0" xfId="2" applyNumberFormat="1" applyFont="1" applyFill="1" applyBorder="1" applyAlignment="1">
      <alignment horizontal="center" vertical="center"/>
    </xf>
    <xf numFmtId="4" fontId="8" fillId="6" borderId="0" xfId="1" applyNumberFormat="1" applyFont="1" applyFill="1" applyBorder="1"/>
    <xf numFmtId="4" fontId="8" fillId="2" borderId="5" xfId="1" applyNumberFormat="1" applyFont="1" applyFill="1" applyBorder="1"/>
    <xf numFmtId="4" fontId="8" fillId="2" borderId="5" xfId="2" applyNumberFormat="1" applyFont="1" applyBorder="1" applyAlignment="1">
      <alignment vertical="center"/>
    </xf>
    <xf numFmtId="4" fontId="3" fillId="3" borderId="5" xfId="1" applyNumberFormat="1" applyFont="1" applyFill="1" applyBorder="1"/>
    <xf numFmtId="0" fontId="22" fillId="0" borderId="0" xfId="10"/>
    <xf numFmtId="14" fontId="22" fillId="0" borderId="0" xfId="10" applyNumberFormat="1"/>
    <xf numFmtId="4" fontId="22" fillId="0" borderId="0" xfId="10" applyNumberFormat="1"/>
    <xf numFmtId="0" fontId="23" fillId="0" borderId="0" xfId="11"/>
    <xf numFmtId="4" fontId="23" fillId="0" borderId="0" xfId="11" applyNumberFormat="1"/>
    <xf numFmtId="14" fontId="23" fillId="0" borderId="0" xfId="11" applyNumberFormat="1"/>
    <xf numFmtId="0" fontId="4" fillId="8" borderId="0" xfId="0" applyFont="1" applyFill="1"/>
    <xf numFmtId="4" fontId="12" fillId="6" borderId="6" xfId="0" applyNumberFormat="1" applyFont="1" applyFill="1" applyBorder="1"/>
    <xf numFmtId="4" fontId="13" fillId="0" borderId="6" xfId="0" applyNumberFormat="1" applyFont="1" applyBorder="1"/>
    <xf numFmtId="4" fontId="16" fillId="6" borderId="6" xfId="0" applyNumberFormat="1" applyFont="1" applyFill="1" applyBorder="1"/>
    <xf numFmtId="4" fontId="24" fillId="0" borderId="6" xfId="0" applyNumberFormat="1" applyFont="1" applyBorder="1"/>
    <xf numFmtId="14" fontId="6" fillId="0" borderId="0" xfId="4" applyNumberFormat="1"/>
    <xf numFmtId="14" fontId="0" fillId="0" borderId="7" xfId="0" applyNumberFormat="1" applyBorder="1"/>
    <xf numFmtId="0" fontId="25" fillId="0" borderId="0" xfId="12"/>
    <xf numFmtId="14" fontId="25" fillId="0" borderId="0" xfId="12" applyNumberFormat="1"/>
    <xf numFmtId="0" fontId="26" fillId="0" borderId="0" xfId="13"/>
    <xf numFmtId="14" fontId="26" fillId="0" borderId="0" xfId="13" applyNumberFormat="1"/>
    <xf numFmtId="4" fontId="26" fillId="0" borderId="0" xfId="13" applyNumberFormat="1"/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9" fillId="3" borderId="1" xfId="3" applyFont="1" applyBorder="1" applyAlignment="1">
      <alignment horizontal="center"/>
    </xf>
    <xf numFmtId="0" fontId="9" fillId="3" borderId="2" xfId="3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2" borderId="1" xfId="2" applyFont="1" applyBorder="1" applyAlignment="1">
      <alignment horizontal="center" vertical="center"/>
    </xf>
    <xf numFmtId="0" fontId="8" fillId="2" borderId="2" xfId="2" applyFont="1" applyBorder="1" applyAlignment="1">
      <alignment horizontal="center" vertical="center"/>
    </xf>
    <xf numFmtId="0" fontId="2" fillId="2" borderId="1" xfId="2" applyBorder="1" applyAlignment="1">
      <alignment horizontal="center"/>
    </xf>
    <xf numFmtId="0" fontId="2" fillId="2" borderId="2" xfId="2" applyBorder="1" applyAlignment="1">
      <alignment horizontal="center"/>
    </xf>
  </cellXfs>
  <cellStyles count="14">
    <cellStyle name="Bad" xfId="5" builtinId="27"/>
    <cellStyle name="Comma" xfId="1" builtinId="3"/>
    <cellStyle name="Good" xfId="2" builtinId="26"/>
    <cellStyle name="Neutral" xfId="3" builtinId="28"/>
    <cellStyle name="Normal" xfId="0" builtinId="0"/>
    <cellStyle name="Normal 10" xfId="13" xr:uid="{06233FC8-4B22-461B-9B46-FA4CFCC8A929}"/>
    <cellStyle name="Normal 2" xfId="4" xr:uid="{D9EDE805-72CF-460A-86E3-206E666489C4}"/>
    <cellStyle name="Normal 3" xfId="6" xr:uid="{7EEA72C4-73EB-4922-94DB-9699FA9A7850}"/>
    <cellStyle name="Normal 4" xfId="7" xr:uid="{D0DD9CA1-8D2B-4FA2-84A3-CA936B41F84D}"/>
    <cellStyle name="Normal 5" xfId="8" xr:uid="{0D1C0676-5BD5-49B7-B369-7BA9C7FCC056}"/>
    <cellStyle name="Normal 6" xfId="9" xr:uid="{CC7097BB-066B-4336-A966-E21FFDDE54D7}"/>
    <cellStyle name="Normal 7" xfId="10" xr:uid="{0989CDC4-266C-4C98-B4D9-EA84EC9563AC}"/>
    <cellStyle name="Normal 8" xfId="11" xr:uid="{50E1D16C-EAA3-4913-AADB-A27559C922CA}"/>
    <cellStyle name="Normal 9" xfId="12" xr:uid="{5513B5C5-CEAE-4637-AA49-2D5A8DBA2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9091-4B62-4B6C-99DC-20B3FFEA129F}">
  <dimension ref="B1:K138"/>
  <sheetViews>
    <sheetView showGridLines="0" topLeftCell="A63" zoomScaleNormal="100" workbookViewId="0">
      <selection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36.5703125" customWidth="1"/>
    <col min="5" max="5" width="16" style="13" customWidth="1"/>
    <col min="6" max="7" width="11.42578125" style="13"/>
    <col min="9" max="9" width="12.85546875" bestFit="1" customWidth="1"/>
  </cols>
  <sheetData>
    <row r="1" spans="2:7" ht="15.75" thickBot="1"/>
    <row r="2" spans="2:7" ht="15.75" thickBot="1">
      <c r="B2" s="26" t="s">
        <v>15</v>
      </c>
      <c r="C2" s="25">
        <v>44562</v>
      </c>
    </row>
    <row r="3" spans="2:7" ht="15.75" thickBot="1">
      <c r="B3" s="7"/>
    </row>
    <row r="4" spans="2:7" ht="19.5" thickBot="1">
      <c r="B4" s="193" t="s">
        <v>17</v>
      </c>
      <c r="C4" s="194"/>
      <c r="D4" s="194"/>
      <c r="E4" s="194"/>
      <c r="F4" s="194"/>
      <c r="G4" s="195"/>
    </row>
    <row r="5" spans="2:7" ht="19.5" thickBot="1">
      <c r="C5" s="2"/>
    </row>
    <row r="6" spans="2:7" ht="15.75" thickBot="1">
      <c r="B6" s="188" t="s">
        <v>7</v>
      </c>
      <c r="C6" s="189"/>
      <c r="D6" s="189"/>
      <c r="E6" s="189"/>
      <c r="F6" s="189"/>
      <c r="G6" s="190"/>
    </row>
    <row r="7" spans="2:7">
      <c r="B7" s="3" t="s">
        <v>248</v>
      </c>
      <c r="C7" s="4"/>
      <c r="D7" s="5"/>
      <c r="E7" s="14"/>
      <c r="F7" s="14"/>
      <c r="G7" s="14"/>
    </row>
    <row r="8" spans="2:7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</row>
    <row r="9" spans="2:7" ht="30">
      <c r="B9" s="38" t="s">
        <v>67</v>
      </c>
      <c r="C9" s="53" t="s">
        <v>70</v>
      </c>
      <c r="D9" s="69" t="s">
        <v>294</v>
      </c>
      <c r="E9" s="40"/>
      <c r="F9" s="40">
        <v>195686.74</v>
      </c>
      <c r="G9" s="41"/>
    </row>
    <row r="10" spans="2:7">
      <c r="B10" s="38"/>
      <c r="C10" s="38">
        <v>37281</v>
      </c>
      <c r="D10" s="39" t="s">
        <v>295</v>
      </c>
      <c r="E10" s="40"/>
      <c r="F10" s="40">
        <v>50000</v>
      </c>
      <c r="G10" s="41"/>
    </row>
    <row r="11" spans="2:7">
      <c r="B11" s="38" t="s">
        <v>68</v>
      </c>
      <c r="C11" s="38">
        <v>44579</v>
      </c>
      <c r="D11" s="39" t="s">
        <v>296</v>
      </c>
      <c r="E11" s="40"/>
      <c r="F11" s="40">
        <v>78274.7</v>
      </c>
      <c r="G11" s="41"/>
    </row>
    <row r="12" spans="2:7">
      <c r="B12" s="38"/>
      <c r="C12" s="38">
        <v>44586</v>
      </c>
      <c r="D12" s="39" t="s">
        <v>297</v>
      </c>
      <c r="E12" s="40"/>
      <c r="F12" s="40">
        <v>50000</v>
      </c>
      <c r="G12" s="41"/>
    </row>
    <row r="13" spans="2:7">
      <c r="B13" s="38" t="s">
        <v>69</v>
      </c>
      <c r="C13" s="38">
        <v>44588</v>
      </c>
      <c r="D13" s="42" t="s">
        <v>301</v>
      </c>
      <c r="E13" s="40"/>
      <c r="F13" s="40">
        <v>117412.05</v>
      </c>
      <c r="G13" s="40"/>
    </row>
    <row r="14" spans="2:7">
      <c r="B14" s="39"/>
      <c r="C14" s="38"/>
      <c r="D14" s="43"/>
      <c r="E14" s="40"/>
      <c r="F14" s="37"/>
      <c r="G14" s="41"/>
    </row>
    <row r="15" spans="2:7" hidden="1" outlineLevel="1">
      <c r="F15" s="6"/>
    </row>
    <row r="16" spans="2:7" hidden="1" outlineLevel="1">
      <c r="B16" s="3"/>
    </row>
    <row r="17" spans="2:11" s="3" customFormat="1" collapsed="1">
      <c r="C17" s="8"/>
      <c r="D17" s="35" t="s">
        <v>12</v>
      </c>
      <c r="E17" s="37"/>
      <c r="F17" s="37">
        <f>ROUND(SUM(F9:F16),0)</f>
        <v>491373</v>
      </c>
      <c r="G17" s="37"/>
      <c r="H17" s="6" t="s">
        <v>298</v>
      </c>
    </row>
    <row r="18" spans="2:11" ht="15.75" thickBot="1"/>
    <row r="19" spans="2:11" ht="15.75" thickBot="1">
      <c r="B19" s="188" t="s">
        <v>76</v>
      </c>
      <c r="C19" s="189"/>
      <c r="D19" s="189"/>
      <c r="E19" s="189"/>
      <c r="F19" s="189"/>
      <c r="G19" s="190"/>
    </row>
    <row r="20" spans="2:11">
      <c r="B20" s="3" t="s">
        <v>241</v>
      </c>
      <c r="E20" s="6"/>
      <c r="F20" s="6"/>
      <c r="G20" s="6"/>
    </row>
    <row r="21" spans="2:11">
      <c r="B21" s="35" t="s">
        <v>0</v>
      </c>
      <c r="C21" s="36" t="s">
        <v>73</v>
      </c>
      <c r="D21" s="35" t="s">
        <v>16</v>
      </c>
      <c r="E21" s="37" t="s">
        <v>2</v>
      </c>
      <c r="F21" s="37" t="s">
        <v>3</v>
      </c>
      <c r="G21" s="37" t="s">
        <v>4</v>
      </c>
    </row>
    <row r="22" spans="2:11">
      <c r="B22" s="38"/>
      <c r="C22" s="38"/>
      <c r="D22" s="39" t="s">
        <v>249</v>
      </c>
      <c r="E22" s="40"/>
      <c r="F22" s="40">
        <v>1667.2</v>
      </c>
      <c r="G22" s="40">
        <f>+F22*0.2</f>
        <v>333.44000000000005</v>
      </c>
    </row>
    <row r="23" spans="2:11" outlineLevel="1">
      <c r="B23" s="39"/>
      <c r="C23" s="45"/>
      <c r="D23" s="39"/>
      <c r="E23" s="41"/>
      <c r="F23" s="41"/>
      <c r="G23" s="41"/>
    </row>
    <row r="24" spans="2:11">
      <c r="B24" s="3"/>
      <c r="C24" s="8"/>
      <c r="D24" s="35" t="s">
        <v>12</v>
      </c>
      <c r="E24" s="46">
        <f>SUM(E23:E23)</f>
        <v>0</v>
      </c>
      <c r="F24" s="70">
        <f>ROUND(SUM(F22:F23),0)</f>
        <v>1667</v>
      </c>
      <c r="G24" s="46">
        <f>SUM(G22:G23)</f>
        <v>333.44000000000005</v>
      </c>
      <c r="H24" s="6" t="s">
        <v>299</v>
      </c>
      <c r="K24" t="s">
        <v>302</v>
      </c>
    </row>
    <row r="25" spans="2:11" ht="15.75" thickBot="1">
      <c r="B25" s="3"/>
      <c r="C25" s="8"/>
      <c r="D25" s="3"/>
      <c r="E25" s="51"/>
      <c r="F25" s="51"/>
      <c r="G25" s="51"/>
    </row>
    <row r="26" spans="2:11" ht="15.75" thickBot="1">
      <c r="B26" s="188" t="s">
        <v>78</v>
      </c>
      <c r="C26" s="189"/>
      <c r="D26" s="189"/>
      <c r="E26" s="189"/>
      <c r="F26" s="189"/>
      <c r="G26" s="190"/>
    </row>
    <row r="27" spans="2:11">
      <c r="B27" s="3" t="s">
        <v>77</v>
      </c>
      <c r="E27" s="6"/>
      <c r="F27" s="6"/>
      <c r="G27" s="6"/>
    </row>
    <row r="28" spans="2:11">
      <c r="B28" s="35" t="s">
        <v>0</v>
      </c>
      <c r="C28" s="36" t="s">
        <v>73</v>
      </c>
      <c r="D28" s="35" t="s">
        <v>16</v>
      </c>
      <c r="E28" s="37" t="s">
        <v>2</v>
      </c>
      <c r="F28" s="37" t="s">
        <v>3</v>
      </c>
      <c r="G28" s="37" t="s">
        <v>4</v>
      </c>
      <c r="I28" s="9"/>
    </row>
    <row r="29" spans="2:11">
      <c r="B29" s="38"/>
      <c r="C29" s="38"/>
      <c r="D29" s="39"/>
      <c r="E29" s="40"/>
      <c r="F29" s="40">
        <v>0</v>
      </c>
      <c r="G29" s="40">
        <f>+F29*0.2</f>
        <v>0</v>
      </c>
      <c r="I29" s="9"/>
    </row>
    <row r="30" spans="2:11" s="3" customFormat="1">
      <c r="C30" s="8"/>
      <c r="D30" s="35" t="s">
        <v>12</v>
      </c>
      <c r="E30" s="46">
        <f>SUM(E29)</f>
        <v>0</v>
      </c>
      <c r="F30" s="46">
        <f>SUM(F29)</f>
        <v>0</v>
      </c>
      <c r="G30" s="46">
        <f>SUM(G29)</f>
        <v>0</v>
      </c>
    </row>
    <row r="31" spans="2:11" ht="15.75" thickBot="1"/>
    <row r="32" spans="2:11" ht="15.75" thickBot="1">
      <c r="B32" s="188" t="s">
        <v>6</v>
      </c>
      <c r="C32" s="189"/>
      <c r="D32" s="189"/>
      <c r="E32" s="189"/>
      <c r="F32" s="189"/>
      <c r="G32" s="190"/>
    </row>
    <row r="33" spans="2:10">
      <c r="B33" s="10" t="s">
        <v>10</v>
      </c>
      <c r="E33" s="6"/>
      <c r="F33" s="6"/>
      <c r="G33" s="6"/>
    </row>
    <row r="34" spans="2:10">
      <c r="B34" s="35" t="s">
        <v>0</v>
      </c>
      <c r="C34" s="36" t="s">
        <v>73</v>
      </c>
      <c r="D34" s="35" t="s">
        <v>16</v>
      </c>
      <c r="E34" s="37" t="s">
        <v>2</v>
      </c>
      <c r="F34" s="37" t="s">
        <v>3</v>
      </c>
      <c r="G34" s="37" t="s">
        <v>4</v>
      </c>
    </row>
    <row r="35" spans="2:10">
      <c r="B35" s="38"/>
      <c r="C35" s="45"/>
      <c r="D35" s="39" t="s">
        <v>244</v>
      </c>
      <c r="E35" s="41"/>
      <c r="F35" s="40">
        <v>392</v>
      </c>
      <c r="G35" s="44">
        <f t="shared" ref="G35:G40" si="0">F35*0.2</f>
        <v>78.400000000000006</v>
      </c>
    </row>
    <row r="36" spans="2:10">
      <c r="B36" s="39"/>
      <c r="C36" s="38"/>
      <c r="D36" s="43" t="s">
        <v>245</v>
      </c>
      <c r="E36" s="40"/>
      <c r="F36" s="41">
        <v>152</v>
      </c>
      <c r="G36" s="44">
        <f t="shared" si="0"/>
        <v>30.400000000000002</v>
      </c>
    </row>
    <row r="37" spans="2:10">
      <c r="B37" s="39"/>
      <c r="C37" s="38"/>
      <c r="D37" s="43" t="s">
        <v>246</v>
      </c>
      <c r="E37" s="40"/>
      <c r="F37" s="41">
        <v>9322</v>
      </c>
      <c r="G37" s="44">
        <f t="shared" si="0"/>
        <v>1864.4</v>
      </c>
    </row>
    <row r="38" spans="2:10">
      <c r="B38" s="39"/>
      <c r="C38" s="38"/>
      <c r="D38" s="43" t="s">
        <v>247</v>
      </c>
      <c r="E38" s="40"/>
      <c r="F38" s="41">
        <v>402</v>
      </c>
      <c r="G38" s="44">
        <f t="shared" si="0"/>
        <v>80.400000000000006</v>
      </c>
    </row>
    <row r="39" spans="2:10">
      <c r="B39" s="39"/>
      <c r="C39" s="38"/>
      <c r="D39" s="43" t="s">
        <v>242</v>
      </c>
      <c r="E39" s="40"/>
      <c r="F39" s="41">
        <v>5833</v>
      </c>
      <c r="G39" s="44">
        <f t="shared" si="0"/>
        <v>1166.6000000000001</v>
      </c>
    </row>
    <row r="40" spans="2:10">
      <c r="B40" s="39"/>
      <c r="C40" s="38"/>
      <c r="D40" s="43" t="s">
        <v>243</v>
      </c>
      <c r="E40" s="40"/>
      <c r="F40" s="41">
        <v>6080</v>
      </c>
      <c r="G40" s="44">
        <f t="shared" si="0"/>
        <v>1216</v>
      </c>
    </row>
    <row r="41" spans="2:10">
      <c r="D41" s="35" t="s">
        <v>13</v>
      </c>
      <c r="E41" s="37"/>
      <c r="F41" s="71">
        <f>SUM(F35:F40)</f>
        <v>22181</v>
      </c>
      <c r="G41" s="37">
        <f>SUM(G35:G40)</f>
        <v>4436.2</v>
      </c>
      <c r="H41" s="6" t="s">
        <v>300</v>
      </c>
      <c r="J41" t="s">
        <v>303</v>
      </c>
    </row>
    <row r="42" spans="2:10" ht="16.5" customHeight="1" thickBot="1"/>
    <row r="43" spans="2:10" ht="15.75" thickBot="1">
      <c r="B43" s="196" t="s">
        <v>14</v>
      </c>
      <c r="C43" s="197"/>
      <c r="D43" s="197"/>
      <c r="E43" s="17"/>
      <c r="F43" s="18">
        <f>F24+F41+F30</f>
        <v>23848</v>
      </c>
      <c r="G43" s="19">
        <f>ROUND(F43*20%,0)</f>
        <v>4770</v>
      </c>
      <c r="H43" s="6" t="s">
        <v>304</v>
      </c>
    </row>
    <row r="46" spans="2:10" ht="15.75" thickBot="1">
      <c r="B46" s="22"/>
      <c r="C46" s="23"/>
      <c r="D46" s="22"/>
      <c r="E46" s="24"/>
      <c r="F46" s="24"/>
      <c r="G46" s="24"/>
    </row>
    <row r="47" spans="2:10" ht="15.75" thickBot="1"/>
    <row r="48" spans="2:10" ht="15.75" thickBot="1">
      <c r="B48" s="188" t="s">
        <v>11</v>
      </c>
      <c r="C48" s="189"/>
      <c r="D48" s="189"/>
      <c r="E48" s="189"/>
      <c r="F48" s="189"/>
      <c r="G48" s="190"/>
    </row>
    <row r="49" spans="2:10">
      <c r="B49" s="54"/>
      <c r="C49" s="54"/>
      <c r="D49" s="54"/>
      <c r="E49" s="54"/>
      <c r="F49" s="54"/>
      <c r="G49" s="54"/>
    </row>
    <row r="50" spans="2:10">
      <c r="B50" s="3" t="s">
        <v>253</v>
      </c>
      <c r="C50" s="54"/>
      <c r="D50" s="54"/>
      <c r="E50" s="54"/>
      <c r="F50" s="54"/>
      <c r="G50" s="54"/>
    </row>
    <row r="51" spans="2:10">
      <c r="B51" s="54"/>
      <c r="C51" s="54"/>
      <c r="D51" s="54"/>
      <c r="E51" s="54"/>
      <c r="F51" s="54"/>
      <c r="G51" s="54"/>
    </row>
    <row r="52" spans="2:10">
      <c r="B52" s="35" t="s">
        <v>0</v>
      </c>
      <c r="C52" s="36" t="s">
        <v>73</v>
      </c>
      <c r="D52" s="35" t="s">
        <v>16</v>
      </c>
      <c r="E52" s="37" t="s">
        <v>2</v>
      </c>
      <c r="F52" s="37" t="s">
        <v>3</v>
      </c>
      <c r="G52" s="37" t="s">
        <v>4</v>
      </c>
    </row>
    <row r="53" spans="2:10">
      <c r="B53" s="55">
        <v>9047305362280120</v>
      </c>
      <c r="C53" s="57">
        <v>44589</v>
      </c>
      <c r="D53" s="39" t="s">
        <v>254</v>
      </c>
      <c r="E53" s="41">
        <f>F53+G53</f>
        <v>2366.52</v>
      </c>
      <c r="F53" s="40">
        <v>1972.1</v>
      </c>
      <c r="G53" s="44">
        <f>+F53*0.2</f>
        <v>394.42</v>
      </c>
    </row>
    <row r="54" spans="2:10">
      <c r="B54" s="55">
        <v>9047267751</v>
      </c>
      <c r="C54" s="57">
        <v>44578</v>
      </c>
      <c r="D54" s="39" t="s">
        <v>254</v>
      </c>
      <c r="E54" s="41">
        <f>F54+G54</f>
        <v>5954.8200000000006</v>
      </c>
      <c r="F54" s="40">
        <v>4962.3500000000004</v>
      </c>
      <c r="G54" s="44">
        <f>+F54*0.2</f>
        <v>992.47000000000014</v>
      </c>
    </row>
    <row r="55" spans="2:10">
      <c r="B55" s="54"/>
      <c r="C55" s="54"/>
      <c r="D55" s="35" t="s">
        <v>12</v>
      </c>
      <c r="E55" s="46">
        <f>SUM(E53:E54)</f>
        <v>8321.34</v>
      </c>
      <c r="F55" s="46">
        <f>SUM(F53:F54)</f>
        <v>6934.4500000000007</v>
      </c>
      <c r="G55" s="46">
        <f>SUM(G53:G54)</f>
        <v>1386.89</v>
      </c>
      <c r="H55" s="6"/>
    </row>
    <row r="56" spans="2:10" ht="15.75" thickBot="1">
      <c r="B56" s="54"/>
      <c r="C56" s="54"/>
      <c r="D56" s="3"/>
      <c r="E56" s="51"/>
      <c r="F56" s="51"/>
      <c r="G56" s="58"/>
      <c r="H56" s="6"/>
    </row>
    <row r="57" spans="2:10" ht="15.75" thickBot="1">
      <c r="B57" s="191" t="s">
        <v>284</v>
      </c>
      <c r="C57" s="192"/>
      <c r="D57" s="192"/>
      <c r="E57" s="20"/>
      <c r="F57" s="20"/>
      <c r="G57" s="21">
        <f>ROUND(G55,0)</f>
        <v>1387</v>
      </c>
      <c r="H57" s="6" t="s">
        <v>256</v>
      </c>
      <c r="J57">
        <v>445620</v>
      </c>
    </row>
    <row r="58" spans="2:10">
      <c r="B58" s="54"/>
      <c r="C58" s="54"/>
      <c r="D58" s="3"/>
      <c r="E58" s="51"/>
      <c r="F58" s="51"/>
      <c r="G58" s="58"/>
      <c r="H58" s="6"/>
    </row>
    <row r="59" spans="2:10">
      <c r="B59" s="54"/>
      <c r="C59" s="54"/>
      <c r="D59" s="3"/>
      <c r="E59" s="51"/>
      <c r="F59" s="51"/>
      <c r="G59" s="58"/>
    </row>
    <row r="60" spans="2:10">
      <c r="B60" s="3" t="s">
        <v>255</v>
      </c>
      <c r="C60" s="54"/>
      <c r="D60" s="3"/>
      <c r="E60" s="51"/>
      <c r="F60" s="51"/>
      <c r="G60" s="58"/>
    </row>
    <row r="61" spans="2:10">
      <c r="B61" s="3"/>
      <c r="C61" s="54"/>
      <c r="D61" s="3"/>
      <c r="E61" s="51"/>
      <c r="F61" s="51"/>
      <c r="G61" s="58"/>
    </row>
    <row r="62" spans="2:10">
      <c r="B62" s="35" t="s">
        <v>0</v>
      </c>
      <c r="C62" s="36" t="s">
        <v>73</v>
      </c>
      <c r="D62" s="35" t="s">
        <v>16</v>
      </c>
      <c r="E62" s="37" t="s">
        <v>2</v>
      </c>
      <c r="F62" s="37" t="s">
        <v>3</v>
      </c>
      <c r="G62" s="37" t="s">
        <v>4</v>
      </c>
    </row>
    <row r="63" spans="2:10">
      <c r="B63" s="55" t="s">
        <v>257</v>
      </c>
      <c r="C63" s="57">
        <v>44561</v>
      </c>
      <c r="D63" t="s">
        <v>258</v>
      </c>
      <c r="E63" s="41">
        <f>F63+G63</f>
        <v>248.51999999999998</v>
      </c>
      <c r="F63" s="40">
        <v>207.1</v>
      </c>
      <c r="G63" s="68">
        <f>+F63*0.2</f>
        <v>41.42</v>
      </c>
    </row>
    <row r="64" spans="2:10">
      <c r="B64" s="55"/>
      <c r="C64" s="57">
        <v>44564</v>
      </c>
      <c r="D64" s="39" t="s">
        <v>259</v>
      </c>
      <c r="E64" s="41">
        <f t="shared" ref="E64:E69" si="1">+F64+G64</f>
        <v>22.992000000000001</v>
      </c>
      <c r="F64" s="40">
        <v>19.16</v>
      </c>
      <c r="G64" s="68">
        <f>+F64*0.2</f>
        <v>3.8320000000000003</v>
      </c>
    </row>
    <row r="65" spans="2:10">
      <c r="B65" s="56">
        <v>5440459950</v>
      </c>
      <c r="C65" s="57">
        <v>44592</v>
      </c>
      <c r="D65" s="39" t="s">
        <v>34</v>
      </c>
      <c r="E65" s="41">
        <f t="shared" si="1"/>
        <v>363.9</v>
      </c>
      <c r="F65" s="40">
        <v>303.25</v>
      </c>
      <c r="G65" s="68">
        <v>60.65</v>
      </c>
    </row>
    <row r="66" spans="2:10">
      <c r="B66" s="56">
        <v>122201005417</v>
      </c>
      <c r="C66" s="57">
        <v>44562</v>
      </c>
      <c r="D66" s="39" t="s">
        <v>282</v>
      </c>
      <c r="E66" s="41">
        <f t="shared" si="1"/>
        <v>432</v>
      </c>
      <c r="F66" s="40">
        <v>360</v>
      </c>
      <c r="G66" s="68">
        <v>72</v>
      </c>
    </row>
    <row r="67" spans="2:10">
      <c r="B67" s="56">
        <v>76352543</v>
      </c>
      <c r="C67" s="57">
        <v>44592</v>
      </c>
      <c r="D67" s="39" t="s">
        <v>282</v>
      </c>
      <c r="E67" s="41">
        <f t="shared" si="1"/>
        <v>287.88</v>
      </c>
      <c r="F67" s="40">
        <v>239.9</v>
      </c>
      <c r="G67" s="68">
        <v>47.98</v>
      </c>
    </row>
    <row r="68" spans="2:10">
      <c r="B68" s="56">
        <v>76425022</v>
      </c>
      <c r="C68" s="57">
        <v>44592</v>
      </c>
      <c r="D68" s="39" t="s">
        <v>282</v>
      </c>
      <c r="E68" s="41">
        <f t="shared" si="1"/>
        <v>3655.16</v>
      </c>
      <c r="F68" s="40">
        <v>3045.97</v>
      </c>
      <c r="G68" s="68">
        <v>609.19000000000005</v>
      </c>
    </row>
    <row r="69" spans="2:10">
      <c r="B69" s="56">
        <v>76425022</v>
      </c>
      <c r="C69" s="57">
        <v>44592</v>
      </c>
      <c r="D69" s="39" t="s">
        <v>283</v>
      </c>
      <c r="E69" s="41">
        <f t="shared" si="1"/>
        <v>287.66999999999996</v>
      </c>
      <c r="F69" s="40">
        <v>239.73</v>
      </c>
      <c r="G69" s="68">
        <v>47.94</v>
      </c>
    </row>
    <row r="70" spans="2:10">
      <c r="B70" s="54"/>
      <c r="C70" s="54"/>
      <c r="D70" s="35" t="s">
        <v>12</v>
      </c>
      <c r="E70" s="46">
        <f>SUM(E63:E69)</f>
        <v>5298.1219999999994</v>
      </c>
      <c r="F70" s="46">
        <f>SUM(F63:F69)</f>
        <v>4415.1099999999997</v>
      </c>
      <c r="G70" s="46">
        <f>SUM(G63:G69)</f>
        <v>883.01199999999994</v>
      </c>
      <c r="J70">
        <v>445660</v>
      </c>
    </row>
    <row r="71" spans="2:10">
      <c r="B71" s="3"/>
      <c r="C71" s="54"/>
      <c r="D71" s="3"/>
      <c r="E71" s="51"/>
      <c r="F71" s="51"/>
      <c r="G71" s="58"/>
    </row>
    <row r="72" spans="2:10">
      <c r="B72" s="3" t="s">
        <v>260</v>
      </c>
      <c r="D72" s="3"/>
      <c r="E72" s="6"/>
      <c r="F72" s="6"/>
      <c r="G72" s="6"/>
    </row>
    <row r="73" spans="2:10">
      <c r="B73" s="3"/>
      <c r="D73" s="11"/>
      <c r="E73" s="15"/>
      <c r="F73" s="15"/>
      <c r="G73" s="15"/>
    </row>
    <row r="74" spans="2:10">
      <c r="B74" s="35" t="s">
        <v>0</v>
      </c>
      <c r="C74" s="36" t="s">
        <v>261</v>
      </c>
      <c r="D74" s="35" t="s">
        <v>16</v>
      </c>
      <c r="E74" s="37" t="s">
        <v>2</v>
      </c>
      <c r="F74" s="37" t="s">
        <v>3</v>
      </c>
      <c r="G74" s="37" t="s">
        <v>4</v>
      </c>
    </row>
    <row r="75" spans="2:10">
      <c r="B75" s="39" t="s">
        <v>37</v>
      </c>
      <c r="C75" s="38">
        <v>44566</v>
      </c>
      <c r="D75" s="39" t="s">
        <v>18</v>
      </c>
      <c r="E75" s="59">
        <v>1705.2599999999995</v>
      </c>
      <c r="F75" s="60">
        <f>E75/1.2</f>
        <v>1421.0499999999997</v>
      </c>
      <c r="G75" s="61">
        <f>+F75*0.2</f>
        <v>284.20999999999998</v>
      </c>
    </row>
    <row r="76" spans="2:10">
      <c r="B76" s="39" t="s">
        <v>38</v>
      </c>
      <c r="C76" s="38">
        <v>44566</v>
      </c>
      <c r="D76" s="39" t="s">
        <v>19</v>
      </c>
      <c r="E76" s="59">
        <f>F76+G76</f>
        <v>6541.78</v>
      </c>
      <c r="F76" s="60">
        <v>6459.92</v>
      </c>
      <c r="G76" s="61">
        <v>81.86</v>
      </c>
    </row>
    <row r="77" spans="2:10">
      <c r="B77" s="39" t="s">
        <v>40</v>
      </c>
      <c r="C77" s="38">
        <v>44581</v>
      </c>
      <c r="D77" s="39" t="s">
        <v>21</v>
      </c>
      <c r="E77" s="59">
        <v>204.42</v>
      </c>
      <c r="F77" s="60">
        <f>E77/1.2</f>
        <v>170.35</v>
      </c>
      <c r="G77" s="61">
        <f>+F77*0.2</f>
        <v>34.07</v>
      </c>
    </row>
    <row r="78" spans="2:10">
      <c r="B78" s="101" t="s">
        <v>42</v>
      </c>
      <c r="C78" s="107">
        <v>44571</v>
      </c>
      <c r="D78" s="101" t="s">
        <v>23</v>
      </c>
      <c r="E78" s="108">
        <v>300</v>
      </c>
      <c r="F78" s="109">
        <f>E78/1.2</f>
        <v>250</v>
      </c>
      <c r="G78" s="110">
        <f>+F78*0.2</f>
        <v>50</v>
      </c>
    </row>
    <row r="79" spans="2:10">
      <c r="B79" s="101" t="s">
        <v>43</v>
      </c>
      <c r="C79" s="107">
        <v>44571</v>
      </c>
      <c r="D79" s="101" t="s">
        <v>23</v>
      </c>
      <c r="E79" s="108">
        <v>75</v>
      </c>
      <c r="F79" s="109">
        <f>E79/1.2</f>
        <v>62.5</v>
      </c>
      <c r="G79" s="110">
        <f>+F79*0.2</f>
        <v>12.5</v>
      </c>
    </row>
    <row r="80" spans="2:10">
      <c r="B80" s="39" t="s">
        <v>44</v>
      </c>
      <c r="C80" s="38">
        <v>44585</v>
      </c>
      <c r="D80" s="39" t="s">
        <v>24</v>
      </c>
      <c r="E80" s="59">
        <v>1413.6</v>
      </c>
      <c r="F80" s="60">
        <f>E80/1.2</f>
        <v>1178</v>
      </c>
      <c r="G80" s="61">
        <f>+F80*0.2</f>
        <v>235.60000000000002</v>
      </c>
    </row>
    <row r="81" spans="2:7">
      <c r="B81" s="39" t="s">
        <v>45</v>
      </c>
      <c r="C81" s="38">
        <v>44588</v>
      </c>
      <c r="D81" s="39" t="s">
        <v>25</v>
      </c>
      <c r="E81" s="59">
        <v>3240</v>
      </c>
      <c r="F81" s="60">
        <f>E81/1.2</f>
        <v>2700</v>
      </c>
      <c r="G81" s="61">
        <f>+F81*0.2</f>
        <v>540</v>
      </c>
    </row>
    <row r="82" spans="2:7">
      <c r="B82" s="62">
        <v>21893331</v>
      </c>
      <c r="C82" s="63">
        <v>44580</v>
      </c>
      <c r="D82" s="64" t="s">
        <v>273</v>
      </c>
      <c r="E82" s="65">
        <f t="shared" ref="E82:E97" si="2">F82+G82</f>
        <v>828</v>
      </c>
      <c r="F82" s="65">
        <f>690</f>
        <v>690</v>
      </c>
      <c r="G82" s="65">
        <v>138</v>
      </c>
    </row>
    <row r="83" spans="2:7">
      <c r="B83" s="62">
        <v>21914157</v>
      </c>
      <c r="C83" s="63">
        <v>44580</v>
      </c>
      <c r="D83" s="64" t="s">
        <v>274</v>
      </c>
      <c r="E83" s="65">
        <f t="shared" si="2"/>
        <v>828</v>
      </c>
      <c r="F83" s="65">
        <f>690</f>
        <v>690</v>
      </c>
      <c r="G83" s="65">
        <v>138</v>
      </c>
    </row>
    <row r="84" spans="2:7">
      <c r="B84" s="62">
        <v>21921523</v>
      </c>
      <c r="C84" s="63">
        <v>44580</v>
      </c>
      <c r="D84" s="64" t="s">
        <v>275</v>
      </c>
      <c r="E84" s="65">
        <f t="shared" si="2"/>
        <v>268.19</v>
      </c>
      <c r="F84" s="65">
        <v>223.49</v>
      </c>
      <c r="G84" s="65">
        <v>44.7</v>
      </c>
    </row>
    <row r="85" spans="2:7">
      <c r="B85" s="62" t="s">
        <v>262</v>
      </c>
      <c r="C85" s="63">
        <v>44580</v>
      </c>
      <c r="D85" s="64" t="s">
        <v>263</v>
      </c>
      <c r="E85" s="65">
        <f t="shared" si="2"/>
        <v>14946.62</v>
      </c>
      <c r="F85" s="65">
        <v>12455.52</v>
      </c>
      <c r="G85" s="65">
        <v>2491.1</v>
      </c>
    </row>
    <row r="86" spans="2:7">
      <c r="B86" s="62" t="s">
        <v>264</v>
      </c>
      <c r="C86" s="63">
        <v>44580</v>
      </c>
      <c r="D86" s="64" t="s">
        <v>265</v>
      </c>
      <c r="E86" s="65">
        <f t="shared" si="2"/>
        <v>12855.240000000002</v>
      </c>
      <c r="F86" s="65">
        <v>10712.7</v>
      </c>
      <c r="G86" s="65">
        <v>2142.54</v>
      </c>
    </row>
    <row r="87" spans="2:7">
      <c r="B87" s="62">
        <v>3336701</v>
      </c>
      <c r="C87" s="63">
        <v>44564</v>
      </c>
      <c r="D87" s="64" t="s">
        <v>74</v>
      </c>
      <c r="E87" s="65">
        <f t="shared" si="2"/>
        <v>594.43000000000006</v>
      </c>
      <c r="F87" s="65">
        <v>498.43</v>
      </c>
      <c r="G87" s="65">
        <v>96</v>
      </c>
    </row>
    <row r="88" spans="2:7" ht="30">
      <c r="B88" s="62" t="s">
        <v>267</v>
      </c>
      <c r="C88" s="66" t="s">
        <v>271</v>
      </c>
      <c r="D88" s="64" t="s">
        <v>266</v>
      </c>
      <c r="E88" s="65">
        <f t="shared" si="2"/>
        <v>164.76999999999998</v>
      </c>
      <c r="F88" s="65">
        <v>158.01</v>
      </c>
      <c r="G88" s="65">
        <v>6.76</v>
      </c>
    </row>
    <row r="89" spans="2:7" ht="30">
      <c r="B89" s="62" t="s">
        <v>269</v>
      </c>
      <c r="C89" s="66" t="s">
        <v>271</v>
      </c>
      <c r="D89" s="64" t="s">
        <v>266</v>
      </c>
      <c r="E89" s="65">
        <f t="shared" si="2"/>
        <v>186.04</v>
      </c>
      <c r="F89" s="65">
        <v>155.03</v>
      </c>
      <c r="G89" s="65">
        <v>31.01</v>
      </c>
    </row>
    <row r="90" spans="2:7" ht="30">
      <c r="B90" s="62" t="s">
        <v>270</v>
      </c>
      <c r="C90" s="66" t="s">
        <v>271</v>
      </c>
      <c r="D90" s="64" t="s">
        <v>268</v>
      </c>
      <c r="E90" s="65">
        <f t="shared" si="2"/>
        <v>44.99</v>
      </c>
      <c r="F90" s="65">
        <v>37.49</v>
      </c>
      <c r="G90" s="65">
        <v>7.5</v>
      </c>
    </row>
    <row r="91" spans="2:7">
      <c r="B91" s="62">
        <v>211207946</v>
      </c>
      <c r="C91" s="63">
        <v>44580</v>
      </c>
      <c r="D91" s="64" t="s">
        <v>272</v>
      </c>
      <c r="E91" s="65">
        <f t="shared" si="2"/>
        <v>1399.2</v>
      </c>
      <c r="F91" s="65">
        <v>1166</v>
      </c>
      <c r="G91" s="65">
        <v>233.2</v>
      </c>
    </row>
    <row r="92" spans="2:7">
      <c r="B92" s="62" t="s">
        <v>277</v>
      </c>
      <c r="C92" s="63">
        <v>44580</v>
      </c>
      <c r="D92" s="64" t="s">
        <v>276</v>
      </c>
      <c r="E92" s="65">
        <f t="shared" si="2"/>
        <v>8100</v>
      </c>
      <c r="F92" s="65">
        <v>6750</v>
      </c>
      <c r="G92" s="65">
        <v>1350</v>
      </c>
    </row>
    <row r="93" spans="2:7" ht="30">
      <c r="B93" s="62"/>
      <c r="C93" s="63">
        <v>44580</v>
      </c>
      <c r="D93" s="67" t="s">
        <v>278</v>
      </c>
      <c r="E93" s="65">
        <f t="shared" si="2"/>
        <v>43.8</v>
      </c>
      <c r="F93" s="65">
        <v>36.51</v>
      </c>
      <c r="G93" s="65">
        <v>7.29</v>
      </c>
    </row>
    <row r="94" spans="2:7" ht="30">
      <c r="B94" s="62"/>
      <c r="C94" s="63">
        <v>44580</v>
      </c>
      <c r="D94" s="67" t="s">
        <v>279</v>
      </c>
      <c r="E94" s="65">
        <f t="shared" si="2"/>
        <v>12</v>
      </c>
      <c r="F94" s="65">
        <v>10</v>
      </c>
      <c r="G94" s="65">
        <v>2</v>
      </c>
    </row>
    <row r="95" spans="2:7">
      <c r="B95" s="62">
        <v>124155</v>
      </c>
      <c r="C95" s="63">
        <v>44588</v>
      </c>
      <c r="D95" s="64" t="s">
        <v>280</v>
      </c>
      <c r="E95" s="65">
        <f t="shared" si="2"/>
        <v>6756</v>
      </c>
      <c r="F95" s="65">
        <v>5630</v>
      </c>
      <c r="G95" s="65">
        <v>1126</v>
      </c>
    </row>
    <row r="96" spans="2:7">
      <c r="B96" s="62">
        <v>124156</v>
      </c>
      <c r="C96" s="63">
        <v>44588</v>
      </c>
      <c r="D96" s="64" t="s">
        <v>280</v>
      </c>
      <c r="E96" s="65">
        <f t="shared" si="2"/>
        <v>2308.8000000000002</v>
      </c>
      <c r="F96" s="65">
        <v>1924</v>
      </c>
      <c r="G96" s="65">
        <v>384.8</v>
      </c>
    </row>
    <row r="97" spans="2:10">
      <c r="B97" s="62">
        <v>21401</v>
      </c>
      <c r="C97" s="63">
        <v>44554</v>
      </c>
      <c r="D97" s="64" t="s">
        <v>281</v>
      </c>
      <c r="E97" s="65">
        <f t="shared" si="2"/>
        <v>1752</v>
      </c>
      <c r="F97" s="65">
        <v>1460</v>
      </c>
      <c r="G97" s="65">
        <v>292</v>
      </c>
    </row>
    <row r="98" spans="2:10">
      <c r="B98" s="62">
        <v>21120386</v>
      </c>
      <c r="C98" s="63">
        <v>44581</v>
      </c>
      <c r="D98" s="64" t="s">
        <v>240</v>
      </c>
      <c r="E98" s="65">
        <v>20.77</v>
      </c>
      <c r="F98" s="65">
        <f>E98/1.2</f>
        <v>17.308333333333334</v>
      </c>
      <c r="G98" s="65">
        <f>+F98*0.2</f>
        <v>3.4616666666666669</v>
      </c>
    </row>
    <row r="99" spans="2:10" outlineLevel="1">
      <c r="B99" s="47"/>
      <c r="C99" s="48"/>
      <c r="D99" s="49"/>
      <c r="E99" s="50"/>
      <c r="F99" s="50">
        <f>E99/1.2</f>
        <v>0</v>
      </c>
      <c r="G99" s="50">
        <f>+F99*0.2</f>
        <v>0</v>
      </c>
    </row>
    <row r="100" spans="2:10" outlineLevel="1">
      <c r="B100" s="47"/>
      <c r="C100" s="48"/>
      <c r="D100" s="49"/>
      <c r="E100" s="50"/>
      <c r="F100" s="50">
        <f>E100/1.2</f>
        <v>0</v>
      </c>
      <c r="G100" s="50">
        <f>+F100*0.2</f>
        <v>0</v>
      </c>
    </row>
    <row r="101" spans="2:10" hidden="1" outlineLevel="1">
      <c r="B101" s="47"/>
      <c r="C101" s="48"/>
      <c r="D101" s="49"/>
      <c r="E101" s="50"/>
      <c r="F101" s="50"/>
      <c r="G101" s="50"/>
    </row>
    <row r="102" spans="2:10">
      <c r="B102" s="49"/>
      <c r="C102" s="48"/>
      <c r="D102" s="49"/>
      <c r="E102" s="50"/>
      <c r="F102" s="50">
        <f>E102/1.2</f>
        <v>0</v>
      </c>
      <c r="G102" s="50">
        <f>+F102*0.2</f>
        <v>0</v>
      </c>
    </row>
    <row r="103" spans="2:10">
      <c r="D103" s="35" t="s">
        <v>12</v>
      </c>
      <c r="E103" s="46">
        <f>SUM(E75:E102)</f>
        <v>64588.909999999996</v>
      </c>
      <c r="F103" s="46">
        <f>SUM(F75:F102)</f>
        <v>54856.308333333334</v>
      </c>
      <c r="G103" s="46">
        <f>SUM(G75:G102)</f>
        <v>9732.6016666666656</v>
      </c>
      <c r="J103">
        <v>445661</v>
      </c>
    </row>
    <row r="104" spans="2:10" ht="15.75" thickBot="1">
      <c r="D104" s="3"/>
      <c r="E104" s="51"/>
      <c r="F104" s="51"/>
      <c r="G104" s="51"/>
    </row>
    <row r="105" spans="2:10" ht="15.75" thickBot="1">
      <c r="B105" s="188" t="s">
        <v>76</v>
      </c>
      <c r="C105" s="189"/>
      <c r="D105" s="189"/>
      <c r="E105" s="189"/>
      <c r="F105" s="189"/>
      <c r="G105" s="190"/>
    </row>
    <row r="106" spans="2:10">
      <c r="B106" s="3" t="s">
        <v>241</v>
      </c>
      <c r="E106" s="6"/>
      <c r="F106" s="6"/>
      <c r="G106" s="6"/>
    </row>
    <row r="107" spans="2:10">
      <c r="B107" s="35" t="s">
        <v>0</v>
      </c>
      <c r="C107" s="36" t="s">
        <v>73</v>
      </c>
      <c r="D107" s="35" t="s">
        <v>16</v>
      </c>
      <c r="E107" s="37" t="s">
        <v>2</v>
      </c>
      <c r="F107" s="37" t="s">
        <v>3</v>
      </c>
      <c r="G107" s="37" t="s">
        <v>4</v>
      </c>
    </row>
    <row r="108" spans="2:10">
      <c r="B108" s="38"/>
      <c r="C108" s="38"/>
      <c r="D108" s="39" t="s">
        <v>249</v>
      </c>
      <c r="E108" s="40"/>
      <c r="F108" s="40">
        <v>1667.2</v>
      </c>
      <c r="G108" s="40">
        <f>+F108*0.2</f>
        <v>333.44000000000005</v>
      </c>
    </row>
    <row r="109" spans="2:10">
      <c r="B109" s="39"/>
      <c r="C109" s="45"/>
      <c r="D109" s="39"/>
      <c r="E109" s="41"/>
      <c r="F109" s="41"/>
      <c r="G109" s="41"/>
    </row>
    <row r="110" spans="2:10">
      <c r="B110" s="3"/>
      <c r="C110" s="8"/>
      <c r="D110" s="35" t="s">
        <v>12</v>
      </c>
      <c r="E110" s="46">
        <f>SUM(E109:E109)</f>
        <v>0</v>
      </c>
      <c r="F110" s="46">
        <f>ROUND(SUM(F108:F109),0)</f>
        <v>1667</v>
      </c>
      <c r="G110" s="46">
        <f>F110*20%</f>
        <v>333.40000000000003</v>
      </c>
      <c r="J110" t="s">
        <v>302</v>
      </c>
    </row>
    <row r="111" spans="2:10">
      <c r="D111" s="3"/>
      <c r="E111" s="51"/>
      <c r="F111" s="51"/>
      <c r="G111" s="51"/>
    </row>
    <row r="112" spans="2:10">
      <c r="D112" s="3"/>
      <c r="E112" s="51"/>
      <c r="F112" s="51"/>
      <c r="G112" s="51"/>
    </row>
    <row r="113" spans="2:10" ht="15.75" thickBot="1">
      <c r="E113" s="15"/>
      <c r="F113" s="15"/>
      <c r="G113" s="15"/>
    </row>
    <row r="114" spans="2:10" ht="15.75" thickBot="1">
      <c r="B114" s="188" t="s">
        <v>6</v>
      </c>
      <c r="C114" s="189"/>
      <c r="D114" s="189"/>
      <c r="E114" s="189"/>
      <c r="F114" s="189"/>
      <c r="G114" s="190"/>
    </row>
    <row r="115" spans="2:10">
      <c r="B115" s="10" t="s">
        <v>10</v>
      </c>
      <c r="E115" s="6"/>
      <c r="F115" s="6"/>
      <c r="G115" s="6"/>
    </row>
    <row r="116" spans="2:10">
      <c r="B116" s="35" t="s">
        <v>0</v>
      </c>
      <c r="C116" s="36" t="s">
        <v>73</v>
      </c>
      <c r="D116" s="35" t="s">
        <v>16</v>
      </c>
      <c r="E116" s="37" t="s">
        <v>2</v>
      </c>
      <c r="F116" s="37" t="s">
        <v>3</v>
      </c>
      <c r="G116" s="37" t="s">
        <v>4</v>
      </c>
    </row>
    <row r="117" spans="2:10">
      <c r="B117" s="38"/>
      <c r="C117" s="45"/>
      <c r="D117" s="39" t="s">
        <v>244</v>
      </c>
      <c r="E117" s="41"/>
      <c r="F117" s="40">
        <v>392</v>
      </c>
      <c r="G117" s="44">
        <f t="shared" ref="G117:G122" si="3">F117*0.2</f>
        <v>78.400000000000006</v>
      </c>
    </row>
    <row r="118" spans="2:10">
      <c r="B118" s="39"/>
      <c r="C118" s="38"/>
      <c r="D118" s="43" t="s">
        <v>245</v>
      </c>
      <c r="E118" s="40"/>
      <c r="F118" s="41">
        <v>152</v>
      </c>
      <c r="G118" s="44">
        <f t="shared" si="3"/>
        <v>30.400000000000002</v>
      </c>
    </row>
    <row r="119" spans="2:10">
      <c r="B119" s="39"/>
      <c r="C119" s="38"/>
      <c r="D119" s="43" t="s">
        <v>246</v>
      </c>
      <c r="E119" s="40"/>
      <c r="F119" s="41">
        <v>9322</v>
      </c>
      <c r="G119" s="44">
        <f t="shared" si="3"/>
        <v>1864.4</v>
      </c>
    </row>
    <row r="120" spans="2:10">
      <c r="B120" s="39"/>
      <c r="C120" s="38"/>
      <c r="D120" s="43" t="s">
        <v>247</v>
      </c>
      <c r="E120" s="40"/>
      <c r="F120" s="41">
        <v>402</v>
      </c>
      <c r="G120" s="44">
        <f t="shared" si="3"/>
        <v>80.400000000000006</v>
      </c>
    </row>
    <row r="121" spans="2:10">
      <c r="B121" s="39"/>
      <c r="C121" s="38"/>
      <c r="D121" s="43" t="s">
        <v>242</v>
      </c>
      <c r="E121" s="40"/>
      <c r="F121" s="41">
        <v>5833</v>
      </c>
      <c r="G121" s="44">
        <f t="shared" si="3"/>
        <v>1166.6000000000001</v>
      </c>
    </row>
    <row r="122" spans="2:10">
      <c r="B122" s="39"/>
      <c r="C122" s="38"/>
      <c r="D122" s="43" t="s">
        <v>243</v>
      </c>
      <c r="E122" s="40"/>
      <c r="F122" s="41">
        <v>6080</v>
      </c>
      <c r="G122" s="44">
        <f t="shared" si="3"/>
        <v>1216</v>
      </c>
      <c r="I122" s="9"/>
    </row>
    <row r="123" spans="2:10">
      <c r="D123" s="35" t="s">
        <v>13</v>
      </c>
      <c r="E123" s="37"/>
      <c r="F123" s="37">
        <f>SUM(F117:F122)</f>
        <v>22181</v>
      </c>
      <c r="G123" s="37">
        <f>F123*20%</f>
        <v>4436.2</v>
      </c>
      <c r="J123" t="s">
        <v>303</v>
      </c>
    </row>
    <row r="124" spans="2:10" ht="15.75" thickBot="1"/>
    <row r="125" spans="2:10" ht="15.75" thickBot="1">
      <c r="B125" s="191" t="s">
        <v>285</v>
      </c>
      <c r="C125" s="192"/>
      <c r="D125" s="192"/>
      <c r="E125" s="20"/>
      <c r="F125" s="20"/>
      <c r="G125" s="21">
        <f>ROUND(G70+G103+G110+G123,0)</f>
        <v>15385</v>
      </c>
      <c r="H125" s="6" t="s">
        <v>286</v>
      </c>
    </row>
    <row r="126" spans="2:10">
      <c r="I126" s="12"/>
    </row>
    <row r="128" spans="2:10">
      <c r="D128" s="3" t="s">
        <v>8</v>
      </c>
      <c r="E128" s="6"/>
      <c r="F128" s="6"/>
      <c r="G128" s="6">
        <v>0</v>
      </c>
      <c r="H128" s="6" t="s">
        <v>289</v>
      </c>
      <c r="I128" s="9"/>
    </row>
    <row r="129" spans="2:9" ht="15.75" thickBot="1">
      <c r="D129" s="3"/>
      <c r="E129" s="6"/>
      <c r="F129" s="6"/>
      <c r="G129" s="6"/>
      <c r="I129" s="9"/>
    </row>
    <row r="130" spans="2:9" ht="15.75" thickBot="1">
      <c r="B130" s="191" t="s">
        <v>287</v>
      </c>
      <c r="C130" s="192"/>
      <c r="D130" s="192"/>
      <c r="E130" s="20"/>
      <c r="F130" s="20"/>
      <c r="G130" s="21">
        <f>G57+G125+G128</f>
        <v>16772</v>
      </c>
      <c r="H130" s="6" t="s">
        <v>288</v>
      </c>
      <c r="I130" s="9"/>
    </row>
    <row r="131" spans="2:9">
      <c r="D131" s="3"/>
      <c r="E131" s="6"/>
      <c r="F131" s="6"/>
      <c r="G131" s="6"/>
    </row>
    <row r="132" spans="2:9">
      <c r="D132" s="3" t="s">
        <v>250</v>
      </c>
      <c r="E132" s="6"/>
      <c r="F132" s="6"/>
      <c r="G132" s="16">
        <f>IF((G43-G130)&gt;0,(G43-G130),0)</f>
        <v>0</v>
      </c>
      <c r="H132" s="6" t="s">
        <v>290</v>
      </c>
    </row>
    <row r="133" spans="2:9">
      <c r="D133" s="3"/>
      <c r="E133" s="6"/>
      <c r="F133" s="6"/>
      <c r="G133" s="6"/>
    </row>
    <row r="134" spans="2:9">
      <c r="D134" s="3" t="s">
        <v>9</v>
      </c>
      <c r="E134" s="6"/>
      <c r="F134" s="6"/>
      <c r="G134" s="16">
        <f>IF((G43-G130)&lt;0,-(G43-G130),0)</f>
        <v>12002</v>
      </c>
      <c r="H134" s="6" t="s">
        <v>291</v>
      </c>
    </row>
    <row r="136" spans="2:9">
      <c r="D136" s="3" t="s">
        <v>251</v>
      </c>
      <c r="G136" s="6">
        <v>12002</v>
      </c>
      <c r="H136" s="6" t="s">
        <v>292</v>
      </c>
    </row>
    <row r="137" spans="2:9">
      <c r="D137" s="3"/>
      <c r="G137" s="6"/>
    </row>
    <row r="138" spans="2:9">
      <c r="D138" s="3" t="s">
        <v>252</v>
      </c>
      <c r="G138" s="6">
        <f>+G134-G136</f>
        <v>0</v>
      </c>
      <c r="H138" s="6" t="s">
        <v>293</v>
      </c>
    </row>
  </sheetData>
  <autoFilter ref="B74:G100" xr:uid="{518B9091-4B62-4B6C-99DC-20B3FFEA129F}"/>
  <mergeCells count="12">
    <mergeCell ref="B105:G105"/>
    <mergeCell ref="B57:D57"/>
    <mergeCell ref="B130:D130"/>
    <mergeCell ref="B125:D125"/>
    <mergeCell ref="B4:G4"/>
    <mergeCell ref="B6:G6"/>
    <mergeCell ref="B26:G26"/>
    <mergeCell ref="B32:G32"/>
    <mergeCell ref="B43:D43"/>
    <mergeCell ref="B114:G114"/>
    <mergeCell ref="B48:G48"/>
    <mergeCell ref="B19:G19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3B75-0A07-4120-85D4-FF06B64867AB}">
  <dimension ref="B1:L133"/>
  <sheetViews>
    <sheetView showGridLines="0" zoomScale="90" zoomScaleNormal="90" workbookViewId="0">
      <pane ySplit="8" topLeftCell="A71" activePane="bottomLeft" state="frozen"/>
      <selection activeCell="C2" sqref="C2"/>
      <selection pane="bottomLeft"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36.5703125" customWidth="1"/>
    <col min="5" max="5" width="16" style="13" customWidth="1"/>
    <col min="6" max="7" width="11.42578125" style="13"/>
    <col min="8" max="8" width="2.7109375" style="13" customWidth="1"/>
    <col min="10" max="10" width="12.85546875" bestFit="1" customWidth="1"/>
  </cols>
  <sheetData>
    <row r="1" spans="2:9" ht="15.75" thickBot="1"/>
    <row r="2" spans="2:9" ht="15.75" thickBot="1">
      <c r="B2" s="26" t="s">
        <v>15</v>
      </c>
      <c r="C2" s="25">
        <v>44593</v>
      </c>
    </row>
    <row r="3" spans="2:9" ht="15.75" thickBot="1">
      <c r="B3" s="7"/>
    </row>
    <row r="4" spans="2:9" ht="19.5" thickBot="1">
      <c r="B4" s="193" t="s">
        <v>17</v>
      </c>
      <c r="C4" s="194"/>
      <c r="D4" s="194"/>
      <c r="E4" s="194"/>
      <c r="F4" s="194"/>
      <c r="G4" s="195"/>
      <c r="H4" s="73"/>
    </row>
    <row r="5" spans="2:9" ht="19.5" thickBot="1">
      <c r="C5" s="2"/>
    </row>
    <row r="6" spans="2:9" ht="15.75" thickBot="1">
      <c r="B6" s="188" t="s">
        <v>7</v>
      </c>
      <c r="C6" s="189"/>
      <c r="D6" s="189"/>
      <c r="E6" s="189"/>
      <c r="F6" s="189"/>
      <c r="G6" s="190"/>
      <c r="H6" s="5"/>
    </row>
    <row r="7" spans="2:9">
      <c r="B7" s="3" t="s">
        <v>248</v>
      </c>
      <c r="C7" s="4"/>
      <c r="D7" s="5"/>
      <c r="E7" s="14"/>
      <c r="F7" s="14"/>
      <c r="G7" s="14"/>
      <c r="H7" s="14"/>
    </row>
    <row r="8" spans="2:9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</row>
    <row r="9" spans="2:9">
      <c r="B9" s="38"/>
      <c r="C9" s="102">
        <v>44599</v>
      </c>
      <c r="D9" s="69" t="s">
        <v>110</v>
      </c>
      <c r="E9" s="40"/>
      <c r="F9" s="111">
        <v>100000</v>
      </c>
      <c r="G9" s="41"/>
    </row>
    <row r="10" spans="2:9">
      <c r="B10" s="106" t="s">
        <v>416</v>
      </c>
      <c r="C10" s="38">
        <v>44602</v>
      </c>
      <c r="D10" s="39" t="s">
        <v>297</v>
      </c>
      <c r="E10" s="40"/>
      <c r="F10" s="111">
        <v>82101.3</v>
      </c>
      <c r="G10" s="41"/>
    </row>
    <row r="11" spans="2:9">
      <c r="B11" s="106" t="s">
        <v>417</v>
      </c>
      <c r="C11" s="38">
        <v>44614</v>
      </c>
      <c r="D11" s="39" t="s">
        <v>110</v>
      </c>
      <c r="E11" s="40"/>
      <c r="F11" s="111">
        <v>105253.25</v>
      </c>
      <c r="G11" s="41"/>
    </row>
    <row r="12" spans="2:9">
      <c r="B12" s="106" t="s">
        <v>418</v>
      </c>
      <c r="C12" s="38">
        <v>44617</v>
      </c>
      <c r="D12" s="39" t="s">
        <v>305</v>
      </c>
      <c r="E12" s="40"/>
      <c r="F12" s="111">
        <v>123151.95</v>
      </c>
      <c r="G12" s="41"/>
    </row>
    <row r="13" spans="2:9" s="3" customFormat="1">
      <c r="C13" s="8"/>
      <c r="D13" s="35" t="s">
        <v>12</v>
      </c>
      <c r="E13" s="37"/>
      <c r="F13" s="112">
        <f>ROUND(SUM(F9:F12),0)</f>
        <v>410507</v>
      </c>
      <c r="G13" s="37"/>
      <c r="H13" s="6"/>
      <c r="I13" s="6" t="s">
        <v>298</v>
      </c>
    </row>
    <row r="14" spans="2:9" ht="15.75" thickBot="1"/>
    <row r="15" spans="2:9" ht="15.75" thickBot="1">
      <c r="B15" s="188" t="s">
        <v>76</v>
      </c>
      <c r="C15" s="189"/>
      <c r="D15" s="189"/>
      <c r="E15" s="189"/>
      <c r="F15" s="189"/>
      <c r="G15" s="190"/>
      <c r="H15" s="5"/>
    </row>
    <row r="16" spans="2:9">
      <c r="B16" s="3" t="s">
        <v>241</v>
      </c>
      <c r="E16" s="6"/>
      <c r="F16" s="6"/>
      <c r="G16" s="6"/>
      <c r="H16" s="6"/>
    </row>
    <row r="17" spans="2:12">
      <c r="B17" s="35" t="s">
        <v>0</v>
      </c>
      <c r="C17" s="36" t="s">
        <v>73</v>
      </c>
      <c r="D17" s="35" t="s">
        <v>16</v>
      </c>
      <c r="E17" s="37" t="s">
        <v>2</v>
      </c>
      <c r="F17" s="37" t="s">
        <v>3</v>
      </c>
      <c r="G17" s="37" t="s">
        <v>4</v>
      </c>
      <c r="H17" s="6"/>
    </row>
    <row r="18" spans="2:12" hidden="1" outlineLevel="1">
      <c r="B18" s="38"/>
      <c r="C18" s="38"/>
      <c r="D18" s="39"/>
      <c r="E18" s="40"/>
      <c r="F18" s="40"/>
      <c r="G18" s="40"/>
      <c r="H18" s="74"/>
    </row>
    <row r="19" spans="2:12" hidden="1" outlineLevel="1">
      <c r="B19" s="38"/>
      <c r="C19" s="38"/>
      <c r="D19" s="39"/>
      <c r="E19" s="40"/>
      <c r="F19" s="40"/>
      <c r="G19" s="40"/>
      <c r="H19" s="74"/>
    </row>
    <row r="20" spans="2:12" hidden="1" outlineLevel="1">
      <c r="B20" s="38"/>
      <c r="C20" s="38"/>
      <c r="D20" s="39"/>
      <c r="E20" s="40"/>
      <c r="F20" s="40"/>
      <c r="G20" s="40"/>
      <c r="H20" s="74"/>
    </row>
    <row r="21" spans="2:12" hidden="1" outlineLevel="1">
      <c r="B21" s="39"/>
      <c r="C21" s="45"/>
      <c r="D21" s="39"/>
      <c r="E21" s="41"/>
      <c r="F21" s="41"/>
      <c r="G21" s="41"/>
    </row>
    <row r="22" spans="2:12" collapsed="1">
      <c r="B22" s="3"/>
      <c r="C22" s="8"/>
      <c r="D22" s="35" t="s">
        <v>12</v>
      </c>
      <c r="E22" s="46">
        <f>SUM(E21:E21)</f>
        <v>0</v>
      </c>
      <c r="F22" s="86">
        <f>ROUND(SUM(F18:F21),0)</f>
        <v>0</v>
      </c>
      <c r="G22" s="46">
        <f>ROUND(SUM(G18:G21),0)</f>
        <v>0</v>
      </c>
      <c r="H22" s="75"/>
      <c r="I22" s="6" t="s">
        <v>299</v>
      </c>
      <c r="L22" t="s">
        <v>302</v>
      </c>
    </row>
    <row r="23" spans="2:12" ht="15.75" thickBot="1">
      <c r="B23" s="3"/>
      <c r="C23" s="8"/>
      <c r="D23" s="3"/>
      <c r="E23" s="51"/>
      <c r="F23" s="51"/>
      <c r="G23" s="51"/>
      <c r="H23" s="75"/>
    </row>
    <row r="24" spans="2:12" ht="15.75" thickBot="1">
      <c r="B24" s="188" t="s">
        <v>78</v>
      </c>
      <c r="C24" s="189"/>
      <c r="D24" s="189"/>
      <c r="E24" s="189"/>
      <c r="F24" s="189"/>
      <c r="G24" s="190"/>
      <c r="H24" s="5"/>
    </row>
    <row r="25" spans="2:12">
      <c r="B25" s="3" t="s">
        <v>77</v>
      </c>
      <c r="E25" s="6"/>
      <c r="F25" s="6"/>
      <c r="G25" s="6"/>
      <c r="H25" s="6"/>
    </row>
    <row r="26" spans="2:12">
      <c r="B26" s="35" t="s">
        <v>0</v>
      </c>
      <c r="C26" s="36" t="s">
        <v>73</v>
      </c>
      <c r="D26" s="35" t="s">
        <v>16</v>
      </c>
      <c r="E26" s="37" t="s">
        <v>2</v>
      </c>
      <c r="F26" s="37" t="s">
        <v>3</v>
      </c>
      <c r="G26" s="37" t="s">
        <v>4</v>
      </c>
      <c r="H26" s="6"/>
      <c r="J26" s="9"/>
    </row>
    <row r="27" spans="2:12">
      <c r="B27" s="38"/>
      <c r="C27" s="38"/>
      <c r="D27" s="39"/>
      <c r="E27" s="40"/>
      <c r="F27" s="40">
        <v>0</v>
      </c>
      <c r="G27" s="40">
        <f t="shared" ref="G27" si="0">+F27*0.2</f>
        <v>0</v>
      </c>
      <c r="H27" s="74"/>
      <c r="J27" s="9"/>
    </row>
    <row r="28" spans="2:12" s="3" customFormat="1">
      <c r="C28" s="8"/>
      <c r="D28" s="35" t="s">
        <v>12</v>
      </c>
      <c r="E28" s="46">
        <f>SUM(E27)</f>
        <v>0</v>
      </c>
      <c r="F28" s="46">
        <f>SUM(F27)</f>
        <v>0</v>
      </c>
      <c r="G28" s="46">
        <f>ROUND(SUM(G27),0)</f>
        <v>0</v>
      </c>
      <c r="H28" s="75"/>
    </row>
    <row r="29" spans="2:12" ht="15.75" thickBot="1"/>
    <row r="30" spans="2:12" ht="15.75" thickBot="1">
      <c r="B30" s="188" t="s">
        <v>6</v>
      </c>
      <c r="C30" s="189"/>
      <c r="D30" s="189"/>
      <c r="E30" s="189"/>
      <c r="F30" s="189"/>
      <c r="G30" s="190"/>
      <c r="H30" s="5"/>
    </row>
    <row r="31" spans="2:12">
      <c r="B31" s="10" t="s">
        <v>10</v>
      </c>
      <c r="E31" s="6"/>
      <c r="F31" s="6"/>
      <c r="G31" s="6"/>
      <c r="H31" s="6"/>
    </row>
    <row r="32" spans="2:12">
      <c r="B32" s="35" t="s">
        <v>0</v>
      </c>
      <c r="C32" s="36" t="s">
        <v>73</v>
      </c>
      <c r="D32" s="35" t="s">
        <v>16</v>
      </c>
      <c r="E32" s="37" t="s">
        <v>2</v>
      </c>
      <c r="F32" s="37" t="s">
        <v>3</v>
      </c>
      <c r="G32" s="37" t="s">
        <v>4</v>
      </c>
      <c r="H32" s="6"/>
    </row>
    <row r="33" spans="2:11">
      <c r="B33" s="39" t="s">
        <v>345</v>
      </c>
      <c r="C33" s="38">
        <v>44593</v>
      </c>
      <c r="D33" s="39" t="s">
        <v>306</v>
      </c>
      <c r="E33" s="41"/>
      <c r="F33" s="40">
        <v>6383.9999999999991</v>
      </c>
      <c r="G33" s="44">
        <f>F33*0.2</f>
        <v>1276.8</v>
      </c>
      <c r="H33" s="76"/>
      <c r="I33" s="52"/>
    </row>
    <row r="34" spans="2:11">
      <c r="B34" s="39" t="s">
        <v>346</v>
      </c>
      <c r="C34" s="38">
        <v>44594</v>
      </c>
      <c r="D34" s="43" t="s">
        <v>307</v>
      </c>
      <c r="E34" s="40"/>
      <c r="F34" s="40">
        <v>6003.9999999999991</v>
      </c>
      <c r="G34" s="44">
        <f t="shared" ref="G34:G36" si="1">F34*0.2</f>
        <v>1200.8</v>
      </c>
      <c r="H34" s="76"/>
      <c r="I34" s="52"/>
    </row>
    <row r="35" spans="2:11">
      <c r="B35" s="39" t="s">
        <v>347</v>
      </c>
      <c r="C35" s="38">
        <v>44609</v>
      </c>
      <c r="D35" s="43" t="s">
        <v>308</v>
      </c>
      <c r="E35" s="40"/>
      <c r="F35" s="40">
        <v>1824</v>
      </c>
      <c r="G35" s="44">
        <f t="shared" si="1"/>
        <v>364.8</v>
      </c>
      <c r="H35" s="76"/>
      <c r="I35" s="52"/>
    </row>
    <row r="36" spans="2:11" hidden="1" outlineLevel="1">
      <c r="B36" s="39"/>
      <c r="C36" s="38"/>
      <c r="D36" s="43"/>
      <c r="E36" s="40"/>
      <c r="F36" s="41"/>
      <c r="G36" s="44">
        <f t="shared" si="1"/>
        <v>0</v>
      </c>
      <c r="H36" s="76"/>
    </row>
    <row r="37" spans="2:11" hidden="1" outlineLevel="1">
      <c r="B37" s="39"/>
      <c r="C37" s="38"/>
      <c r="D37" s="43"/>
      <c r="E37" s="40"/>
      <c r="F37" s="41"/>
      <c r="G37" s="44">
        <f t="shared" ref="G37:G38" si="2">F37*0.2</f>
        <v>0</v>
      </c>
      <c r="H37" s="76"/>
    </row>
    <row r="38" spans="2:11" hidden="1" outlineLevel="1">
      <c r="B38" s="39"/>
      <c r="C38" s="38"/>
      <c r="D38" s="43"/>
      <c r="E38" s="40"/>
      <c r="F38" s="41"/>
      <c r="G38" s="44">
        <f t="shared" si="2"/>
        <v>0</v>
      </c>
      <c r="H38" s="76"/>
    </row>
    <row r="39" spans="2:11" collapsed="1">
      <c r="D39" s="35" t="s">
        <v>13</v>
      </c>
      <c r="E39" s="37"/>
      <c r="F39" s="112">
        <f>SUM(F33:F38)</f>
        <v>14211.999999999998</v>
      </c>
      <c r="G39" s="37">
        <f>ROUND(SUM(G33:G38),0)</f>
        <v>2842</v>
      </c>
      <c r="H39" s="6"/>
      <c r="I39" s="6" t="s">
        <v>300</v>
      </c>
      <c r="K39" t="s">
        <v>303</v>
      </c>
    </row>
    <row r="40" spans="2:11" ht="16.5" customHeight="1" thickBot="1"/>
    <row r="41" spans="2:11" ht="15.75" thickBot="1">
      <c r="B41" s="196" t="s">
        <v>415</v>
      </c>
      <c r="C41" s="197"/>
      <c r="D41" s="197"/>
      <c r="E41" s="17"/>
      <c r="F41" s="18">
        <f>F22+F39+F28</f>
        <v>14211.999999999998</v>
      </c>
      <c r="G41" s="19">
        <f>ROUND(F41*20%,0)</f>
        <v>2842</v>
      </c>
      <c r="H41" s="77"/>
      <c r="I41" s="6" t="s">
        <v>304</v>
      </c>
    </row>
    <row r="44" spans="2:11" ht="15.75" thickBot="1">
      <c r="B44" s="22"/>
      <c r="C44" s="23"/>
      <c r="D44" s="22"/>
      <c r="E44" s="24"/>
      <c r="F44" s="24"/>
      <c r="G44" s="24"/>
    </row>
    <row r="45" spans="2:11" ht="15.75" thickBot="1"/>
    <row r="46" spans="2:11" ht="15.75" thickBot="1">
      <c r="B46" s="188" t="s">
        <v>11</v>
      </c>
      <c r="C46" s="189"/>
      <c r="D46" s="189"/>
      <c r="E46" s="189"/>
      <c r="F46" s="189"/>
      <c r="G46" s="190"/>
      <c r="H46" s="5"/>
    </row>
    <row r="47" spans="2:11">
      <c r="B47" s="54"/>
      <c r="C47" s="54"/>
      <c r="D47" s="54"/>
      <c r="E47" s="54"/>
      <c r="F47" s="54"/>
      <c r="G47" s="54"/>
      <c r="H47" s="5"/>
    </row>
    <row r="48" spans="2:11">
      <c r="B48" s="3" t="s">
        <v>253</v>
      </c>
      <c r="C48" s="54"/>
      <c r="D48" s="54"/>
      <c r="E48" s="54"/>
      <c r="F48" s="54"/>
      <c r="G48" s="54"/>
      <c r="H48" s="5"/>
    </row>
    <row r="49" spans="2:11">
      <c r="B49" s="54"/>
      <c r="C49" s="54"/>
      <c r="D49" s="54"/>
      <c r="E49" s="54"/>
      <c r="F49" s="54"/>
      <c r="G49" s="54"/>
      <c r="H49" s="5"/>
    </row>
    <row r="50" spans="2:11">
      <c r="B50" s="35" t="s">
        <v>0</v>
      </c>
      <c r="C50" s="36" t="s">
        <v>73</v>
      </c>
      <c r="D50" s="35" t="s">
        <v>16</v>
      </c>
      <c r="E50" s="37" t="s">
        <v>2</v>
      </c>
      <c r="F50" s="37" t="s">
        <v>3</v>
      </c>
      <c r="G50" s="37" t="s">
        <v>4</v>
      </c>
      <c r="H50" s="6"/>
    </row>
    <row r="51" spans="2:11">
      <c r="B51" s="96" t="s">
        <v>311</v>
      </c>
      <c r="C51" s="72">
        <v>44609</v>
      </c>
      <c r="D51" s="52" t="s">
        <v>310</v>
      </c>
      <c r="E51" s="41">
        <f>F51*1.2</f>
        <v>1059.78</v>
      </c>
      <c r="F51" s="40">
        <v>883.15</v>
      </c>
      <c r="G51" s="113">
        <f>+F51*0.2</f>
        <v>176.63</v>
      </c>
      <c r="H51" s="76"/>
      <c r="I51" s="52">
        <v>176.63</v>
      </c>
    </row>
    <row r="52" spans="2:11">
      <c r="B52" s="55"/>
      <c r="C52" s="57"/>
      <c r="D52" s="39"/>
      <c r="E52" s="41"/>
      <c r="F52" s="40"/>
      <c r="G52" s="44">
        <f>+F52*0.2</f>
        <v>0</v>
      </c>
      <c r="H52" s="76"/>
    </row>
    <row r="53" spans="2:11">
      <c r="B53" s="54"/>
      <c r="C53" s="54"/>
      <c r="D53" s="35" t="s">
        <v>12</v>
      </c>
      <c r="E53" s="46">
        <f>SUM(E51:E52)</f>
        <v>1059.78</v>
      </c>
      <c r="F53" s="46">
        <f t="shared" ref="F53:G53" si="3">SUM(F51:F52)</f>
        <v>883.15</v>
      </c>
      <c r="G53" s="46">
        <f t="shared" si="3"/>
        <v>176.63</v>
      </c>
      <c r="H53" s="75"/>
      <c r="I53" s="6"/>
    </row>
    <row r="54" spans="2:11" ht="15.75" thickBot="1">
      <c r="B54" s="54"/>
      <c r="C54" s="54"/>
      <c r="D54" s="3"/>
      <c r="E54" s="51"/>
      <c r="F54" s="51"/>
      <c r="G54" s="58"/>
      <c r="H54" s="78"/>
      <c r="I54" s="6"/>
    </row>
    <row r="55" spans="2:11" ht="15.75" thickBot="1">
      <c r="B55" s="191" t="s">
        <v>284</v>
      </c>
      <c r="C55" s="192"/>
      <c r="D55" s="192"/>
      <c r="E55" s="20"/>
      <c r="F55" s="20"/>
      <c r="G55" s="21">
        <f>ROUND(G53,0)</f>
        <v>177</v>
      </c>
      <c r="H55" s="79"/>
      <c r="I55" s="6" t="s">
        <v>256</v>
      </c>
      <c r="K55">
        <v>445620</v>
      </c>
    </row>
    <row r="56" spans="2:11">
      <c r="B56" s="54"/>
      <c r="C56" s="54"/>
      <c r="D56" s="3"/>
      <c r="E56" s="51"/>
      <c r="F56" s="51"/>
      <c r="G56" s="58"/>
      <c r="H56" s="78"/>
      <c r="I56" s="6"/>
    </row>
    <row r="57" spans="2:11">
      <c r="B57" s="54"/>
      <c r="C57" s="54"/>
      <c r="D57" s="3"/>
      <c r="E57" s="51"/>
      <c r="F57" s="51"/>
      <c r="G57" s="58"/>
      <c r="H57" s="78"/>
    </row>
    <row r="58" spans="2:11">
      <c r="B58" s="3" t="s">
        <v>255</v>
      </c>
      <c r="C58" s="54"/>
      <c r="D58" s="3"/>
      <c r="E58" s="51"/>
      <c r="F58" s="51"/>
      <c r="G58" s="58"/>
      <c r="H58" s="78"/>
    </row>
    <row r="59" spans="2:11">
      <c r="B59" s="3"/>
      <c r="C59" s="54"/>
      <c r="D59" s="3"/>
      <c r="E59" s="51"/>
      <c r="F59" s="51"/>
      <c r="G59" s="58"/>
      <c r="H59" s="78"/>
    </row>
    <row r="60" spans="2:11">
      <c r="B60" s="35" t="s">
        <v>0</v>
      </c>
      <c r="C60" s="36" t="s">
        <v>73</v>
      </c>
      <c r="D60" s="35" t="s">
        <v>16</v>
      </c>
      <c r="E60" s="37" t="s">
        <v>2</v>
      </c>
      <c r="F60" s="37" t="s">
        <v>3</v>
      </c>
      <c r="G60" s="37" t="s">
        <v>4</v>
      </c>
      <c r="H60" s="6"/>
    </row>
    <row r="61" spans="2:11">
      <c r="B61" s="96" t="s">
        <v>314</v>
      </c>
      <c r="C61" s="57">
        <v>44600</v>
      </c>
      <c r="D61" s="39" t="s">
        <v>313</v>
      </c>
      <c r="E61" s="41"/>
      <c r="F61" s="40">
        <f>I61/0.2</f>
        <v>1391.6999999999998</v>
      </c>
      <c r="G61" s="114">
        <f>+F61*0.2</f>
        <v>278.33999999999997</v>
      </c>
      <c r="H61" s="80"/>
      <c r="I61" s="52">
        <v>278.33999999999997</v>
      </c>
    </row>
    <row r="62" spans="2:11">
      <c r="B62" s="55"/>
      <c r="C62" s="57"/>
      <c r="D62" s="39"/>
      <c r="E62" s="41"/>
      <c r="F62" s="40"/>
      <c r="G62" s="68"/>
      <c r="H62" s="80"/>
    </row>
    <row r="63" spans="2:11" hidden="1" outlineLevel="1">
      <c r="B63" s="56"/>
      <c r="C63" s="57"/>
      <c r="D63" s="39"/>
      <c r="E63" s="41"/>
      <c r="F63" s="40"/>
      <c r="G63" s="68"/>
      <c r="H63" s="80"/>
    </row>
    <row r="64" spans="2:11" hidden="1" outlineLevel="1">
      <c r="B64" s="56"/>
      <c r="C64" s="57"/>
      <c r="D64" s="39"/>
      <c r="E64" s="41"/>
      <c r="F64" s="40"/>
      <c r="G64" s="68"/>
      <c r="H64" s="80"/>
    </row>
    <row r="65" spans="2:11" hidden="1" outlineLevel="1">
      <c r="B65" s="56"/>
      <c r="C65" s="57"/>
      <c r="D65" s="39"/>
      <c r="E65" s="41"/>
      <c r="F65" s="40"/>
      <c r="G65" s="68"/>
      <c r="H65" s="80"/>
    </row>
    <row r="66" spans="2:11" hidden="1" outlineLevel="1">
      <c r="B66" s="56"/>
      <c r="C66" s="57"/>
      <c r="D66" s="39"/>
      <c r="E66" s="41"/>
      <c r="F66" s="40"/>
      <c r="G66" s="68"/>
      <c r="H66" s="80"/>
    </row>
    <row r="67" spans="2:11" hidden="1" outlineLevel="1">
      <c r="B67" s="56"/>
      <c r="C67" s="57"/>
      <c r="D67" s="39"/>
      <c r="E67" s="41"/>
      <c r="F67" s="40"/>
      <c r="G67" s="68"/>
      <c r="H67" s="80"/>
    </row>
    <row r="68" spans="2:11" collapsed="1">
      <c r="B68" s="54"/>
      <c r="C68" s="54"/>
      <c r="D68" s="35" t="s">
        <v>12</v>
      </c>
      <c r="E68" s="46">
        <f>SUM(E61:E67)</f>
        <v>0</v>
      </c>
      <c r="F68" s="46">
        <f>SUM(F61:F67)</f>
        <v>1391.6999999999998</v>
      </c>
      <c r="G68" s="46">
        <f>ROUND(SUM(G61:G67),0)</f>
        <v>278</v>
      </c>
      <c r="H68" s="75"/>
      <c r="I68">
        <v>445660</v>
      </c>
    </row>
    <row r="69" spans="2:11">
      <c r="B69" s="3"/>
      <c r="C69" s="54"/>
      <c r="D69" s="3"/>
      <c r="E69" s="51"/>
      <c r="F69" s="51"/>
      <c r="G69" s="58"/>
      <c r="H69" s="78"/>
    </row>
    <row r="70" spans="2:11">
      <c r="B70" s="3" t="s">
        <v>260</v>
      </c>
      <c r="D70" s="3"/>
      <c r="E70" s="6"/>
      <c r="F70" s="6"/>
      <c r="G70" s="6"/>
      <c r="H70" s="6"/>
    </row>
    <row r="71" spans="2:11">
      <c r="B71" s="3"/>
      <c r="D71" s="11"/>
      <c r="E71" s="15"/>
      <c r="F71" s="15"/>
      <c r="G71" s="15"/>
      <c r="H71" s="81"/>
    </row>
    <row r="72" spans="2:11">
      <c r="B72" s="35" t="s">
        <v>0</v>
      </c>
      <c r="C72" s="36" t="s">
        <v>261</v>
      </c>
      <c r="D72" s="35" t="s">
        <v>16</v>
      </c>
      <c r="E72" s="37" t="s">
        <v>2</v>
      </c>
      <c r="F72" s="37" t="s">
        <v>3</v>
      </c>
      <c r="G72" s="37" t="s">
        <v>4</v>
      </c>
      <c r="H72" s="6"/>
      <c r="I72" s="6" t="s">
        <v>3</v>
      </c>
      <c r="J72" s="6" t="s">
        <v>2</v>
      </c>
    </row>
    <row r="73" spans="2:11">
      <c r="B73" s="97" t="s">
        <v>389</v>
      </c>
      <c r="C73" s="45">
        <v>44599</v>
      </c>
      <c r="D73" s="87" t="s">
        <v>315</v>
      </c>
      <c r="E73" s="89">
        <v>491.16</v>
      </c>
      <c r="F73" s="90">
        <f>E73/1.2</f>
        <v>409.3</v>
      </c>
      <c r="G73" s="91">
        <v>81.86</v>
      </c>
      <c r="H73" s="82"/>
      <c r="I73">
        <f>G73/0.2</f>
        <v>409.29999999999995</v>
      </c>
      <c r="J73">
        <f>I73*1.2</f>
        <v>491.15999999999991</v>
      </c>
      <c r="K73" s="13">
        <f>J73-E73</f>
        <v>0</v>
      </c>
    </row>
    <row r="74" spans="2:11">
      <c r="B74" s="97" t="s">
        <v>390</v>
      </c>
      <c r="C74" s="45">
        <v>44606</v>
      </c>
      <c r="D74" s="87" t="s">
        <v>316</v>
      </c>
      <c r="E74" s="89">
        <v>1798.35</v>
      </c>
      <c r="F74" s="90">
        <f>E74/1.2</f>
        <v>1498.625</v>
      </c>
      <c r="G74" s="91">
        <v>299.72000000000003</v>
      </c>
      <c r="H74" s="82"/>
      <c r="I74">
        <f t="shared" ref="I74:I78" si="4">G74/0.2</f>
        <v>1498.6000000000001</v>
      </c>
      <c r="J74">
        <f t="shared" ref="J74:J78" si="5">I74*1.2</f>
        <v>1798.3200000000002</v>
      </c>
      <c r="K74" s="13">
        <f t="shared" ref="K74:K78" si="6">J74-E74</f>
        <v>-2.9999999999745341E-2</v>
      </c>
    </row>
    <row r="75" spans="2:11">
      <c r="B75" s="97" t="s">
        <v>318</v>
      </c>
      <c r="C75" s="72">
        <v>44593</v>
      </c>
      <c r="D75" s="87" t="s">
        <v>317</v>
      </c>
      <c r="E75" s="89">
        <v>73</v>
      </c>
      <c r="F75" s="90">
        <f t="shared" ref="F75:F97" si="7">E75/1.2</f>
        <v>60.833333333333336</v>
      </c>
      <c r="G75" s="91">
        <v>12.17</v>
      </c>
      <c r="H75" s="82"/>
      <c r="I75">
        <f t="shared" si="4"/>
        <v>60.849999999999994</v>
      </c>
      <c r="J75">
        <f t="shared" si="5"/>
        <v>73.02</v>
      </c>
      <c r="K75" s="13">
        <f t="shared" si="6"/>
        <v>1.9999999999996021E-2</v>
      </c>
    </row>
    <row r="76" spans="2:11">
      <c r="B76" s="97" t="s">
        <v>320</v>
      </c>
      <c r="C76" s="45">
        <v>44610</v>
      </c>
      <c r="D76" s="87" t="s">
        <v>319</v>
      </c>
      <c r="E76" s="89">
        <v>3960</v>
      </c>
      <c r="F76" s="90">
        <f t="shared" si="7"/>
        <v>3300</v>
      </c>
      <c r="G76" s="91">
        <v>660</v>
      </c>
      <c r="H76" s="82"/>
      <c r="I76">
        <f t="shared" si="4"/>
        <v>3300</v>
      </c>
      <c r="J76">
        <f t="shared" si="5"/>
        <v>3960</v>
      </c>
      <c r="K76" s="13">
        <f t="shared" si="6"/>
        <v>0</v>
      </c>
    </row>
    <row r="77" spans="2:11">
      <c r="B77" s="97" t="s">
        <v>322</v>
      </c>
      <c r="C77" s="45">
        <v>44610</v>
      </c>
      <c r="D77" s="87" t="s">
        <v>321</v>
      </c>
      <c r="E77" s="89">
        <v>1657.2</v>
      </c>
      <c r="F77" s="90">
        <f t="shared" si="7"/>
        <v>1381</v>
      </c>
      <c r="G77" s="91">
        <v>276.2</v>
      </c>
      <c r="H77" s="82"/>
      <c r="I77">
        <f t="shared" si="4"/>
        <v>1380.9999999999998</v>
      </c>
      <c r="J77">
        <f t="shared" si="5"/>
        <v>1657.1999999999996</v>
      </c>
      <c r="K77" s="13">
        <f t="shared" si="6"/>
        <v>0</v>
      </c>
    </row>
    <row r="78" spans="2:11">
      <c r="B78" s="97" t="s">
        <v>330</v>
      </c>
      <c r="C78" s="45">
        <v>44601</v>
      </c>
      <c r="D78" s="87" t="s">
        <v>329</v>
      </c>
      <c r="E78" s="89">
        <v>144.63999999999999</v>
      </c>
      <c r="F78" s="90">
        <f t="shared" si="7"/>
        <v>120.53333333333333</v>
      </c>
      <c r="G78" s="91">
        <v>24.11</v>
      </c>
      <c r="H78" s="82"/>
      <c r="I78">
        <f t="shared" si="4"/>
        <v>120.55</v>
      </c>
      <c r="J78">
        <f t="shared" si="5"/>
        <v>144.66</v>
      </c>
      <c r="K78" s="13">
        <f t="shared" si="6"/>
        <v>2.0000000000010232E-2</v>
      </c>
    </row>
    <row r="79" spans="2:11">
      <c r="B79" s="98" t="s">
        <v>338</v>
      </c>
      <c r="C79" s="45">
        <v>44602</v>
      </c>
      <c r="D79" s="94" t="s">
        <v>337</v>
      </c>
      <c r="E79" s="95">
        <v>75</v>
      </c>
      <c r="F79" s="90">
        <f>E79/1.2</f>
        <v>62.5</v>
      </c>
      <c r="G79" s="39">
        <v>12.5</v>
      </c>
      <c r="H79" s="83"/>
      <c r="I79">
        <f>G79/0.2</f>
        <v>62.5</v>
      </c>
      <c r="J79">
        <f>I79*1.2</f>
        <v>75</v>
      </c>
      <c r="K79" s="13">
        <f>J79-E79</f>
        <v>0</v>
      </c>
    </row>
    <row r="80" spans="2:11">
      <c r="B80" s="105" t="s">
        <v>47</v>
      </c>
      <c r="C80" s="88">
        <v>44594</v>
      </c>
      <c r="D80" s="105" t="s">
        <v>27</v>
      </c>
      <c r="E80" s="95">
        <v>1335.28</v>
      </c>
      <c r="F80" s="90">
        <f>E80/1.2</f>
        <v>1112.7333333333333</v>
      </c>
      <c r="G80" s="39">
        <v>222.55</v>
      </c>
      <c r="H80" s="83"/>
      <c r="I80">
        <f>G80/0.2</f>
        <v>1112.75</v>
      </c>
      <c r="J80">
        <f>I80*1.2</f>
        <v>1335.3</v>
      </c>
      <c r="K80" s="13">
        <f>J80-E80</f>
        <v>1.999999999998181E-2</v>
      </c>
    </row>
    <row r="81" spans="2:11">
      <c r="B81" s="96" t="s">
        <v>48</v>
      </c>
      <c r="C81" s="45">
        <v>44595</v>
      </c>
      <c r="D81" s="105" t="s">
        <v>394</v>
      </c>
      <c r="E81" s="95">
        <v>130.18</v>
      </c>
      <c r="F81" s="90">
        <v>118.35</v>
      </c>
      <c r="G81" s="96">
        <v>11.83</v>
      </c>
      <c r="H81" s="83"/>
      <c r="I81">
        <f>G81/0.2</f>
        <v>59.15</v>
      </c>
      <c r="K81" s="13"/>
    </row>
    <row r="82" spans="2:11">
      <c r="B82" s="96" t="s">
        <v>56</v>
      </c>
      <c r="C82" s="45">
        <v>44602</v>
      </c>
      <c r="D82" s="105" t="s">
        <v>394</v>
      </c>
      <c r="E82" s="95">
        <v>132.96</v>
      </c>
      <c r="F82" s="90">
        <v>126.5</v>
      </c>
      <c r="G82" s="96">
        <v>6.46</v>
      </c>
      <c r="H82" s="83"/>
      <c r="I82">
        <f t="shared" ref="I82:I93" si="8">G82/0.2</f>
        <v>32.299999999999997</v>
      </c>
      <c r="K82" s="13"/>
    </row>
    <row r="83" spans="2:11">
      <c r="B83" s="96" t="s">
        <v>332</v>
      </c>
      <c r="C83" s="45">
        <v>44610</v>
      </c>
      <c r="D83" s="105" t="s">
        <v>394</v>
      </c>
      <c r="E83" s="95">
        <v>125.67</v>
      </c>
      <c r="F83" s="90">
        <v>120.53</v>
      </c>
      <c r="G83" s="96">
        <v>5.21</v>
      </c>
      <c r="H83" s="83"/>
      <c r="I83">
        <f t="shared" si="8"/>
        <v>26.049999999999997</v>
      </c>
      <c r="K83" s="13"/>
    </row>
    <row r="84" spans="2:11">
      <c r="B84" s="93" t="s">
        <v>50</v>
      </c>
      <c r="C84" s="45">
        <v>44595</v>
      </c>
      <c r="D84" s="94" t="s">
        <v>30</v>
      </c>
      <c r="E84" s="95">
        <v>3333.52</v>
      </c>
      <c r="F84" s="100" t="s">
        <v>413</v>
      </c>
      <c r="G84" s="90">
        <v>555.59</v>
      </c>
      <c r="H84" s="83"/>
      <c r="I84">
        <f t="shared" si="8"/>
        <v>2777.95</v>
      </c>
      <c r="K84" s="13"/>
    </row>
    <row r="85" spans="2:11">
      <c r="B85" s="99" t="s">
        <v>381</v>
      </c>
      <c r="C85" s="45">
        <v>44595</v>
      </c>
      <c r="D85" s="105" t="s">
        <v>396</v>
      </c>
      <c r="E85" s="41">
        <v>3413.76</v>
      </c>
      <c r="F85" s="100" t="s">
        <v>414</v>
      </c>
      <c r="G85" s="91">
        <v>568.96</v>
      </c>
      <c r="H85" s="83"/>
      <c r="I85">
        <f t="shared" si="8"/>
        <v>2844.8</v>
      </c>
      <c r="K85" s="13"/>
    </row>
    <row r="86" spans="2:11">
      <c r="B86" s="105" t="s">
        <v>51</v>
      </c>
      <c r="C86" s="45">
        <v>44595</v>
      </c>
      <c r="D86" s="105" t="s">
        <v>31</v>
      </c>
      <c r="E86" s="105">
        <v>9576</v>
      </c>
      <c r="F86" s="90">
        <f t="shared" si="7"/>
        <v>7980</v>
      </c>
      <c r="G86" s="91">
        <f>F86*0.2</f>
        <v>1596</v>
      </c>
      <c r="H86" s="83"/>
      <c r="I86">
        <f t="shared" si="8"/>
        <v>7980</v>
      </c>
      <c r="K86" s="13"/>
    </row>
    <row r="87" spans="2:11">
      <c r="B87" s="96" t="s">
        <v>328</v>
      </c>
      <c r="C87" s="72">
        <v>44593</v>
      </c>
      <c r="D87" s="96" t="s">
        <v>327</v>
      </c>
      <c r="E87" s="105">
        <v>1992.74</v>
      </c>
      <c r="F87" s="90">
        <f t="shared" si="7"/>
        <v>1660.6166666666668</v>
      </c>
      <c r="G87" s="96">
        <v>332.13</v>
      </c>
      <c r="H87" s="83"/>
      <c r="I87">
        <f t="shared" si="8"/>
        <v>1660.6499999999999</v>
      </c>
      <c r="K87" s="13"/>
    </row>
    <row r="88" spans="2:11">
      <c r="B88" s="105" t="s">
        <v>386</v>
      </c>
      <c r="C88" s="45">
        <v>44599</v>
      </c>
      <c r="D88" s="105" t="s">
        <v>387</v>
      </c>
      <c r="E88" s="105">
        <v>6756</v>
      </c>
      <c r="F88" s="90">
        <f t="shared" si="7"/>
        <v>5630</v>
      </c>
      <c r="G88" s="115">
        <v>1126</v>
      </c>
      <c r="H88" s="83"/>
      <c r="I88">
        <f t="shared" si="8"/>
        <v>5630</v>
      </c>
      <c r="K88" s="13"/>
    </row>
    <row r="89" spans="2:11">
      <c r="B89" s="96"/>
      <c r="C89" s="72">
        <v>44601</v>
      </c>
      <c r="D89" s="96" t="s">
        <v>331</v>
      </c>
      <c r="E89" s="95">
        <v>1813.16</v>
      </c>
      <c r="F89" s="90">
        <f t="shared" si="7"/>
        <v>1510.9666666666667</v>
      </c>
      <c r="G89" s="96">
        <v>215.01</v>
      </c>
      <c r="H89" s="83"/>
      <c r="I89">
        <f t="shared" si="8"/>
        <v>1075.05</v>
      </c>
      <c r="K89" s="13"/>
    </row>
    <row r="90" spans="2:11">
      <c r="B90" s="105" t="s">
        <v>41</v>
      </c>
      <c r="C90" s="45">
        <v>44609</v>
      </c>
      <c r="D90" s="105" t="s">
        <v>22</v>
      </c>
      <c r="E90" s="105">
        <v>385.38</v>
      </c>
      <c r="F90" s="90">
        <f t="shared" si="7"/>
        <v>321.15000000000003</v>
      </c>
      <c r="G90" s="96">
        <v>64.23</v>
      </c>
      <c r="H90" s="83"/>
      <c r="I90">
        <f t="shared" si="8"/>
        <v>321.14999999999998</v>
      </c>
    </row>
    <row r="91" spans="2:11">
      <c r="B91" s="105" t="s">
        <v>368</v>
      </c>
      <c r="C91" s="45">
        <v>44594</v>
      </c>
      <c r="D91" s="96" t="s">
        <v>26</v>
      </c>
      <c r="E91" s="95">
        <v>313.14</v>
      </c>
      <c r="F91" s="90">
        <f t="shared" si="7"/>
        <v>260.95</v>
      </c>
      <c r="G91" s="91">
        <v>11.56</v>
      </c>
      <c r="H91" s="84"/>
      <c r="I91">
        <f>G91/0.2</f>
        <v>57.8</v>
      </c>
    </row>
    <row r="92" spans="2:11">
      <c r="B92" s="105"/>
      <c r="C92" s="72"/>
      <c r="D92" s="96"/>
      <c r="E92" s="95"/>
      <c r="F92" s="90">
        <f t="shared" si="7"/>
        <v>0</v>
      </c>
      <c r="G92" s="96"/>
      <c r="H92" s="84"/>
      <c r="I92">
        <f t="shared" si="8"/>
        <v>0</v>
      </c>
    </row>
    <row r="93" spans="2:11">
      <c r="B93" s="92"/>
      <c r="C93" s="93"/>
      <c r="D93" s="96"/>
      <c r="E93" s="95"/>
      <c r="F93" s="90">
        <f t="shared" si="7"/>
        <v>0</v>
      </c>
      <c r="G93" s="95"/>
      <c r="H93" s="84"/>
      <c r="I93">
        <f t="shared" si="8"/>
        <v>0</v>
      </c>
    </row>
    <row r="94" spans="2:11" hidden="1" outlineLevel="1">
      <c r="B94" s="92"/>
      <c r="C94" s="93"/>
      <c r="D94" s="94"/>
      <c r="E94" s="95"/>
      <c r="F94" s="90">
        <f t="shared" si="7"/>
        <v>0</v>
      </c>
      <c r="G94" s="95"/>
      <c r="H94" s="84"/>
    </row>
    <row r="95" spans="2:11" hidden="1" outlineLevel="1">
      <c r="B95" s="92"/>
      <c r="C95" s="93"/>
      <c r="D95" s="94"/>
      <c r="E95" s="95"/>
      <c r="F95" s="90">
        <f t="shared" si="7"/>
        <v>0</v>
      </c>
      <c r="G95" s="95"/>
      <c r="H95" s="84"/>
    </row>
    <row r="96" spans="2:11" hidden="1" outlineLevel="1">
      <c r="B96" s="92"/>
      <c r="C96" s="93"/>
      <c r="D96" s="94"/>
      <c r="E96" s="95"/>
      <c r="F96" s="90">
        <f t="shared" si="7"/>
        <v>0</v>
      </c>
      <c r="G96" s="95"/>
      <c r="H96" s="84"/>
    </row>
    <row r="97" spans="2:11" collapsed="1">
      <c r="B97" s="94"/>
      <c r="C97" s="93"/>
      <c r="D97" s="94"/>
      <c r="E97" s="95"/>
      <c r="F97" s="90">
        <f t="shared" si="7"/>
        <v>0</v>
      </c>
      <c r="G97" s="95"/>
      <c r="H97" s="84"/>
    </row>
    <row r="98" spans="2:11">
      <c r="D98" s="35" t="s">
        <v>12</v>
      </c>
      <c r="E98" s="46">
        <f>SUM(E73:E97)</f>
        <v>37507.140000000007</v>
      </c>
      <c r="F98" s="46">
        <f>SUM(F73:F97)</f>
        <v>25674.588333333337</v>
      </c>
      <c r="G98" s="46">
        <f>ROUND(SUM(G73:G97),0)</f>
        <v>6082</v>
      </c>
      <c r="H98" s="75"/>
      <c r="K98">
        <v>445661</v>
      </c>
    </row>
    <row r="99" spans="2:11" ht="15.75" thickBot="1">
      <c r="D99" s="3"/>
      <c r="E99" s="51"/>
      <c r="F99" s="51"/>
      <c r="G99" s="51"/>
      <c r="H99" s="75"/>
    </row>
    <row r="100" spans="2:11" ht="15.75" thickBot="1">
      <c r="B100" s="188" t="s">
        <v>76</v>
      </c>
      <c r="C100" s="189"/>
      <c r="D100" s="189"/>
      <c r="E100" s="189"/>
      <c r="F100" s="189"/>
      <c r="G100" s="190"/>
      <c r="H100" s="5"/>
    </row>
    <row r="101" spans="2:11">
      <c r="B101" s="3" t="s">
        <v>241</v>
      </c>
      <c r="E101" s="6"/>
      <c r="F101" s="6"/>
      <c r="G101" s="6"/>
      <c r="H101" s="6"/>
    </row>
    <row r="102" spans="2:11">
      <c r="B102" s="35" t="s">
        <v>0</v>
      </c>
      <c r="C102" s="36" t="s">
        <v>73</v>
      </c>
      <c r="D102" s="35" t="s">
        <v>16</v>
      </c>
      <c r="E102" s="37" t="s">
        <v>2</v>
      </c>
      <c r="F102" s="37" t="s">
        <v>3</v>
      </c>
      <c r="G102" s="37" t="s">
        <v>4</v>
      </c>
      <c r="H102" s="6"/>
    </row>
    <row r="103" spans="2:11">
      <c r="B103" s="38"/>
      <c r="C103" s="38"/>
      <c r="D103" s="39"/>
      <c r="E103" s="40"/>
      <c r="F103" s="40"/>
      <c r="G103" s="40"/>
      <c r="H103" s="74"/>
    </row>
    <row r="104" spans="2:11">
      <c r="B104" s="39"/>
      <c r="C104" s="45"/>
      <c r="D104" s="39"/>
      <c r="E104" s="41"/>
      <c r="F104" s="41"/>
      <c r="G104" s="41"/>
    </row>
    <row r="105" spans="2:11">
      <c r="B105" s="3"/>
      <c r="C105" s="8"/>
      <c r="D105" s="35" t="s">
        <v>12</v>
      </c>
      <c r="E105" s="46">
        <f>SUM(E104:E104)</f>
        <v>0</v>
      </c>
      <c r="F105" s="46">
        <f>ROUND(SUM(F103:F104),0)</f>
        <v>0</v>
      </c>
      <c r="G105" s="46">
        <f>F105*20%</f>
        <v>0</v>
      </c>
      <c r="H105" s="75"/>
      <c r="K105" t="s">
        <v>302</v>
      </c>
    </row>
    <row r="106" spans="2:11">
      <c r="D106" s="3"/>
      <c r="E106" s="51"/>
      <c r="F106" s="51"/>
      <c r="G106" s="51"/>
      <c r="H106" s="75"/>
    </row>
    <row r="107" spans="2:11">
      <c r="D107" s="3"/>
      <c r="E107" s="51"/>
      <c r="F107" s="51"/>
      <c r="G107" s="51"/>
      <c r="H107" s="75"/>
    </row>
    <row r="108" spans="2:11" ht="15.75" thickBot="1">
      <c r="E108" s="15"/>
      <c r="F108" s="15"/>
      <c r="G108" s="15"/>
      <c r="H108" s="81"/>
    </row>
    <row r="109" spans="2:11" ht="15.75" thickBot="1">
      <c r="B109" s="188" t="s">
        <v>6</v>
      </c>
      <c r="C109" s="189"/>
      <c r="D109" s="189"/>
      <c r="E109" s="189"/>
      <c r="F109" s="189"/>
      <c r="G109" s="190"/>
      <c r="H109" s="5"/>
    </row>
    <row r="110" spans="2:11">
      <c r="B110" s="10" t="s">
        <v>10</v>
      </c>
      <c r="E110" s="6"/>
      <c r="F110" s="6"/>
      <c r="G110" s="6"/>
      <c r="H110" s="6"/>
    </row>
    <row r="111" spans="2:11">
      <c r="B111" s="35" t="s">
        <v>0</v>
      </c>
      <c r="C111" s="36" t="s">
        <v>73</v>
      </c>
      <c r="D111" s="35" t="s">
        <v>16</v>
      </c>
      <c r="E111" s="37" t="s">
        <v>2</v>
      </c>
      <c r="F111" s="37" t="s">
        <v>3</v>
      </c>
      <c r="G111" s="37" t="s">
        <v>4</v>
      </c>
      <c r="H111" s="6"/>
    </row>
    <row r="112" spans="2:11">
      <c r="B112" s="38" t="s">
        <v>345</v>
      </c>
      <c r="C112" s="45" t="s">
        <v>409</v>
      </c>
      <c r="D112" s="39" t="s">
        <v>306</v>
      </c>
      <c r="E112" s="41"/>
      <c r="F112" s="40">
        <v>6383.9999999999991</v>
      </c>
      <c r="G112" s="44">
        <f>F112*0.2</f>
        <v>1276.8</v>
      </c>
      <c r="H112" s="76"/>
    </row>
    <row r="113" spans="2:11">
      <c r="B113" s="39" t="s">
        <v>346</v>
      </c>
      <c r="C113" s="38" t="s">
        <v>410</v>
      </c>
      <c r="D113" s="43" t="s">
        <v>307</v>
      </c>
      <c r="E113" s="40"/>
      <c r="F113" s="41">
        <v>6003.9999999999991</v>
      </c>
      <c r="G113" s="44">
        <f t="shared" ref="G113:G117" si="9">F113*0.2</f>
        <v>1200.8</v>
      </c>
      <c r="H113" s="76"/>
    </row>
    <row r="114" spans="2:11">
      <c r="B114" s="39" t="s">
        <v>347</v>
      </c>
      <c r="C114" s="38" t="s">
        <v>411</v>
      </c>
      <c r="D114" s="43" t="s">
        <v>308</v>
      </c>
      <c r="E114" s="40"/>
      <c r="F114" s="41">
        <v>1824</v>
      </c>
      <c r="G114" s="44">
        <f t="shared" si="9"/>
        <v>364.8</v>
      </c>
      <c r="H114" s="76"/>
    </row>
    <row r="115" spans="2:11" hidden="1" outlineLevel="1">
      <c r="B115" s="39"/>
      <c r="C115" s="38"/>
      <c r="D115" s="43"/>
      <c r="E115" s="40"/>
      <c r="F115" s="41"/>
      <c r="G115" s="44">
        <f t="shared" si="9"/>
        <v>0</v>
      </c>
      <c r="H115" s="76"/>
    </row>
    <row r="116" spans="2:11" hidden="1" outlineLevel="1">
      <c r="B116" s="39"/>
      <c r="C116" s="38"/>
      <c r="D116" s="43"/>
      <c r="E116" s="40"/>
      <c r="F116" s="41"/>
      <c r="G116" s="44">
        <f t="shared" si="9"/>
        <v>0</v>
      </c>
      <c r="H116" s="76"/>
    </row>
    <row r="117" spans="2:11" hidden="1" outlineLevel="1">
      <c r="B117" s="39"/>
      <c r="C117" s="38"/>
      <c r="D117" s="43"/>
      <c r="E117" s="40"/>
      <c r="F117" s="41"/>
      <c r="G117" s="44">
        <f t="shared" si="9"/>
        <v>0</v>
      </c>
      <c r="H117" s="76"/>
      <c r="J117" s="9"/>
    </row>
    <row r="118" spans="2:11" collapsed="1">
      <c r="D118" s="35" t="s">
        <v>13</v>
      </c>
      <c r="E118" s="37"/>
      <c r="F118" s="37">
        <f>SUM(F112:F117)</f>
        <v>14211.999999999998</v>
      </c>
      <c r="G118" s="37">
        <f>F118*20%</f>
        <v>2842.3999999999996</v>
      </c>
      <c r="H118" s="6"/>
      <c r="K118" t="s">
        <v>303</v>
      </c>
    </row>
    <row r="119" spans="2:11" ht="15.75" thickBot="1"/>
    <row r="120" spans="2:11" ht="15.75" thickBot="1">
      <c r="B120" s="191" t="s">
        <v>285</v>
      </c>
      <c r="C120" s="192"/>
      <c r="D120" s="192"/>
      <c r="E120" s="20"/>
      <c r="F120" s="20"/>
      <c r="G120" s="21">
        <f>ROUND(G68+G98+G105+G118,0)</f>
        <v>9202</v>
      </c>
      <c r="H120" s="79"/>
      <c r="I120" s="6" t="s">
        <v>286</v>
      </c>
    </row>
    <row r="121" spans="2:11">
      <c r="J121" s="12"/>
    </row>
    <row r="123" spans="2:11">
      <c r="D123" s="3" t="s">
        <v>8</v>
      </c>
      <c r="E123" s="6"/>
      <c r="F123" s="6"/>
      <c r="G123" s="6">
        <v>0</v>
      </c>
      <c r="H123" s="6"/>
      <c r="I123" s="6" t="s">
        <v>289</v>
      </c>
      <c r="J123" s="9"/>
    </row>
    <row r="124" spans="2:11" ht="15.75" thickBot="1">
      <c r="D124" s="3"/>
      <c r="E124" s="6"/>
      <c r="F124" s="6"/>
      <c r="G124" s="6"/>
      <c r="H124" s="6"/>
      <c r="J124" s="9"/>
    </row>
    <row r="125" spans="2:11" ht="15.75" thickBot="1">
      <c r="B125" s="198" t="s">
        <v>287</v>
      </c>
      <c r="C125" s="199"/>
      <c r="D125" s="199"/>
      <c r="E125" s="103"/>
      <c r="F125" s="103"/>
      <c r="G125" s="104">
        <f>G55+G120+G123</f>
        <v>9379</v>
      </c>
      <c r="H125" s="79"/>
      <c r="I125" s="6" t="s">
        <v>288</v>
      </c>
      <c r="J125" s="9"/>
    </row>
    <row r="126" spans="2:11">
      <c r="D126" s="3"/>
      <c r="E126" s="6"/>
      <c r="F126" s="6"/>
      <c r="G126" s="6"/>
      <c r="H126" s="6"/>
    </row>
    <row r="127" spans="2:11">
      <c r="D127" s="3" t="s">
        <v>250</v>
      </c>
      <c r="E127" s="6"/>
      <c r="F127" s="6"/>
      <c r="G127" s="16">
        <f>IF((G41-G125)&gt;0,(G41-G125),0)</f>
        <v>0</v>
      </c>
      <c r="H127" s="85"/>
      <c r="I127" s="6" t="s">
        <v>290</v>
      </c>
    </row>
    <row r="128" spans="2:11">
      <c r="D128" s="3"/>
      <c r="E128" s="6"/>
      <c r="F128" s="6"/>
      <c r="G128" s="6"/>
      <c r="H128" s="6"/>
    </row>
    <row r="129" spans="4:9">
      <c r="D129" s="3" t="s">
        <v>9</v>
      </c>
      <c r="E129" s="6"/>
      <c r="F129" s="6"/>
      <c r="G129" s="16">
        <f>IF((G41-G125)&lt;0,-(G41-G125),0)</f>
        <v>6537</v>
      </c>
      <c r="H129" s="85"/>
      <c r="I129" s="6" t="s">
        <v>291</v>
      </c>
    </row>
    <row r="131" spans="4:9">
      <c r="D131" s="3" t="s">
        <v>251</v>
      </c>
      <c r="G131" s="6">
        <v>0</v>
      </c>
      <c r="H131" s="6"/>
      <c r="I131" s="6" t="s">
        <v>292</v>
      </c>
    </row>
    <row r="132" spans="4:9">
      <c r="D132" s="3"/>
      <c r="G132" s="6"/>
      <c r="H132" s="6"/>
    </row>
    <row r="133" spans="4:9">
      <c r="D133" s="3" t="s">
        <v>252</v>
      </c>
      <c r="G133" s="6">
        <f>+G129-G131</f>
        <v>6537</v>
      </c>
      <c r="H133" s="6"/>
      <c r="I133" s="6" t="s">
        <v>293</v>
      </c>
    </row>
  </sheetData>
  <autoFilter ref="B72:G72" xr:uid="{D01E3B75-0A07-4120-85D4-FF06B64867AB}"/>
  <mergeCells count="12">
    <mergeCell ref="B125:D125"/>
    <mergeCell ref="B120:D120"/>
    <mergeCell ref="B4:G4"/>
    <mergeCell ref="B6:G6"/>
    <mergeCell ref="B24:G24"/>
    <mergeCell ref="B30:G30"/>
    <mergeCell ref="B41:D41"/>
    <mergeCell ref="B109:G109"/>
    <mergeCell ref="B46:G46"/>
    <mergeCell ref="B15:G15"/>
    <mergeCell ref="B100:G100"/>
    <mergeCell ref="B55:D55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67C4-04D2-44EF-A268-D97E99B85CAA}">
  <dimension ref="B1:L133"/>
  <sheetViews>
    <sheetView showGridLines="0" zoomScale="90" zoomScaleNormal="90" workbookViewId="0">
      <pane ySplit="8" topLeftCell="A68" activePane="bottomLeft" state="frozen"/>
      <selection activeCell="C2" sqref="C2"/>
      <selection pane="bottomLeft"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36.5703125" customWidth="1"/>
    <col min="5" max="5" width="16" style="13" customWidth="1"/>
    <col min="6" max="7" width="11.42578125" style="13"/>
    <col min="8" max="8" width="2.7109375" style="13" customWidth="1"/>
    <col min="10" max="10" width="12.85546875" bestFit="1" customWidth="1"/>
  </cols>
  <sheetData>
    <row r="1" spans="2:9" ht="15.75" thickBot="1"/>
    <row r="2" spans="2:9" ht="15.75" thickBot="1">
      <c r="B2" s="26" t="s">
        <v>15</v>
      </c>
      <c r="C2" s="25">
        <v>44621</v>
      </c>
    </row>
    <row r="3" spans="2:9" ht="15.75" thickBot="1">
      <c r="B3" s="7"/>
    </row>
    <row r="4" spans="2:9" ht="19.5" thickBot="1">
      <c r="B4" s="193" t="s">
        <v>17</v>
      </c>
      <c r="C4" s="194"/>
      <c r="D4" s="194"/>
      <c r="E4" s="194"/>
      <c r="F4" s="194"/>
      <c r="G4" s="195"/>
      <c r="H4" s="73"/>
    </row>
    <row r="5" spans="2:9" ht="19.5" thickBot="1">
      <c r="C5" s="2"/>
    </row>
    <row r="6" spans="2:9" ht="15.75" thickBot="1">
      <c r="B6" s="188" t="s">
        <v>7</v>
      </c>
      <c r="C6" s="189"/>
      <c r="D6" s="189"/>
      <c r="E6" s="189"/>
      <c r="F6" s="189"/>
      <c r="G6" s="190"/>
      <c r="H6" s="5"/>
    </row>
    <row r="7" spans="2:9">
      <c r="B7" s="3" t="s">
        <v>248</v>
      </c>
      <c r="C7" s="4"/>
      <c r="D7" s="5"/>
      <c r="E7" s="14"/>
      <c r="F7" s="14"/>
      <c r="G7" s="14"/>
      <c r="H7" s="14"/>
    </row>
    <row r="8" spans="2:9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</row>
    <row r="9" spans="2:9">
      <c r="B9" s="38"/>
      <c r="C9" s="53" t="s">
        <v>422</v>
      </c>
      <c r="D9" s="69" t="s">
        <v>467</v>
      </c>
      <c r="E9" s="40"/>
      <c r="F9" s="41">
        <v>124651.66</v>
      </c>
      <c r="G9" s="41"/>
    </row>
    <row r="10" spans="2:9">
      <c r="B10" s="106"/>
      <c r="C10" s="53" t="s">
        <v>423</v>
      </c>
      <c r="D10" s="39" t="s">
        <v>295</v>
      </c>
      <c r="E10" s="40"/>
      <c r="F10" s="41">
        <v>100000</v>
      </c>
      <c r="G10" s="41"/>
    </row>
    <row r="11" spans="2:9">
      <c r="B11" s="106"/>
      <c r="C11" s="53" t="s">
        <v>424</v>
      </c>
      <c r="D11" s="39" t="s">
        <v>295</v>
      </c>
      <c r="E11" s="40"/>
      <c r="F11" s="41">
        <v>107752.77</v>
      </c>
      <c r="G11" s="41"/>
    </row>
    <row r="12" spans="2:9">
      <c r="B12" s="106"/>
      <c r="C12" s="38"/>
      <c r="D12" s="39"/>
      <c r="E12" s="40"/>
      <c r="F12" s="41"/>
      <c r="G12" s="41"/>
    </row>
    <row r="13" spans="2:9" s="3" customFormat="1">
      <c r="C13" s="8"/>
      <c r="D13" s="35" t="s">
        <v>12</v>
      </c>
      <c r="E13" s="37"/>
      <c r="F13" s="41">
        <f>ROUND(SUM(F9:F12),0)</f>
        <v>332404</v>
      </c>
      <c r="G13" s="37"/>
      <c r="H13" s="6"/>
      <c r="I13" s="6" t="s">
        <v>298</v>
      </c>
    </row>
    <row r="14" spans="2:9" ht="15.75" thickBot="1"/>
    <row r="15" spans="2:9" ht="15.75" thickBot="1">
      <c r="B15" s="188" t="s">
        <v>76</v>
      </c>
      <c r="C15" s="189"/>
      <c r="D15" s="189"/>
      <c r="E15" s="189"/>
      <c r="F15" s="189"/>
      <c r="G15" s="190"/>
      <c r="H15" s="5"/>
    </row>
    <row r="16" spans="2:9">
      <c r="B16" s="3" t="s">
        <v>241</v>
      </c>
      <c r="E16" s="6"/>
      <c r="F16" s="6"/>
      <c r="G16" s="6"/>
      <c r="H16" s="6"/>
    </row>
    <row r="17" spans="2:12">
      <c r="B17" s="35" t="s">
        <v>0</v>
      </c>
      <c r="C17" s="36" t="s">
        <v>73</v>
      </c>
      <c r="D17" s="35" t="s">
        <v>16</v>
      </c>
      <c r="E17" s="37" t="s">
        <v>2</v>
      </c>
      <c r="F17" s="37" t="s">
        <v>3</v>
      </c>
      <c r="G17" s="37" t="s">
        <v>4</v>
      </c>
      <c r="H17" s="6"/>
    </row>
    <row r="18" spans="2:12">
      <c r="B18" s="38" t="s">
        <v>463</v>
      </c>
      <c r="C18" s="38" t="s">
        <v>425</v>
      </c>
      <c r="D18" s="116" t="s">
        <v>462</v>
      </c>
      <c r="E18" s="40"/>
      <c r="F18" s="40">
        <f>+G18/0.2</f>
        <v>1664.1999999999998</v>
      </c>
      <c r="G18" s="40">
        <v>332.84</v>
      </c>
      <c r="H18" s="74"/>
    </row>
    <row r="19" spans="2:12" hidden="1" outlineLevel="1">
      <c r="B19" s="38"/>
      <c r="C19" s="38"/>
      <c r="D19" s="39"/>
      <c r="E19" s="40"/>
      <c r="F19" s="40"/>
      <c r="G19" s="40"/>
      <c r="H19" s="74"/>
    </row>
    <row r="20" spans="2:12" hidden="1" outlineLevel="1">
      <c r="B20" s="38"/>
      <c r="C20" s="38"/>
      <c r="D20" s="39"/>
      <c r="E20" s="40"/>
      <c r="F20" s="40"/>
      <c r="G20" s="40"/>
      <c r="H20" s="74"/>
    </row>
    <row r="21" spans="2:12" hidden="1" outlineLevel="1">
      <c r="B21" s="39"/>
      <c r="C21" s="45"/>
      <c r="D21" s="39"/>
      <c r="E21" s="41"/>
      <c r="F21" s="41"/>
      <c r="G21" s="41"/>
    </row>
    <row r="22" spans="2:12" collapsed="1">
      <c r="B22" s="3"/>
      <c r="C22" s="8"/>
      <c r="D22" s="35" t="s">
        <v>12</v>
      </c>
      <c r="E22" s="46">
        <f>SUM(E21:E21)</f>
        <v>0</v>
      </c>
      <c r="F22" s="86">
        <f>ROUND(SUM(F18:F21),0)</f>
        <v>1664</v>
      </c>
      <c r="G22" s="46">
        <f>ROUND(SUM(G18:G21),0)</f>
        <v>333</v>
      </c>
      <c r="H22" s="75"/>
      <c r="I22" s="6" t="s">
        <v>299</v>
      </c>
      <c r="L22" t="s">
        <v>302</v>
      </c>
    </row>
    <row r="23" spans="2:12" ht="15.75" thickBot="1">
      <c r="B23" s="3"/>
      <c r="C23" s="8"/>
      <c r="D23" s="3"/>
      <c r="E23" s="51"/>
      <c r="F23" s="51"/>
      <c r="G23" s="51"/>
      <c r="H23" s="75"/>
    </row>
    <row r="24" spans="2:12" ht="15.75" thickBot="1">
      <c r="B24" s="188" t="s">
        <v>78</v>
      </c>
      <c r="C24" s="189"/>
      <c r="D24" s="189"/>
      <c r="E24" s="189"/>
      <c r="F24" s="189"/>
      <c r="G24" s="190"/>
      <c r="H24" s="5"/>
    </row>
    <row r="25" spans="2:12">
      <c r="B25" s="3" t="s">
        <v>77</v>
      </c>
      <c r="E25" s="6"/>
      <c r="F25" s="6"/>
      <c r="G25" s="6"/>
      <c r="H25" s="6"/>
    </row>
    <row r="26" spans="2:12">
      <c r="B26" s="35" t="s">
        <v>0</v>
      </c>
      <c r="C26" s="36" t="s">
        <v>73</v>
      </c>
      <c r="D26" s="35" t="s">
        <v>16</v>
      </c>
      <c r="E26" s="37" t="s">
        <v>2</v>
      </c>
      <c r="F26" s="37" t="s">
        <v>3</v>
      </c>
      <c r="G26" s="37" t="s">
        <v>4</v>
      </c>
      <c r="H26" s="6"/>
      <c r="J26" s="9"/>
    </row>
    <row r="27" spans="2:12">
      <c r="B27" s="38"/>
      <c r="C27" s="38"/>
      <c r="D27" s="39"/>
      <c r="E27" s="40"/>
      <c r="F27" s="40">
        <v>0</v>
      </c>
      <c r="G27" s="40">
        <f t="shared" ref="G27" si="0">+F27*0.2</f>
        <v>0</v>
      </c>
      <c r="H27" s="74"/>
      <c r="J27" s="9"/>
    </row>
    <row r="28" spans="2:12" s="3" customFormat="1">
      <c r="C28" s="8"/>
      <c r="D28" s="35" t="s">
        <v>12</v>
      </c>
      <c r="E28" s="46">
        <f>SUM(E27)</f>
        <v>0</v>
      </c>
      <c r="F28" s="46">
        <f>SUM(F27)</f>
        <v>0</v>
      </c>
      <c r="G28" s="46">
        <f>ROUND(SUM(G27),0)</f>
        <v>0</v>
      </c>
      <c r="H28" s="75"/>
    </row>
    <row r="29" spans="2:12" ht="15.75" thickBot="1"/>
    <row r="30" spans="2:12" ht="15.75" thickBot="1">
      <c r="B30" s="188" t="s">
        <v>6</v>
      </c>
      <c r="C30" s="189"/>
      <c r="D30" s="189"/>
      <c r="E30" s="189"/>
      <c r="F30" s="189"/>
      <c r="G30" s="190"/>
      <c r="H30" s="5"/>
    </row>
    <row r="31" spans="2:12">
      <c r="B31" s="10" t="s">
        <v>10</v>
      </c>
      <c r="E31" s="6"/>
      <c r="F31" s="6"/>
      <c r="G31" s="6"/>
      <c r="H31" s="6"/>
    </row>
    <row r="32" spans="2:12">
      <c r="B32" s="35" t="s">
        <v>0</v>
      </c>
      <c r="C32" s="36" t="s">
        <v>73</v>
      </c>
      <c r="D32" s="35" t="s">
        <v>16</v>
      </c>
      <c r="E32" s="37" t="s">
        <v>2</v>
      </c>
      <c r="F32" s="37" t="s">
        <v>3</v>
      </c>
      <c r="G32" s="37" t="s">
        <v>4</v>
      </c>
      <c r="H32" s="6"/>
    </row>
    <row r="33" spans="2:11">
      <c r="B33" s="39" t="s">
        <v>428</v>
      </c>
      <c r="C33" s="38" t="s">
        <v>426</v>
      </c>
      <c r="D33" s="39" t="s">
        <v>427</v>
      </c>
      <c r="E33" s="41">
        <v>3225.6</v>
      </c>
      <c r="F33" s="40">
        <v>2688</v>
      </c>
      <c r="G33" s="44">
        <f>F33*0.2</f>
        <v>537.6</v>
      </c>
      <c r="H33" s="76"/>
      <c r="I33" s="52"/>
    </row>
    <row r="34" spans="2:11">
      <c r="B34" s="39" t="s">
        <v>449</v>
      </c>
      <c r="C34" s="38" t="s">
        <v>421</v>
      </c>
      <c r="D34" s="43" t="s">
        <v>448</v>
      </c>
      <c r="E34" s="41">
        <v>196.79999999999995</v>
      </c>
      <c r="F34" s="40">
        <v>163.99999999999997</v>
      </c>
      <c r="G34" s="44">
        <f t="shared" ref="G34:G38" si="1">F34*0.2</f>
        <v>32.799999999999997</v>
      </c>
      <c r="H34" s="76"/>
      <c r="I34" s="52"/>
    </row>
    <row r="35" spans="2:11">
      <c r="B35" s="39" t="s">
        <v>450</v>
      </c>
      <c r="C35" s="38" t="s">
        <v>422</v>
      </c>
      <c r="D35" s="43" t="s">
        <v>448</v>
      </c>
      <c r="E35" s="41">
        <v>842.4</v>
      </c>
      <c r="F35" s="40">
        <v>702</v>
      </c>
      <c r="G35" s="44">
        <f t="shared" si="1"/>
        <v>140.4</v>
      </c>
      <c r="H35" s="76"/>
      <c r="I35" s="52"/>
    </row>
    <row r="36" spans="2:11">
      <c r="B36" s="39" t="s">
        <v>458</v>
      </c>
      <c r="C36" s="38" t="s">
        <v>424</v>
      </c>
      <c r="D36" s="43" t="s">
        <v>457</v>
      </c>
      <c r="E36" s="41">
        <v>170.39999999999995</v>
      </c>
      <c r="F36" s="40">
        <v>141.99999999999997</v>
      </c>
      <c r="G36" s="44">
        <f t="shared" si="1"/>
        <v>28.399999999999995</v>
      </c>
      <c r="H36" s="76"/>
    </row>
    <row r="37" spans="2:11">
      <c r="B37" s="39" t="s">
        <v>461</v>
      </c>
      <c r="C37" s="38" t="s">
        <v>459</v>
      </c>
      <c r="D37" s="43" t="s">
        <v>460</v>
      </c>
      <c r="E37" s="41">
        <v>2560.7999999999997</v>
      </c>
      <c r="F37" s="40">
        <v>2134</v>
      </c>
      <c r="G37" s="44">
        <f t="shared" si="1"/>
        <v>426.8</v>
      </c>
      <c r="H37" s="76"/>
    </row>
    <row r="38" spans="2:11" hidden="1" outlineLevel="1">
      <c r="B38" s="39"/>
      <c r="C38" s="38"/>
      <c r="D38" s="43"/>
      <c r="E38" s="40"/>
      <c r="F38" s="41"/>
      <c r="G38" s="44">
        <f t="shared" si="1"/>
        <v>0</v>
      </c>
      <c r="H38" s="76"/>
    </row>
    <row r="39" spans="2:11" collapsed="1">
      <c r="D39" s="35" t="s">
        <v>13</v>
      </c>
      <c r="E39" s="37"/>
      <c r="F39" s="37">
        <f>SUM(F33:F38)</f>
        <v>5830</v>
      </c>
      <c r="G39" s="37">
        <f>ROUND(SUM(G33:G38),0)</f>
        <v>1166</v>
      </c>
      <c r="H39" s="6"/>
      <c r="I39" s="6" t="s">
        <v>300</v>
      </c>
      <c r="K39" t="s">
        <v>303</v>
      </c>
    </row>
    <row r="40" spans="2:11" ht="16.5" customHeight="1" thickBot="1"/>
    <row r="41" spans="2:11" ht="15.75" thickBot="1">
      <c r="B41" s="196" t="s">
        <v>415</v>
      </c>
      <c r="C41" s="197"/>
      <c r="D41" s="197"/>
      <c r="E41" s="17"/>
      <c r="F41" s="18">
        <f>F22+F39+F28</f>
        <v>7494</v>
      </c>
      <c r="G41" s="19">
        <f>ROUND(F41*20%,0)</f>
        <v>1499</v>
      </c>
      <c r="H41" s="77"/>
      <c r="I41" s="6" t="s">
        <v>304</v>
      </c>
    </row>
    <row r="44" spans="2:11" ht="15.75" thickBot="1">
      <c r="B44" s="22"/>
      <c r="C44" s="23"/>
      <c r="D44" s="22"/>
      <c r="E44" s="24"/>
      <c r="F44" s="24"/>
      <c r="G44" s="24"/>
    </row>
    <row r="45" spans="2:11" ht="15.75" thickBot="1"/>
    <row r="46" spans="2:11" ht="15.75" thickBot="1">
      <c r="B46" s="188" t="s">
        <v>11</v>
      </c>
      <c r="C46" s="189"/>
      <c r="D46" s="189"/>
      <c r="E46" s="189"/>
      <c r="F46" s="189"/>
      <c r="G46" s="190"/>
      <c r="H46" s="5"/>
    </row>
    <row r="47" spans="2:11">
      <c r="B47" s="54"/>
      <c r="C47" s="54"/>
      <c r="D47" s="54"/>
      <c r="E47" s="54"/>
      <c r="F47" s="54"/>
      <c r="G47" s="54"/>
      <c r="H47" s="5"/>
    </row>
    <row r="48" spans="2:11">
      <c r="B48" s="3" t="s">
        <v>253</v>
      </c>
      <c r="C48" s="54"/>
      <c r="D48" s="54"/>
      <c r="E48" s="54"/>
      <c r="F48" s="54"/>
      <c r="G48" s="54"/>
      <c r="H48" s="5"/>
    </row>
    <row r="49" spans="2:11">
      <c r="B49" s="54"/>
      <c r="C49" s="54"/>
      <c r="D49" s="54"/>
      <c r="E49" s="54"/>
      <c r="F49" s="54"/>
      <c r="G49" s="54"/>
      <c r="H49" s="5"/>
    </row>
    <row r="50" spans="2:11">
      <c r="B50" s="35" t="s">
        <v>0</v>
      </c>
      <c r="C50" s="36" t="s">
        <v>73</v>
      </c>
      <c r="D50" s="35" t="s">
        <v>16</v>
      </c>
      <c r="E50" s="37" t="s">
        <v>2</v>
      </c>
      <c r="F50" s="37" t="s">
        <v>3</v>
      </c>
      <c r="G50" s="37" t="s">
        <v>4</v>
      </c>
      <c r="H50" s="6"/>
    </row>
    <row r="51" spans="2:11">
      <c r="B51" s="96" t="s">
        <v>403</v>
      </c>
      <c r="C51" s="72" t="s">
        <v>419</v>
      </c>
      <c r="D51" s="116" t="s">
        <v>404</v>
      </c>
      <c r="E51" s="41">
        <v>4953.5999999999995</v>
      </c>
      <c r="F51" s="40">
        <v>4128</v>
      </c>
      <c r="G51" s="91">
        <f>+F51*0.2</f>
        <v>825.6</v>
      </c>
      <c r="H51" s="76"/>
      <c r="I51" s="116"/>
    </row>
    <row r="52" spans="2:11">
      <c r="B52" s="55"/>
      <c r="C52" s="57"/>
      <c r="D52" s="39"/>
      <c r="E52" s="41"/>
      <c r="F52" s="40"/>
      <c r="G52" s="44">
        <f>+F52*0.2</f>
        <v>0</v>
      </c>
      <c r="H52" s="76"/>
    </row>
    <row r="53" spans="2:11">
      <c r="B53" s="54"/>
      <c r="C53" s="54"/>
      <c r="D53" s="35" t="s">
        <v>12</v>
      </c>
      <c r="E53" s="46">
        <f>SUM(E51:E52)</f>
        <v>4953.5999999999995</v>
      </c>
      <c r="F53" s="46">
        <f t="shared" ref="F53:G53" si="2">SUM(F51:F52)</f>
        <v>4128</v>
      </c>
      <c r="G53" s="46">
        <f t="shared" si="2"/>
        <v>825.6</v>
      </c>
      <c r="H53" s="75"/>
      <c r="I53" s="6"/>
    </row>
    <row r="54" spans="2:11" ht="15.75" thickBot="1">
      <c r="B54" s="54"/>
      <c r="C54" s="54"/>
      <c r="D54" s="3"/>
      <c r="E54" s="51"/>
      <c r="F54" s="51"/>
      <c r="G54" s="58"/>
      <c r="H54" s="78"/>
      <c r="I54" s="6"/>
    </row>
    <row r="55" spans="2:11" ht="15.75" thickBot="1">
      <c r="B55" s="191" t="s">
        <v>284</v>
      </c>
      <c r="C55" s="192"/>
      <c r="D55" s="192"/>
      <c r="E55" s="20"/>
      <c r="F55" s="20"/>
      <c r="G55" s="21">
        <f>ROUND(G53,0)</f>
        <v>826</v>
      </c>
      <c r="H55" s="79"/>
      <c r="I55" s="6" t="s">
        <v>256</v>
      </c>
      <c r="K55">
        <v>445620</v>
      </c>
    </row>
    <row r="56" spans="2:11">
      <c r="B56" s="54"/>
      <c r="C56" s="54"/>
      <c r="D56" s="3"/>
      <c r="E56" s="51"/>
      <c r="F56" s="51"/>
      <c r="G56" s="58"/>
      <c r="H56" s="78"/>
      <c r="I56" s="6"/>
    </row>
    <row r="57" spans="2:11">
      <c r="B57" s="54"/>
      <c r="C57" s="54"/>
      <c r="D57" s="3"/>
      <c r="E57" s="51"/>
      <c r="F57" s="51"/>
      <c r="G57" s="58"/>
      <c r="H57" s="78"/>
    </row>
    <row r="58" spans="2:11">
      <c r="B58" s="3" t="s">
        <v>255</v>
      </c>
      <c r="C58" s="54"/>
      <c r="D58" s="3"/>
      <c r="E58" s="51"/>
      <c r="F58" s="51"/>
      <c r="G58" s="58"/>
      <c r="H58" s="78"/>
    </row>
    <row r="59" spans="2:11">
      <c r="B59" s="3"/>
      <c r="C59" s="54"/>
      <c r="D59" s="3"/>
      <c r="E59" s="51"/>
      <c r="F59" s="51"/>
      <c r="G59" s="58"/>
      <c r="H59" s="78"/>
    </row>
    <row r="60" spans="2:11">
      <c r="B60" s="35" t="s">
        <v>0</v>
      </c>
      <c r="C60" s="36" t="s">
        <v>73</v>
      </c>
      <c r="D60" s="35" t="s">
        <v>16</v>
      </c>
      <c r="E60" s="37" t="s">
        <v>2</v>
      </c>
      <c r="F60" s="37" t="s">
        <v>3</v>
      </c>
      <c r="G60" s="37" t="s">
        <v>4</v>
      </c>
      <c r="H60" s="6"/>
    </row>
    <row r="61" spans="2:11">
      <c r="B61" s="96" t="s">
        <v>430</v>
      </c>
      <c r="C61" s="57" t="s">
        <v>426</v>
      </c>
      <c r="D61" s="39" t="s">
        <v>429</v>
      </c>
      <c r="E61" s="41">
        <v>3906</v>
      </c>
      <c r="F61" s="40">
        <v>3255</v>
      </c>
      <c r="G61" s="117">
        <f>+F61*0.2</f>
        <v>651</v>
      </c>
      <c r="H61" s="80"/>
      <c r="I61" s="52"/>
    </row>
    <row r="62" spans="2:11">
      <c r="B62" s="55" t="s">
        <v>438</v>
      </c>
      <c r="C62" s="57" t="s">
        <v>426</v>
      </c>
      <c r="D62" s="39" t="s">
        <v>439</v>
      </c>
      <c r="E62" s="41">
        <v>64205.279999999992</v>
      </c>
      <c r="F62" s="40">
        <v>53504.399999999994</v>
      </c>
      <c r="G62" s="117">
        <f t="shared" ref="G62:G65" si="3">+F62*0.2</f>
        <v>10700.88</v>
      </c>
      <c r="H62" s="80"/>
    </row>
    <row r="63" spans="2:11">
      <c r="B63" s="56" t="s">
        <v>441</v>
      </c>
      <c r="C63" s="57" t="s">
        <v>419</v>
      </c>
      <c r="D63" s="39" t="s">
        <v>440</v>
      </c>
      <c r="E63" s="41">
        <v>1064.58</v>
      </c>
      <c r="F63" s="40">
        <v>887.15</v>
      </c>
      <c r="G63" s="117">
        <f t="shared" si="3"/>
        <v>177.43</v>
      </c>
      <c r="H63" s="80"/>
    </row>
    <row r="64" spans="2:11">
      <c r="B64" s="56" t="s">
        <v>445</v>
      </c>
      <c r="C64" s="57" t="s">
        <v>420</v>
      </c>
      <c r="D64" s="39" t="s">
        <v>444</v>
      </c>
      <c r="E64" s="41">
        <v>1083.54</v>
      </c>
      <c r="F64" s="40">
        <v>902.94999999999993</v>
      </c>
      <c r="G64" s="117">
        <f t="shared" si="3"/>
        <v>180.59</v>
      </c>
      <c r="H64" s="80"/>
    </row>
    <row r="65" spans="2:11">
      <c r="B65" s="56" t="s">
        <v>447</v>
      </c>
      <c r="C65" s="57" t="s">
        <v>420</v>
      </c>
      <c r="D65" s="39" t="s">
        <v>446</v>
      </c>
      <c r="E65" s="41">
        <v>839.81999999999982</v>
      </c>
      <c r="F65" s="40">
        <v>699.84999999999991</v>
      </c>
      <c r="G65" s="117">
        <f t="shared" si="3"/>
        <v>139.97</v>
      </c>
      <c r="H65" s="80"/>
    </row>
    <row r="66" spans="2:11" hidden="1" outlineLevel="1">
      <c r="B66" s="56"/>
      <c r="C66" s="57"/>
      <c r="D66" s="39"/>
      <c r="E66" s="41"/>
      <c r="F66" s="40"/>
      <c r="G66" s="68"/>
      <c r="H66" s="80"/>
    </row>
    <row r="67" spans="2:11" hidden="1" outlineLevel="1">
      <c r="B67" s="56"/>
      <c r="C67" s="57"/>
      <c r="D67" s="39"/>
      <c r="E67" s="41"/>
      <c r="F67" s="40"/>
      <c r="G67" s="68"/>
      <c r="H67" s="80"/>
    </row>
    <row r="68" spans="2:11" collapsed="1">
      <c r="B68" s="54"/>
      <c r="C68" s="54"/>
      <c r="D68" s="35" t="s">
        <v>12</v>
      </c>
      <c r="E68" s="46">
        <f>SUM(E61:E67)</f>
        <v>71099.22</v>
      </c>
      <c r="F68" s="46">
        <f>SUM(F61:F67)</f>
        <v>59249.349999999991</v>
      </c>
      <c r="G68" s="46">
        <f>ROUND(SUM(G61:G67),0)</f>
        <v>11850</v>
      </c>
      <c r="H68" s="75"/>
      <c r="I68">
        <v>445660</v>
      </c>
    </row>
    <row r="69" spans="2:11">
      <c r="B69" s="3"/>
      <c r="C69" s="54"/>
      <c r="D69" s="3"/>
      <c r="E69" s="51"/>
      <c r="F69" s="51"/>
      <c r="G69" s="58"/>
      <c r="H69" s="78"/>
    </row>
    <row r="70" spans="2:11">
      <c r="B70" s="3" t="s">
        <v>260</v>
      </c>
      <c r="D70" s="3"/>
      <c r="E70" s="6"/>
      <c r="F70" s="6"/>
      <c r="G70" s="6"/>
      <c r="H70" s="6"/>
    </row>
    <row r="71" spans="2:11">
      <c r="B71" s="3"/>
      <c r="D71" s="11"/>
      <c r="E71" s="15"/>
      <c r="F71" s="15"/>
      <c r="G71" s="15"/>
      <c r="H71" s="81"/>
    </row>
    <row r="72" spans="2:11">
      <c r="B72" s="35" t="s">
        <v>0</v>
      </c>
      <c r="C72" s="36" t="s">
        <v>261</v>
      </c>
      <c r="D72" s="35" t="s">
        <v>16</v>
      </c>
      <c r="E72" s="37" t="s">
        <v>2</v>
      </c>
      <c r="F72" s="37" t="s">
        <v>3</v>
      </c>
      <c r="G72" s="37" t="s">
        <v>4</v>
      </c>
      <c r="H72" s="6"/>
      <c r="I72" s="6"/>
      <c r="J72" s="6"/>
    </row>
    <row r="73" spans="2:11">
      <c r="B73" s="116" t="s">
        <v>326</v>
      </c>
      <c r="C73" s="45" t="s">
        <v>421</v>
      </c>
      <c r="D73" s="87" t="s">
        <v>325</v>
      </c>
      <c r="E73" s="89">
        <v>429.17999999999995</v>
      </c>
      <c r="F73" s="90">
        <v>357.65</v>
      </c>
      <c r="G73" s="91">
        <f>F73*0.2</f>
        <v>71.53</v>
      </c>
      <c r="H73" s="82"/>
      <c r="K73" s="13"/>
    </row>
    <row r="74" spans="2:11">
      <c r="B74" s="97" t="s">
        <v>334</v>
      </c>
      <c r="C74" s="45"/>
      <c r="D74" s="87" t="s">
        <v>333</v>
      </c>
      <c r="E74" s="89">
        <v>756</v>
      </c>
      <c r="F74" s="90">
        <v>630</v>
      </c>
      <c r="G74" s="91">
        <f t="shared" ref="G74:G85" si="4">F74*0.2</f>
        <v>126</v>
      </c>
      <c r="H74" s="82"/>
      <c r="K74" s="13"/>
    </row>
    <row r="75" spans="2:11">
      <c r="B75" s="97" t="s">
        <v>336</v>
      </c>
      <c r="C75" s="72"/>
      <c r="D75" s="87" t="s">
        <v>335</v>
      </c>
      <c r="E75" s="89">
        <v>20489.759999999998</v>
      </c>
      <c r="F75" s="90">
        <v>17074.8</v>
      </c>
      <c r="G75" s="91">
        <f t="shared" si="4"/>
        <v>3414.96</v>
      </c>
      <c r="H75" s="82"/>
      <c r="K75" s="13"/>
    </row>
    <row r="76" spans="2:11">
      <c r="B76" s="97" t="s">
        <v>340</v>
      </c>
      <c r="C76" s="45"/>
      <c r="D76" s="87" t="s">
        <v>339</v>
      </c>
      <c r="E76" s="89">
        <v>4758.2999999999993</v>
      </c>
      <c r="F76" s="90">
        <v>3965.2499999999995</v>
      </c>
      <c r="G76" s="91">
        <f t="shared" si="4"/>
        <v>793.05</v>
      </c>
      <c r="H76" s="82"/>
      <c r="K76" s="13"/>
    </row>
    <row r="77" spans="2:11">
      <c r="B77" s="97" t="s">
        <v>342</v>
      </c>
      <c r="C77" s="45"/>
      <c r="D77" s="87" t="s">
        <v>341</v>
      </c>
      <c r="E77" s="89">
        <v>9120</v>
      </c>
      <c r="F77" s="90">
        <v>7600</v>
      </c>
      <c r="G77" s="91">
        <f t="shared" si="4"/>
        <v>1520</v>
      </c>
      <c r="H77" s="82"/>
      <c r="K77" s="13"/>
    </row>
    <row r="78" spans="2:11">
      <c r="B78" s="97" t="s">
        <v>344</v>
      </c>
      <c r="C78" s="45"/>
      <c r="D78" s="87" t="s">
        <v>343</v>
      </c>
      <c r="E78" s="89">
        <v>7200</v>
      </c>
      <c r="F78" s="90">
        <v>6000</v>
      </c>
      <c r="G78" s="91">
        <f t="shared" si="4"/>
        <v>1200</v>
      </c>
      <c r="H78" s="82"/>
      <c r="K78" s="13"/>
    </row>
    <row r="79" spans="2:11">
      <c r="B79" s="98" t="s">
        <v>401</v>
      </c>
      <c r="C79" s="45"/>
      <c r="D79" s="94" t="s">
        <v>402</v>
      </c>
      <c r="E79" s="89">
        <v>491.15999999999991</v>
      </c>
      <c r="F79" s="90">
        <v>409.29999999999995</v>
      </c>
      <c r="G79" s="91">
        <f t="shared" si="4"/>
        <v>81.86</v>
      </c>
      <c r="H79" s="83"/>
      <c r="K79" s="13"/>
    </row>
    <row r="80" spans="2:11">
      <c r="B80" s="105" t="s">
        <v>438</v>
      </c>
      <c r="C80" s="88"/>
      <c r="D80" s="105" t="s">
        <v>437</v>
      </c>
      <c r="E80" s="89">
        <v>15672.060000000001</v>
      </c>
      <c r="F80" s="90">
        <v>13060.050000000001</v>
      </c>
      <c r="G80" s="91">
        <f t="shared" si="4"/>
        <v>2612.0100000000002</v>
      </c>
      <c r="H80" s="83"/>
      <c r="K80" s="13"/>
    </row>
    <row r="81" spans="2:11">
      <c r="B81" s="96" t="s">
        <v>405</v>
      </c>
      <c r="C81" s="45"/>
      <c r="D81" s="105" t="s">
        <v>406</v>
      </c>
      <c r="E81" s="89">
        <v>300</v>
      </c>
      <c r="F81" s="90">
        <v>250</v>
      </c>
      <c r="G81" s="91">
        <f t="shared" si="4"/>
        <v>50</v>
      </c>
      <c r="H81" s="83"/>
      <c r="K81" s="13"/>
    </row>
    <row r="82" spans="2:11">
      <c r="B82" s="96" t="s">
        <v>407</v>
      </c>
      <c r="C82" s="45"/>
      <c r="D82" s="105" t="s">
        <v>408</v>
      </c>
      <c r="E82" s="89">
        <v>75</v>
      </c>
      <c r="F82" s="90">
        <v>62.5</v>
      </c>
      <c r="G82" s="91">
        <f t="shared" si="4"/>
        <v>12.5</v>
      </c>
      <c r="H82" s="83"/>
      <c r="K82" s="13"/>
    </row>
    <row r="83" spans="2:11">
      <c r="B83" s="96" t="s">
        <v>443</v>
      </c>
      <c r="C83" s="45"/>
      <c r="D83" s="105" t="s">
        <v>442</v>
      </c>
      <c r="E83" s="89">
        <v>181.07999999999996</v>
      </c>
      <c r="F83" s="90">
        <v>150.89999999999998</v>
      </c>
      <c r="G83" s="91">
        <f t="shared" si="4"/>
        <v>30.179999999999996</v>
      </c>
      <c r="H83" s="83"/>
      <c r="K83" s="13"/>
    </row>
    <row r="84" spans="2:11">
      <c r="B84" s="93" t="s">
        <v>452</v>
      </c>
      <c r="C84" s="45"/>
      <c r="D84" s="94" t="s">
        <v>451</v>
      </c>
      <c r="E84" s="89">
        <v>1528.0199999999998</v>
      </c>
      <c r="F84" s="100">
        <v>1273.3499999999999</v>
      </c>
      <c r="G84" s="91">
        <f t="shared" si="4"/>
        <v>254.67</v>
      </c>
      <c r="H84" s="83"/>
      <c r="K84" s="13"/>
    </row>
    <row r="85" spans="2:11">
      <c r="B85" s="99" t="s">
        <v>454</v>
      </c>
      <c r="C85" s="45"/>
      <c r="D85" s="105" t="s">
        <v>453</v>
      </c>
      <c r="E85" s="89">
        <v>62.82</v>
      </c>
      <c r="F85" s="100">
        <v>52.35</v>
      </c>
      <c r="G85" s="91">
        <f t="shared" si="4"/>
        <v>10.47</v>
      </c>
      <c r="H85" s="83"/>
      <c r="K85" s="13"/>
    </row>
    <row r="86" spans="2:11">
      <c r="B86" s="105"/>
      <c r="C86" s="45"/>
      <c r="D86" s="105"/>
      <c r="E86" s="105"/>
      <c r="F86" s="90"/>
      <c r="G86" s="91"/>
      <c r="H86" s="83"/>
      <c r="K86" s="13"/>
    </row>
    <row r="87" spans="2:11" hidden="1" outlineLevel="1">
      <c r="B87" s="96"/>
      <c r="C87" s="72"/>
      <c r="D87" s="96"/>
      <c r="E87" s="105"/>
      <c r="F87" s="90"/>
      <c r="G87" s="96"/>
      <c r="H87" s="83"/>
      <c r="K87" s="13"/>
    </row>
    <row r="88" spans="2:11" hidden="1" outlineLevel="1">
      <c r="B88" s="105"/>
      <c r="C88" s="45"/>
      <c r="D88" s="105"/>
      <c r="E88" s="105"/>
      <c r="F88" s="90"/>
      <c r="G88" s="118"/>
      <c r="H88" s="83"/>
      <c r="K88" s="13"/>
    </row>
    <row r="89" spans="2:11" hidden="1" outlineLevel="1">
      <c r="B89" s="96"/>
      <c r="C89" s="72"/>
      <c r="D89" s="96"/>
      <c r="E89" s="95"/>
      <c r="F89" s="90"/>
      <c r="G89" s="96"/>
      <c r="H89" s="83"/>
      <c r="K89" s="13"/>
    </row>
    <row r="90" spans="2:11" hidden="1" outlineLevel="1">
      <c r="B90" s="105"/>
      <c r="C90" s="45"/>
      <c r="D90" s="105"/>
      <c r="E90" s="105"/>
      <c r="F90" s="90"/>
      <c r="G90" s="96"/>
      <c r="H90" s="83"/>
    </row>
    <row r="91" spans="2:11" hidden="1" outlineLevel="1">
      <c r="B91" s="105"/>
      <c r="C91" s="45"/>
      <c r="D91" s="96"/>
      <c r="E91" s="95"/>
      <c r="F91" s="90"/>
      <c r="G91" s="91"/>
      <c r="H91" s="84"/>
    </row>
    <row r="92" spans="2:11" hidden="1" outlineLevel="1">
      <c r="B92" s="105"/>
      <c r="C92" s="72"/>
      <c r="D92" s="96"/>
      <c r="E92" s="95"/>
      <c r="F92" s="90"/>
      <c r="G92" s="96"/>
      <c r="H92" s="84"/>
    </row>
    <row r="93" spans="2:11" hidden="1" outlineLevel="1">
      <c r="B93" s="92"/>
      <c r="C93" s="93"/>
      <c r="D93" s="96"/>
      <c r="E93" s="95"/>
      <c r="F93" s="90"/>
      <c r="G93" s="95"/>
      <c r="H93" s="84"/>
    </row>
    <row r="94" spans="2:11" hidden="1" outlineLevel="1">
      <c r="B94" s="92"/>
      <c r="C94" s="93"/>
      <c r="D94" s="94"/>
      <c r="E94" s="95"/>
      <c r="F94" s="90">
        <f t="shared" ref="F94:F97" si="5">E94/1.2</f>
        <v>0</v>
      </c>
      <c r="G94" s="95"/>
      <c r="H94" s="84"/>
    </row>
    <row r="95" spans="2:11" hidden="1" outlineLevel="1">
      <c r="B95" s="92"/>
      <c r="C95" s="93"/>
      <c r="D95" s="94"/>
      <c r="E95" s="95"/>
      <c r="F95" s="90">
        <f t="shared" si="5"/>
        <v>0</v>
      </c>
      <c r="G95" s="95"/>
      <c r="H95" s="84"/>
    </row>
    <row r="96" spans="2:11" hidden="1" outlineLevel="1">
      <c r="B96" s="92"/>
      <c r="C96" s="93"/>
      <c r="D96" s="94"/>
      <c r="E96" s="95"/>
      <c r="F96" s="90">
        <f t="shared" si="5"/>
        <v>0</v>
      </c>
      <c r="G96" s="95"/>
      <c r="H96" s="84"/>
    </row>
    <row r="97" spans="2:11" collapsed="1">
      <c r="B97" s="94"/>
      <c r="C97" s="93"/>
      <c r="D97" s="94"/>
      <c r="E97" s="95"/>
      <c r="F97" s="90">
        <f t="shared" si="5"/>
        <v>0</v>
      </c>
      <c r="G97" s="95"/>
      <c r="H97" s="84"/>
    </row>
    <row r="98" spans="2:11">
      <c r="D98" s="35" t="s">
        <v>12</v>
      </c>
      <c r="E98" s="46">
        <f>SUM(E73:E97)</f>
        <v>61063.380000000005</v>
      </c>
      <c r="F98" s="46">
        <f>SUM(F73:F97)</f>
        <v>50886.15</v>
      </c>
      <c r="G98" s="46">
        <f>ROUND(SUM(G73:G97),0)</f>
        <v>10177</v>
      </c>
      <c r="H98" s="75"/>
      <c r="K98">
        <v>445661</v>
      </c>
    </row>
    <row r="99" spans="2:11" ht="15.75" thickBot="1">
      <c r="D99" s="3"/>
      <c r="E99" s="51"/>
      <c r="F99" s="51"/>
      <c r="G99" s="51"/>
      <c r="H99" s="75"/>
    </row>
    <row r="100" spans="2:11" ht="15.75" thickBot="1">
      <c r="B100" s="188" t="s">
        <v>76</v>
      </c>
      <c r="C100" s="189"/>
      <c r="D100" s="189"/>
      <c r="E100" s="189"/>
      <c r="F100" s="189"/>
      <c r="G100" s="190"/>
      <c r="H100" s="5"/>
    </row>
    <row r="101" spans="2:11">
      <c r="B101" s="3" t="s">
        <v>241</v>
      </c>
      <c r="E101" s="6"/>
      <c r="F101" s="6"/>
      <c r="G101" s="6"/>
      <c r="H101" s="6"/>
    </row>
    <row r="102" spans="2:11">
      <c r="B102" s="35" t="s">
        <v>0</v>
      </c>
      <c r="C102" s="36" t="s">
        <v>73</v>
      </c>
      <c r="D102" s="35" t="s">
        <v>16</v>
      </c>
      <c r="E102" s="37" t="s">
        <v>2</v>
      </c>
      <c r="F102" s="37" t="s">
        <v>3</v>
      </c>
      <c r="G102" s="37" t="s">
        <v>4</v>
      </c>
      <c r="H102" s="6"/>
    </row>
    <row r="103" spans="2:11">
      <c r="B103" s="38" t="s">
        <v>463</v>
      </c>
      <c r="C103" s="38" t="s">
        <v>425</v>
      </c>
      <c r="D103" s="116" t="s">
        <v>462</v>
      </c>
      <c r="E103" s="40"/>
      <c r="F103" s="40">
        <f>+G103/0.2</f>
        <v>1664.1999999999998</v>
      </c>
      <c r="G103" s="40">
        <v>332.84</v>
      </c>
      <c r="H103" s="74"/>
    </row>
    <row r="104" spans="2:11">
      <c r="B104" s="39"/>
      <c r="C104" s="45"/>
      <c r="D104" s="39"/>
      <c r="E104" s="41"/>
      <c r="F104" s="41"/>
      <c r="G104" s="41"/>
    </row>
    <row r="105" spans="2:11">
      <c r="B105" s="3"/>
      <c r="C105" s="8"/>
      <c r="D105" s="35" t="s">
        <v>12</v>
      </c>
      <c r="E105" s="46">
        <f>SUM(E104:E104)</f>
        <v>0</v>
      </c>
      <c r="F105" s="46">
        <f>ROUND(SUM(F103:F104),0)</f>
        <v>1664</v>
      </c>
      <c r="G105" s="46">
        <f>F105*20%</f>
        <v>332.8</v>
      </c>
      <c r="H105" s="75"/>
      <c r="K105" t="s">
        <v>302</v>
      </c>
    </row>
    <row r="106" spans="2:11">
      <c r="D106" s="3"/>
      <c r="E106" s="51"/>
      <c r="F106" s="51"/>
      <c r="G106" s="51"/>
      <c r="H106" s="75"/>
    </row>
    <row r="107" spans="2:11">
      <c r="D107" s="3"/>
      <c r="E107" s="51"/>
      <c r="F107" s="51"/>
      <c r="G107" s="51"/>
      <c r="H107" s="75"/>
    </row>
    <row r="108" spans="2:11" ht="15.75" thickBot="1">
      <c r="E108" s="15"/>
      <c r="F108" s="15"/>
      <c r="G108" s="15"/>
      <c r="H108" s="81"/>
    </row>
    <row r="109" spans="2:11" ht="15.75" thickBot="1">
      <c r="B109" s="188" t="s">
        <v>6</v>
      </c>
      <c r="C109" s="189"/>
      <c r="D109" s="189"/>
      <c r="E109" s="189"/>
      <c r="F109" s="189"/>
      <c r="G109" s="190"/>
      <c r="H109" s="5"/>
    </row>
    <row r="110" spans="2:11">
      <c r="B110" s="10" t="s">
        <v>10</v>
      </c>
      <c r="E110" s="6"/>
      <c r="F110" s="6"/>
      <c r="G110" s="6"/>
      <c r="H110" s="6"/>
    </row>
    <row r="111" spans="2:11">
      <c r="B111" s="35" t="s">
        <v>0</v>
      </c>
      <c r="C111" s="36" t="s">
        <v>73</v>
      </c>
      <c r="D111" s="35" t="s">
        <v>16</v>
      </c>
      <c r="E111" s="37" t="s">
        <v>2</v>
      </c>
      <c r="F111" s="37" t="s">
        <v>3</v>
      </c>
      <c r="G111" s="37" t="s">
        <v>4</v>
      </c>
      <c r="H111" s="6"/>
    </row>
    <row r="112" spans="2:11">
      <c r="B112" s="38" t="s">
        <v>428</v>
      </c>
      <c r="C112" s="45" t="s">
        <v>426</v>
      </c>
      <c r="D112" s="39" t="s">
        <v>427</v>
      </c>
      <c r="E112" s="41">
        <v>3225.6</v>
      </c>
      <c r="F112" s="40">
        <v>2688</v>
      </c>
      <c r="G112" s="44">
        <f t="shared" ref="G112:G117" si="6">F112*0.2</f>
        <v>537.6</v>
      </c>
      <c r="H112" s="76"/>
    </row>
    <row r="113" spans="2:11">
      <c r="B113" s="39" t="s">
        <v>449</v>
      </c>
      <c r="C113" s="38" t="s">
        <v>421</v>
      </c>
      <c r="D113" s="43" t="s">
        <v>448</v>
      </c>
      <c r="E113" s="40">
        <v>196.79999999999995</v>
      </c>
      <c r="F113" s="41">
        <v>163.99999999999997</v>
      </c>
      <c r="G113" s="44">
        <f t="shared" si="6"/>
        <v>32.799999999999997</v>
      </c>
      <c r="H113" s="76"/>
    </row>
    <row r="114" spans="2:11">
      <c r="B114" s="39" t="s">
        <v>450</v>
      </c>
      <c r="C114" s="38" t="s">
        <v>422</v>
      </c>
      <c r="D114" s="43" t="s">
        <v>448</v>
      </c>
      <c r="E114" s="40">
        <v>842.4</v>
      </c>
      <c r="F114" s="41">
        <v>702</v>
      </c>
      <c r="G114" s="44">
        <f t="shared" si="6"/>
        <v>140.4</v>
      </c>
      <c r="H114" s="76"/>
    </row>
    <row r="115" spans="2:11" outlineLevel="1">
      <c r="B115" s="39" t="s">
        <v>458</v>
      </c>
      <c r="C115" s="38" t="s">
        <v>424</v>
      </c>
      <c r="D115" s="43" t="s">
        <v>457</v>
      </c>
      <c r="E115" s="40">
        <v>170.39999999999995</v>
      </c>
      <c r="F115" s="41">
        <v>141.99999999999997</v>
      </c>
      <c r="G115" s="44">
        <f t="shared" si="6"/>
        <v>28.399999999999995</v>
      </c>
      <c r="H115" s="76"/>
    </row>
    <row r="116" spans="2:11" outlineLevel="1">
      <c r="B116" s="39" t="s">
        <v>461</v>
      </c>
      <c r="C116" s="38" t="s">
        <v>459</v>
      </c>
      <c r="D116" s="43" t="s">
        <v>460</v>
      </c>
      <c r="E116" s="40">
        <v>2560.7999999999997</v>
      </c>
      <c r="F116" s="41">
        <v>2134</v>
      </c>
      <c r="G116" s="44">
        <f t="shared" si="6"/>
        <v>426.8</v>
      </c>
      <c r="H116" s="76"/>
    </row>
    <row r="117" spans="2:11" outlineLevel="1">
      <c r="B117" s="39"/>
      <c r="C117" s="38"/>
      <c r="D117" s="43"/>
      <c r="E117" s="40"/>
      <c r="F117" s="41"/>
      <c r="G117" s="44">
        <f t="shared" si="6"/>
        <v>0</v>
      </c>
      <c r="H117" s="76"/>
      <c r="J117" s="9"/>
    </row>
    <row r="118" spans="2:11">
      <c r="D118" s="35" t="s">
        <v>13</v>
      </c>
      <c r="E118" s="37"/>
      <c r="F118" s="37">
        <f>SUM(F112:F117)</f>
        <v>5830</v>
      </c>
      <c r="G118" s="37">
        <f>F118*20%</f>
        <v>1166</v>
      </c>
      <c r="H118" s="6"/>
      <c r="K118" t="s">
        <v>303</v>
      </c>
    </row>
    <row r="119" spans="2:11" ht="15.75" thickBot="1"/>
    <row r="120" spans="2:11" ht="15.75" thickBot="1">
      <c r="B120" s="191" t="s">
        <v>285</v>
      </c>
      <c r="C120" s="192"/>
      <c r="D120" s="192"/>
      <c r="E120" s="20"/>
      <c r="F120" s="20"/>
      <c r="G120" s="21">
        <f>ROUND(G68+G98+G105+G118,0)</f>
        <v>23526</v>
      </c>
      <c r="H120" s="79"/>
      <c r="I120" s="6" t="s">
        <v>286</v>
      </c>
    </row>
    <row r="121" spans="2:11">
      <c r="J121" s="12"/>
    </row>
    <row r="123" spans="2:11">
      <c r="D123" s="3" t="s">
        <v>8</v>
      </c>
      <c r="E123" s="6"/>
      <c r="F123" s="6"/>
      <c r="G123" s="6">
        <v>6537</v>
      </c>
      <c r="H123" s="6"/>
      <c r="I123" s="6" t="s">
        <v>289</v>
      </c>
      <c r="J123" s="9"/>
    </row>
    <row r="124" spans="2:11" ht="15.75" thickBot="1">
      <c r="D124" s="3"/>
      <c r="E124" s="6"/>
      <c r="F124" s="6"/>
      <c r="G124" s="6"/>
      <c r="H124" s="6"/>
      <c r="J124" s="9"/>
    </row>
    <row r="125" spans="2:11" ht="15.75" thickBot="1">
      <c r="B125" s="198" t="s">
        <v>287</v>
      </c>
      <c r="C125" s="199"/>
      <c r="D125" s="199"/>
      <c r="E125" s="103"/>
      <c r="F125" s="103"/>
      <c r="G125" s="104">
        <f>G55+G120+G123</f>
        <v>30889</v>
      </c>
      <c r="H125" s="79"/>
      <c r="I125" s="6" t="s">
        <v>288</v>
      </c>
      <c r="J125" s="9"/>
    </row>
    <row r="126" spans="2:11">
      <c r="D126" s="3"/>
      <c r="E126" s="6"/>
      <c r="F126" s="6"/>
      <c r="G126" s="6"/>
      <c r="H126" s="6"/>
    </row>
    <row r="127" spans="2:11">
      <c r="D127" s="3" t="s">
        <v>250</v>
      </c>
      <c r="E127" s="6"/>
      <c r="F127" s="6"/>
      <c r="G127" s="16">
        <f>IF((G41-G125)&gt;0,(G41-G125),0)</f>
        <v>0</v>
      </c>
      <c r="H127" s="85"/>
      <c r="I127" s="6" t="s">
        <v>290</v>
      </c>
    </row>
    <row r="128" spans="2:11">
      <c r="D128" s="3"/>
      <c r="E128" s="6"/>
      <c r="F128" s="6"/>
      <c r="G128" s="6"/>
      <c r="H128" s="6"/>
    </row>
    <row r="129" spans="4:9">
      <c r="D129" s="3" t="s">
        <v>9</v>
      </c>
      <c r="E129" s="6"/>
      <c r="F129" s="6"/>
      <c r="G129" s="16">
        <f>IF((G41-G125)&lt;0,-(G41-G125),0)</f>
        <v>29390</v>
      </c>
      <c r="H129" s="85"/>
      <c r="I129" s="6" t="s">
        <v>291</v>
      </c>
    </row>
    <row r="131" spans="4:9">
      <c r="D131" s="3" t="s">
        <v>251</v>
      </c>
      <c r="G131" s="6">
        <v>0</v>
      </c>
      <c r="H131" s="6"/>
      <c r="I131" s="6" t="s">
        <v>292</v>
      </c>
    </row>
    <row r="132" spans="4:9">
      <c r="D132" s="3"/>
      <c r="G132" s="6"/>
      <c r="H132" s="6"/>
    </row>
    <row r="133" spans="4:9">
      <c r="D133" s="3" t="s">
        <v>252</v>
      </c>
      <c r="G133" s="6">
        <f>+G129-G131</f>
        <v>29390</v>
      </c>
      <c r="H133" s="6"/>
      <c r="I133" s="6" t="s">
        <v>293</v>
      </c>
    </row>
  </sheetData>
  <autoFilter ref="B72:G72" xr:uid="{2AA767C4-04D2-44EF-A268-D97E99B85CAA}"/>
  <mergeCells count="12">
    <mergeCell ref="B125:D125"/>
    <mergeCell ref="B4:G4"/>
    <mergeCell ref="B6:G6"/>
    <mergeCell ref="B15:G15"/>
    <mergeCell ref="B24:G24"/>
    <mergeCell ref="B30:G30"/>
    <mergeCell ref="B41:D41"/>
    <mergeCell ref="B46:G46"/>
    <mergeCell ref="B55:D55"/>
    <mergeCell ref="B100:G100"/>
    <mergeCell ref="B109:G109"/>
    <mergeCell ref="B120:D120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FEDC-2AFF-4E71-B1D9-F09573DBF6E8}">
  <dimension ref="A1:M147"/>
  <sheetViews>
    <sheetView showGridLines="0" view="pageBreakPreview" zoomScale="90" zoomScaleNormal="90" zoomScaleSheetLayoutView="90" workbookViewId="0">
      <pane ySplit="8" topLeftCell="A68" activePane="bottomLeft" state="frozen"/>
      <selection activeCell="C2" sqref="C2"/>
      <selection pane="bottomLeft"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44.85546875" customWidth="1"/>
    <col min="5" max="5" width="16" style="13" customWidth="1"/>
    <col min="6" max="6" width="14.42578125" style="13" bestFit="1" customWidth="1"/>
    <col min="7" max="7" width="13.42578125" style="13" bestFit="1" customWidth="1"/>
    <col min="8" max="8" width="2.7109375" style="13" customWidth="1"/>
    <col min="10" max="10" width="12.85546875" bestFit="1" customWidth="1"/>
    <col min="14" max="16384" width="11.42578125" style="122"/>
  </cols>
  <sheetData>
    <row r="1" spans="1:13" ht="15.75" thickBot="1"/>
    <row r="2" spans="1:13" ht="15.75" thickBot="1">
      <c r="B2" s="26" t="s">
        <v>15</v>
      </c>
      <c r="C2" s="25">
        <v>44652</v>
      </c>
    </row>
    <row r="3" spans="1:13" ht="15.75" thickBot="1">
      <c r="B3" s="7"/>
    </row>
    <row r="4" spans="1:13" ht="19.5" thickBot="1">
      <c r="B4" s="193" t="s">
        <v>17</v>
      </c>
      <c r="C4" s="194"/>
      <c r="D4" s="194"/>
      <c r="E4" s="194"/>
      <c r="F4" s="194"/>
      <c r="G4" s="195"/>
      <c r="H4" s="73"/>
    </row>
    <row r="5" spans="1:13" ht="19.5" thickBot="1">
      <c r="C5" s="2"/>
    </row>
    <row r="6" spans="1:13" ht="15.75" thickBot="1">
      <c r="B6" s="188" t="s">
        <v>7</v>
      </c>
      <c r="C6" s="189"/>
      <c r="D6" s="189"/>
      <c r="E6" s="189"/>
      <c r="F6" s="189"/>
      <c r="G6" s="190"/>
      <c r="H6" s="5"/>
    </row>
    <row r="7" spans="1:13">
      <c r="B7" s="3" t="s">
        <v>248</v>
      </c>
      <c r="C7" s="4"/>
      <c r="D7" s="5"/>
      <c r="E7" s="14"/>
      <c r="F7" s="14"/>
      <c r="G7" s="14"/>
      <c r="H7" s="14"/>
    </row>
    <row r="8" spans="1:13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</row>
    <row r="9" spans="1:13">
      <c r="B9" s="38"/>
      <c r="C9" s="53">
        <v>44655</v>
      </c>
      <c r="D9" s="69" t="s">
        <v>467</v>
      </c>
      <c r="E9" s="40"/>
      <c r="F9" s="41">
        <v>131370.04999999999</v>
      </c>
      <c r="G9" s="41"/>
    </row>
    <row r="10" spans="1:13">
      <c r="B10" s="106"/>
      <c r="C10" s="53">
        <v>44658</v>
      </c>
      <c r="D10" s="39" t="s">
        <v>295</v>
      </c>
      <c r="E10" s="40"/>
      <c r="F10" s="41">
        <v>100000</v>
      </c>
      <c r="G10" s="41"/>
    </row>
    <row r="11" spans="1:13">
      <c r="B11" s="106"/>
      <c r="C11" s="53">
        <v>44672</v>
      </c>
      <c r="D11" s="39" t="s">
        <v>297</v>
      </c>
      <c r="E11" s="40"/>
      <c r="F11" s="41">
        <v>150000</v>
      </c>
      <c r="G11" s="41"/>
    </row>
    <row r="12" spans="1:13">
      <c r="B12" s="106"/>
      <c r="C12" s="53">
        <v>44676</v>
      </c>
      <c r="D12" s="39" t="s">
        <v>295</v>
      </c>
      <c r="E12" s="40"/>
      <c r="F12" s="41">
        <v>150000</v>
      </c>
      <c r="G12" s="41"/>
    </row>
    <row r="13" spans="1:13" s="123" customFormat="1">
      <c r="A13" s="3"/>
      <c r="B13" s="3"/>
      <c r="C13" s="8"/>
      <c r="D13" s="35" t="s">
        <v>12</v>
      </c>
      <c r="E13" s="37"/>
      <c r="F13" s="37">
        <f>ROUND(SUM(F9:F12),0)</f>
        <v>531370</v>
      </c>
      <c r="G13" s="37"/>
      <c r="H13" s="6"/>
      <c r="I13" s="6" t="s">
        <v>298</v>
      </c>
      <c r="J13" s="3"/>
      <c r="K13" s="3"/>
      <c r="L13" s="3"/>
      <c r="M13" s="3"/>
    </row>
    <row r="14" spans="1:13" ht="15.75" thickBot="1"/>
    <row r="15" spans="1:13" ht="15.75" thickBot="1">
      <c r="B15" s="188" t="s">
        <v>76</v>
      </c>
      <c r="C15" s="189"/>
      <c r="D15" s="189"/>
      <c r="E15" s="189"/>
      <c r="F15" s="189"/>
      <c r="G15" s="190"/>
      <c r="H15" s="5"/>
    </row>
    <row r="16" spans="1:13">
      <c r="B16" s="3" t="s">
        <v>241</v>
      </c>
      <c r="E16" s="6"/>
      <c r="F16" s="6"/>
      <c r="G16" s="6"/>
      <c r="H16" s="6"/>
    </row>
    <row r="17" spans="1:13">
      <c r="B17" s="35" t="s">
        <v>0</v>
      </c>
      <c r="C17" s="36" t="s">
        <v>73</v>
      </c>
      <c r="D17" s="35" t="s">
        <v>16</v>
      </c>
      <c r="E17" s="37" t="s">
        <v>2</v>
      </c>
      <c r="F17" s="37" t="s">
        <v>3</v>
      </c>
      <c r="G17" s="37" t="s">
        <v>4</v>
      </c>
      <c r="H17" s="6"/>
    </row>
    <row r="18" spans="1:13">
      <c r="B18" s="38" t="s">
        <v>469</v>
      </c>
      <c r="C18" s="38">
        <v>44652</v>
      </c>
      <c r="D18" s="116" t="s">
        <v>468</v>
      </c>
      <c r="E18" s="40"/>
      <c r="F18" s="40">
        <v>1667.1999999999998</v>
      </c>
      <c r="G18" s="40">
        <v>333.44</v>
      </c>
      <c r="H18" s="74"/>
    </row>
    <row r="19" spans="1:13" hidden="1" outlineLevel="1">
      <c r="B19" s="38"/>
      <c r="C19" s="38"/>
      <c r="D19" s="39"/>
      <c r="E19" s="40"/>
      <c r="F19" s="40"/>
      <c r="G19" s="40"/>
      <c r="H19" s="74"/>
    </row>
    <row r="20" spans="1:13" hidden="1" outlineLevel="1">
      <c r="B20" s="38"/>
      <c r="C20" s="38"/>
      <c r="D20" s="39"/>
      <c r="E20" s="40"/>
      <c r="F20" s="40"/>
      <c r="G20" s="40"/>
      <c r="H20" s="74"/>
    </row>
    <row r="21" spans="1:13" hidden="1" outlineLevel="1">
      <c r="B21" s="39"/>
      <c r="C21" s="45"/>
      <c r="D21" s="39"/>
      <c r="E21" s="41"/>
      <c r="F21" s="41"/>
      <c r="G21" s="41"/>
    </row>
    <row r="22" spans="1:13" collapsed="1">
      <c r="B22" s="3"/>
      <c r="C22" s="8"/>
      <c r="D22" s="35" t="s">
        <v>12</v>
      </c>
      <c r="E22" s="46">
        <f>SUM(E21:E21)</f>
        <v>0</v>
      </c>
      <c r="F22" s="86">
        <f>ROUND(SUM(F18:F21),0)</f>
        <v>1667</v>
      </c>
      <c r="G22" s="46">
        <f>ROUND(SUM(G18:G21),0)</f>
        <v>333</v>
      </c>
      <c r="H22" s="75"/>
      <c r="I22" s="6" t="s">
        <v>299</v>
      </c>
      <c r="L22" t="s">
        <v>302</v>
      </c>
    </row>
    <row r="23" spans="1:13" ht="15.75" thickBot="1">
      <c r="B23" s="3"/>
      <c r="C23" s="8"/>
      <c r="D23" s="3"/>
      <c r="E23" s="51"/>
      <c r="F23" s="51"/>
      <c r="G23" s="51"/>
      <c r="H23" s="75"/>
    </row>
    <row r="24" spans="1:13" ht="15.75" thickBot="1">
      <c r="B24" s="188" t="s">
        <v>78</v>
      </c>
      <c r="C24" s="189"/>
      <c r="D24" s="189"/>
      <c r="E24" s="189"/>
      <c r="F24" s="189"/>
      <c r="G24" s="190"/>
      <c r="H24" s="5"/>
    </row>
    <row r="25" spans="1:13">
      <c r="B25" s="3" t="s">
        <v>77</v>
      </c>
      <c r="E25" s="6"/>
      <c r="F25" s="6"/>
      <c r="G25" s="6"/>
      <c r="H25" s="6"/>
    </row>
    <row r="26" spans="1:13">
      <c r="B26" s="35" t="s">
        <v>0</v>
      </c>
      <c r="C26" s="36" t="s">
        <v>73</v>
      </c>
      <c r="D26" s="35" t="s">
        <v>16</v>
      </c>
      <c r="E26" s="37" t="s">
        <v>2</v>
      </c>
      <c r="F26" s="37" t="s">
        <v>3</v>
      </c>
      <c r="G26" s="37" t="s">
        <v>4</v>
      </c>
      <c r="H26" s="6"/>
      <c r="J26" s="9"/>
    </row>
    <row r="27" spans="1:13">
      <c r="B27" s="38"/>
      <c r="C27" s="38"/>
      <c r="D27" s="39"/>
      <c r="E27" s="40"/>
      <c r="F27" s="40">
        <v>0</v>
      </c>
      <c r="G27" s="40">
        <f t="shared" ref="G27" si="0">+F27*0.2</f>
        <v>0</v>
      </c>
      <c r="H27" s="74"/>
      <c r="J27" s="9"/>
    </row>
    <row r="28" spans="1:13" s="123" customFormat="1">
      <c r="A28" s="3"/>
      <c r="B28" s="3"/>
      <c r="C28" s="8"/>
      <c r="D28" s="35" t="s">
        <v>12</v>
      </c>
      <c r="E28" s="46">
        <f>SUM(E27)</f>
        <v>0</v>
      </c>
      <c r="F28" s="46">
        <f>SUM(F27)</f>
        <v>0</v>
      </c>
      <c r="G28" s="46">
        <f>ROUND(SUM(G27),0)</f>
        <v>0</v>
      </c>
      <c r="H28" s="75"/>
      <c r="I28" s="3"/>
      <c r="J28" s="3"/>
      <c r="K28" s="3"/>
      <c r="L28" s="3"/>
      <c r="M28" s="3"/>
    </row>
    <row r="29" spans="1:13" ht="15.75" thickBot="1"/>
    <row r="30" spans="1:13" ht="15.75" thickBot="1">
      <c r="B30" s="188" t="s">
        <v>6</v>
      </c>
      <c r="C30" s="189"/>
      <c r="D30" s="189"/>
      <c r="E30" s="189"/>
      <c r="F30" s="189"/>
      <c r="G30" s="190"/>
      <c r="H30" s="5"/>
    </row>
    <row r="31" spans="1:13">
      <c r="B31" s="10" t="s">
        <v>10</v>
      </c>
      <c r="E31" s="6"/>
      <c r="F31" s="6"/>
      <c r="G31" s="6"/>
      <c r="H31" s="6"/>
    </row>
    <row r="32" spans="1:13">
      <c r="B32" s="35" t="s">
        <v>0</v>
      </c>
      <c r="C32" s="36" t="s">
        <v>73</v>
      </c>
      <c r="D32" s="35" t="s">
        <v>16</v>
      </c>
      <c r="E32" s="37" t="s">
        <v>2</v>
      </c>
      <c r="F32" s="37" t="s">
        <v>3</v>
      </c>
      <c r="G32" s="37" t="s">
        <v>4</v>
      </c>
      <c r="H32" s="6"/>
    </row>
    <row r="33" spans="2:11">
      <c r="B33" s="39" t="s">
        <v>470</v>
      </c>
      <c r="C33" s="38">
        <v>44652</v>
      </c>
      <c r="D33" s="39" t="s">
        <v>393</v>
      </c>
      <c r="E33" s="41"/>
      <c r="F33" s="40">
        <v>1982</v>
      </c>
      <c r="G33" s="44">
        <v>396.4</v>
      </c>
      <c r="H33" s="76"/>
      <c r="I33" s="52"/>
    </row>
    <row r="34" spans="2:11">
      <c r="B34" s="39" t="s">
        <v>471</v>
      </c>
      <c r="C34" s="38">
        <v>44652</v>
      </c>
      <c r="D34" s="43" t="s">
        <v>163</v>
      </c>
      <c r="E34" s="41"/>
      <c r="F34" s="40">
        <v>7676</v>
      </c>
      <c r="G34" s="44">
        <v>1535.2</v>
      </c>
      <c r="H34" s="76"/>
      <c r="I34" s="52"/>
    </row>
    <row r="35" spans="2:11">
      <c r="B35" s="39" t="s">
        <v>472</v>
      </c>
      <c r="C35" s="38">
        <v>44652</v>
      </c>
      <c r="D35" s="43" t="s">
        <v>163</v>
      </c>
      <c r="E35" s="41"/>
      <c r="F35" s="40">
        <v>6992</v>
      </c>
      <c r="G35" s="44">
        <v>1398.4</v>
      </c>
      <c r="H35" s="76"/>
      <c r="I35" s="52"/>
    </row>
    <row r="36" spans="2:11">
      <c r="B36" s="39" t="s">
        <v>473</v>
      </c>
      <c r="C36" s="38">
        <v>44652</v>
      </c>
      <c r="D36" s="43" t="s">
        <v>163</v>
      </c>
      <c r="E36" s="41"/>
      <c r="F36" s="40">
        <v>7410</v>
      </c>
      <c r="G36" s="44">
        <v>1482</v>
      </c>
      <c r="H36" s="76"/>
    </row>
    <row r="37" spans="2:11">
      <c r="B37" s="39"/>
      <c r="C37" s="38"/>
      <c r="D37" s="43"/>
      <c r="E37" s="41"/>
      <c r="F37" s="40"/>
      <c r="G37" s="44">
        <f t="shared" ref="G37:G38" si="1">F37*0.2</f>
        <v>0</v>
      </c>
      <c r="H37" s="76"/>
    </row>
    <row r="38" spans="2:11" outlineLevel="1">
      <c r="B38" s="39"/>
      <c r="C38" s="38"/>
      <c r="D38" s="43"/>
      <c r="E38" s="40"/>
      <c r="F38" s="41"/>
      <c r="G38" s="44">
        <f t="shared" si="1"/>
        <v>0</v>
      </c>
      <c r="H38" s="76"/>
    </row>
    <row r="39" spans="2:11">
      <c r="D39" s="35" t="s">
        <v>13</v>
      </c>
      <c r="E39" s="37"/>
      <c r="F39" s="37">
        <f>SUM(F33:F38)</f>
        <v>24060</v>
      </c>
      <c r="G39" s="37">
        <f>ROUND(SUM(G33:G38),0)</f>
        <v>4812</v>
      </c>
      <c r="H39" s="6"/>
      <c r="I39" s="6" t="s">
        <v>300</v>
      </c>
      <c r="K39" t="s">
        <v>303</v>
      </c>
    </row>
    <row r="40" spans="2:11" ht="16.5" customHeight="1" thickBot="1"/>
    <row r="41" spans="2:11" ht="15.75" thickBot="1">
      <c r="B41" s="196" t="s">
        <v>415</v>
      </c>
      <c r="C41" s="197"/>
      <c r="D41" s="197"/>
      <c r="E41" s="17"/>
      <c r="F41" s="18">
        <f>F22+F39+F28</f>
        <v>25727</v>
      </c>
      <c r="G41" s="19">
        <f>ROUND(F41*20%,0)</f>
        <v>5145</v>
      </c>
      <c r="H41" s="77"/>
      <c r="I41" s="6" t="s">
        <v>304</v>
      </c>
    </row>
    <row r="44" spans="2:11" ht="15.75" thickBot="1">
      <c r="B44" s="22"/>
      <c r="C44" s="23"/>
      <c r="D44" s="22"/>
      <c r="E44" s="24"/>
      <c r="F44" s="24"/>
      <c r="G44" s="24"/>
    </row>
    <row r="45" spans="2:11" ht="15.75" thickBot="1"/>
    <row r="46" spans="2:11" ht="15.75" thickBot="1">
      <c r="B46" s="188" t="s">
        <v>11</v>
      </c>
      <c r="C46" s="189"/>
      <c r="D46" s="189"/>
      <c r="E46" s="189"/>
      <c r="F46" s="189"/>
      <c r="G46" s="190"/>
      <c r="H46" s="5"/>
    </row>
    <row r="47" spans="2:11">
      <c r="B47" s="54"/>
      <c r="C47" s="54"/>
      <c r="D47" s="54"/>
      <c r="E47" s="54"/>
      <c r="F47" s="54"/>
      <c r="G47" s="54"/>
      <c r="H47" s="5"/>
    </row>
    <row r="48" spans="2:11">
      <c r="B48" s="3" t="s">
        <v>253</v>
      </c>
      <c r="C48" s="54"/>
      <c r="D48" s="54"/>
      <c r="E48" s="54"/>
      <c r="F48" s="54"/>
      <c r="G48" s="54"/>
      <c r="H48" s="5"/>
    </row>
    <row r="49" spans="2:11">
      <c r="B49" s="54"/>
      <c r="C49" s="54"/>
      <c r="D49" s="54"/>
      <c r="E49" s="54"/>
      <c r="F49" s="54"/>
      <c r="G49" s="54"/>
      <c r="H49" s="5"/>
    </row>
    <row r="50" spans="2:11">
      <c r="B50" s="35" t="s">
        <v>0</v>
      </c>
      <c r="C50" s="36" t="s">
        <v>73</v>
      </c>
      <c r="D50" s="35" t="s">
        <v>16</v>
      </c>
      <c r="E50" s="37" t="s">
        <v>2</v>
      </c>
      <c r="F50" s="37" t="s">
        <v>3</v>
      </c>
      <c r="G50" s="37" t="s">
        <v>4</v>
      </c>
      <c r="H50" s="6"/>
    </row>
    <row r="51" spans="2:11">
      <c r="B51" s="96"/>
      <c r="C51" s="72"/>
      <c r="D51" s="116"/>
      <c r="E51" s="41"/>
      <c r="F51" s="40"/>
      <c r="G51" s="91">
        <f>+F51*0.2</f>
        <v>0</v>
      </c>
      <c r="H51" s="76"/>
      <c r="I51" s="116"/>
    </row>
    <row r="52" spans="2:11">
      <c r="B52" s="55"/>
      <c r="C52" s="57"/>
      <c r="D52" s="39"/>
      <c r="E52" s="41"/>
      <c r="F52" s="40"/>
      <c r="G52" s="44">
        <f>+F52*0.2</f>
        <v>0</v>
      </c>
      <c r="H52" s="76"/>
    </row>
    <row r="53" spans="2:11">
      <c r="B53" s="54"/>
      <c r="C53" s="54"/>
      <c r="D53" s="35" t="s">
        <v>12</v>
      </c>
      <c r="E53" s="46">
        <f>SUM(E51:E52)</f>
        <v>0</v>
      </c>
      <c r="F53" s="46">
        <f t="shared" ref="F53:G53" si="2">SUM(F51:F52)</f>
        <v>0</v>
      </c>
      <c r="G53" s="46">
        <f t="shared" si="2"/>
        <v>0</v>
      </c>
      <c r="H53" s="75"/>
      <c r="I53" s="6"/>
    </row>
    <row r="54" spans="2:11" ht="15.75" thickBot="1">
      <c r="B54" s="54"/>
      <c r="C54" s="54"/>
      <c r="D54" s="3"/>
      <c r="E54" s="51"/>
      <c r="F54" s="51"/>
      <c r="G54" s="58"/>
      <c r="H54" s="78"/>
      <c r="I54" s="6"/>
    </row>
    <row r="55" spans="2:11" ht="15.75" thickBot="1">
      <c r="B55" s="191" t="s">
        <v>284</v>
      </c>
      <c r="C55" s="192"/>
      <c r="D55" s="192"/>
      <c r="E55" s="20"/>
      <c r="F55" s="20"/>
      <c r="G55" s="21">
        <f>ROUND(G53,0)</f>
        <v>0</v>
      </c>
      <c r="H55" s="79"/>
      <c r="I55" s="6" t="s">
        <v>256</v>
      </c>
      <c r="K55">
        <v>445620</v>
      </c>
    </row>
    <row r="56" spans="2:11">
      <c r="B56" s="54"/>
      <c r="C56" s="54"/>
      <c r="D56" s="3"/>
      <c r="E56" s="51"/>
      <c r="F56" s="51"/>
      <c r="G56" s="58"/>
      <c r="H56" s="78"/>
      <c r="I56" s="6"/>
    </row>
    <row r="57" spans="2:11">
      <c r="B57" s="54"/>
      <c r="C57" s="54"/>
      <c r="D57" s="3"/>
      <c r="E57" s="51"/>
      <c r="F57" s="51"/>
      <c r="G57" s="58"/>
      <c r="H57" s="78"/>
    </row>
    <row r="58" spans="2:11">
      <c r="B58" s="3" t="s">
        <v>255</v>
      </c>
      <c r="C58" s="54"/>
      <c r="D58" s="3"/>
      <c r="E58" s="51"/>
      <c r="F58" s="51"/>
      <c r="G58" s="58"/>
      <c r="H58" s="78"/>
    </row>
    <row r="59" spans="2:11">
      <c r="B59" s="3"/>
      <c r="C59" s="54"/>
      <c r="D59" s="3"/>
      <c r="E59" s="51"/>
      <c r="F59" s="51"/>
      <c r="G59" s="58"/>
      <c r="H59" s="78"/>
    </row>
    <row r="60" spans="2:11">
      <c r="B60" s="35" t="s">
        <v>0</v>
      </c>
      <c r="C60" s="36" t="s">
        <v>73</v>
      </c>
      <c r="D60" s="35" t="s">
        <v>16</v>
      </c>
      <c r="E60" s="37" t="s">
        <v>2</v>
      </c>
      <c r="F60" s="37" t="s">
        <v>3</v>
      </c>
      <c r="G60" s="37" t="s">
        <v>4</v>
      </c>
      <c r="H60" s="6"/>
    </row>
    <row r="61" spans="2:11">
      <c r="B61" s="96" t="s">
        <v>507</v>
      </c>
      <c r="C61" s="57">
        <v>44652</v>
      </c>
      <c r="D61" s="120" t="s">
        <v>440</v>
      </c>
      <c r="E61" s="41">
        <f>+F61*1.2</f>
        <v>2929.9799999999996</v>
      </c>
      <c r="F61" s="40">
        <f>+I61/0.2</f>
        <v>2441.6499999999996</v>
      </c>
      <c r="G61" s="117">
        <f>+F61*0.2</f>
        <v>488.32999999999993</v>
      </c>
      <c r="H61" s="80"/>
      <c r="I61" s="52">
        <v>488.33</v>
      </c>
    </row>
    <row r="62" spans="2:11" hidden="1" outlineLevel="1">
      <c r="B62" s="55"/>
      <c r="C62" s="57"/>
      <c r="D62" s="39"/>
      <c r="E62" s="41"/>
      <c r="F62" s="40"/>
      <c r="G62" s="117">
        <f t="shared" ref="G62:G65" si="3">+F62*0.2</f>
        <v>0</v>
      </c>
      <c r="H62" s="80"/>
    </row>
    <row r="63" spans="2:11" hidden="1" outlineLevel="1">
      <c r="B63" s="56"/>
      <c r="C63" s="57"/>
      <c r="D63" s="39"/>
      <c r="E63" s="41"/>
      <c r="F63" s="40"/>
      <c r="G63" s="117">
        <f t="shared" si="3"/>
        <v>0</v>
      </c>
      <c r="H63" s="80"/>
    </row>
    <row r="64" spans="2:11" hidden="1" outlineLevel="1">
      <c r="B64" s="56"/>
      <c r="C64" s="57"/>
      <c r="D64" s="39"/>
      <c r="E64" s="41"/>
      <c r="F64" s="40"/>
      <c r="G64" s="117">
        <f t="shared" si="3"/>
        <v>0</v>
      </c>
      <c r="H64" s="80"/>
    </row>
    <row r="65" spans="2:11" hidden="1" outlineLevel="1">
      <c r="B65" s="56"/>
      <c r="C65" s="57"/>
      <c r="D65" s="39"/>
      <c r="E65" s="41"/>
      <c r="F65" s="40"/>
      <c r="G65" s="117">
        <f t="shared" si="3"/>
        <v>0</v>
      </c>
      <c r="H65" s="80"/>
    </row>
    <row r="66" spans="2:11" hidden="1" outlineLevel="1">
      <c r="B66" s="56"/>
      <c r="C66" s="57"/>
      <c r="D66" s="39"/>
      <c r="E66" s="41"/>
      <c r="F66" s="40"/>
      <c r="G66" s="68"/>
      <c r="H66" s="80"/>
    </row>
    <row r="67" spans="2:11" hidden="1" outlineLevel="1">
      <c r="B67" s="56"/>
      <c r="C67" s="57"/>
      <c r="D67" s="39"/>
      <c r="E67" s="41"/>
      <c r="F67" s="40"/>
      <c r="G67" s="68"/>
      <c r="H67" s="80"/>
    </row>
    <row r="68" spans="2:11" collapsed="1">
      <c r="B68" s="54"/>
      <c r="C68" s="54"/>
      <c r="D68" s="35" t="s">
        <v>12</v>
      </c>
      <c r="E68" s="46">
        <f>SUM(E61:E67)</f>
        <v>2929.9799999999996</v>
      </c>
      <c r="F68" s="46">
        <f>SUM(F61:F67)</f>
        <v>2441.6499999999996</v>
      </c>
      <c r="G68" s="46">
        <f>ROUND(SUM(G61:G67),0)</f>
        <v>488</v>
      </c>
      <c r="H68" s="75"/>
      <c r="I68">
        <v>445660</v>
      </c>
    </row>
    <row r="69" spans="2:11">
      <c r="B69" s="3"/>
      <c r="C69" s="54"/>
      <c r="D69" s="3"/>
      <c r="E69" s="51"/>
      <c r="F69" s="51"/>
      <c r="G69" s="58"/>
      <c r="H69" s="78"/>
    </row>
    <row r="70" spans="2:11">
      <c r="B70" s="3" t="s">
        <v>260</v>
      </c>
      <c r="D70" s="3"/>
      <c r="E70" s="6"/>
      <c r="F70" s="6"/>
      <c r="G70" s="6"/>
      <c r="H70" s="6"/>
    </row>
    <row r="71" spans="2:11">
      <c r="B71" s="3"/>
      <c r="D71" s="11"/>
      <c r="E71" s="15"/>
      <c r="F71" s="15"/>
      <c r="G71" s="15"/>
      <c r="H71" s="81"/>
    </row>
    <row r="72" spans="2:11">
      <c r="B72" s="35" t="s">
        <v>0</v>
      </c>
      <c r="C72" s="36" t="s">
        <v>261</v>
      </c>
      <c r="D72" s="35" t="s">
        <v>16</v>
      </c>
      <c r="E72" s="37" t="s">
        <v>2</v>
      </c>
      <c r="F72" s="37" t="s">
        <v>3</v>
      </c>
      <c r="G72" s="37" t="s">
        <v>4</v>
      </c>
      <c r="H72" s="6"/>
      <c r="I72" s="6"/>
      <c r="J72" s="6"/>
    </row>
    <row r="73" spans="2:11">
      <c r="B73" s="116" t="s">
        <v>47</v>
      </c>
      <c r="C73" s="45">
        <v>44622</v>
      </c>
      <c r="D73" s="87" t="s">
        <v>27</v>
      </c>
      <c r="E73" s="89">
        <f>F73*1.2</f>
        <v>1335.3</v>
      </c>
      <c r="F73" s="90">
        <v>1112.75</v>
      </c>
      <c r="G73" s="91">
        <f>F73*0.2</f>
        <v>222.55</v>
      </c>
      <c r="H73" s="82"/>
      <c r="K73" s="13"/>
    </row>
    <row r="74" spans="2:11">
      <c r="B74" s="97" t="s">
        <v>52</v>
      </c>
      <c r="C74" s="45">
        <v>44623</v>
      </c>
      <c r="D74" s="87" t="s">
        <v>32</v>
      </c>
      <c r="E74" s="89">
        <f t="shared" ref="E74:E94" si="4">F74*1.2</f>
        <v>144.18</v>
      </c>
      <c r="F74" s="90">
        <v>120.15</v>
      </c>
      <c r="G74" s="91">
        <f t="shared" ref="G74:G86" si="5">F74*0.2</f>
        <v>24.03</v>
      </c>
      <c r="H74" s="82"/>
      <c r="K74" s="13"/>
    </row>
    <row r="75" spans="2:11">
      <c r="B75" s="97" t="s">
        <v>53</v>
      </c>
      <c r="C75" s="45">
        <v>44624</v>
      </c>
      <c r="D75" s="87" t="s">
        <v>32</v>
      </c>
      <c r="E75" s="89">
        <f t="shared" si="4"/>
        <v>240.23999999999998</v>
      </c>
      <c r="F75" s="90">
        <v>200.2</v>
      </c>
      <c r="G75" s="91">
        <f t="shared" si="5"/>
        <v>40.04</v>
      </c>
      <c r="H75" s="82"/>
      <c r="K75" s="13"/>
    </row>
    <row r="76" spans="2:11">
      <c r="B76" s="97" t="s">
        <v>475</v>
      </c>
      <c r="C76" s="45">
        <v>44678</v>
      </c>
      <c r="D76" s="87" t="s">
        <v>474</v>
      </c>
      <c r="E76" s="89">
        <f t="shared" si="4"/>
        <v>76.86</v>
      </c>
      <c r="F76" s="90">
        <v>64.05</v>
      </c>
      <c r="G76" s="91">
        <f t="shared" si="5"/>
        <v>12.81</v>
      </c>
      <c r="H76" s="82"/>
      <c r="I76" s="119"/>
      <c r="K76" s="13"/>
    </row>
    <row r="77" spans="2:11">
      <c r="B77" s="97" t="s">
        <v>476</v>
      </c>
      <c r="C77" s="45">
        <v>44679</v>
      </c>
      <c r="D77" s="87" t="s">
        <v>474</v>
      </c>
      <c r="E77" s="89">
        <f t="shared" si="4"/>
        <v>24.059999999999995</v>
      </c>
      <c r="F77" s="90">
        <v>20.049999999999997</v>
      </c>
      <c r="G77" s="91">
        <f>F77*0.2</f>
        <v>4.01</v>
      </c>
      <c r="H77" s="82"/>
      <c r="I77" s="119"/>
      <c r="K77" s="13"/>
    </row>
    <row r="78" spans="2:11">
      <c r="B78" s="97" t="s">
        <v>432</v>
      </c>
      <c r="C78" s="45">
        <v>44655</v>
      </c>
      <c r="D78" s="120" t="s">
        <v>431</v>
      </c>
      <c r="E78" s="89">
        <f t="shared" si="4"/>
        <v>2641.2</v>
      </c>
      <c r="F78" s="90">
        <v>2201</v>
      </c>
      <c r="G78" s="91">
        <f t="shared" si="5"/>
        <v>440.20000000000005</v>
      </c>
      <c r="H78" s="82"/>
      <c r="I78" s="119"/>
      <c r="K78" s="13"/>
    </row>
    <row r="79" spans="2:11">
      <c r="B79" s="98" t="s">
        <v>434</v>
      </c>
      <c r="C79" s="45">
        <v>44656</v>
      </c>
      <c r="D79" s="120" t="s">
        <v>433</v>
      </c>
      <c r="E79" s="89">
        <f t="shared" si="4"/>
        <v>3960</v>
      </c>
      <c r="F79" s="90">
        <v>3300</v>
      </c>
      <c r="G79" s="91">
        <f t="shared" si="5"/>
        <v>660</v>
      </c>
      <c r="H79" s="83"/>
      <c r="I79" s="119"/>
      <c r="K79" s="13"/>
    </row>
    <row r="80" spans="2:11">
      <c r="B80" s="105" t="s">
        <v>436</v>
      </c>
      <c r="C80" s="45">
        <v>44656</v>
      </c>
      <c r="D80" s="105" t="s">
        <v>435</v>
      </c>
      <c r="E80" s="89">
        <f t="shared" si="4"/>
        <v>1265.1599999999999</v>
      </c>
      <c r="F80" s="90">
        <v>1054.3</v>
      </c>
      <c r="G80" s="91">
        <f t="shared" si="5"/>
        <v>210.86</v>
      </c>
      <c r="H80" s="83"/>
      <c r="K80" s="13"/>
    </row>
    <row r="81" spans="2:11">
      <c r="B81" s="96" t="s">
        <v>466</v>
      </c>
      <c r="C81" s="45">
        <v>44656</v>
      </c>
      <c r="D81" s="105" t="s">
        <v>465</v>
      </c>
      <c r="E81" s="89">
        <f t="shared" si="4"/>
        <v>491.15999999999991</v>
      </c>
      <c r="F81" s="90">
        <v>409.29999999999995</v>
      </c>
      <c r="G81" s="91">
        <f t="shared" si="5"/>
        <v>81.86</v>
      </c>
      <c r="H81" s="83"/>
      <c r="K81" s="13"/>
    </row>
    <row r="82" spans="2:11">
      <c r="B82" s="96" t="s">
        <v>456</v>
      </c>
      <c r="C82" s="45">
        <v>44652</v>
      </c>
      <c r="D82" s="105" t="s">
        <v>455</v>
      </c>
      <c r="E82" s="89">
        <f t="shared" si="4"/>
        <v>576</v>
      </c>
      <c r="F82" s="90">
        <v>480</v>
      </c>
      <c r="G82" s="91">
        <f t="shared" si="5"/>
        <v>96</v>
      </c>
      <c r="H82" s="83"/>
      <c r="I82" s="119"/>
      <c r="K82" s="13"/>
    </row>
    <row r="83" spans="2:11">
      <c r="B83" s="96" t="s">
        <v>464</v>
      </c>
      <c r="C83" s="45">
        <v>44655</v>
      </c>
      <c r="D83" s="105" t="s">
        <v>453</v>
      </c>
      <c r="E83" s="89">
        <f t="shared" si="4"/>
        <v>339.41999999999996</v>
      </c>
      <c r="F83" s="90">
        <v>282.84999999999997</v>
      </c>
      <c r="G83" s="91">
        <f t="shared" si="5"/>
        <v>56.569999999999993</v>
      </c>
      <c r="H83" s="83"/>
      <c r="I83" s="119"/>
      <c r="K83" s="13"/>
    </row>
    <row r="84" spans="2:11">
      <c r="B84" s="124" t="s">
        <v>508</v>
      </c>
      <c r="C84" s="45">
        <v>44655</v>
      </c>
      <c r="D84" t="s">
        <v>509</v>
      </c>
      <c r="E84" s="59">
        <v>1335.28</v>
      </c>
      <c r="F84" s="125">
        <v>1112.73</v>
      </c>
      <c r="G84" s="126">
        <f t="shared" si="5"/>
        <v>222.54600000000002</v>
      </c>
      <c r="H84" s="83"/>
      <c r="I84" s="119"/>
      <c r="K84" s="13"/>
    </row>
    <row r="85" spans="2:11">
      <c r="B85" s="93" t="s">
        <v>477</v>
      </c>
      <c r="C85" s="45">
        <v>44670</v>
      </c>
      <c r="D85" s="94" t="s">
        <v>394</v>
      </c>
      <c r="E85" s="89">
        <f t="shared" si="4"/>
        <v>149.52000000000001</v>
      </c>
      <c r="F85" s="90">
        <v>124.60000000000001</v>
      </c>
      <c r="G85" s="91">
        <f t="shared" si="5"/>
        <v>24.92</v>
      </c>
      <c r="H85" s="83"/>
      <c r="I85" s="119"/>
      <c r="K85" s="13"/>
    </row>
    <row r="86" spans="2:11">
      <c r="B86" s="89" t="s">
        <v>484</v>
      </c>
      <c r="C86" s="45">
        <v>44663</v>
      </c>
      <c r="D86" s="105" t="s">
        <v>478</v>
      </c>
      <c r="E86" s="89">
        <f t="shared" si="4"/>
        <v>328.62</v>
      </c>
      <c r="F86" s="90">
        <v>273.85000000000002</v>
      </c>
      <c r="G86" s="91">
        <f t="shared" si="5"/>
        <v>54.77000000000001</v>
      </c>
      <c r="H86" s="83"/>
      <c r="K86" s="13"/>
    </row>
    <row r="87" spans="2:11">
      <c r="B87" s="105" t="s">
        <v>485</v>
      </c>
      <c r="C87" s="45">
        <v>44663</v>
      </c>
      <c r="D87" s="105" t="s">
        <v>478</v>
      </c>
      <c r="E87" s="89">
        <f t="shared" si="4"/>
        <v>328.62</v>
      </c>
      <c r="F87" s="90">
        <v>273.85000000000002</v>
      </c>
      <c r="G87" s="91">
        <f t="shared" ref="G87:G95" si="6">F87*0.2</f>
        <v>54.77000000000001</v>
      </c>
      <c r="H87" s="83"/>
      <c r="K87" s="13"/>
    </row>
    <row r="88" spans="2:11">
      <c r="B88" s="105" t="s">
        <v>486</v>
      </c>
      <c r="C88" s="45">
        <v>44663</v>
      </c>
      <c r="D88" s="96" t="s">
        <v>479</v>
      </c>
      <c r="E88" s="89">
        <f t="shared" si="4"/>
        <v>89869.319999999992</v>
      </c>
      <c r="F88" s="90">
        <v>74891.099999999991</v>
      </c>
      <c r="G88" s="91">
        <f>F88*0.2</f>
        <v>14978.22</v>
      </c>
      <c r="H88" s="83"/>
      <c r="K88" s="13"/>
    </row>
    <row r="89" spans="2:11">
      <c r="B89" s="105" t="s">
        <v>487</v>
      </c>
      <c r="C89" s="45">
        <v>44663</v>
      </c>
      <c r="D89" s="105" t="s">
        <v>480</v>
      </c>
      <c r="E89" s="89">
        <f t="shared" si="4"/>
        <v>15529.5</v>
      </c>
      <c r="F89" s="90">
        <v>12941.25</v>
      </c>
      <c r="G89" s="91">
        <f t="shared" si="6"/>
        <v>2588.25</v>
      </c>
      <c r="H89" s="83"/>
      <c r="K89" s="13"/>
    </row>
    <row r="90" spans="2:11">
      <c r="B90" s="95" t="s">
        <v>488</v>
      </c>
      <c r="C90" s="45">
        <v>44663</v>
      </c>
      <c r="D90" s="96" t="s">
        <v>480</v>
      </c>
      <c r="E90" s="89">
        <f t="shared" si="4"/>
        <v>940.5</v>
      </c>
      <c r="F90" s="90">
        <v>783.75</v>
      </c>
      <c r="G90" s="91">
        <f t="shared" si="6"/>
        <v>156.75</v>
      </c>
      <c r="H90" s="83"/>
      <c r="K90" s="13"/>
    </row>
    <row r="91" spans="2:11">
      <c r="B91" s="105" t="s">
        <v>489</v>
      </c>
      <c r="C91" s="45">
        <v>44663</v>
      </c>
      <c r="D91" s="105" t="s">
        <v>481</v>
      </c>
      <c r="E91" s="89">
        <f t="shared" si="4"/>
        <v>-940.5</v>
      </c>
      <c r="F91" s="90">
        <v>-783.75</v>
      </c>
      <c r="G91" s="91">
        <f t="shared" si="6"/>
        <v>-156.75</v>
      </c>
      <c r="H91" s="83"/>
    </row>
    <row r="92" spans="2:11">
      <c r="B92" s="95" t="s">
        <v>490</v>
      </c>
      <c r="C92" s="45">
        <v>44663</v>
      </c>
      <c r="D92" s="96" t="s">
        <v>482</v>
      </c>
      <c r="E92" s="89">
        <f t="shared" si="4"/>
        <v>-15529.5</v>
      </c>
      <c r="F92" s="90">
        <v>-12941.25</v>
      </c>
      <c r="G92" s="91">
        <f t="shared" si="6"/>
        <v>-2588.25</v>
      </c>
      <c r="H92" s="84"/>
    </row>
    <row r="93" spans="2:11">
      <c r="B93" s="95" t="s">
        <v>491</v>
      </c>
      <c r="C93" s="45">
        <v>44663</v>
      </c>
      <c r="D93" s="96" t="s">
        <v>483</v>
      </c>
      <c r="E93" s="89">
        <f t="shared" si="4"/>
        <v>-89869.319999999992</v>
      </c>
      <c r="F93" s="90">
        <v>-74891.099999999991</v>
      </c>
      <c r="G93" s="91">
        <f t="shared" si="6"/>
        <v>-14978.22</v>
      </c>
      <c r="H93" s="84"/>
    </row>
    <row r="94" spans="2:11">
      <c r="B94" s="95" t="s">
        <v>495</v>
      </c>
      <c r="C94" s="93">
        <v>44670</v>
      </c>
      <c r="D94" s="94" t="s">
        <v>492</v>
      </c>
      <c r="E94" s="89">
        <f t="shared" si="4"/>
        <v>2100</v>
      </c>
      <c r="F94" s="90">
        <v>1750</v>
      </c>
      <c r="G94" s="91">
        <f t="shared" si="6"/>
        <v>350</v>
      </c>
      <c r="H94" s="84"/>
    </row>
    <row r="95" spans="2:11">
      <c r="B95" s="105" t="s">
        <v>494</v>
      </c>
      <c r="C95" s="93">
        <v>44670</v>
      </c>
      <c r="D95" s="120" t="s">
        <v>493</v>
      </c>
      <c r="E95" s="95">
        <f>F95*1.2</f>
        <v>23400</v>
      </c>
      <c r="F95" s="90">
        <v>19500</v>
      </c>
      <c r="G95" s="91">
        <f t="shared" si="6"/>
        <v>3900</v>
      </c>
      <c r="H95" s="84"/>
    </row>
    <row r="96" spans="2:11">
      <c r="B96" s="105" t="s">
        <v>497</v>
      </c>
      <c r="C96" s="93">
        <v>44658</v>
      </c>
      <c r="D96" s="94" t="s">
        <v>496</v>
      </c>
      <c r="E96" s="95">
        <v>720</v>
      </c>
      <c r="F96" s="90">
        <v>600</v>
      </c>
      <c r="G96" s="91">
        <f>F96*0.2</f>
        <v>120</v>
      </c>
      <c r="H96" s="84"/>
    </row>
    <row r="97" spans="2:12">
      <c r="B97" s="95" t="s">
        <v>500</v>
      </c>
      <c r="C97" s="93">
        <v>44658</v>
      </c>
      <c r="D97" s="94" t="s">
        <v>126</v>
      </c>
      <c r="E97" s="95">
        <f>F97*1.2</f>
        <v>252</v>
      </c>
      <c r="F97" s="90">
        <v>210</v>
      </c>
      <c r="G97" s="91">
        <f t="shared" ref="G97:G110" si="7">F97*0.2</f>
        <v>42</v>
      </c>
      <c r="H97" s="84"/>
    </row>
    <row r="98" spans="2:12">
      <c r="B98" s="95" t="s">
        <v>501</v>
      </c>
      <c r="C98" s="93">
        <v>44678</v>
      </c>
      <c r="D98" s="94" t="s">
        <v>126</v>
      </c>
      <c r="E98" s="95">
        <f>F98*1.2</f>
        <v>16.86</v>
      </c>
      <c r="F98" s="90">
        <v>14.049999999999999</v>
      </c>
      <c r="G98" s="91">
        <f t="shared" si="7"/>
        <v>2.81</v>
      </c>
      <c r="H98" s="84"/>
    </row>
    <row r="99" spans="2:12">
      <c r="B99" s="95" t="s">
        <v>499</v>
      </c>
      <c r="C99" s="93">
        <v>44670</v>
      </c>
      <c r="D99" s="94" t="s">
        <v>498</v>
      </c>
      <c r="E99" s="95">
        <f t="shared" ref="E99:E110" si="8">F99*1.2</f>
        <v>3330.6599999999994</v>
      </c>
      <c r="F99" s="90">
        <v>2775.5499999999997</v>
      </c>
      <c r="G99" s="91">
        <f t="shared" si="7"/>
        <v>555.11</v>
      </c>
      <c r="H99" s="84"/>
      <c r="I99" s="119"/>
    </row>
    <row r="100" spans="2:12">
      <c r="B100" s="95" t="s">
        <v>504</v>
      </c>
      <c r="C100" s="93">
        <v>44676</v>
      </c>
      <c r="D100" s="94" t="s">
        <v>502</v>
      </c>
      <c r="E100" s="95">
        <f t="shared" si="8"/>
        <v>97058.87999999999</v>
      </c>
      <c r="F100" s="90">
        <v>80882.399999999994</v>
      </c>
      <c r="G100" s="91">
        <f t="shared" si="7"/>
        <v>16176.48</v>
      </c>
      <c r="H100" s="84"/>
      <c r="L100" s="119"/>
    </row>
    <row r="101" spans="2:12">
      <c r="B101" s="95" t="s">
        <v>504</v>
      </c>
      <c r="C101" s="93">
        <v>44678</v>
      </c>
      <c r="D101" s="94" t="s">
        <v>503</v>
      </c>
      <c r="E101" s="95">
        <f t="shared" si="8"/>
        <v>17787.66</v>
      </c>
      <c r="F101" s="90">
        <v>14823.05</v>
      </c>
      <c r="G101" s="91">
        <f t="shared" si="7"/>
        <v>2964.61</v>
      </c>
      <c r="H101" s="84"/>
      <c r="L101" s="119"/>
    </row>
    <row r="102" spans="2:12">
      <c r="B102" s="95" t="s">
        <v>506</v>
      </c>
      <c r="C102" s="121">
        <v>44666</v>
      </c>
      <c r="D102" s="94" t="s">
        <v>505</v>
      </c>
      <c r="E102" s="95">
        <f t="shared" si="8"/>
        <v>187.92</v>
      </c>
      <c r="F102" s="90">
        <v>156.6</v>
      </c>
      <c r="G102" s="91">
        <f t="shared" si="7"/>
        <v>31.32</v>
      </c>
      <c r="H102" s="84"/>
      <c r="I102" s="119"/>
    </row>
    <row r="103" spans="2:12">
      <c r="B103" s="95"/>
      <c r="C103" s="93"/>
      <c r="D103" s="94"/>
      <c r="E103" s="95">
        <f t="shared" si="8"/>
        <v>0</v>
      </c>
      <c r="F103" s="90">
        <f t="shared" ref="F103:F110" si="9">I103/0.2</f>
        <v>0</v>
      </c>
      <c r="G103" s="91">
        <f t="shared" si="7"/>
        <v>0</v>
      </c>
      <c r="H103" s="84"/>
    </row>
    <row r="104" spans="2:12" hidden="1" outlineLevel="1">
      <c r="B104" s="95"/>
      <c r="C104" s="93"/>
      <c r="D104" s="94"/>
      <c r="E104" s="95">
        <f t="shared" si="8"/>
        <v>0</v>
      </c>
      <c r="F104" s="90">
        <f t="shared" si="9"/>
        <v>0</v>
      </c>
      <c r="G104" s="91">
        <f t="shared" si="7"/>
        <v>0</v>
      </c>
      <c r="H104" s="84"/>
    </row>
    <row r="105" spans="2:12" hidden="1" outlineLevel="1">
      <c r="B105" s="95"/>
      <c r="C105" s="93"/>
      <c r="D105" s="94"/>
      <c r="E105" s="95">
        <f t="shared" si="8"/>
        <v>0</v>
      </c>
      <c r="F105" s="90">
        <f t="shared" si="9"/>
        <v>0</v>
      </c>
      <c r="G105" s="91">
        <f t="shared" si="7"/>
        <v>0</v>
      </c>
      <c r="H105" s="84"/>
    </row>
    <row r="106" spans="2:12" hidden="1" outlineLevel="1">
      <c r="B106" s="95"/>
      <c r="C106" s="93"/>
      <c r="D106" s="94"/>
      <c r="E106" s="95">
        <f t="shared" si="8"/>
        <v>0</v>
      </c>
      <c r="F106" s="90">
        <f t="shared" si="9"/>
        <v>0</v>
      </c>
      <c r="G106" s="91">
        <f t="shared" si="7"/>
        <v>0</v>
      </c>
      <c r="H106" s="84"/>
    </row>
    <row r="107" spans="2:12" hidden="1" outlineLevel="1">
      <c r="B107" s="95"/>
      <c r="C107" s="93"/>
      <c r="D107" s="94"/>
      <c r="E107" s="95">
        <f t="shared" si="8"/>
        <v>0</v>
      </c>
      <c r="F107" s="90">
        <f t="shared" si="9"/>
        <v>0</v>
      </c>
      <c r="G107" s="91">
        <f t="shared" si="7"/>
        <v>0</v>
      </c>
      <c r="H107" s="84"/>
    </row>
    <row r="108" spans="2:12" hidden="1" outlineLevel="1">
      <c r="B108" s="95"/>
      <c r="C108" s="93"/>
      <c r="D108" s="94"/>
      <c r="E108" s="95">
        <f t="shared" si="8"/>
        <v>0</v>
      </c>
      <c r="F108" s="90">
        <f t="shared" si="9"/>
        <v>0</v>
      </c>
      <c r="G108" s="91">
        <f t="shared" si="7"/>
        <v>0</v>
      </c>
      <c r="H108" s="84"/>
    </row>
    <row r="109" spans="2:12" hidden="1" outlineLevel="1">
      <c r="B109" s="95"/>
      <c r="C109" s="93"/>
      <c r="D109" s="94"/>
      <c r="E109" s="95">
        <f t="shared" si="8"/>
        <v>0</v>
      </c>
      <c r="F109" s="90">
        <f t="shared" si="9"/>
        <v>0</v>
      </c>
      <c r="G109" s="91">
        <f t="shared" si="7"/>
        <v>0</v>
      </c>
      <c r="H109" s="84"/>
    </row>
    <row r="110" spans="2:12" hidden="1" outlineLevel="1">
      <c r="B110" s="92"/>
      <c r="C110" s="93"/>
      <c r="D110" s="94"/>
      <c r="E110" s="95">
        <f t="shared" si="8"/>
        <v>0</v>
      </c>
      <c r="F110" s="90">
        <f t="shared" si="9"/>
        <v>0</v>
      </c>
      <c r="G110" s="91">
        <f t="shared" si="7"/>
        <v>0</v>
      </c>
      <c r="H110" s="84"/>
    </row>
    <row r="111" spans="2:12" collapsed="1">
      <c r="B111" s="94"/>
      <c r="C111" s="93"/>
      <c r="D111" s="94"/>
      <c r="E111" s="95"/>
      <c r="F111" s="90"/>
      <c r="G111" s="95"/>
      <c r="H111" s="84"/>
    </row>
    <row r="112" spans="2:12">
      <c r="D112" s="35" t="s">
        <v>12</v>
      </c>
      <c r="E112" s="46">
        <f>SUM(E73:E111)</f>
        <v>158089.60000000001</v>
      </c>
      <c r="F112" s="46">
        <f>SUM(F73:F111)</f>
        <v>131741.33000000002</v>
      </c>
      <c r="G112" s="46">
        <f>ROUND(SUM(G73:G111),0)</f>
        <v>26348</v>
      </c>
      <c r="H112" s="75"/>
      <c r="K112">
        <v>445661</v>
      </c>
    </row>
    <row r="113" spans="2:11" ht="15.75" thickBot="1">
      <c r="D113" s="3"/>
      <c r="E113" s="51"/>
      <c r="F113" s="51"/>
      <c r="G113" s="51"/>
      <c r="H113" s="75"/>
    </row>
    <row r="114" spans="2:11" ht="15.75" thickBot="1">
      <c r="B114" s="188" t="s">
        <v>76</v>
      </c>
      <c r="C114" s="189"/>
      <c r="D114" s="189"/>
      <c r="E114" s="189"/>
      <c r="F114" s="189"/>
      <c r="G114" s="190"/>
      <c r="H114" s="5"/>
    </row>
    <row r="115" spans="2:11">
      <c r="B115" s="3" t="s">
        <v>241</v>
      </c>
      <c r="E115" s="6"/>
      <c r="F115" s="6"/>
      <c r="G115" s="6"/>
      <c r="H115" s="6"/>
    </row>
    <row r="116" spans="2:11">
      <c r="B116" s="35" t="s">
        <v>0</v>
      </c>
      <c r="C116" s="36" t="s">
        <v>73</v>
      </c>
      <c r="D116" s="35" t="s">
        <v>16</v>
      </c>
      <c r="E116" s="37" t="s">
        <v>2</v>
      </c>
      <c r="F116" s="37" t="s">
        <v>3</v>
      </c>
      <c r="G116" s="37" t="s">
        <v>4</v>
      </c>
      <c r="H116" s="6"/>
    </row>
    <row r="117" spans="2:11">
      <c r="B117" s="38" t="s">
        <v>469</v>
      </c>
      <c r="C117" s="38">
        <v>44652</v>
      </c>
      <c r="D117" s="116" t="s">
        <v>468</v>
      </c>
      <c r="E117" s="40"/>
      <c r="F117" s="40"/>
      <c r="G117" s="40">
        <v>333.44</v>
      </c>
      <c r="H117" s="74"/>
    </row>
    <row r="118" spans="2:11">
      <c r="B118" s="39"/>
      <c r="C118" s="45"/>
      <c r="D118" s="39"/>
      <c r="E118" s="41"/>
      <c r="F118" s="41"/>
      <c r="G118" s="41"/>
    </row>
    <row r="119" spans="2:11">
      <c r="B119" s="3"/>
      <c r="C119" s="8"/>
      <c r="D119" s="35" t="s">
        <v>12</v>
      </c>
      <c r="E119" s="46">
        <f>SUM(E118:E118)</f>
        <v>0</v>
      </c>
      <c r="F119" s="46">
        <f>ROUND(SUM(F117:F118),0)</f>
        <v>0</v>
      </c>
      <c r="G119" s="46">
        <f>SUM(G117:G118)</f>
        <v>333.44</v>
      </c>
      <c r="H119" s="75"/>
      <c r="K119" t="s">
        <v>302</v>
      </c>
    </row>
    <row r="120" spans="2:11">
      <c r="D120" s="3"/>
      <c r="E120" s="51"/>
      <c r="F120" s="51"/>
      <c r="G120" s="51"/>
      <c r="H120" s="75"/>
    </row>
    <row r="121" spans="2:11">
      <c r="D121" s="3"/>
      <c r="E121" s="51"/>
      <c r="F121" s="51"/>
      <c r="G121" s="51"/>
      <c r="H121" s="75"/>
    </row>
    <row r="122" spans="2:11" ht="15.75" thickBot="1">
      <c r="E122" s="15"/>
      <c r="F122" s="15"/>
      <c r="G122" s="15"/>
      <c r="H122" s="81"/>
    </row>
    <row r="123" spans="2:11" ht="15.75" thickBot="1">
      <c r="B123" s="188" t="s">
        <v>6</v>
      </c>
      <c r="C123" s="189"/>
      <c r="D123" s="189"/>
      <c r="E123" s="189"/>
      <c r="F123" s="189"/>
      <c r="G123" s="190"/>
      <c r="H123" s="5"/>
    </row>
    <row r="124" spans="2:11">
      <c r="B124" s="10" t="s">
        <v>10</v>
      </c>
      <c r="E124" s="6"/>
      <c r="F124" s="6"/>
      <c r="G124" s="6"/>
      <c r="H124" s="6"/>
    </row>
    <row r="125" spans="2:11">
      <c r="B125" s="35" t="s">
        <v>0</v>
      </c>
      <c r="C125" s="36" t="s">
        <v>73</v>
      </c>
      <c r="D125" s="35" t="s">
        <v>16</v>
      </c>
      <c r="E125" s="37" t="s">
        <v>2</v>
      </c>
      <c r="F125" s="37" t="s">
        <v>3</v>
      </c>
      <c r="G125" s="37" t="s">
        <v>4</v>
      </c>
      <c r="H125" s="6"/>
    </row>
    <row r="126" spans="2:11">
      <c r="B126" s="38" t="s">
        <v>470</v>
      </c>
      <c r="C126" s="45">
        <v>44652</v>
      </c>
      <c r="D126" s="39" t="s">
        <v>393</v>
      </c>
      <c r="E126" s="41"/>
      <c r="F126" s="40">
        <v>1982</v>
      </c>
      <c r="G126" s="44">
        <f>F126*0.2</f>
        <v>396.40000000000003</v>
      </c>
      <c r="H126" s="76"/>
    </row>
    <row r="127" spans="2:11">
      <c r="B127" s="39" t="s">
        <v>471</v>
      </c>
      <c r="C127" s="38">
        <v>44652</v>
      </c>
      <c r="D127" s="43" t="s">
        <v>163</v>
      </c>
      <c r="E127" s="40"/>
      <c r="F127" s="41">
        <v>7676</v>
      </c>
      <c r="G127" s="44">
        <f t="shared" ref="G127:G131" si="10">F127*0.2</f>
        <v>1535.2</v>
      </c>
      <c r="H127" s="76"/>
    </row>
    <row r="128" spans="2:11">
      <c r="B128" s="39" t="s">
        <v>472</v>
      </c>
      <c r="C128" s="38">
        <v>44652</v>
      </c>
      <c r="D128" s="43" t="s">
        <v>163</v>
      </c>
      <c r="E128" s="40"/>
      <c r="F128" s="41">
        <v>6992</v>
      </c>
      <c r="G128" s="44">
        <f t="shared" si="10"/>
        <v>1398.4</v>
      </c>
      <c r="H128" s="76"/>
    </row>
    <row r="129" spans="2:11" outlineLevel="1">
      <c r="B129" s="39" t="s">
        <v>473</v>
      </c>
      <c r="C129" s="38">
        <v>44652</v>
      </c>
      <c r="D129" s="43" t="s">
        <v>163</v>
      </c>
      <c r="E129" s="40"/>
      <c r="F129" s="41">
        <v>7410</v>
      </c>
      <c r="G129" s="44">
        <f t="shared" si="10"/>
        <v>1482</v>
      </c>
      <c r="H129" s="76"/>
    </row>
    <row r="130" spans="2:11" outlineLevel="1">
      <c r="B130" s="39"/>
      <c r="C130" s="38"/>
      <c r="D130" s="43"/>
      <c r="E130" s="40"/>
      <c r="F130" s="41"/>
      <c r="G130" s="44">
        <f t="shared" si="10"/>
        <v>0</v>
      </c>
      <c r="H130" s="76"/>
    </row>
    <row r="131" spans="2:11" outlineLevel="1">
      <c r="B131" s="39"/>
      <c r="C131" s="38"/>
      <c r="D131" s="43"/>
      <c r="E131" s="40"/>
      <c r="F131" s="41"/>
      <c r="G131" s="44">
        <f t="shared" si="10"/>
        <v>0</v>
      </c>
      <c r="H131" s="76"/>
      <c r="J131" s="9"/>
    </row>
    <row r="132" spans="2:11">
      <c r="D132" s="35" t="s">
        <v>13</v>
      </c>
      <c r="E132" s="37"/>
      <c r="F132" s="37">
        <f>SUM(F126:F131)</f>
        <v>24060</v>
      </c>
      <c r="G132" s="37">
        <f>F132*20%</f>
        <v>4812</v>
      </c>
      <c r="H132" s="6"/>
      <c r="K132" t="s">
        <v>303</v>
      </c>
    </row>
    <row r="133" spans="2:11" ht="15.75" thickBot="1"/>
    <row r="134" spans="2:11" ht="15.75" thickBot="1">
      <c r="B134" s="191" t="s">
        <v>285</v>
      </c>
      <c r="C134" s="192"/>
      <c r="D134" s="192"/>
      <c r="E134" s="20"/>
      <c r="F134" s="20"/>
      <c r="G134" s="21">
        <f>ROUND(G68+G112+G119+G132,0)</f>
        <v>31981</v>
      </c>
      <c r="H134" s="79"/>
      <c r="I134" s="6" t="s">
        <v>286</v>
      </c>
    </row>
    <row r="135" spans="2:11">
      <c r="J135" s="12"/>
    </row>
    <row r="137" spans="2:11">
      <c r="D137" s="3" t="s">
        <v>8</v>
      </c>
      <c r="E137" s="6"/>
      <c r="F137" s="6"/>
      <c r="G137" s="6">
        <v>29390</v>
      </c>
      <c r="H137" s="6"/>
      <c r="I137" s="6" t="s">
        <v>289</v>
      </c>
      <c r="J137" s="9"/>
    </row>
    <row r="138" spans="2:11" ht="15.75" thickBot="1">
      <c r="D138" s="3"/>
      <c r="E138" s="6"/>
      <c r="F138" s="6"/>
      <c r="G138" s="6"/>
      <c r="H138" s="6"/>
      <c r="J138" s="9"/>
    </row>
    <row r="139" spans="2:11" ht="15.75" thickBot="1">
      <c r="B139" s="198" t="s">
        <v>287</v>
      </c>
      <c r="C139" s="199"/>
      <c r="D139" s="199"/>
      <c r="E139" s="103"/>
      <c r="F139" s="103"/>
      <c r="G139" s="104">
        <f>G55+G134+G137</f>
        <v>61371</v>
      </c>
      <c r="H139" s="79"/>
      <c r="I139" s="6" t="s">
        <v>288</v>
      </c>
      <c r="J139" s="9"/>
    </row>
    <row r="140" spans="2:11">
      <c r="D140" s="3"/>
      <c r="E140" s="6"/>
      <c r="F140" s="6"/>
      <c r="G140" s="6"/>
      <c r="H140" s="6"/>
    </row>
    <row r="141" spans="2:11">
      <c r="D141" s="3" t="s">
        <v>250</v>
      </c>
      <c r="E141" s="6"/>
      <c r="F141" s="6"/>
      <c r="G141" s="16">
        <f>IF((G41-G139)&gt;0,(G41-G139),0)</f>
        <v>0</v>
      </c>
      <c r="H141" s="85"/>
      <c r="I141" s="6" t="s">
        <v>290</v>
      </c>
    </row>
    <row r="142" spans="2:11">
      <c r="D142" s="3"/>
      <c r="E142" s="6"/>
      <c r="F142" s="6"/>
      <c r="G142" s="6"/>
      <c r="H142" s="6"/>
    </row>
    <row r="143" spans="2:11">
      <c r="D143" s="3" t="s">
        <v>9</v>
      </c>
      <c r="E143" s="6"/>
      <c r="F143" s="6"/>
      <c r="G143" s="16">
        <f>IF((G41-G139)&lt;0,-(G41-G139),0)</f>
        <v>56226</v>
      </c>
      <c r="H143" s="85"/>
      <c r="I143" s="6" t="s">
        <v>291</v>
      </c>
    </row>
    <row r="145" spans="4:9">
      <c r="D145" s="3" t="s">
        <v>251</v>
      </c>
      <c r="G145" s="6">
        <v>0</v>
      </c>
      <c r="H145" s="6"/>
      <c r="I145" s="6" t="s">
        <v>292</v>
      </c>
    </row>
    <row r="146" spans="4:9">
      <c r="D146" s="3"/>
      <c r="G146" s="6"/>
      <c r="H146" s="6"/>
    </row>
    <row r="147" spans="4:9">
      <c r="D147" s="3" t="s">
        <v>252</v>
      </c>
      <c r="G147" s="6">
        <f>+G143-G145</f>
        <v>56226</v>
      </c>
      <c r="H147" s="6"/>
      <c r="I147" s="6" t="s">
        <v>293</v>
      </c>
    </row>
  </sheetData>
  <autoFilter ref="B72:G110" xr:uid="{0A74FEDC-2AFF-4E71-B1D9-F09573DBF6E8}"/>
  <mergeCells count="12">
    <mergeCell ref="B139:D139"/>
    <mergeCell ref="B4:G4"/>
    <mergeCell ref="B6:G6"/>
    <mergeCell ref="B15:G15"/>
    <mergeCell ref="B24:G24"/>
    <mergeCell ref="B30:G30"/>
    <mergeCell ref="B41:D41"/>
    <mergeCell ref="B46:G46"/>
    <mergeCell ref="B55:D55"/>
    <mergeCell ref="B114:G114"/>
    <mergeCell ref="B123:G123"/>
    <mergeCell ref="B134:D134"/>
  </mergeCells>
  <pageMargins left="0.7" right="0.7" top="0.75" bottom="0.75" header="0.3" footer="0.3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973A-FD38-4DE8-A595-2CDC79CF27FE}">
  <dimension ref="A1:M160"/>
  <sheetViews>
    <sheetView showGridLines="0" view="pageBreakPreview" zoomScale="80" zoomScaleNormal="90" zoomScaleSheetLayoutView="80" workbookViewId="0">
      <pane ySplit="8" topLeftCell="A74" activePane="bottomLeft" state="frozen"/>
      <selection activeCell="C2" sqref="C2"/>
      <selection pane="bottomLeft"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44.85546875" customWidth="1"/>
    <col min="5" max="5" width="16" style="13" customWidth="1"/>
    <col min="6" max="6" width="14.42578125" style="13" bestFit="1" customWidth="1"/>
    <col min="7" max="7" width="13.42578125" style="13" bestFit="1" customWidth="1"/>
    <col min="8" max="8" width="2.7109375" style="13" customWidth="1"/>
    <col min="10" max="10" width="12.85546875" bestFit="1" customWidth="1"/>
    <col min="14" max="16384" width="11.42578125" style="122"/>
  </cols>
  <sheetData>
    <row r="1" spans="1:13" ht="15.75" thickBot="1"/>
    <row r="2" spans="1:13" ht="15.75" thickBot="1">
      <c r="B2" s="26" t="s">
        <v>15</v>
      </c>
      <c r="C2" s="25">
        <v>44682</v>
      </c>
    </row>
    <row r="3" spans="1:13" ht="15.75" thickBot="1">
      <c r="B3" s="7"/>
    </row>
    <row r="4" spans="1:13" ht="19.5" thickBot="1">
      <c r="B4" s="193" t="s">
        <v>17</v>
      </c>
      <c r="C4" s="194"/>
      <c r="D4" s="194"/>
      <c r="E4" s="194"/>
      <c r="F4" s="194"/>
      <c r="G4" s="195"/>
      <c r="H4" s="73"/>
    </row>
    <row r="5" spans="1:13" ht="19.5" thickBot="1">
      <c r="C5" s="2"/>
    </row>
    <row r="6" spans="1:13" ht="15.75" thickBot="1">
      <c r="B6" s="188" t="s">
        <v>7</v>
      </c>
      <c r="C6" s="189"/>
      <c r="D6" s="189"/>
      <c r="E6" s="189"/>
      <c r="F6" s="189"/>
      <c r="G6" s="190"/>
      <c r="H6" s="5"/>
    </row>
    <row r="7" spans="1:13">
      <c r="B7" s="3" t="s">
        <v>248</v>
      </c>
      <c r="C7" s="4"/>
      <c r="D7" s="5"/>
      <c r="E7" s="14"/>
      <c r="F7" s="14"/>
      <c r="G7" s="14"/>
      <c r="H7" s="14"/>
    </row>
    <row r="8" spans="1:13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</row>
    <row r="9" spans="1:13">
      <c r="B9" s="38"/>
      <c r="C9" s="53">
        <v>44694</v>
      </c>
      <c r="D9" s="69" t="s">
        <v>564</v>
      </c>
      <c r="E9" s="40"/>
      <c r="F9" s="41">
        <v>109405.1</v>
      </c>
      <c r="G9" s="41"/>
    </row>
    <row r="10" spans="1:13">
      <c r="B10" s="106"/>
      <c r="C10" s="53">
        <v>44693</v>
      </c>
      <c r="D10" s="39" t="s">
        <v>563</v>
      </c>
      <c r="E10" s="40"/>
      <c r="F10" s="41">
        <v>150000</v>
      </c>
      <c r="G10" s="41"/>
    </row>
    <row r="11" spans="1:13">
      <c r="B11" s="106"/>
      <c r="C11" s="53">
        <v>44697</v>
      </c>
      <c r="D11" s="39" t="s">
        <v>110</v>
      </c>
      <c r="E11" s="40"/>
      <c r="F11" s="41">
        <v>150000</v>
      </c>
      <c r="G11" s="41"/>
    </row>
    <row r="12" spans="1:13">
      <c r="B12" s="106"/>
      <c r="C12" s="53">
        <v>44705</v>
      </c>
      <c r="D12" s="39" t="s">
        <v>110</v>
      </c>
      <c r="E12" s="40"/>
      <c r="F12" s="41">
        <v>100000</v>
      </c>
      <c r="G12" s="41"/>
    </row>
    <row r="13" spans="1:13">
      <c r="B13" s="106"/>
      <c r="C13" s="53"/>
      <c r="D13" s="39"/>
      <c r="E13" s="40"/>
      <c r="F13" s="41"/>
      <c r="G13" s="41"/>
    </row>
    <row r="14" spans="1:13" s="123" customFormat="1">
      <c r="A14" s="3"/>
      <c r="B14" s="3"/>
      <c r="C14" s="8"/>
      <c r="D14" s="35" t="s">
        <v>12</v>
      </c>
      <c r="E14" s="37"/>
      <c r="F14" s="37">
        <f>ROUND(SUM(F9:F13),0)</f>
        <v>509405</v>
      </c>
      <c r="G14" s="37"/>
      <c r="H14" s="6"/>
      <c r="I14" s="6" t="s">
        <v>298</v>
      </c>
      <c r="J14" s="3"/>
      <c r="K14" s="3"/>
      <c r="L14" s="3"/>
      <c r="M14" s="3"/>
    </row>
    <row r="15" spans="1:13" ht="15.75" thickBot="1"/>
    <row r="16" spans="1:13" ht="15.75" thickBot="1">
      <c r="B16" s="188" t="s">
        <v>76</v>
      </c>
      <c r="C16" s="189"/>
      <c r="D16" s="189"/>
      <c r="E16" s="189"/>
      <c r="F16" s="189"/>
      <c r="G16" s="190"/>
      <c r="H16" s="5"/>
    </row>
    <row r="17" spans="1:13">
      <c r="B17" s="3" t="s">
        <v>241</v>
      </c>
      <c r="E17" s="6"/>
      <c r="F17" s="6"/>
      <c r="G17" s="6"/>
      <c r="H17" s="6"/>
    </row>
    <row r="18" spans="1:13">
      <c r="B18" s="35" t="s">
        <v>0</v>
      </c>
      <c r="C18" s="36" t="s">
        <v>73</v>
      </c>
      <c r="D18" s="35" t="s">
        <v>16</v>
      </c>
      <c r="E18" s="37" t="s">
        <v>2</v>
      </c>
      <c r="F18" s="37" t="s">
        <v>3</v>
      </c>
      <c r="G18" s="37" t="s">
        <v>4</v>
      </c>
      <c r="H18" s="6"/>
    </row>
    <row r="19" spans="1:13">
      <c r="B19" s="38" t="s">
        <v>531</v>
      </c>
      <c r="C19" s="38">
        <v>44685</v>
      </c>
      <c r="D19" s="116" t="s">
        <v>529</v>
      </c>
      <c r="E19" s="40"/>
      <c r="F19" s="40">
        <f>G19/0.2</f>
        <v>1666.6999999999998</v>
      </c>
      <c r="G19" s="40">
        <v>333.34</v>
      </c>
      <c r="H19" s="74"/>
    </row>
    <row r="20" spans="1:13" outlineLevel="1">
      <c r="B20" s="38" t="s">
        <v>532</v>
      </c>
      <c r="C20" s="38">
        <v>44693</v>
      </c>
      <c r="D20" s="39" t="s">
        <v>530</v>
      </c>
      <c r="E20" s="40"/>
      <c r="F20" s="40">
        <f>G20/0.2</f>
        <v>37840</v>
      </c>
      <c r="G20" s="40">
        <v>7568</v>
      </c>
      <c r="H20" s="74"/>
    </row>
    <row r="21" spans="1:13" outlineLevel="1">
      <c r="B21" s="38"/>
      <c r="C21" s="38"/>
      <c r="D21" s="39"/>
      <c r="E21" s="40"/>
      <c r="F21" s="40"/>
      <c r="G21" s="40"/>
      <c r="H21" s="74"/>
    </row>
    <row r="22" spans="1:13" outlineLevel="1">
      <c r="B22" s="39"/>
      <c r="C22" s="45"/>
      <c r="D22" s="39"/>
      <c r="E22" s="41"/>
      <c r="F22" s="41"/>
      <c r="G22" s="41"/>
    </row>
    <row r="23" spans="1:13">
      <c r="B23" s="3"/>
      <c r="C23" s="8"/>
      <c r="D23" s="35" t="s">
        <v>12</v>
      </c>
      <c r="E23" s="46">
        <f>SUM(E22:E22)</f>
        <v>0</v>
      </c>
      <c r="F23" s="86">
        <f>ROUND(SUM(F19:F22),0)</f>
        <v>39507</v>
      </c>
      <c r="G23" s="46">
        <f>ROUND(SUM(G19:G22),0)</f>
        <v>7901</v>
      </c>
      <c r="H23" s="75"/>
      <c r="I23" s="6" t="s">
        <v>299</v>
      </c>
      <c r="L23" t="s">
        <v>302</v>
      </c>
    </row>
    <row r="24" spans="1:13" ht="15.75" thickBot="1">
      <c r="B24" s="3"/>
      <c r="C24" s="8"/>
      <c r="D24" s="3"/>
      <c r="E24" s="51"/>
      <c r="F24" s="51"/>
      <c r="G24" s="51"/>
      <c r="H24" s="75"/>
    </row>
    <row r="25" spans="1:13" ht="15.75" thickBot="1">
      <c r="B25" s="188" t="s">
        <v>78</v>
      </c>
      <c r="C25" s="189"/>
      <c r="D25" s="189"/>
      <c r="E25" s="189"/>
      <c r="F25" s="189"/>
      <c r="G25" s="190"/>
      <c r="H25" s="5"/>
    </row>
    <row r="26" spans="1:13">
      <c r="B26" s="3" t="s">
        <v>77</v>
      </c>
      <c r="E26" s="6"/>
      <c r="F26" s="6"/>
      <c r="G26" s="6"/>
      <c r="H26" s="6"/>
    </row>
    <row r="27" spans="1:13">
      <c r="B27" s="35" t="s">
        <v>0</v>
      </c>
      <c r="C27" s="36" t="s">
        <v>73</v>
      </c>
      <c r="D27" s="35" t="s">
        <v>16</v>
      </c>
      <c r="E27" s="37" t="s">
        <v>2</v>
      </c>
      <c r="F27" s="37" t="s">
        <v>3</v>
      </c>
      <c r="G27" s="37" t="s">
        <v>4</v>
      </c>
      <c r="H27" s="6"/>
      <c r="J27" s="9"/>
    </row>
    <row r="28" spans="1:13">
      <c r="B28" s="38"/>
      <c r="C28" s="38"/>
      <c r="D28" s="39"/>
      <c r="E28" s="40"/>
      <c r="F28" s="40">
        <v>0</v>
      </c>
      <c r="G28" s="40">
        <f t="shared" ref="G28" si="0">+F28*0.2</f>
        <v>0</v>
      </c>
      <c r="H28" s="74"/>
      <c r="J28" s="9"/>
    </row>
    <row r="29" spans="1:13" s="123" customFormat="1">
      <c r="A29" s="3"/>
      <c r="B29" s="3"/>
      <c r="C29" s="8"/>
      <c r="D29" s="35" t="s">
        <v>12</v>
      </c>
      <c r="E29" s="46">
        <f>SUM(E28)</f>
        <v>0</v>
      </c>
      <c r="F29" s="46">
        <f>SUM(F28)</f>
        <v>0</v>
      </c>
      <c r="G29" s="46">
        <f>ROUND(SUM(G28),0)</f>
        <v>0</v>
      </c>
      <c r="H29" s="75"/>
      <c r="I29" s="3"/>
      <c r="J29" s="3"/>
      <c r="K29" s="3"/>
      <c r="L29" s="3"/>
      <c r="M29" s="3"/>
    </row>
    <row r="30" spans="1:13" ht="15.75" thickBot="1"/>
    <row r="31" spans="1:13" ht="15.75" thickBot="1">
      <c r="B31" s="188" t="s">
        <v>6</v>
      </c>
      <c r="C31" s="189"/>
      <c r="D31" s="189"/>
      <c r="E31" s="189"/>
      <c r="F31" s="189"/>
      <c r="G31" s="190"/>
      <c r="H31" s="5"/>
    </row>
    <row r="32" spans="1:13">
      <c r="B32" s="10" t="s">
        <v>10</v>
      </c>
      <c r="E32" s="6"/>
      <c r="F32" s="6"/>
      <c r="G32" s="6"/>
      <c r="H32" s="6"/>
    </row>
    <row r="33" spans="2:11">
      <c r="B33" s="35" t="s">
        <v>0</v>
      </c>
      <c r="C33" s="36" t="s">
        <v>73</v>
      </c>
      <c r="D33" s="35" t="s">
        <v>16</v>
      </c>
      <c r="E33" s="37" t="s">
        <v>2</v>
      </c>
      <c r="F33" s="37" t="s">
        <v>3</v>
      </c>
      <c r="G33" s="37" t="s">
        <v>4</v>
      </c>
      <c r="H33" s="6"/>
    </row>
    <row r="34" spans="2:11">
      <c r="B34" s="38" t="s">
        <v>521</v>
      </c>
      <c r="C34" s="45">
        <v>44682</v>
      </c>
      <c r="D34" s="39" t="s">
        <v>393</v>
      </c>
      <c r="E34" s="41">
        <f>F34*1.2</f>
        <v>1479.6</v>
      </c>
      <c r="F34" s="40">
        <f>G34/0.2</f>
        <v>1233</v>
      </c>
      <c r="G34" s="44">
        <v>246.6</v>
      </c>
      <c r="H34" s="76"/>
      <c r="I34" s="52"/>
    </row>
    <row r="35" spans="2:11">
      <c r="B35" s="39" t="s">
        <v>522</v>
      </c>
      <c r="C35" s="38">
        <v>44682</v>
      </c>
      <c r="D35" s="43" t="s">
        <v>520</v>
      </c>
      <c r="E35" s="41">
        <f t="shared" ref="E35:E41" si="1">F35*1.2</f>
        <v>8064</v>
      </c>
      <c r="F35" s="40">
        <f t="shared" ref="F35:F41" si="2">G35/0.2</f>
        <v>6720</v>
      </c>
      <c r="G35" s="44">
        <v>1344</v>
      </c>
      <c r="H35" s="76"/>
      <c r="I35" s="52"/>
    </row>
    <row r="36" spans="2:11">
      <c r="B36" s="39" t="s">
        <v>523</v>
      </c>
      <c r="C36" s="38">
        <v>44682</v>
      </c>
      <c r="D36" s="43" t="s">
        <v>520</v>
      </c>
      <c r="E36" s="41">
        <f t="shared" si="1"/>
        <v>9273.5999999999985</v>
      </c>
      <c r="F36" s="40">
        <f t="shared" si="2"/>
        <v>7727.9999999999991</v>
      </c>
      <c r="G36" s="44">
        <v>1545.6</v>
      </c>
      <c r="H36" s="76"/>
      <c r="I36" s="52"/>
    </row>
    <row r="37" spans="2:11">
      <c r="B37" s="39" t="s">
        <v>524</v>
      </c>
      <c r="C37" s="38">
        <v>44682</v>
      </c>
      <c r="D37" s="43" t="s">
        <v>163</v>
      </c>
      <c r="E37" s="41">
        <f t="shared" si="1"/>
        <v>7387.2</v>
      </c>
      <c r="F37" s="40">
        <f t="shared" si="2"/>
        <v>6156</v>
      </c>
      <c r="G37" s="44">
        <v>1231.2</v>
      </c>
      <c r="H37" s="76"/>
    </row>
    <row r="38" spans="2:11" customFormat="1">
      <c r="B38" s="39" t="s">
        <v>525</v>
      </c>
      <c r="C38" s="38">
        <v>44682</v>
      </c>
      <c r="D38" s="43" t="s">
        <v>163</v>
      </c>
      <c r="E38" s="41">
        <f t="shared" si="1"/>
        <v>6931.2</v>
      </c>
      <c r="F38" s="40">
        <f t="shared" si="2"/>
        <v>5776</v>
      </c>
      <c r="G38" s="44">
        <v>1155.2</v>
      </c>
      <c r="H38" s="76"/>
    </row>
    <row r="39" spans="2:11" customFormat="1">
      <c r="B39" s="39" t="s">
        <v>526</v>
      </c>
      <c r="C39" s="38">
        <v>44682</v>
      </c>
      <c r="D39" s="43" t="s">
        <v>163</v>
      </c>
      <c r="E39" s="41">
        <f t="shared" si="1"/>
        <v>7592.4</v>
      </c>
      <c r="F39" s="40">
        <v>6327</v>
      </c>
      <c r="G39" s="44">
        <v>1265.4000000000001</v>
      </c>
      <c r="H39" s="76"/>
    </row>
    <row r="40" spans="2:11" customFormat="1">
      <c r="B40" s="39" t="s">
        <v>527</v>
      </c>
      <c r="C40" s="38">
        <v>44694</v>
      </c>
      <c r="D40" s="43" t="s">
        <v>393</v>
      </c>
      <c r="E40" s="41">
        <f t="shared" si="1"/>
        <v>5822.4</v>
      </c>
      <c r="F40" s="40">
        <f t="shared" si="2"/>
        <v>4852</v>
      </c>
      <c r="G40" s="44">
        <v>970.4</v>
      </c>
      <c r="H40" s="76"/>
    </row>
    <row r="41" spans="2:11" customFormat="1">
      <c r="B41" s="39" t="s">
        <v>528</v>
      </c>
      <c r="C41" s="38">
        <v>44704</v>
      </c>
      <c r="D41" s="43" t="s">
        <v>393</v>
      </c>
      <c r="E41" s="41">
        <f t="shared" si="1"/>
        <v>2594.3999999999992</v>
      </c>
      <c r="F41" s="40">
        <f t="shared" si="2"/>
        <v>2161.9999999999995</v>
      </c>
      <c r="G41" s="44">
        <v>432.4</v>
      </c>
      <c r="H41" s="76"/>
    </row>
    <row r="42" spans="2:11" customFormat="1">
      <c r="B42" s="39"/>
      <c r="C42" s="38"/>
      <c r="D42" s="43"/>
      <c r="E42" s="41"/>
      <c r="F42" s="40"/>
      <c r="G42" s="44"/>
      <c r="H42" s="76"/>
    </row>
    <row r="43" spans="2:11" customFormat="1" outlineLevel="1">
      <c r="B43" s="39"/>
      <c r="C43" s="38"/>
      <c r="D43" s="43"/>
      <c r="E43" s="40"/>
      <c r="F43" s="41"/>
      <c r="G43" s="44">
        <f t="shared" ref="G43" si="3">F43*0.2</f>
        <v>0</v>
      </c>
      <c r="H43" s="76"/>
    </row>
    <row r="44" spans="2:11" customFormat="1">
      <c r="C44" s="1"/>
      <c r="D44" s="35" t="s">
        <v>13</v>
      </c>
      <c r="E44" s="37"/>
      <c r="F44" s="37">
        <f>SUM(F34:F43)</f>
        <v>40954</v>
      </c>
      <c r="G44" s="37">
        <f>ROUND(SUM(G34:G43),0)</f>
        <v>8191</v>
      </c>
      <c r="H44" s="6"/>
      <c r="I44" s="6" t="s">
        <v>300</v>
      </c>
      <c r="K44" t="s">
        <v>303</v>
      </c>
    </row>
    <row r="45" spans="2:11" customFormat="1" ht="16.5" customHeight="1" thickBot="1">
      <c r="C45" s="1"/>
      <c r="E45" s="13"/>
      <c r="F45" s="13"/>
      <c r="G45" s="13"/>
      <c r="H45" s="13"/>
    </row>
    <row r="46" spans="2:11" customFormat="1" ht="15.75" thickBot="1">
      <c r="B46" s="196" t="s">
        <v>415</v>
      </c>
      <c r="C46" s="197"/>
      <c r="D46" s="197"/>
      <c r="E46" s="17"/>
      <c r="F46" s="18">
        <f>F23+F44+F29</f>
        <v>80461</v>
      </c>
      <c r="G46" s="19">
        <f>G23+G44</f>
        <v>16092</v>
      </c>
      <c r="H46" s="77"/>
      <c r="I46" s="6" t="s">
        <v>304</v>
      </c>
    </row>
    <row r="48" spans="2:11" ht="15.75" thickBot="1">
      <c r="B48" s="129"/>
      <c r="C48" s="129"/>
      <c r="D48" s="129"/>
      <c r="E48" s="130"/>
      <c r="F48" s="131"/>
      <c r="G48" s="131"/>
    </row>
    <row r="49" spans="2:11" customFormat="1" ht="15.75" thickBot="1">
      <c r="B49" s="22"/>
      <c r="C49" s="23"/>
      <c r="D49" s="22"/>
      <c r="E49" s="24"/>
      <c r="F49" s="24"/>
      <c r="G49" s="24"/>
      <c r="H49" s="13"/>
    </row>
    <row r="50" spans="2:11" customFormat="1" ht="15.75" thickBot="1">
      <c r="C50" s="1"/>
      <c r="E50" s="13"/>
      <c r="F50" s="13"/>
      <c r="G50" s="13"/>
      <c r="H50" s="13"/>
    </row>
    <row r="51" spans="2:11" customFormat="1" ht="15.75" thickBot="1">
      <c r="B51" s="188" t="s">
        <v>11</v>
      </c>
      <c r="C51" s="189"/>
      <c r="D51" s="189"/>
      <c r="E51" s="189"/>
      <c r="F51" s="189"/>
      <c r="G51" s="190"/>
      <c r="H51" s="5"/>
    </row>
    <row r="52" spans="2:11" customFormat="1">
      <c r="B52" s="54"/>
      <c r="C52" s="54"/>
      <c r="D52" s="54"/>
      <c r="E52" s="54"/>
      <c r="F52" s="54"/>
      <c r="G52" s="54"/>
      <c r="H52" s="5"/>
    </row>
    <row r="53" spans="2:11" customFormat="1">
      <c r="B53" s="3" t="s">
        <v>253</v>
      </c>
      <c r="C53" s="54"/>
      <c r="D53" s="54"/>
      <c r="E53" s="54"/>
      <c r="F53" s="54"/>
      <c r="G53" s="54"/>
      <c r="H53" s="5"/>
    </row>
    <row r="54" spans="2:11" customFormat="1">
      <c r="B54" s="54"/>
      <c r="C54" s="54"/>
      <c r="D54" s="54"/>
      <c r="E54" s="54"/>
      <c r="F54" s="54"/>
      <c r="G54" s="54"/>
      <c r="H54" s="5"/>
    </row>
    <row r="55" spans="2:11" customFormat="1">
      <c r="B55" s="35" t="s">
        <v>0</v>
      </c>
      <c r="C55" s="36" t="s">
        <v>73</v>
      </c>
      <c r="D55" s="35" t="s">
        <v>16</v>
      </c>
      <c r="E55" s="37" t="s">
        <v>2</v>
      </c>
      <c r="F55" s="37" t="s">
        <v>3</v>
      </c>
      <c r="G55" s="37" t="s">
        <v>4</v>
      </c>
      <c r="H55" s="6"/>
    </row>
    <row r="56" spans="2:11" customFormat="1">
      <c r="B56" s="96"/>
      <c r="C56" s="72"/>
      <c r="D56" s="116"/>
      <c r="E56" s="41"/>
      <c r="F56" s="40"/>
      <c r="G56" s="91">
        <f>+F56*0.2</f>
        <v>0</v>
      </c>
      <c r="H56" s="76"/>
      <c r="I56" s="116"/>
    </row>
    <row r="57" spans="2:11" customFormat="1">
      <c r="B57" s="55"/>
      <c r="C57" s="57"/>
      <c r="D57" s="39"/>
      <c r="E57" s="41"/>
      <c r="F57" s="40"/>
      <c r="G57" s="44">
        <f>+F57*0.2</f>
        <v>0</v>
      </c>
      <c r="H57" s="76"/>
    </row>
    <row r="58" spans="2:11" customFormat="1">
      <c r="B58" s="54"/>
      <c r="C58" s="54"/>
      <c r="D58" s="35" t="s">
        <v>12</v>
      </c>
      <c r="E58" s="46">
        <f>SUM(E56:E57)</f>
        <v>0</v>
      </c>
      <c r="F58" s="46">
        <f t="shared" ref="F58:G58" si="4">SUM(F56:F57)</f>
        <v>0</v>
      </c>
      <c r="G58" s="46">
        <f t="shared" si="4"/>
        <v>0</v>
      </c>
      <c r="H58" s="75"/>
      <c r="I58" s="6"/>
    </row>
    <row r="59" spans="2:11" customFormat="1" ht="15.75" thickBot="1">
      <c r="B59" s="54"/>
      <c r="C59" s="54"/>
      <c r="D59" s="3"/>
      <c r="E59" s="51"/>
      <c r="F59" s="51"/>
      <c r="G59" s="58"/>
      <c r="H59" s="78"/>
      <c r="I59" s="6"/>
    </row>
    <row r="60" spans="2:11" customFormat="1" ht="15.75" thickBot="1">
      <c r="B60" s="191" t="s">
        <v>284</v>
      </c>
      <c r="C60" s="192"/>
      <c r="D60" s="192"/>
      <c r="E60" s="20"/>
      <c r="F60" s="20"/>
      <c r="G60" s="21">
        <f>ROUND(G58,0)</f>
        <v>0</v>
      </c>
      <c r="H60" s="79"/>
      <c r="I60" s="6" t="s">
        <v>256</v>
      </c>
      <c r="K60">
        <v>445620</v>
      </c>
    </row>
    <row r="61" spans="2:11" customFormat="1">
      <c r="B61" s="54"/>
      <c r="C61" s="54"/>
      <c r="D61" s="3"/>
      <c r="E61" s="51"/>
      <c r="F61" s="51"/>
      <c r="G61" s="58"/>
      <c r="H61" s="78"/>
      <c r="I61" s="6"/>
    </row>
    <row r="62" spans="2:11" customFormat="1">
      <c r="B62" s="54"/>
      <c r="C62" s="54"/>
      <c r="D62" s="3"/>
      <c r="E62" s="51"/>
      <c r="F62" s="51"/>
      <c r="G62" s="58"/>
      <c r="H62" s="78"/>
    </row>
    <row r="63" spans="2:11" customFormat="1">
      <c r="B63" s="3" t="s">
        <v>255</v>
      </c>
      <c r="C63" s="54"/>
      <c r="D63" s="3"/>
      <c r="E63" s="51"/>
      <c r="F63" s="51"/>
      <c r="G63" s="58"/>
      <c r="H63" s="78"/>
    </row>
    <row r="64" spans="2:11" customFormat="1">
      <c r="B64" s="3"/>
      <c r="C64" s="54"/>
      <c r="D64" s="3"/>
      <c r="E64" s="51"/>
      <c r="F64" s="51"/>
      <c r="G64" s="58"/>
      <c r="H64" s="78"/>
    </row>
    <row r="65" spans="2:9" customFormat="1">
      <c r="B65" s="35" t="s">
        <v>0</v>
      </c>
      <c r="C65" s="36" t="s">
        <v>73</v>
      </c>
      <c r="D65" s="35" t="s">
        <v>16</v>
      </c>
      <c r="E65" s="37" t="s">
        <v>2</v>
      </c>
      <c r="F65" s="37" t="s">
        <v>3</v>
      </c>
      <c r="G65" s="37" t="s">
        <v>4</v>
      </c>
      <c r="H65" s="6"/>
    </row>
    <row r="66" spans="2:9" customFormat="1" outlineLevel="1">
      <c r="B66" s="55" t="s">
        <v>516</v>
      </c>
      <c r="C66" s="57">
        <v>44682</v>
      </c>
      <c r="D66" s="39" t="s">
        <v>511</v>
      </c>
      <c r="E66" s="41">
        <v>3087.12</v>
      </c>
      <c r="F66" s="40">
        <v>2572.6</v>
      </c>
      <c r="G66" s="117">
        <v>514.52</v>
      </c>
      <c r="H66" s="80"/>
    </row>
    <row r="67" spans="2:9" customFormat="1" outlineLevel="1">
      <c r="B67" s="56" t="s">
        <v>517</v>
      </c>
      <c r="C67" s="57">
        <v>44682</v>
      </c>
      <c r="D67" s="39" t="s">
        <v>512</v>
      </c>
      <c r="E67" s="41">
        <v>156.41999999999999</v>
      </c>
      <c r="F67" s="40">
        <v>130.35</v>
      </c>
      <c r="G67" s="117">
        <v>26.07</v>
      </c>
      <c r="H67" s="80"/>
    </row>
    <row r="68" spans="2:9" customFormat="1" outlineLevel="1">
      <c r="B68" s="56" t="s">
        <v>518</v>
      </c>
      <c r="C68" s="57">
        <v>44683</v>
      </c>
      <c r="D68" s="39" t="s">
        <v>513</v>
      </c>
      <c r="E68" s="41">
        <v>-200.57999999999996</v>
      </c>
      <c r="F68" s="40">
        <v>-167.14999999999998</v>
      </c>
      <c r="G68" s="128">
        <v>-33.43</v>
      </c>
      <c r="H68" s="80"/>
    </row>
    <row r="69" spans="2:9" customFormat="1" outlineLevel="1">
      <c r="B69" s="56" t="s">
        <v>519</v>
      </c>
      <c r="C69" s="57">
        <v>44689</v>
      </c>
      <c r="D69" s="39" t="s">
        <v>514</v>
      </c>
      <c r="E69" s="41">
        <v>408.84</v>
      </c>
      <c r="F69" s="40">
        <v>340.7</v>
      </c>
      <c r="G69" s="117">
        <v>68.14</v>
      </c>
      <c r="H69" s="80"/>
    </row>
    <row r="70" spans="2:9" customFormat="1" outlineLevel="1">
      <c r="B70" s="56"/>
      <c r="C70" s="57">
        <v>44682</v>
      </c>
      <c r="D70" s="39" t="s">
        <v>565</v>
      </c>
      <c r="E70" s="41">
        <v>337.73999999999995</v>
      </c>
      <c r="F70" s="40">
        <v>281.45</v>
      </c>
      <c r="G70" s="68">
        <v>56.29</v>
      </c>
      <c r="H70" s="80"/>
    </row>
    <row r="71" spans="2:9" customFormat="1" outlineLevel="1">
      <c r="B71" s="56"/>
      <c r="C71" s="57">
        <v>44682</v>
      </c>
      <c r="D71" s="39" t="s">
        <v>566</v>
      </c>
      <c r="E71" s="41">
        <v>122.82</v>
      </c>
      <c r="F71" s="40">
        <v>102.35</v>
      </c>
      <c r="G71" s="68">
        <v>20.47</v>
      </c>
      <c r="H71" s="80"/>
    </row>
    <row r="72" spans="2:9" customFormat="1" outlineLevel="1">
      <c r="B72" s="56"/>
      <c r="C72" s="57">
        <v>44711</v>
      </c>
      <c r="D72" s="39" t="s">
        <v>567</v>
      </c>
      <c r="E72" s="41">
        <v>26.880000000000003</v>
      </c>
      <c r="F72" s="40">
        <v>22.400000000000002</v>
      </c>
      <c r="G72" s="68">
        <v>4.4800000000000004</v>
      </c>
      <c r="H72" s="80"/>
    </row>
    <row r="73" spans="2:9" customFormat="1" outlineLevel="1">
      <c r="B73" s="56"/>
      <c r="C73" s="57">
        <v>44711</v>
      </c>
      <c r="D73" s="39" t="s">
        <v>567</v>
      </c>
      <c r="E73" s="41">
        <v>399</v>
      </c>
      <c r="F73" s="40">
        <v>332.5</v>
      </c>
      <c r="G73" s="68">
        <v>66.5</v>
      </c>
      <c r="H73" s="80"/>
    </row>
    <row r="74" spans="2:9" customFormat="1" outlineLevel="1">
      <c r="B74" s="56"/>
      <c r="C74" s="57">
        <v>44711</v>
      </c>
      <c r="D74" s="39" t="s">
        <v>567</v>
      </c>
      <c r="E74" s="41">
        <v>17.88</v>
      </c>
      <c r="F74" s="40">
        <v>14.899999999999999</v>
      </c>
      <c r="G74" s="68">
        <v>2.98</v>
      </c>
      <c r="H74" s="80"/>
    </row>
    <row r="75" spans="2:9" customFormat="1" outlineLevel="1">
      <c r="B75" s="56"/>
      <c r="C75" s="57">
        <v>44711</v>
      </c>
      <c r="D75" s="39" t="s">
        <v>567</v>
      </c>
      <c r="E75" s="41">
        <v>239.82</v>
      </c>
      <c r="F75" s="40">
        <v>199.85</v>
      </c>
      <c r="G75" s="68">
        <v>39.97</v>
      </c>
      <c r="H75" s="80"/>
    </row>
    <row r="76" spans="2:9" customFormat="1" outlineLevel="1">
      <c r="B76" s="56"/>
      <c r="C76" s="57"/>
      <c r="D76" s="39"/>
      <c r="E76" s="41"/>
      <c r="F76" s="40"/>
      <c r="G76" s="68"/>
      <c r="H76" s="80"/>
    </row>
    <row r="77" spans="2:9" customFormat="1" outlineLevel="1">
      <c r="B77" s="56"/>
      <c r="C77" s="57"/>
      <c r="D77" s="39"/>
      <c r="E77" s="41"/>
      <c r="F77" s="40"/>
      <c r="G77" s="68"/>
      <c r="H77" s="80"/>
    </row>
    <row r="78" spans="2:9" customFormat="1">
      <c r="B78" s="54"/>
      <c r="C78" s="54"/>
      <c r="D78" s="35" t="s">
        <v>12</v>
      </c>
      <c r="E78" s="46">
        <f>SUM(E66:E77)</f>
        <v>4595.9399999999996</v>
      </c>
      <c r="F78" s="46">
        <f>SUM(F66:F77)</f>
        <v>3829.9499999999994</v>
      </c>
      <c r="G78" s="46">
        <f>ROUND(SUM(G66:G75),0)</f>
        <v>766</v>
      </c>
      <c r="H78" s="75"/>
      <c r="I78">
        <v>445660</v>
      </c>
    </row>
    <row r="79" spans="2:9" customFormat="1">
      <c r="B79" s="3"/>
      <c r="C79" s="54"/>
      <c r="D79" s="3"/>
      <c r="E79" s="51"/>
      <c r="F79" s="51"/>
      <c r="G79" s="58"/>
      <c r="H79" s="78"/>
    </row>
    <row r="80" spans="2:9" customFormat="1">
      <c r="B80" s="3" t="s">
        <v>260</v>
      </c>
      <c r="C80" s="1"/>
      <c r="D80" s="3"/>
      <c r="E80" s="6"/>
      <c r="F80" s="6"/>
      <c r="G80" s="6"/>
      <c r="H80" s="6"/>
    </row>
    <row r="81" spans="2:11" customFormat="1">
      <c r="B81" s="3"/>
      <c r="C81" s="1"/>
      <c r="D81" s="11"/>
      <c r="E81" s="15"/>
      <c r="F81" s="15"/>
      <c r="G81" s="15"/>
      <c r="H81" s="81"/>
    </row>
    <row r="82" spans="2:11" customFormat="1">
      <c r="B82" s="35" t="s">
        <v>0</v>
      </c>
      <c r="C82" s="36" t="s">
        <v>261</v>
      </c>
      <c r="D82" s="35" t="s">
        <v>483</v>
      </c>
      <c r="E82" s="37" t="s">
        <v>2</v>
      </c>
      <c r="F82" s="37" t="s">
        <v>3</v>
      </c>
      <c r="G82" s="37" t="s">
        <v>4</v>
      </c>
      <c r="H82" s="6"/>
      <c r="I82" s="6"/>
      <c r="J82" s="6"/>
    </row>
    <row r="83" spans="2:11" customFormat="1">
      <c r="B83" s="97" t="s">
        <v>515</v>
      </c>
      <c r="C83" s="45">
        <v>44682</v>
      </c>
      <c r="D83" s="87" t="s">
        <v>510</v>
      </c>
      <c r="E83" s="89">
        <f t="shared" ref="E83:E103" si="5">F83*1.2</f>
        <v>2310.7199999999998</v>
      </c>
      <c r="F83" s="90">
        <f t="shared" ref="F83:F88" si="6">I83/0.2</f>
        <v>1925.6</v>
      </c>
      <c r="G83" s="91">
        <f t="shared" ref="G83:G103" si="7">F83*0.2</f>
        <v>385.12</v>
      </c>
      <c r="H83" s="82"/>
      <c r="I83">
        <v>385.12</v>
      </c>
      <c r="J83" s="13">
        <f t="shared" ref="J83:J103" si="8">G83-I83</f>
        <v>0</v>
      </c>
      <c r="K83" s="13"/>
    </row>
    <row r="84" spans="2:11" customFormat="1">
      <c r="B84" s="97" t="s">
        <v>543</v>
      </c>
      <c r="C84" s="45">
        <v>44682</v>
      </c>
      <c r="D84" s="87" t="s">
        <v>534</v>
      </c>
      <c r="E84" s="89">
        <f t="shared" si="5"/>
        <v>1614.06</v>
      </c>
      <c r="F84" s="90">
        <f t="shared" si="6"/>
        <v>1345.05</v>
      </c>
      <c r="G84" s="91">
        <f t="shared" si="7"/>
        <v>269.01</v>
      </c>
      <c r="H84" s="82"/>
      <c r="I84">
        <v>269.01</v>
      </c>
      <c r="J84" s="13">
        <f t="shared" si="8"/>
        <v>0</v>
      </c>
      <c r="K84" s="13"/>
    </row>
    <row r="85" spans="2:11" customFormat="1">
      <c r="B85" s="97" t="s">
        <v>544</v>
      </c>
      <c r="C85" s="45">
        <v>44682</v>
      </c>
      <c r="D85" s="87" t="s">
        <v>535</v>
      </c>
      <c r="E85" s="89">
        <f t="shared" si="5"/>
        <v>12576.359999999999</v>
      </c>
      <c r="F85" s="90">
        <f t="shared" si="6"/>
        <v>10480.299999999999</v>
      </c>
      <c r="G85" s="91">
        <f t="shared" si="7"/>
        <v>2096.06</v>
      </c>
      <c r="H85" s="82"/>
      <c r="I85" s="119">
        <v>2096.06</v>
      </c>
      <c r="J85" s="13">
        <f t="shared" si="8"/>
        <v>0</v>
      </c>
      <c r="K85" s="13"/>
    </row>
    <row r="86" spans="2:11" customFormat="1">
      <c r="B86" s="97" t="s">
        <v>545</v>
      </c>
      <c r="C86" s="45">
        <v>44682</v>
      </c>
      <c r="D86" s="87" t="s">
        <v>535</v>
      </c>
      <c r="E86" s="89">
        <f t="shared" si="5"/>
        <v>14383.439999999999</v>
      </c>
      <c r="F86" s="90">
        <f t="shared" si="6"/>
        <v>11986.199999999999</v>
      </c>
      <c r="G86" s="91">
        <f>F86*0.2</f>
        <v>2397.2399999999998</v>
      </c>
      <c r="H86" s="82"/>
      <c r="I86" s="119">
        <v>2397.2399999999998</v>
      </c>
      <c r="J86" s="13">
        <f t="shared" si="8"/>
        <v>0</v>
      </c>
      <c r="K86" s="13"/>
    </row>
    <row r="87" spans="2:11" customFormat="1">
      <c r="B87" s="97" t="s">
        <v>546</v>
      </c>
      <c r="C87" s="45">
        <v>44682</v>
      </c>
      <c r="D87" s="120" t="s">
        <v>536</v>
      </c>
      <c r="E87" s="89">
        <f t="shared" si="5"/>
        <v>481.61999999999995</v>
      </c>
      <c r="F87" s="90">
        <f t="shared" si="6"/>
        <v>401.34999999999997</v>
      </c>
      <c r="G87" s="91">
        <f t="shared" si="7"/>
        <v>80.27</v>
      </c>
      <c r="H87" s="82"/>
      <c r="I87" s="119">
        <v>80.27</v>
      </c>
      <c r="J87" s="13">
        <f t="shared" si="8"/>
        <v>0</v>
      </c>
      <c r="K87" s="13"/>
    </row>
    <row r="88" spans="2:11" customFormat="1">
      <c r="B88" s="98" t="s">
        <v>546</v>
      </c>
      <c r="C88" s="45">
        <v>44682</v>
      </c>
      <c r="D88" s="120" t="s">
        <v>536</v>
      </c>
      <c r="E88" s="89">
        <f t="shared" si="5"/>
        <v>491.15999999999991</v>
      </c>
      <c r="F88" s="90">
        <f t="shared" si="6"/>
        <v>409.29999999999995</v>
      </c>
      <c r="G88" s="91">
        <f t="shared" si="7"/>
        <v>81.86</v>
      </c>
      <c r="H88" s="83"/>
      <c r="I88" s="119">
        <v>81.86</v>
      </c>
      <c r="J88" s="13">
        <f t="shared" si="8"/>
        <v>0</v>
      </c>
      <c r="K88" s="13"/>
    </row>
    <row r="89" spans="2:11" customFormat="1">
      <c r="B89" s="105" t="s">
        <v>547</v>
      </c>
      <c r="C89" s="45">
        <v>44682</v>
      </c>
      <c r="D89" s="105" t="s">
        <v>537</v>
      </c>
      <c r="E89" s="89">
        <f t="shared" si="5"/>
        <v>9120</v>
      </c>
      <c r="F89" s="90">
        <f t="shared" ref="F89:F112" si="9">I89/0.2</f>
        <v>7600</v>
      </c>
      <c r="G89" s="91">
        <f t="shared" si="7"/>
        <v>1520</v>
      </c>
      <c r="H89" s="83"/>
      <c r="I89" s="13">
        <v>1520</v>
      </c>
      <c r="J89" s="13">
        <f t="shared" si="8"/>
        <v>0</v>
      </c>
      <c r="K89" s="13"/>
    </row>
    <row r="90" spans="2:11" customFormat="1">
      <c r="B90" s="96" t="s">
        <v>548</v>
      </c>
      <c r="C90" s="45">
        <v>44682</v>
      </c>
      <c r="D90" s="105" t="s">
        <v>538</v>
      </c>
      <c r="E90" s="89">
        <f t="shared" si="5"/>
        <v>10488</v>
      </c>
      <c r="F90" s="90">
        <f t="shared" si="9"/>
        <v>8740</v>
      </c>
      <c r="G90" s="91">
        <f t="shared" si="7"/>
        <v>1748</v>
      </c>
      <c r="H90" s="83"/>
      <c r="I90" s="13">
        <v>1748</v>
      </c>
      <c r="J90" s="13">
        <f t="shared" si="8"/>
        <v>0</v>
      </c>
      <c r="K90" s="13"/>
    </row>
    <row r="91" spans="2:11" customFormat="1">
      <c r="B91" s="96" t="s">
        <v>549</v>
      </c>
      <c r="C91" s="45">
        <v>44682</v>
      </c>
      <c r="D91" s="105" t="s">
        <v>539</v>
      </c>
      <c r="E91" s="89">
        <f t="shared" si="5"/>
        <v>2378.94</v>
      </c>
      <c r="F91" s="90">
        <f t="shared" si="9"/>
        <v>1982.45</v>
      </c>
      <c r="G91" s="91">
        <f t="shared" si="7"/>
        <v>396.49</v>
      </c>
      <c r="H91" s="83"/>
      <c r="I91" s="13">
        <v>396.49</v>
      </c>
      <c r="J91" s="13">
        <f t="shared" si="8"/>
        <v>0</v>
      </c>
      <c r="K91" s="13"/>
    </row>
    <row r="92" spans="2:11" customFormat="1">
      <c r="B92" s="96" t="s">
        <v>550</v>
      </c>
      <c r="C92" s="45">
        <v>44682</v>
      </c>
      <c r="D92" s="105" t="s">
        <v>496</v>
      </c>
      <c r="E92" s="89">
        <f t="shared" si="5"/>
        <v>360</v>
      </c>
      <c r="F92" s="90">
        <f t="shared" si="9"/>
        <v>300</v>
      </c>
      <c r="G92" s="91">
        <f t="shared" si="7"/>
        <v>60</v>
      </c>
      <c r="H92" s="83"/>
      <c r="I92" s="13">
        <v>60</v>
      </c>
      <c r="J92" s="13">
        <f t="shared" si="8"/>
        <v>0</v>
      </c>
      <c r="K92" s="13"/>
    </row>
    <row r="93" spans="2:11" customFormat="1">
      <c r="B93" s="127" t="s">
        <v>551</v>
      </c>
      <c r="C93" s="45">
        <v>44682</v>
      </c>
      <c r="D93" t="s">
        <v>540</v>
      </c>
      <c r="E93" s="89">
        <f t="shared" si="5"/>
        <v>1335.3</v>
      </c>
      <c r="F93" s="90">
        <f t="shared" si="9"/>
        <v>1112.75</v>
      </c>
      <c r="G93" s="91">
        <f t="shared" si="7"/>
        <v>222.55</v>
      </c>
      <c r="H93" s="83"/>
      <c r="I93" s="13">
        <v>222.55</v>
      </c>
      <c r="J93" s="13">
        <f t="shared" si="8"/>
        <v>0</v>
      </c>
      <c r="K93" s="13"/>
    </row>
    <row r="94" spans="2:11" customFormat="1">
      <c r="B94" s="93" t="s">
        <v>562</v>
      </c>
      <c r="C94" s="45">
        <v>44682</v>
      </c>
      <c r="D94" s="94" t="s">
        <v>561</v>
      </c>
      <c r="E94" s="89">
        <f t="shared" si="5"/>
        <v>1181.6999999999998</v>
      </c>
      <c r="F94" s="90">
        <f t="shared" si="9"/>
        <v>984.74999999999989</v>
      </c>
      <c r="G94" s="91">
        <f t="shared" si="7"/>
        <v>196.95</v>
      </c>
      <c r="H94" s="83"/>
      <c r="I94" s="13">
        <v>196.95</v>
      </c>
      <c r="J94" s="13">
        <f t="shared" si="8"/>
        <v>0</v>
      </c>
      <c r="K94" s="13"/>
    </row>
    <row r="95" spans="2:11" customFormat="1">
      <c r="B95" s="89" t="s">
        <v>552</v>
      </c>
      <c r="C95" s="45">
        <v>44682</v>
      </c>
      <c r="D95" s="105" t="s">
        <v>541</v>
      </c>
      <c r="E95" s="89">
        <f t="shared" si="5"/>
        <v>189.29999999999998</v>
      </c>
      <c r="F95" s="90">
        <f t="shared" si="9"/>
        <v>157.75</v>
      </c>
      <c r="G95" s="91">
        <f t="shared" si="7"/>
        <v>31.55</v>
      </c>
      <c r="H95" s="83"/>
      <c r="I95" s="13">
        <v>31.55</v>
      </c>
      <c r="J95" s="13">
        <f t="shared" si="8"/>
        <v>0</v>
      </c>
      <c r="K95" s="13"/>
    </row>
    <row r="96" spans="2:11" customFormat="1">
      <c r="B96" s="105" t="s">
        <v>553</v>
      </c>
      <c r="C96" s="45">
        <v>44682</v>
      </c>
      <c r="D96" s="105" t="s">
        <v>542</v>
      </c>
      <c r="E96" s="89">
        <f t="shared" si="5"/>
        <v>3960</v>
      </c>
      <c r="F96" s="90">
        <f t="shared" si="9"/>
        <v>3300</v>
      </c>
      <c r="G96" s="91">
        <f t="shared" si="7"/>
        <v>660</v>
      </c>
      <c r="H96" s="83"/>
      <c r="I96" s="13">
        <v>660</v>
      </c>
      <c r="J96" s="13">
        <f t="shared" si="8"/>
        <v>0</v>
      </c>
      <c r="K96" s="13"/>
    </row>
    <row r="97" spans="2:12" customFormat="1">
      <c r="B97" s="105" t="s">
        <v>554</v>
      </c>
      <c r="C97" s="45">
        <v>44682</v>
      </c>
      <c r="D97" s="96" t="s">
        <v>542</v>
      </c>
      <c r="E97" s="89">
        <f t="shared" si="5"/>
        <v>3771</v>
      </c>
      <c r="F97" s="90">
        <f t="shared" si="9"/>
        <v>3142.5</v>
      </c>
      <c r="G97" s="91">
        <f t="shared" si="7"/>
        <v>628.5</v>
      </c>
      <c r="H97" s="83"/>
      <c r="I97" s="13">
        <v>628.5</v>
      </c>
      <c r="J97" s="13">
        <f t="shared" si="8"/>
        <v>0</v>
      </c>
      <c r="K97" s="13"/>
    </row>
    <row r="98" spans="2:12" customFormat="1">
      <c r="B98" s="105" t="s">
        <v>555</v>
      </c>
      <c r="C98" s="45">
        <v>44682</v>
      </c>
      <c r="D98" s="105" t="s">
        <v>394</v>
      </c>
      <c r="E98" s="89">
        <f t="shared" si="5"/>
        <v>43.14</v>
      </c>
      <c r="F98" s="90">
        <f t="shared" si="9"/>
        <v>35.950000000000003</v>
      </c>
      <c r="G98" s="91">
        <f t="shared" si="7"/>
        <v>7.1900000000000013</v>
      </c>
      <c r="H98" s="83"/>
      <c r="I98" s="13">
        <v>7.19</v>
      </c>
      <c r="J98" s="13">
        <f t="shared" si="8"/>
        <v>0</v>
      </c>
      <c r="K98" s="13"/>
    </row>
    <row r="99" spans="2:12" customFormat="1">
      <c r="B99" s="95" t="s">
        <v>556</v>
      </c>
      <c r="C99" s="45">
        <v>44682</v>
      </c>
      <c r="D99" s="96" t="s">
        <v>533</v>
      </c>
      <c r="E99" s="89">
        <f t="shared" si="5"/>
        <v>70.679999999999993</v>
      </c>
      <c r="F99" s="90">
        <f t="shared" si="9"/>
        <v>58.899999999999991</v>
      </c>
      <c r="G99" s="91">
        <f t="shared" si="7"/>
        <v>11.78</v>
      </c>
      <c r="H99" s="83"/>
      <c r="I99" s="13">
        <v>11.78</v>
      </c>
      <c r="J99" s="13">
        <f t="shared" si="8"/>
        <v>0</v>
      </c>
      <c r="K99" s="13"/>
    </row>
    <row r="100" spans="2:12" customFormat="1">
      <c r="B100" s="105" t="s">
        <v>557</v>
      </c>
      <c r="C100" s="45">
        <v>44682</v>
      </c>
      <c r="D100" s="105" t="s">
        <v>496</v>
      </c>
      <c r="E100" s="89">
        <f t="shared" si="5"/>
        <v>359.87999999999994</v>
      </c>
      <c r="F100" s="90">
        <f t="shared" si="9"/>
        <v>299.89999999999998</v>
      </c>
      <c r="G100" s="91">
        <f t="shared" si="7"/>
        <v>59.98</v>
      </c>
      <c r="H100" s="83"/>
      <c r="I100" s="13">
        <v>59.98</v>
      </c>
      <c r="J100" s="13">
        <f t="shared" si="8"/>
        <v>0</v>
      </c>
    </row>
    <row r="101" spans="2:12" customFormat="1">
      <c r="B101" s="95" t="s">
        <v>558</v>
      </c>
      <c r="C101" s="45">
        <v>44682</v>
      </c>
      <c r="D101" s="96" t="s">
        <v>541</v>
      </c>
      <c r="E101" s="89">
        <f t="shared" si="5"/>
        <v>155.88</v>
      </c>
      <c r="F101" s="90">
        <f t="shared" si="9"/>
        <v>129.9</v>
      </c>
      <c r="G101" s="91">
        <f t="shared" si="7"/>
        <v>25.980000000000004</v>
      </c>
      <c r="H101" s="84"/>
      <c r="I101" s="13">
        <v>25.98</v>
      </c>
      <c r="J101" s="13">
        <f t="shared" si="8"/>
        <v>0</v>
      </c>
    </row>
    <row r="102" spans="2:12" customFormat="1">
      <c r="B102" s="95" t="s">
        <v>559</v>
      </c>
      <c r="C102" s="45">
        <v>44682</v>
      </c>
      <c r="D102" s="96" t="s">
        <v>394</v>
      </c>
      <c r="E102" s="89">
        <f t="shared" si="5"/>
        <v>39.18</v>
      </c>
      <c r="F102" s="90">
        <f t="shared" si="9"/>
        <v>32.65</v>
      </c>
      <c r="G102" s="91">
        <f t="shared" si="7"/>
        <v>6.53</v>
      </c>
      <c r="H102" s="84"/>
      <c r="I102" s="13">
        <v>6.53</v>
      </c>
      <c r="J102" s="13">
        <f t="shared" si="8"/>
        <v>0</v>
      </c>
    </row>
    <row r="103" spans="2:12" customFormat="1">
      <c r="B103" s="95" t="s">
        <v>560</v>
      </c>
      <c r="C103" s="93">
        <v>44693</v>
      </c>
      <c r="D103" s="94" t="s">
        <v>394</v>
      </c>
      <c r="E103" s="89">
        <f t="shared" si="5"/>
        <v>31.019999999999996</v>
      </c>
      <c r="F103" s="90">
        <f t="shared" si="9"/>
        <v>25.849999999999998</v>
      </c>
      <c r="G103" s="91">
        <f t="shared" si="7"/>
        <v>5.17</v>
      </c>
      <c r="H103" s="84"/>
      <c r="I103" s="13">
        <v>5.17</v>
      </c>
      <c r="J103" s="13">
        <f t="shared" si="8"/>
        <v>0</v>
      </c>
    </row>
    <row r="104" spans="2:12" customFormat="1">
      <c r="B104" s="105"/>
      <c r="C104" s="93"/>
      <c r="D104" s="120"/>
      <c r="E104" s="95">
        <f>F104*1.2</f>
        <v>0</v>
      </c>
      <c r="F104" s="90">
        <f t="shared" si="9"/>
        <v>0</v>
      </c>
      <c r="G104" s="91"/>
      <c r="H104" s="84"/>
      <c r="I104" s="13"/>
    </row>
    <row r="105" spans="2:12" customFormat="1" hidden="1" outlineLevel="1">
      <c r="B105" s="105"/>
      <c r="C105" s="93"/>
      <c r="D105" s="94"/>
      <c r="E105" s="95"/>
      <c r="F105" s="90">
        <f t="shared" si="9"/>
        <v>0</v>
      </c>
      <c r="G105" s="91"/>
      <c r="H105" s="84"/>
      <c r="I105" s="13"/>
    </row>
    <row r="106" spans="2:12" customFormat="1" hidden="1" outlineLevel="1">
      <c r="B106" s="95"/>
      <c r="C106" s="93"/>
      <c r="D106" s="94"/>
      <c r="E106" s="95">
        <f>F106*1.2</f>
        <v>0</v>
      </c>
      <c r="F106" s="90">
        <f t="shared" si="9"/>
        <v>0</v>
      </c>
      <c r="G106" s="91"/>
      <c r="H106" s="84"/>
      <c r="I106" s="13"/>
    </row>
    <row r="107" spans="2:12" customFormat="1" hidden="1" outlineLevel="1">
      <c r="B107" s="95"/>
      <c r="C107" s="93"/>
      <c r="D107" s="94"/>
      <c r="E107" s="95">
        <f>F107*1.2</f>
        <v>0</v>
      </c>
      <c r="F107" s="90">
        <f t="shared" si="9"/>
        <v>0</v>
      </c>
      <c r="G107" s="91"/>
      <c r="H107" s="84"/>
      <c r="I107" s="13"/>
    </row>
    <row r="108" spans="2:12" customFormat="1" hidden="1" outlineLevel="1">
      <c r="B108" s="95"/>
      <c r="C108" s="93"/>
      <c r="D108" s="94"/>
      <c r="E108" s="95">
        <f t="shared" ref="E108:E119" si="10">F108*1.2</f>
        <v>0</v>
      </c>
      <c r="F108" s="90">
        <f t="shared" si="9"/>
        <v>0</v>
      </c>
      <c r="G108" s="91"/>
      <c r="H108" s="84"/>
      <c r="I108" s="13"/>
    </row>
    <row r="109" spans="2:12" customFormat="1" hidden="1" outlineLevel="1">
      <c r="B109" s="95"/>
      <c r="C109" s="93"/>
      <c r="D109" s="94"/>
      <c r="E109" s="95">
        <f t="shared" si="10"/>
        <v>0</v>
      </c>
      <c r="F109" s="90">
        <f t="shared" si="9"/>
        <v>0</v>
      </c>
      <c r="G109" s="91"/>
      <c r="H109" s="84"/>
      <c r="I109" s="13"/>
      <c r="L109" s="119"/>
    </row>
    <row r="110" spans="2:12" customFormat="1" hidden="1" outlineLevel="1">
      <c r="B110" s="95"/>
      <c r="C110" s="93"/>
      <c r="D110" s="94"/>
      <c r="E110" s="95">
        <f t="shared" si="10"/>
        <v>0</v>
      </c>
      <c r="F110" s="90">
        <f t="shared" si="9"/>
        <v>0</v>
      </c>
      <c r="G110" s="91"/>
      <c r="H110" s="84"/>
      <c r="I110" s="13"/>
      <c r="L110" s="119"/>
    </row>
    <row r="111" spans="2:12" customFormat="1" hidden="1" outlineLevel="1">
      <c r="B111" s="95"/>
      <c r="C111" s="121"/>
      <c r="D111" s="94"/>
      <c r="E111" s="95">
        <f t="shared" si="10"/>
        <v>0</v>
      </c>
      <c r="F111" s="90">
        <f t="shared" si="9"/>
        <v>0</v>
      </c>
      <c r="G111" s="91"/>
      <c r="H111" s="84"/>
      <c r="I111" s="13"/>
    </row>
    <row r="112" spans="2:12" customFormat="1" hidden="1" outlineLevel="1">
      <c r="B112" s="95"/>
      <c r="C112" s="93"/>
      <c r="D112" s="94"/>
      <c r="E112" s="95">
        <f t="shared" si="10"/>
        <v>0</v>
      </c>
      <c r="F112" s="90">
        <f t="shared" si="9"/>
        <v>0</v>
      </c>
      <c r="G112" s="91"/>
      <c r="H112" s="84"/>
      <c r="I112" s="13"/>
    </row>
    <row r="113" spans="2:11" customFormat="1" hidden="1" outlineLevel="1">
      <c r="B113" s="95"/>
      <c r="C113" s="93"/>
      <c r="D113" s="94"/>
      <c r="E113" s="95">
        <f t="shared" si="10"/>
        <v>0</v>
      </c>
      <c r="F113" s="90">
        <f t="shared" ref="F113:F119" si="11">I113/0.2</f>
        <v>0</v>
      </c>
      <c r="G113" s="91"/>
      <c r="H113" s="84"/>
      <c r="I113" s="13"/>
    </row>
    <row r="114" spans="2:11" customFormat="1" hidden="1" outlineLevel="1">
      <c r="B114" s="95"/>
      <c r="C114" s="93"/>
      <c r="D114" s="94"/>
      <c r="E114" s="95">
        <f t="shared" si="10"/>
        <v>0</v>
      </c>
      <c r="F114" s="90">
        <f t="shared" si="11"/>
        <v>0</v>
      </c>
      <c r="G114" s="91"/>
      <c r="H114" s="84"/>
      <c r="I114" s="13"/>
    </row>
    <row r="115" spans="2:11" customFormat="1" hidden="1" outlineLevel="1">
      <c r="B115" s="95"/>
      <c r="C115" s="93"/>
      <c r="D115" s="94"/>
      <c r="E115" s="95">
        <f t="shared" si="10"/>
        <v>0</v>
      </c>
      <c r="F115" s="90">
        <f t="shared" si="11"/>
        <v>0</v>
      </c>
      <c r="G115" s="91"/>
      <c r="H115" s="84"/>
      <c r="I115" s="13"/>
    </row>
    <row r="116" spans="2:11" customFormat="1" hidden="1" outlineLevel="1">
      <c r="B116" s="95"/>
      <c r="C116" s="93"/>
      <c r="D116" s="94"/>
      <c r="E116" s="95">
        <f t="shared" si="10"/>
        <v>0</v>
      </c>
      <c r="F116" s="90">
        <f t="shared" si="11"/>
        <v>0</v>
      </c>
      <c r="G116" s="91"/>
      <c r="H116" s="84"/>
      <c r="I116" s="13"/>
    </row>
    <row r="117" spans="2:11" customFormat="1" hidden="1" outlineLevel="1">
      <c r="B117" s="95"/>
      <c r="C117" s="93"/>
      <c r="D117" s="94"/>
      <c r="E117" s="95">
        <f t="shared" si="10"/>
        <v>0</v>
      </c>
      <c r="F117" s="90">
        <f t="shared" si="11"/>
        <v>0</v>
      </c>
      <c r="G117" s="91"/>
      <c r="H117" s="84"/>
      <c r="I117" s="13"/>
    </row>
    <row r="118" spans="2:11" customFormat="1" hidden="1" outlineLevel="1">
      <c r="B118" s="95"/>
      <c r="C118" s="93"/>
      <c r="D118" s="94"/>
      <c r="E118" s="95">
        <f t="shared" si="10"/>
        <v>0</v>
      </c>
      <c r="F118" s="90">
        <f t="shared" si="11"/>
        <v>0</v>
      </c>
      <c r="G118" s="91"/>
      <c r="H118" s="84"/>
    </row>
    <row r="119" spans="2:11" customFormat="1" hidden="1" outlineLevel="1">
      <c r="B119" s="92"/>
      <c r="C119" s="93"/>
      <c r="D119" s="94"/>
      <c r="E119" s="95">
        <f t="shared" si="10"/>
        <v>0</v>
      </c>
      <c r="F119" s="90">
        <f t="shared" si="11"/>
        <v>0</v>
      </c>
      <c r="G119" s="91">
        <f t="shared" ref="G119" si="12">F119*0.2</f>
        <v>0</v>
      </c>
      <c r="H119" s="84"/>
    </row>
    <row r="120" spans="2:11" customFormat="1" hidden="1" outlineLevel="1">
      <c r="B120" s="94"/>
      <c r="C120" s="93"/>
      <c r="D120" s="94"/>
      <c r="E120" s="95"/>
      <c r="F120" s="90"/>
      <c r="G120" s="95"/>
      <c r="H120" s="84"/>
    </row>
    <row r="121" spans="2:11" customFormat="1" collapsed="1">
      <c r="C121" s="1"/>
      <c r="D121" s="35" t="s">
        <v>12</v>
      </c>
      <c r="E121" s="46">
        <f>SUM(E83:E120)</f>
        <v>65341.38</v>
      </c>
      <c r="F121" s="46">
        <f>SUM(F83:F120)</f>
        <v>54451.149999999994</v>
      </c>
      <c r="G121" s="46">
        <f>ROUND(SUM(G83:G120),0)</f>
        <v>10890</v>
      </c>
      <c r="H121" s="75"/>
      <c r="K121">
        <v>445661</v>
      </c>
    </row>
    <row r="122" spans="2:11" customFormat="1" ht="15.75" thickBot="1">
      <c r="C122" s="1"/>
      <c r="D122" s="3"/>
      <c r="E122" s="51"/>
      <c r="F122" s="51"/>
      <c r="G122" s="51"/>
      <c r="H122" s="75"/>
    </row>
    <row r="123" spans="2:11" customFormat="1" ht="15.75" thickBot="1">
      <c r="B123" s="188" t="s">
        <v>76</v>
      </c>
      <c r="C123" s="189"/>
      <c r="D123" s="189"/>
      <c r="E123" s="189"/>
      <c r="F123" s="189"/>
      <c r="G123" s="190"/>
      <c r="H123" s="5"/>
    </row>
    <row r="124" spans="2:11" customFormat="1">
      <c r="B124" s="3" t="s">
        <v>241</v>
      </c>
      <c r="C124" s="1"/>
      <c r="E124" s="6"/>
      <c r="F124" s="6"/>
      <c r="G124" s="6"/>
      <c r="H124" s="6"/>
    </row>
    <row r="125" spans="2:11" customFormat="1">
      <c r="B125" s="35" t="s">
        <v>0</v>
      </c>
      <c r="C125" s="36" t="s">
        <v>73</v>
      </c>
      <c r="D125" s="35" t="s">
        <v>16</v>
      </c>
      <c r="E125" s="37" t="s">
        <v>2</v>
      </c>
      <c r="F125" s="37" t="s">
        <v>3</v>
      </c>
      <c r="G125" s="37" t="s">
        <v>4</v>
      </c>
      <c r="H125" s="6"/>
    </row>
    <row r="126" spans="2:11" customFormat="1">
      <c r="B126" s="38" t="s">
        <v>531</v>
      </c>
      <c r="C126" s="38">
        <v>44685</v>
      </c>
      <c r="D126" s="116" t="s">
        <v>529</v>
      </c>
      <c r="E126" s="40"/>
      <c r="F126" s="40"/>
      <c r="G126" s="40">
        <v>333.34</v>
      </c>
      <c r="H126" s="74"/>
    </row>
    <row r="127" spans="2:11" customFormat="1">
      <c r="B127" s="38" t="s">
        <v>532</v>
      </c>
      <c r="C127" s="38">
        <v>44693</v>
      </c>
      <c r="D127" s="39" t="s">
        <v>530</v>
      </c>
      <c r="E127" s="40"/>
      <c r="F127" s="40"/>
      <c r="G127" s="40">
        <v>7568</v>
      </c>
      <c r="H127" s="13"/>
    </row>
    <row r="128" spans="2:11" customFormat="1">
      <c r="B128" s="3"/>
      <c r="C128" s="8"/>
      <c r="D128" s="35" t="s">
        <v>12</v>
      </c>
      <c r="E128" s="46">
        <f>SUM(E127:E127)</f>
        <v>0</v>
      </c>
      <c r="F128" s="46">
        <f>ROUND(SUM(F126:F127),0)</f>
        <v>0</v>
      </c>
      <c r="G128" s="46">
        <f>SUM(G126:G127)</f>
        <v>7901.34</v>
      </c>
      <c r="H128" s="75"/>
      <c r="K128" t="s">
        <v>302</v>
      </c>
    </row>
    <row r="129" spans="2:10" customFormat="1">
      <c r="C129" s="1"/>
      <c r="D129" s="3"/>
      <c r="E129" s="51"/>
      <c r="F129" s="51"/>
      <c r="G129" s="51"/>
      <c r="H129" s="75"/>
    </row>
    <row r="130" spans="2:10" customFormat="1">
      <c r="C130" s="1"/>
      <c r="D130" s="3"/>
      <c r="E130" s="51"/>
      <c r="F130" s="51"/>
      <c r="G130" s="51"/>
      <c r="H130" s="75"/>
    </row>
    <row r="131" spans="2:10" customFormat="1" ht="15.75" thickBot="1">
      <c r="C131" s="1"/>
      <c r="E131" s="15"/>
      <c r="F131" s="15"/>
      <c r="G131" s="15"/>
      <c r="H131" s="81"/>
    </row>
    <row r="132" spans="2:10" customFormat="1" ht="15.75" thickBot="1">
      <c r="B132" s="188" t="s">
        <v>6</v>
      </c>
      <c r="C132" s="189"/>
      <c r="D132" s="189"/>
      <c r="E132" s="189"/>
      <c r="F132" s="189"/>
      <c r="G132" s="190"/>
      <c r="H132" s="5"/>
    </row>
    <row r="133" spans="2:10" customFormat="1">
      <c r="B133" s="10" t="s">
        <v>10</v>
      </c>
      <c r="C133" s="1"/>
      <c r="E133" s="6"/>
      <c r="F133" s="6"/>
      <c r="G133" s="6"/>
      <c r="H133" s="6"/>
    </row>
    <row r="134" spans="2:10" customFormat="1">
      <c r="B134" s="35" t="s">
        <v>0</v>
      </c>
      <c r="C134" s="36" t="s">
        <v>73</v>
      </c>
      <c r="D134" s="35" t="s">
        <v>16</v>
      </c>
      <c r="E134" s="37" t="s">
        <v>2</v>
      </c>
      <c r="F134" s="37" t="s">
        <v>3</v>
      </c>
      <c r="G134" s="37" t="s">
        <v>4</v>
      </c>
      <c r="H134" s="6"/>
    </row>
    <row r="135" spans="2:10" customFormat="1">
      <c r="B135" s="38" t="s">
        <v>521</v>
      </c>
      <c r="C135" s="45">
        <v>44682</v>
      </c>
      <c r="D135" s="39" t="s">
        <v>393</v>
      </c>
      <c r="E135" s="41">
        <f>F135*1.2</f>
        <v>1479.6</v>
      </c>
      <c r="F135" s="40">
        <f>G135/0.2</f>
        <v>1233</v>
      </c>
      <c r="G135" s="44">
        <v>246.6</v>
      </c>
      <c r="H135" s="76"/>
    </row>
    <row r="136" spans="2:10" customFormat="1">
      <c r="B136" s="39" t="s">
        <v>522</v>
      </c>
      <c r="C136" s="38">
        <v>44682</v>
      </c>
      <c r="D136" s="43" t="s">
        <v>520</v>
      </c>
      <c r="E136" s="41">
        <f t="shared" ref="E136:E142" si="13">F136*1.2</f>
        <v>8064</v>
      </c>
      <c r="F136" s="40">
        <f t="shared" ref="F136:F142" si="14">G136/0.2</f>
        <v>6720</v>
      </c>
      <c r="G136" s="44">
        <v>1344</v>
      </c>
      <c r="H136" s="76"/>
    </row>
    <row r="137" spans="2:10" customFormat="1">
      <c r="B137" s="39" t="s">
        <v>523</v>
      </c>
      <c r="C137" s="38">
        <v>44682</v>
      </c>
      <c r="D137" s="43" t="s">
        <v>520</v>
      </c>
      <c r="E137" s="41">
        <f t="shared" si="13"/>
        <v>9273.5999999999985</v>
      </c>
      <c r="F137" s="40">
        <f t="shared" si="14"/>
        <v>7727.9999999999991</v>
      </c>
      <c r="G137" s="44">
        <v>1545.6</v>
      </c>
      <c r="H137" s="76"/>
    </row>
    <row r="138" spans="2:10" customFormat="1" outlineLevel="1">
      <c r="B138" s="39" t="s">
        <v>524</v>
      </c>
      <c r="C138" s="38">
        <v>44682</v>
      </c>
      <c r="D138" s="43" t="s">
        <v>163</v>
      </c>
      <c r="E138" s="41">
        <f t="shared" si="13"/>
        <v>7387.2</v>
      </c>
      <c r="F138" s="40">
        <f t="shared" si="14"/>
        <v>6156</v>
      </c>
      <c r="G138" s="44">
        <v>1231.2</v>
      </c>
      <c r="H138" s="76"/>
    </row>
    <row r="139" spans="2:10" customFormat="1" outlineLevel="1">
      <c r="B139" s="39" t="s">
        <v>525</v>
      </c>
      <c r="C139" s="38">
        <v>44682</v>
      </c>
      <c r="D139" s="43" t="s">
        <v>163</v>
      </c>
      <c r="E139" s="41">
        <f t="shared" si="13"/>
        <v>6931.2</v>
      </c>
      <c r="F139" s="40">
        <f t="shared" si="14"/>
        <v>5776</v>
      </c>
      <c r="G139" s="44">
        <v>1155.2</v>
      </c>
      <c r="H139" s="76"/>
    </row>
    <row r="140" spans="2:10" customFormat="1" outlineLevel="1">
      <c r="B140" s="39" t="s">
        <v>526</v>
      </c>
      <c r="C140" s="38">
        <v>44682</v>
      </c>
      <c r="D140" s="43" t="s">
        <v>163</v>
      </c>
      <c r="E140" s="41">
        <f t="shared" si="13"/>
        <v>7592.4</v>
      </c>
      <c r="F140" s="40">
        <v>6327</v>
      </c>
      <c r="G140" s="44">
        <v>1265.4000000000001</v>
      </c>
      <c r="H140" s="76"/>
    </row>
    <row r="141" spans="2:10" customFormat="1" outlineLevel="1">
      <c r="B141" s="39" t="s">
        <v>527</v>
      </c>
      <c r="C141" s="38">
        <v>44694</v>
      </c>
      <c r="D141" s="43" t="s">
        <v>393</v>
      </c>
      <c r="E141" s="41">
        <f t="shared" si="13"/>
        <v>5822.4</v>
      </c>
      <c r="F141" s="40">
        <f t="shared" si="14"/>
        <v>4852</v>
      </c>
      <c r="G141" s="44">
        <v>970.4</v>
      </c>
      <c r="H141" s="76"/>
    </row>
    <row r="142" spans="2:10" customFormat="1" outlineLevel="1">
      <c r="B142" s="39" t="s">
        <v>528</v>
      </c>
      <c r="C142" s="38">
        <v>44704</v>
      </c>
      <c r="D142" s="43" t="s">
        <v>393</v>
      </c>
      <c r="E142" s="41">
        <f t="shared" si="13"/>
        <v>2594.3999999999992</v>
      </c>
      <c r="F142" s="40">
        <f t="shared" si="14"/>
        <v>2161.9999999999995</v>
      </c>
      <c r="G142" s="44">
        <v>432.4</v>
      </c>
      <c r="H142" s="76"/>
    </row>
    <row r="143" spans="2:10" customFormat="1" outlineLevel="1">
      <c r="B143" s="39"/>
      <c r="C143" s="38"/>
      <c r="D143" s="43"/>
      <c r="E143" s="40"/>
      <c r="F143" s="41"/>
      <c r="G143" s="44"/>
      <c r="H143" s="76"/>
    </row>
    <row r="144" spans="2:10" customFormat="1" outlineLevel="1">
      <c r="B144" s="39"/>
      <c r="C144" s="38"/>
      <c r="D144" s="43"/>
      <c r="E144" s="40"/>
      <c r="F144" s="41"/>
      <c r="G144" s="44">
        <f t="shared" ref="G144" si="15">F144*0.2</f>
        <v>0</v>
      </c>
      <c r="H144" s="76"/>
      <c r="J144" s="9"/>
    </row>
    <row r="145" spans="2:11" customFormat="1">
      <c r="C145" s="1"/>
      <c r="D145" s="35" t="s">
        <v>13</v>
      </c>
      <c r="E145" s="37"/>
      <c r="F145" s="37">
        <f>SUM(F135:F144)</f>
        <v>40954</v>
      </c>
      <c r="G145" s="37">
        <f>SUM(G135:G144)</f>
        <v>8190.7999999999993</v>
      </c>
      <c r="H145" s="6"/>
      <c r="K145" t="s">
        <v>303</v>
      </c>
    </row>
    <row r="146" spans="2:11" customFormat="1" ht="15.75" thickBot="1">
      <c r="C146" s="1"/>
      <c r="E146" s="13"/>
      <c r="F146" s="13"/>
      <c r="G146" s="13"/>
      <c r="H146" s="13"/>
    </row>
    <row r="147" spans="2:11" customFormat="1" ht="15.75" thickBot="1">
      <c r="B147" s="191" t="s">
        <v>285</v>
      </c>
      <c r="C147" s="192"/>
      <c r="D147" s="192"/>
      <c r="E147" s="20"/>
      <c r="F147" s="20"/>
      <c r="G147" s="21">
        <f>ROUND(G78+G121+G128+G145,0)</f>
        <v>27748</v>
      </c>
      <c r="H147" s="79"/>
      <c r="I147" s="6" t="s">
        <v>286</v>
      </c>
    </row>
    <row r="148" spans="2:11" customFormat="1">
      <c r="C148" s="1"/>
      <c r="E148" s="13"/>
      <c r="F148" s="13"/>
      <c r="G148" s="13"/>
      <c r="H148" s="13"/>
      <c r="J148" s="12"/>
    </row>
    <row r="150" spans="2:11" customFormat="1">
      <c r="C150" s="1"/>
      <c r="D150" s="3" t="s">
        <v>8</v>
      </c>
      <c r="E150" s="6"/>
      <c r="F150" s="6"/>
      <c r="G150" s="6">
        <v>0</v>
      </c>
      <c r="H150" s="6"/>
      <c r="I150" s="6" t="s">
        <v>289</v>
      </c>
      <c r="J150" s="9"/>
    </row>
    <row r="151" spans="2:11" customFormat="1" ht="15.75" thickBot="1">
      <c r="C151" s="1"/>
      <c r="D151" s="3"/>
      <c r="E151" s="6"/>
      <c r="F151" s="6"/>
      <c r="G151" s="6"/>
      <c r="H151" s="6"/>
      <c r="J151" s="9"/>
    </row>
    <row r="152" spans="2:11" customFormat="1" ht="15.75" thickBot="1">
      <c r="B152" s="198" t="s">
        <v>287</v>
      </c>
      <c r="C152" s="199"/>
      <c r="D152" s="199"/>
      <c r="E152" s="103"/>
      <c r="F152" s="103"/>
      <c r="G152" s="104">
        <f>G60+G147+G150</f>
        <v>27748</v>
      </c>
      <c r="H152" s="79"/>
      <c r="I152" s="6" t="s">
        <v>288</v>
      </c>
      <c r="J152" s="9"/>
    </row>
    <row r="153" spans="2:11" customFormat="1">
      <c r="C153" s="1"/>
      <c r="D153" s="3"/>
      <c r="E153" s="6"/>
      <c r="F153" s="6"/>
      <c r="G153" s="6"/>
      <c r="H153" s="6"/>
    </row>
    <row r="154" spans="2:11" customFormat="1">
      <c r="C154" s="1"/>
      <c r="D154" s="3" t="s">
        <v>250</v>
      </c>
      <c r="E154" s="6"/>
      <c r="F154" s="6"/>
      <c r="G154" s="16">
        <f>IF((G46-G152)&gt;0,(G46-G152),0)</f>
        <v>0</v>
      </c>
      <c r="H154" s="85"/>
      <c r="I154" s="6" t="s">
        <v>290</v>
      </c>
    </row>
    <row r="155" spans="2:11" customFormat="1">
      <c r="C155" s="1"/>
      <c r="D155" s="3"/>
      <c r="E155" s="6"/>
      <c r="F155" s="6"/>
      <c r="G155" s="6"/>
      <c r="H155" s="6"/>
    </row>
    <row r="156" spans="2:11" customFormat="1">
      <c r="C156" s="1"/>
      <c r="D156" s="3" t="s">
        <v>9</v>
      </c>
      <c r="E156" s="6"/>
      <c r="F156" s="6"/>
      <c r="G156" s="16">
        <f>IF((G46-G152)&lt;0,-(G46-G152),0)</f>
        <v>11656</v>
      </c>
      <c r="H156" s="85"/>
      <c r="I156" s="6" t="s">
        <v>291</v>
      </c>
    </row>
    <row r="158" spans="2:11" customFormat="1">
      <c r="C158" s="1"/>
      <c r="D158" s="3" t="s">
        <v>251</v>
      </c>
      <c r="E158" s="13"/>
      <c r="F158" s="13"/>
      <c r="G158" s="6">
        <v>0</v>
      </c>
      <c r="H158" s="6"/>
      <c r="I158" s="6" t="s">
        <v>292</v>
      </c>
    </row>
    <row r="159" spans="2:11" customFormat="1">
      <c r="C159" s="1"/>
      <c r="D159" s="3"/>
      <c r="E159" s="13"/>
      <c r="F159" s="13"/>
      <c r="G159" s="6"/>
      <c r="H159" s="6"/>
    </row>
    <row r="160" spans="2:11" customFormat="1">
      <c r="C160" s="1"/>
      <c r="D160" s="3" t="s">
        <v>252</v>
      </c>
      <c r="E160" s="13"/>
      <c r="F160" s="13"/>
      <c r="G160" s="6">
        <f>+G156-G158</f>
        <v>11656</v>
      </c>
      <c r="H160" s="6"/>
      <c r="I160" s="6" t="s">
        <v>293</v>
      </c>
    </row>
  </sheetData>
  <autoFilter ref="B82:G119" xr:uid="{0A74FEDC-2AFF-4E71-B1D9-F09573DBF6E8}"/>
  <mergeCells count="12">
    <mergeCell ref="B152:D152"/>
    <mergeCell ref="B4:G4"/>
    <mergeCell ref="B6:G6"/>
    <mergeCell ref="B16:G16"/>
    <mergeCell ref="B25:G25"/>
    <mergeCell ref="B31:G31"/>
    <mergeCell ref="B46:D46"/>
    <mergeCell ref="B51:G51"/>
    <mergeCell ref="B60:D60"/>
    <mergeCell ref="B123:G123"/>
    <mergeCell ref="B132:G132"/>
    <mergeCell ref="B147:D147"/>
  </mergeCells>
  <pageMargins left="0.7" right="0.7" top="0.75" bottom="0.75" header="0.3" footer="0.3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25A39-AA21-4C2E-A412-A9B226DAE382}">
  <dimension ref="A1:M163"/>
  <sheetViews>
    <sheetView showGridLines="0" view="pageBreakPreview" zoomScale="80" zoomScaleNormal="90" zoomScaleSheetLayoutView="80" workbookViewId="0">
      <pane ySplit="8" topLeftCell="A68" activePane="bottomLeft" state="frozen"/>
      <selection activeCell="C2" sqref="C2"/>
      <selection pane="bottomLeft"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44.85546875" customWidth="1"/>
    <col min="5" max="5" width="16" style="13" customWidth="1"/>
    <col min="6" max="6" width="14.42578125" style="13" bestFit="1" customWidth="1"/>
    <col min="7" max="7" width="13.42578125" style="13" bestFit="1" customWidth="1"/>
    <col min="8" max="8" width="2.7109375" style="13" customWidth="1"/>
    <col min="10" max="10" width="12.85546875" bestFit="1" customWidth="1"/>
    <col min="14" max="16384" width="11.42578125" style="122"/>
  </cols>
  <sheetData>
    <row r="1" spans="1:13" ht="15.75" thickBot="1"/>
    <row r="2" spans="1:13" ht="15.75" thickBot="1">
      <c r="B2" s="26" t="s">
        <v>15</v>
      </c>
      <c r="C2" s="25">
        <v>44713</v>
      </c>
    </row>
    <row r="3" spans="1:13" ht="15.75" thickBot="1">
      <c r="B3" s="7"/>
    </row>
    <row r="4" spans="1:13" ht="19.5" thickBot="1">
      <c r="B4" s="193" t="s">
        <v>17</v>
      </c>
      <c r="C4" s="194"/>
      <c r="D4" s="194"/>
      <c r="E4" s="194"/>
      <c r="F4" s="194"/>
      <c r="G4" s="195"/>
      <c r="H4" s="73"/>
    </row>
    <row r="5" spans="1:13" ht="19.5" thickBot="1">
      <c r="C5" s="2"/>
    </row>
    <row r="6" spans="1:13" ht="15.75" thickBot="1">
      <c r="B6" s="188" t="s">
        <v>7</v>
      </c>
      <c r="C6" s="189"/>
      <c r="D6" s="189"/>
      <c r="E6" s="189"/>
      <c r="F6" s="189"/>
      <c r="G6" s="190"/>
      <c r="H6" s="5"/>
    </row>
    <row r="7" spans="1:13">
      <c r="B7" s="3" t="s">
        <v>248</v>
      </c>
      <c r="C7" s="4"/>
      <c r="D7" s="5"/>
      <c r="E7" s="14"/>
      <c r="F7" s="14"/>
      <c r="G7" s="14"/>
      <c r="H7" s="14"/>
    </row>
    <row r="8" spans="1:13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</row>
    <row r="9" spans="1:13">
      <c r="B9" s="38"/>
      <c r="C9" s="53">
        <v>44719</v>
      </c>
      <c r="D9" s="69" t="s">
        <v>568</v>
      </c>
      <c r="E9" s="40"/>
      <c r="F9" s="41">
        <v>50000</v>
      </c>
      <c r="G9" s="41"/>
    </row>
    <row r="10" spans="1:13">
      <c r="B10" s="106"/>
      <c r="C10" s="53">
        <v>44720</v>
      </c>
      <c r="D10" s="39" t="s">
        <v>305</v>
      </c>
      <c r="E10" s="40"/>
      <c r="F10" s="41">
        <v>202101.24</v>
      </c>
      <c r="G10" s="41"/>
    </row>
    <row r="11" spans="1:13">
      <c r="B11" s="106"/>
      <c r="C11" s="53">
        <v>44721</v>
      </c>
      <c r="D11" s="39" t="s">
        <v>569</v>
      </c>
      <c r="E11" s="40"/>
      <c r="F11" s="41">
        <v>100000</v>
      </c>
      <c r="G11" s="41"/>
    </row>
    <row r="12" spans="1:13">
      <c r="B12" s="106"/>
      <c r="C12" s="53">
        <v>44732</v>
      </c>
      <c r="D12" s="39" t="s">
        <v>569</v>
      </c>
      <c r="E12" s="40"/>
      <c r="F12" s="41">
        <v>150000</v>
      </c>
      <c r="G12" s="41"/>
    </row>
    <row r="13" spans="1:13">
      <c r="B13" s="106"/>
      <c r="C13" s="53">
        <v>44739</v>
      </c>
      <c r="D13" s="39" t="s">
        <v>569</v>
      </c>
      <c r="E13" s="40"/>
      <c r="F13" s="41">
        <v>75000</v>
      </c>
      <c r="G13" s="41"/>
    </row>
    <row r="14" spans="1:13">
      <c r="B14" s="106"/>
      <c r="C14" s="53"/>
      <c r="D14" s="39"/>
      <c r="E14" s="40"/>
      <c r="F14" s="41"/>
      <c r="G14" s="41"/>
    </row>
    <row r="15" spans="1:13" s="123" customFormat="1">
      <c r="A15" s="3"/>
      <c r="B15" s="3"/>
      <c r="C15" s="8"/>
      <c r="D15" s="35" t="s">
        <v>12</v>
      </c>
      <c r="E15" s="37"/>
      <c r="F15" s="37">
        <f>ROUND(SUM(F9:F14),0)</f>
        <v>577101</v>
      </c>
      <c r="G15" s="37"/>
      <c r="H15" s="6"/>
      <c r="I15" s="6" t="s">
        <v>298</v>
      </c>
      <c r="J15" s="3"/>
      <c r="K15" s="3"/>
      <c r="L15" s="3"/>
      <c r="M15" s="3"/>
    </row>
    <row r="16" spans="1:13" ht="15.75" thickBot="1"/>
    <row r="17" spans="1:13" ht="15.75" thickBot="1">
      <c r="B17" s="188" t="s">
        <v>76</v>
      </c>
      <c r="C17" s="189"/>
      <c r="D17" s="189"/>
      <c r="E17" s="189"/>
      <c r="F17" s="189"/>
      <c r="G17" s="190"/>
      <c r="H17" s="5"/>
    </row>
    <row r="18" spans="1:13">
      <c r="B18" s="3" t="s">
        <v>241</v>
      </c>
      <c r="E18" s="6"/>
      <c r="F18" s="6"/>
      <c r="G18" s="6"/>
      <c r="H18" s="6"/>
    </row>
    <row r="19" spans="1:13">
      <c r="B19" s="35" t="s">
        <v>0</v>
      </c>
      <c r="C19" s="36" t="s">
        <v>73</v>
      </c>
      <c r="D19" s="35" t="s">
        <v>16</v>
      </c>
      <c r="E19" s="37" t="s">
        <v>2</v>
      </c>
      <c r="F19" s="37" t="s">
        <v>3</v>
      </c>
      <c r="G19" s="37" t="s">
        <v>4</v>
      </c>
      <c r="H19" s="6"/>
    </row>
    <row r="20" spans="1:13">
      <c r="B20" s="38" t="s">
        <v>570</v>
      </c>
      <c r="C20" s="1">
        <v>44718</v>
      </c>
      <c r="D20" s="116" t="s">
        <v>468</v>
      </c>
      <c r="E20" s="40"/>
      <c r="F20" s="40">
        <f>G20/0.2</f>
        <v>1667.1999999999998</v>
      </c>
      <c r="G20" s="40">
        <v>333.44</v>
      </c>
      <c r="H20" s="74"/>
    </row>
    <row r="21" spans="1:13" hidden="1" outlineLevel="1">
      <c r="B21" s="38"/>
      <c r="C21" s="38"/>
      <c r="D21" s="39"/>
      <c r="E21" s="40"/>
      <c r="F21" s="40"/>
      <c r="G21" s="40"/>
      <c r="H21" s="74"/>
    </row>
    <row r="22" spans="1:13" hidden="1" outlineLevel="1">
      <c r="B22" s="38"/>
      <c r="C22" s="38"/>
      <c r="D22" s="39"/>
      <c r="E22" s="40"/>
      <c r="F22" s="40"/>
      <c r="G22" s="40"/>
      <c r="H22" s="74"/>
    </row>
    <row r="23" spans="1:13" hidden="1" outlineLevel="1">
      <c r="B23" s="39"/>
      <c r="C23" s="45"/>
      <c r="D23" s="39"/>
      <c r="E23" s="41"/>
      <c r="F23" s="41"/>
      <c r="G23" s="41"/>
    </row>
    <row r="24" spans="1:13" collapsed="1">
      <c r="B24" s="3"/>
      <c r="C24" s="8"/>
      <c r="D24" s="35" t="s">
        <v>12</v>
      </c>
      <c r="E24" s="46">
        <f>SUM(E23:E23)</f>
        <v>0</v>
      </c>
      <c r="F24" s="86">
        <f>ROUND(SUM(F20:F23),0)</f>
        <v>1667</v>
      </c>
      <c r="G24" s="46">
        <f>ROUND(SUM(G20:G23),0)</f>
        <v>333</v>
      </c>
      <c r="H24" s="75"/>
      <c r="I24" s="6" t="s">
        <v>299</v>
      </c>
      <c r="L24" t="s">
        <v>302</v>
      </c>
    </row>
    <row r="25" spans="1:13" ht="15.75" thickBot="1">
      <c r="B25" s="3"/>
      <c r="C25" s="8"/>
      <c r="D25" s="3"/>
      <c r="E25" s="51"/>
      <c r="F25" s="51"/>
      <c r="G25" s="51"/>
      <c r="H25" s="75"/>
    </row>
    <row r="26" spans="1:13" ht="15.75" thickBot="1">
      <c r="B26" s="188" t="s">
        <v>78</v>
      </c>
      <c r="C26" s="189"/>
      <c r="D26" s="189"/>
      <c r="E26" s="189"/>
      <c r="F26" s="189"/>
      <c r="G26" s="190"/>
      <c r="H26" s="5"/>
    </row>
    <row r="27" spans="1:13">
      <c r="B27" s="3" t="s">
        <v>77</v>
      </c>
      <c r="E27" s="6"/>
      <c r="F27" s="6"/>
      <c r="G27" s="6"/>
      <c r="H27" s="6"/>
    </row>
    <row r="28" spans="1:13">
      <c r="B28" s="35" t="s">
        <v>0</v>
      </c>
      <c r="C28" s="36" t="s">
        <v>73</v>
      </c>
      <c r="D28" s="35" t="s">
        <v>16</v>
      </c>
      <c r="E28" s="37" t="s">
        <v>2</v>
      </c>
      <c r="F28" s="37" t="s">
        <v>3</v>
      </c>
      <c r="G28" s="37" t="s">
        <v>4</v>
      </c>
      <c r="H28" s="6"/>
      <c r="J28" s="9"/>
    </row>
    <row r="29" spans="1:13">
      <c r="B29" s="38"/>
      <c r="C29" s="38"/>
      <c r="D29" s="39"/>
      <c r="E29" s="40"/>
      <c r="F29" s="40">
        <v>0</v>
      </c>
      <c r="G29" s="40">
        <f t="shared" ref="G29" si="0">+F29*0.2</f>
        <v>0</v>
      </c>
      <c r="H29" s="74"/>
      <c r="J29" s="9"/>
    </row>
    <row r="30" spans="1:13" s="123" customFormat="1">
      <c r="A30" s="3"/>
      <c r="B30" s="3"/>
      <c r="C30" s="8"/>
      <c r="D30" s="35" t="s">
        <v>12</v>
      </c>
      <c r="E30" s="46">
        <f>SUM(E29)</f>
        <v>0</v>
      </c>
      <c r="F30" s="46">
        <f>SUM(F29)</f>
        <v>0</v>
      </c>
      <c r="G30" s="46">
        <f>ROUND(SUM(G29),0)</f>
        <v>0</v>
      </c>
      <c r="H30" s="75"/>
      <c r="I30" s="3"/>
      <c r="J30" s="3"/>
      <c r="K30" s="3"/>
      <c r="L30" s="3"/>
      <c r="M30" s="3"/>
    </row>
    <row r="31" spans="1:13" ht="15.75" thickBot="1"/>
    <row r="32" spans="1:13" ht="15.75" thickBot="1">
      <c r="B32" s="188" t="s">
        <v>6</v>
      </c>
      <c r="C32" s="189"/>
      <c r="D32" s="189"/>
      <c r="E32" s="189"/>
      <c r="F32" s="189"/>
      <c r="G32" s="190"/>
      <c r="H32" s="5"/>
    </row>
    <row r="33" spans="2:11">
      <c r="B33" s="10" t="s">
        <v>10</v>
      </c>
      <c r="E33" s="6"/>
      <c r="F33" s="6"/>
      <c r="G33" s="6"/>
      <c r="H33" s="6"/>
    </row>
    <row r="34" spans="2:11">
      <c r="B34" s="35" t="s">
        <v>0</v>
      </c>
      <c r="C34" s="36" t="s">
        <v>73</v>
      </c>
      <c r="D34" s="35" t="s">
        <v>16</v>
      </c>
      <c r="E34" s="37" t="s">
        <v>2</v>
      </c>
      <c r="F34" s="37" t="s">
        <v>3</v>
      </c>
      <c r="G34" s="37" t="s">
        <v>4</v>
      </c>
      <c r="H34" s="6"/>
    </row>
    <row r="35" spans="2:11">
      <c r="B35" s="39" t="s">
        <v>574</v>
      </c>
      <c r="C35" s="38">
        <v>44713</v>
      </c>
      <c r="D35" s="43" t="s">
        <v>571</v>
      </c>
      <c r="E35" s="41"/>
      <c r="F35" s="111">
        <f t="shared" ref="F35:F43" si="1">G35/0.2</f>
        <v>15043.599999999999</v>
      </c>
      <c r="G35" s="44">
        <v>3008.72</v>
      </c>
      <c r="H35" s="76"/>
      <c r="I35" s="52"/>
      <c r="J35" s="13"/>
    </row>
    <row r="36" spans="2:11">
      <c r="B36" s="39" t="s">
        <v>575</v>
      </c>
      <c r="C36" s="38">
        <v>44713</v>
      </c>
      <c r="D36" s="43" t="s">
        <v>572</v>
      </c>
      <c r="E36" s="41"/>
      <c r="F36" s="40">
        <f t="shared" si="1"/>
        <v>11280.75</v>
      </c>
      <c r="G36" s="44">
        <v>2256.15</v>
      </c>
      <c r="H36" s="76"/>
      <c r="I36" s="52"/>
      <c r="J36" s="13"/>
    </row>
    <row r="37" spans="2:11" customFormat="1">
      <c r="B37" s="39" t="s">
        <v>576</v>
      </c>
      <c r="C37" s="38">
        <v>44713</v>
      </c>
      <c r="D37" s="43" t="s">
        <v>163</v>
      </c>
      <c r="E37" s="41"/>
      <c r="F37" s="40">
        <f t="shared" si="1"/>
        <v>6687.9999999999991</v>
      </c>
      <c r="G37" s="44">
        <v>1337.6</v>
      </c>
      <c r="H37" s="76"/>
      <c r="I37" s="52"/>
      <c r="J37" s="13"/>
    </row>
    <row r="38" spans="2:11" customFormat="1">
      <c r="B38" s="39" t="s">
        <v>577</v>
      </c>
      <c r="C38" s="38">
        <v>44713</v>
      </c>
      <c r="D38" s="43" t="s">
        <v>163</v>
      </c>
      <c r="E38" s="41"/>
      <c r="F38" s="40">
        <f t="shared" si="1"/>
        <v>6687.9999999999991</v>
      </c>
      <c r="G38" s="44">
        <v>1337.6</v>
      </c>
      <c r="H38" s="76"/>
      <c r="I38" s="52"/>
      <c r="J38" s="13"/>
    </row>
    <row r="39" spans="2:11" customFormat="1">
      <c r="B39" s="39" t="s">
        <v>578</v>
      </c>
      <c r="C39" s="38">
        <v>44713</v>
      </c>
      <c r="D39" s="43" t="s">
        <v>163</v>
      </c>
      <c r="E39" s="41"/>
      <c r="F39" s="40">
        <f t="shared" si="1"/>
        <v>4978</v>
      </c>
      <c r="G39" s="44">
        <v>995.6</v>
      </c>
      <c r="H39" s="76"/>
      <c r="I39" s="52"/>
      <c r="J39" s="13"/>
    </row>
    <row r="40" spans="2:11" customFormat="1">
      <c r="B40" s="39" t="s">
        <v>579</v>
      </c>
      <c r="C40" s="38">
        <v>44713</v>
      </c>
      <c r="D40" s="43" t="s">
        <v>520</v>
      </c>
      <c r="E40" s="41"/>
      <c r="F40" s="40">
        <f t="shared" si="1"/>
        <v>7392</v>
      </c>
      <c r="G40" s="44">
        <v>1478.4</v>
      </c>
      <c r="H40" s="76"/>
      <c r="I40" s="52"/>
      <c r="J40" s="13"/>
    </row>
    <row r="41" spans="2:11" customFormat="1">
      <c r="B41" s="39" t="s">
        <v>580</v>
      </c>
      <c r="C41" s="38">
        <v>44713</v>
      </c>
      <c r="D41" s="43" t="s">
        <v>535</v>
      </c>
      <c r="E41" s="41"/>
      <c r="F41" s="111">
        <f t="shared" si="1"/>
        <v>12411.749999999998</v>
      </c>
      <c r="G41" s="44">
        <v>2482.35</v>
      </c>
      <c r="H41" s="76"/>
      <c r="I41" s="52"/>
      <c r="J41" s="13"/>
    </row>
    <row r="42" spans="2:11" customFormat="1">
      <c r="B42" s="39" t="s">
        <v>581</v>
      </c>
      <c r="C42" s="38">
        <v>44714</v>
      </c>
      <c r="D42" s="43" t="s">
        <v>573</v>
      </c>
      <c r="E42" s="41"/>
      <c r="F42" s="40">
        <f t="shared" si="1"/>
        <v>1460</v>
      </c>
      <c r="G42" s="44">
        <v>292</v>
      </c>
      <c r="H42" s="76"/>
      <c r="I42" s="52"/>
      <c r="J42" s="13"/>
    </row>
    <row r="43" spans="2:11" customFormat="1">
      <c r="B43" s="39" t="s">
        <v>582</v>
      </c>
      <c r="C43" s="38">
        <v>44729</v>
      </c>
      <c r="D43" s="43" t="s">
        <v>393</v>
      </c>
      <c r="E43" s="41"/>
      <c r="F43" s="40">
        <f t="shared" si="1"/>
        <v>308</v>
      </c>
      <c r="G43" s="44">
        <v>61.6</v>
      </c>
      <c r="H43" s="76"/>
      <c r="I43" s="52"/>
      <c r="J43" s="13"/>
    </row>
    <row r="44" spans="2:11" customFormat="1" outlineLevel="1">
      <c r="B44" s="39"/>
      <c r="C44" s="38"/>
      <c r="D44" s="43"/>
      <c r="E44" s="40"/>
      <c r="F44" s="41"/>
      <c r="G44" s="44">
        <f t="shared" ref="G44" si="2">F44*0.2</f>
        <v>0</v>
      </c>
      <c r="H44" s="76"/>
    </row>
    <row r="45" spans="2:11" customFormat="1">
      <c r="C45" s="1"/>
      <c r="D45" s="35" t="s">
        <v>13</v>
      </c>
      <c r="E45" s="37"/>
      <c r="F45" s="37">
        <f>SUM(F35:F44)</f>
        <v>66250.100000000006</v>
      </c>
      <c r="G45" s="37">
        <f>ROUND(SUM(G35:G44),0)</f>
        <v>13250</v>
      </c>
      <c r="H45" s="6"/>
      <c r="I45" s="6" t="s">
        <v>300</v>
      </c>
      <c r="K45" t="s">
        <v>303</v>
      </c>
    </row>
    <row r="46" spans="2:11" customFormat="1" ht="16.5" customHeight="1" thickBot="1">
      <c r="C46" s="1"/>
      <c r="E46" s="13"/>
      <c r="F46" s="13"/>
      <c r="G46" s="13"/>
      <c r="H46" s="13"/>
    </row>
    <row r="47" spans="2:11" customFormat="1" ht="15.75" thickBot="1">
      <c r="B47" s="196" t="s">
        <v>415</v>
      </c>
      <c r="C47" s="197"/>
      <c r="D47" s="197"/>
      <c r="E47" s="17"/>
      <c r="F47" s="18">
        <f>F24+F45+F30</f>
        <v>67917.100000000006</v>
      </c>
      <c r="G47" s="19">
        <f>G24+G45</f>
        <v>13583</v>
      </c>
      <c r="H47" s="77"/>
      <c r="I47" s="6" t="s">
        <v>304</v>
      </c>
    </row>
    <row r="49" spans="2:11" ht="15.75" thickBot="1">
      <c r="B49" s="129"/>
      <c r="C49" s="129"/>
      <c r="D49" s="129"/>
      <c r="E49" s="130"/>
      <c r="F49" s="131"/>
      <c r="G49" s="131"/>
    </row>
    <row r="50" spans="2:11" customFormat="1" ht="15.75" thickBot="1">
      <c r="B50" s="22"/>
      <c r="C50" s="23"/>
      <c r="D50" s="22"/>
      <c r="E50" s="24"/>
      <c r="F50" s="24"/>
      <c r="G50" s="24"/>
      <c r="H50" s="13"/>
    </row>
    <row r="51" spans="2:11" customFormat="1" ht="15.75" thickBot="1">
      <c r="C51" s="1"/>
      <c r="E51" s="13"/>
      <c r="F51" s="13"/>
      <c r="G51" s="13"/>
      <c r="H51" s="13"/>
    </row>
    <row r="52" spans="2:11" customFormat="1" ht="15.75" thickBot="1">
      <c r="B52" s="188" t="s">
        <v>11</v>
      </c>
      <c r="C52" s="189"/>
      <c r="D52" s="189"/>
      <c r="E52" s="189"/>
      <c r="F52" s="189"/>
      <c r="G52" s="190"/>
      <c r="H52" s="5"/>
    </row>
    <row r="53" spans="2:11" customFormat="1">
      <c r="B53" s="54"/>
      <c r="C53" s="54"/>
      <c r="D53" s="54"/>
      <c r="E53" s="54"/>
      <c r="F53" s="54"/>
      <c r="G53" s="54"/>
      <c r="H53" s="5"/>
    </row>
    <row r="54" spans="2:11" customFormat="1">
      <c r="B54" s="3" t="s">
        <v>253</v>
      </c>
      <c r="C54" s="54"/>
      <c r="D54" s="54"/>
      <c r="E54" s="54"/>
      <c r="F54" s="54"/>
      <c r="G54" s="54"/>
      <c r="H54" s="5"/>
    </row>
    <row r="55" spans="2:11" customFormat="1">
      <c r="B55" s="54"/>
      <c r="C55" s="54"/>
      <c r="D55" s="54"/>
      <c r="E55" s="54"/>
      <c r="F55" s="54"/>
      <c r="G55" s="54"/>
      <c r="H55" s="5"/>
    </row>
    <row r="56" spans="2:11" customFormat="1">
      <c r="B56" s="35" t="s">
        <v>0</v>
      </c>
      <c r="C56" s="36" t="s">
        <v>73</v>
      </c>
      <c r="D56" s="35" t="s">
        <v>16</v>
      </c>
      <c r="E56" s="37" t="s">
        <v>2</v>
      </c>
      <c r="F56" s="37" t="s">
        <v>3</v>
      </c>
      <c r="G56" s="37" t="s">
        <v>4</v>
      </c>
      <c r="H56" s="6"/>
    </row>
    <row r="57" spans="2:11" customFormat="1">
      <c r="B57" s="96"/>
      <c r="C57" s="72"/>
      <c r="D57" s="116"/>
      <c r="E57" s="41"/>
      <c r="F57" s="40">
        <f>I57/0.2</f>
        <v>0</v>
      </c>
      <c r="G57" s="91">
        <f>+F57*0.2</f>
        <v>0</v>
      </c>
      <c r="H57" s="76"/>
      <c r="I57" s="13"/>
    </row>
    <row r="58" spans="2:11" customFormat="1">
      <c r="B58" s="55"/>
      <c r="C58" s="57"/>
      <c r="D58" s="39"/>
      <c r="E58" s="41"/>
      <c r="F58" s="40"/>
      <c r="G58" s="44">
        <f>+F58*0.2</f>
        <v>0</v>
      </c>
      <c r="H58" s="76"/>
    </row>
    <row r="59" spans="2:11" customFormat="1">
      <c r="B59" s="54"/>
      <c r="C59" s="54"/>
      <c r="D59" s="35" t="s">
        <v>12</v>
      </c>
      <c r="E59" s="46">
        <f>SUM(E57:E58)</f>
        <v>0</v>
      </c>
      <c r="F59" s="46">
        <f t="shared" ref="F59" si="3">SUM(F57:F58)</f>
        <v>0</v>
      </c>
      <c r="G59" s="46">
        <f>SUM(G57:G58)</f>
        <v>0</v>
      </c>
      <c r="H59" s="75"/>
      <c r="I59" s="6"/>
    </row>
    <row r="60" spans="2:11" customFormat="1" ht="15.75" thickBot="1">
      <c r="B60" s="54"/>
      <c r="C60" s="54"/>
      <c r="D60" s="3"/>
      <c r="E60" s="51"/>
      <c r="F60" s="51"/>
      <c r="G60" s="58"/>
      <c r="H60" s="78"/>
      <c r="I60" s="6"/>
    </row>
    <row r="61" spans="2:11" customFormat="1" ht="15.75" thickBot="1">
      <c r="B61" s="191" t="s">
        <v>284</v>
      </c>
      <c r="C61" s="192"/>
      <c r="D61" s="192"/>
      <c r="E61" s="20"/>
      <c r="F61" s="20"/>
      <c r="G61" s="21">
        <f>ROUND(G59,0)</f>
        <v>0</v>
      </c>
      <c r="H61" s="79"/>
      <c r="I61" s="6" t="s">
        <v>256</v>
      </c>
      <c r="K61">
        <v>445620</v>
      </c>
    </row>
    <row r="62" spans="2:11" customFormat="1">
      <c r="B62" s="54"/>
      <c r="C62" s="54"/>
      <c r="D62" s="3"/>
      <c r="E62" s="51"/>
      <c r="F62" s="51"/>
      <c r="G62" s="58"/>
      <c r="H62" s="78"/>
      <c r="I62" s="6"/>
    </row>
    <row r="63" spans="2:11" customFormat="1">
      <c r="B63" s="54"/>
      <c r="C63" s="54"/>
      <c r="D63" s="3"/>
      <c r="E63" s="51"/>
      <c r="F63" s="51"/>
      <c r="G63" s="58"/>
      <c r="H63" s="78"/>
    </row>
    <row r="64" spans="2:11" customFormat="1">
      <c r="B64" s="3" t="s">
        <v>255</v>
      </c>
      <c r="C64" s="54"/>
      <c r="D64" s="3"/>
      <c r="E64" s="51"/>
      <c r="F64" s="51"/>
      <c r="G64" s="58"/>
      <c r="H64" s="78"/>
    </row>
    <row r="65" spans="2:9" customFormat="1">
      <c r="B65" s="3"/>
      <c r="C65" s="54"/>
      <c r="D65" s="3"/>
      <c r="E65" s="51"/>
      <c r="F65" s="51"/>
      <c r="G65" s="58"/>
      <c r="H65" s="78"/>
    </row>
    <row r="66" spans="2:9" customFormat="1">
      <c r="B66" s="35" t="s">
        <v>0</v>
      </c>
      <c r="C66" s="36" t="s">
        <v>73</v>
      </c>
      <c r="D66" s="35" t="s">
        <v>16</v>
      </c>
      <c r="E66" s="37" t="s">
        <v>2</v>
      </c>
      <c r="F66" s="37" t="s">
        <v>3</v>
      </c>
      <c r="G66" s="37" t="s">
        <v>4</v>
      </c>
      <c r="H66" s="6"/>
    </row>
    <row r="67" spans="2:9" customFormat="1">
      <c r="B67" s="55" t="s">
        <v>586</v>
      </c>
      <c r="C67" s="57">
        <v>44713</v>
      </c>
      <c r="D67" s="39" t="s">
        <v>583</v>
      </c>
      <c r="E67" s="41"/>
      <c r="F67" s="40"/>
      <c r="G67" s="117">
        <v>485.51</v>
      </c>
      <c r="H67" s="80"/>
    </row>
    <row r="68" spans="2:9" customFormat="1">
      <c r="B68" s="56" t="s">
        <v>587</v>
      </c>
      <c r="C68" s="57">
        <v>44720</v>
      </c>
      <c r="D68" s="39" t="s">
        <v>584</v>
      </c>
      <c r="E68" s="41"/>
      <c r="F68" s="40"/>
      <c r="G68" s="117">
        <v>37.25</v>
      </c>
      <c r="H68" s="80"/>
    </row>
    <row r="69" spans="2:9" customFormat="1">
      <c r="B69" s="56"/>
      <c r="C69" s="57">
        <v>44713</v>
      </c>
      <c r="D69" s="39" t="s">
        <v>567</v>
      </c>
      <c r="E69" s="41"/>
      <c r="F69" s="40"/>
      <c r="G69" s="117">
        <v>76.22</v>
      </c>
      <c r="H69" s="80"/>
    </row>
    <row r="70" spans="2:9" customFormat="1">
      <c r="B70" s="56"/>
      <c r="C70" s="57">
        <v>44713</v>
      </c>
      <c r="D70" s="39" t="s">
        <v>585</v>
      </c>
      <c r="E70" s="41"/>
      <c r="F70" s="40"/>
      <c r="G70" s="117">
        <v>2.33</v>
      </c>
      <c r="H70" s="80"/>
    </row>
    <row r="71" spans="2:9" customFormat="1">
      <c r="B71" s="56"/>
      <c r="C71" s="57">
        <v>44728</v>
      </c>
      <c r="D71" s="39" t="s">
        <v>567</v>
      </c>
      <c r="E71" s="41"/>
      <c r="F71" s="40"/>
      <c r="G71" s="68">
        <v>29.27</v>
      </c>
      <c r="H71" s="80"/>
    </row>
    <row r="72" spans="2:9" customFormat="1">
      <c r="B72" s="56"/>
      <c r="C72" s="57"/>
      <c r="D72" s="39"/>
      <c r="E72" s="41"/>
      <c r="F72" s="40"/>
      <c r="G72" s="68"/>
      <c r="H72" s="80"/>
    </row>
    <row r="73" spans="2:9" customFormat="1" hidden="1" outlineLevel="1">
      <c r="B73" s="56"/>
      <c r="C73" s="57"/>
      <c r="D73" s="39"/>
      <c r="E73" s="41"/>
      <c r="F73" s="40"/>
      <c r="G73" s="68"/>
      <c r="H73" s="80"/>
    </row>
    <row r="74" spans="2:9" customFormat="1" hidden="1" outlineLevel="1">
      <c r="B74" s="56"/>
      <c r="C74" s="57"/>
      <c r="D74" s="39"/>
      <c r="E74" s="41"/>
      <c r="F74" s="40"/>
      <c r="G74" s="68"/>
      <c r="H74" s="80"/>
    </row>
    <row r="75" spans="2:9" customFormat="1" hidden="1" outlineLevel="1">
      <c r="B75" s="56"/>
      <c r="C75" s="57"/>
      <c r="D75" s="39"/>
      <c r="E75" s="41"/>
      <c r="F75" s="40"/>
      <c r="G75" s="68"/>
      <c r="H75" s="80"/>
    </row>
    <row r="76" spans="2:9" customFormat="1" hidden="1" outlineLevel="1">
      <c r="B76" s="56"/>
      <c r="C76" s="57"/>
      <c r="D76" s="39"/>
      <c r="E76" s="41"/>
      <c r="F76" s="40"/>
      <c r="G76" s="68"/>
      <c r="H76" s="80"/>
    </row>
    <row r="77" spans="2:9" customFormat="1" hidden="1" outlineLevel="1">
      <c r="B77" s="56"/>
      <c r="C77" s="57"/>
      <c r="D77" s="39"/>
      <c r="E77" s="41"/>
      <c r="F77" s="40"/>
      <c r="G77" s="68"/>
      <c r="H77" s="80"/>
    </row>
    <row r="78" spans="2:9" customFormat="1" hidden="1" outlineLevel="1">
      <c r="B78" s="56"/>
      <c r="C78" s="57"/>
      <c r="D78" s="39"/>
      <c r="E78" s="41"/>
      <c r="F78" s="40"/>
      <c r="G78" s="68"/>
      <c r="H78" s="80"/>
    </row>
    <row r="79" spans="2:9" customFormat="1" collapsed="1">
      <c r="B79" s="54"/>
      <c r="C79" s="54"/>
      <c r="D79" s="35" t="s">
        <v>12</v>
      </c>
      <c r="E79" s="46">
        <f>SUM(E67:E78)</f>
        <v>0</v>
      </c>
      <c r="F79" s="46">
        <f>SUM(F67:F78)</f>
        <v>0</v>
      </c>
      <c r="G79" s="46">
        <f>ROUND(SUM(G67:G76),0)</f>
        <v>631</v>
      </c>
      <c r="H79" s="75"/>
      <c r="I79">
        <v>445660</v>
      </c>
    </row>
    <row r="80" spans="2:9" customFormat="1">
      <c r="B80" s="3"/>
      <c r="C80" s="54"/>
      <c r="D80" s="3"/>
      <c r="E80" s="51"/>
      <c r="F80" s="51"/>
      <c r="G80" s="58"/>
      <c r="H80" s="78"/>
    </row>
    <row r="81" spans="2:11" customFormat="1">
      <c r="B81" s="3" t="s">
        <v>260</v>
      </c>
      <c r="C81" s="1"/>
      <c r="D81" s="3"/>
      <c r="E81" s="6"/>
      <c r="F81" s="6"/>
      <c r="G81" s="6"/>
      <c r="H81" s="6"/>
    </row>
    <row r="82" spans="2:11" customFormat="1">
      <c r="B82" s="3"/>
      <c r="C82" s="1"/>
      <c r="D82" s="11"/>
      <c r="E82" s="15"/>
      <c r="F82" s="15"/>
      <c r="G82" s="15"/>
      <c r="H82" s="81"/>
    </row>
    <row r="83" spans="2:11" customFormat="1">
      <c r="B83" s="35" t="s">
        <v>0</v>
      </c>
      <c r="C83" s="36" t="s">
        <v>261</v>
      </c>
      <c r="D83" s="35" t="s">
        <v>16</v>
      </c>
      <c r="E83" s="37" t="s">
        <v>2</v>
      </c>
      <c r="F83" s="37" t="s">
        <v>3</v>
      </c>
      <c r="G83" s="37" t="s">
        <v>4</v>
      </c>
      <c r="H83" s="6"/>
      <c r="I83" s="6"/>
      <c r="J83" s="6"/>
    </row>
    <row r="84" spans="2:11" customFormat="1">
      <c r="B84" s="97" t="s">
        <v>599</v>
      </c>
      <c r="C84" s="45">
        <v>44663</v>
      </c>
      <c r="D84" s="87" t="s">
        <v>589</v>
      </c>
      <c r="E84" s="89">
        <f>F84*1.2</f>
        <v>97058.87999999999</v>
      </c>
      <c r="F84" s="90">
        <f>I84/0.2</f>
        <v>80882.399999999994</v>
      </c>
      <c r="G84" s="91">
        <f t="shared" ref="G84:G103" si="4">F84*0.2</f>
        <v>16176.48</v>
      </c>
      <c r="H84" s="82"/>
      <c r="I84">
        <v>16176.48</v>
      </c>
      <c r="J84" s="13">
        <f>G84-I84</f>
        <v>0</v>
      </c>
      <c r="K84" s="13"/>
    </row>
    <row r="85" spans="2:11" customFormat="1">
      <c r="B85" s="97" t="s">
        <v>600</v>
      </c>
      <c r="C85" s="45">
        <v>44682</v>
      </c>
      <c r="D85" s="87" t="s">
        <v>542</v>
      </c>
      <c r="E85" s="89">
        <f t="shared" ref="E85:E104" si="5">F85*1.2</f>
        <v>3384</v>
      </c>
      <c r="F85" s="90">
        <f t="shared" ref="F85:F120" si="6">I85/0.2</f>
        <v>2820</v>
      </c>
      <c r="G85" s="91">
        <f t="shared" si="4"/>
        <v>564</v>
      </c>
      <c r="H85" s="82"/>
      <c r="I85">
        <v>564</v>
      </c>
      <c r="J85" s="13">
        <f t="shared" ref="J85:J108" si="7">G85-I85</f>
        <v>0</v>
      </c>
      <c r="K85" s="13"/>
    </row>
    <row r="86" spans="2:11" customFormat="1">
      <c r="B86" s="97" t="s">
        <v>601</v>
      </c>
      <c r="C86" s="45">
        <v>44682</v>
      </c>
      <c r="D86" s="87" t="s">
        <v>542</v>
      </c>
      <c r="E86" s="89">
        <f t="shared" si="5"/>
        <v>4296</v>
      </c>
      <c r="F86" s="90">
        <f t="shared" si="6"/>
        <v>3580</v>
      </c>
      <c r="G86" s="91">
        <f t="shared" si="4"/>
        <v>716</v>
      </c>
      <c r="H86" s="82"/>
      <c r="I86" s="119">
        <v>716</v>
      </c>
      <c r="J86" s="13">
        <f t="shared" si="7"/>
        <v>0</v>
      </c>
      <c r="K86" s="13"/>
    </row>
    <row r="87" spans="2:11" customFormat="1">
      <c r="B87" s="97" t="s">
        <v>602</v>
      </c>
      <c r="C87" s="45">
        <v>44701</v>
      </c>
      <c r="D87" s="87" t="s">
        <v>590</v>
      </c>
      <c r="E87" s="89">
        <f t="shared" si="5"/>
        <v>1335.3</v>
      </c>
      <c r="F87" s="90">
        <f t="shared" si="6"/>
        <v>1112.75</v>
      </c>
      <c r="G87" s="91">
        <f>F87*0.2</f>
        <v>222.55</v>
      </c>
      <c r="H87" s="82"/>
      <c r="I87" s="119">
        <v>222.55</v>
      </c>
      <c r="J87" s="13">
        <f t="shared" si="7"/>
        <v>0</v>
      </c>
      <c r="K87" s="13"/>
    </row>
    <row r="88" spans="2:11" customFormat="1">
      <c r="B88" s="97" t="s">
        <v>603</v>
      </c>
      <c r="C88" s="45">
        <v>44704</v>
      </c>
      <c r="D88" s="120" t="s">
        <v>591</v>
      </c>
      <c r="E88" s="89">
        <f t="shared" si="5"/>
        <v>14130.42</v>
      </c>
      <c r="F88" s="90">
        <f t="shared" si="6"/>
        <v>11775.35</v>
      </c>
      <c r="G88" s="91">
        <f t="shared" si="4"/>
        <v>2355.0700000000002</v>
      </c>
      <c r="H88" s="82"/>
      <c r="I88" s="119">
        <v>2355.0700000000002</v>
      </c>
      <c r="J88" s="13">
        <f t="shared" si="7"/>
        <v>0</v>
      </c>
      <c r="K88" s="13"/>
    </row>
    <row r="89" spans="2:11" customFormat="1">
      <c r="B89" s="98" t="s">
        <v>604</v>
      </c>
      <c r="C89" s="45">
        <v>44706</v>
      </c>
      <c r="D89" s="120" t="s">
        <v>592</v>
      </c>
      <c r="E89" s="89">
        <f t="shared" si="5"/>
        <v>2586</v>
      </c>
      <c r="F89" s="90">
        <f t="shared" si="6"/>
        <v>2155</v>
      </c>
      <c r="G89" s="91">
        <f t="shared" si="4"/>
        <v>431</v>
      </c>
      <c r="H89" s="83"/>
      <c r="I89" s="119">
        <v>431</v>
      </c>
      <c r="J89" s="13">
        <f t="shared" si="7"/>
        <v>0</v>
      </c>
      <c r="K89" s="13"/>
    </row>
    <row r="90" spans="2:11" customFormat="1">
      <c r="B90" s="105" t="s">
        <v>605</v>
      </c>
      <c r="C90" s="45">
        <v>44707</v>
      </c>
      <c r="D90" s="105" t="s">
        <v>394</v>
      </c>
      <c r="E90" s="89">
        <f t="shared" si="5"/>
        <v>212.75999999999996</v>
      </c>
      <c r="F90" s="90">
        <f t="shared" si="6"/>
        <v>177.29999999999998</v>
      </c>
      <c r="G90" s="91">
        <f t="shared" si="4"/>
        <v>35.46</v>
      </c>
      <c r="H90" s="83"/>
      <c r="I90" s="13">
        <v>35.46</v>
      </c>
      <c r="J90" s="13">
        <f t="shared" si="7"/>
        <v>0</v>
      </c>
      <c r="K90" s="13"/>
    </row>
    <row r="91" spans="2:11" customFormat="1">
      <c r="B91" s="96" t="s">
        <v>606</v>
      </c>
      <c r="C91" s="45">
        <v>44712</v>
      </c>
      <c r="D91" s="105" t="s">
        <v>593</v>
      </c>
      <c r="E91" s="89">
        <f t="shared" si="5"/>
        <v>2257.9799999999996</v>
      </c>
      <c r="F91" s="90">
        <f t="shared" si="6"/>
        <v>1881.6499999999999</v>
      </c>
      <c r="G91" s="91">
        <f t="shared" si="4"/>
        <v>376.33</v>
      </c>
      <c r="H91" s="83"/>
      <c r="I91" s="13">
        <v>376.33</v>
      </c>
      <c r="J91" s="13">
        <f t="shared" si="7"/>
        <v>0</v>
      </c>
      <c r="K91" s="13"/>
    </row>
    <row r="92" spans="2:11" customFormat="1">
      <c r="B92" s="96" t="s">
        <v>607</v>
      </c>
      <c r="C92" s="45">
        <v>44713</v>
      </c>
      <c r="D92" s="105" t="s">
        <v>594</v>
      </c>
      <c r="E92" s="89">
        <f t="shared" si="5"/>
        <v>491.15999999999991</v>
      </c>
      <c r="F92" s="90">
        <f t="shared" si="6"/>
        <v>409.29999999999995</v>
      </c>
      <c r="G92" s="91">
        <f t="shared" si="4"/>
        <v>81.86</v>
      </c>
      <c r="H92" s="83"/>
      <c r="I92" s="13">
        <v>81.86</v>
      </c>
      <c r="J92" s="13">
        <f t="shared" si="7"/>
        <v>0</v>
      </c>
      <c r="K92" s="13"/>
    </row>
    <row r="93" spans="2:11" customFormat="1">
      <c r="B93" s="96" t="s">
        <v>608</v>
      </c>
      <c r="C93" s="45">
        <v>44713</v>
      </c>
      <c r="D93" s="105" t="s">
        <v>595</v>
      </c>
      <c r="E93" s="89">
        <f t="shared" si="5"/>
        <v>14130.42</v>
      </c>
      <c r="F93" s="90">
        <f t="shared" si="6"/>
        <v>11775.35</v>
      </c>
      <c r="G93" s="91">
        <f t="shared" si="4"/>
        <v>2355.0700000000002</v>
      </c>
      <c r="H93" s="83"/>
      <c r="I93" s="13">
        <v>2355.0700000000002</v>
      </c>
      <c r="J93" s="13">
        <f t="shared" si="7"/>
        <v>0</v>
      </c>
      <c r="K93" s="13"/>
    </row>
    <row r="94" spans="2:11" customFormat="1">
      <c r="B94" s="127" t="s">
        <v>609</v>
      </c>
      <c r="C94" s="45">
        <v>44713</v>
      </c>
      <c r="D94" t="s">
        <v>496</v>
      </c>
      <c r="E94" s="89">
        <f t="shared" si="5"/>
        <v>360</v>
      </c>
      <c r="F94" s="90">
        <f t="shared" si="6"/>
        <v>300</v>
      </c>
      <c r="G94" s="91">
        <f t="shared" si="4"/>
        <v>60</v>
      </c>
      <c r="H94" s="83"/>
      <c r="I94" s="13">
        <v>60</v>
      </c>
      <c r="J94" s="13">
        <f t="shared" si="7"/>
        <v>0</v>
      </c>
      <c r="K94" s="13"/>
    </row>
    <row r="95" spans="2:11" customFormat="1">
      <c r="B95" s="93" t="s">
        <v>610</v>
      </c>
      <c r="C95" s="45">
        <v>44713</v>
      </c>
      <c r="D95" s="94" t="s">
        <v>596</v>
      </c>
      <c r="E95" s="89">
        <f t="shared" si="5"/>
        <v>3807.24</v>
      </c>
      <c r="F95" s="90">
        <f t="shared" si="6"/>
        <v>3172.7</v>
      </c>
      <c r="G95" s="91">
        <f t="shared" si="4"/>
        <v>634.54</v>
      </c>
      <c r="H95" s="83"/>
      <c r="I95" s="13">
        <v>634.54</v>
      </c>
      <c r="J95" s="13">
        <f t="shared" si="7"/>
        <v>0</v>
      </c>
      <c r="K95" s="13"/>
    </row>
    <row r="96" spans="2:11" customFormat="1">
      <c r="B96" s="89" t="s">
        <v>611</v>
      </c>
      <c r="C96" s="45">
        <v>44713</v>
      </c>
      <c r="D96" s="105" t="s">
        <v>535</v>
      </c>
      <c r="E96" s="89">
        <f t="shared" si="5"/>
        <v>11700</v>
      </c>
      <c r="F96" s="90">
        <f t="shared" si="6"/>
        <v>9750</v>
      </c>
      <c r="G96" s="91">
        <f t="shared" si="4"/>
        <v>1950</v>
      </c>
      <c r="H96" s="83"/>
      <c r="I96" s="13">
        <v>1950</v>
      </c>
      <c r="J96" s="13">
        <f t="shared" si="7"/>
        <v>0</v>
      </c>
      <c r="K96" s="13"/>
    </row>
    <row r="97" spans="2:12" customFormat="1">
      <c r="B97" s="105" t="s">
        <v>612</v>
      </c>
      <c r="C97" s="45">
        <v>44713</v>
      </c>
      <c r="D97" s="105" t="s">
        <v>597</v>
      </c>
      <c r="E97" s="89">
        <f t="shared" si="5"/>
        <v>8436</v>
      </c>
      <c r="F97" s="90">
        <f t="shared" si="6"/>
        <v>7030</v>
      </c>
      <c r="G97" s="91">
        <f t="shared" si="4"/>
        <v>1406</v>
      </c>
      <c r="H97" s="83"/>
      <c r="I97" s="13">
        <v>1406</v>
      </c>
      <c r="J97" s="13">
        <f t="shared" si="7"/>
        <v>0</v>
      </c>
      <c r="K97" s="13"/>
    </row>
    <row r="98" spans="2:12" customFormat="1">
      <c r="B98" s="105" t="s">
        <v>613</v>
      </c>
      <c r="C98" s="45">
        <v>44713</v>
      </c>
      <c r="D98" s="96" t="s">
        <v>598</v>
      </c>
      <c r="E98" s="89">
        <f t="shared" si="5"/>
        <v>108</v>
      </c>
      <c r="F98" s="90">
        <f t="shared" si="6"/>
        <v>90</v>
      </c>
      <c r="G98" s="91">
        <f t="shared" si="4"/>
        <v>18</v>
      </c>
      <c r="H98" s="83"/>
      <c r="I98" s="13">
        <v>18</v>
      </c>
      <c r="J98" s="13">
        <f t="shared" si="7"/>
        <v>0</v>
      </c>
      <c r="K98" s="13"/>
    </row>
    <row r="99" spans="2:12" customFormat="1">
      <c r="B99" s="105" t="s">
        <v>614</v>
      </c>
      <c r="C99" s="45">
        <v>44713</v>
      </c>
      <c r="D99" s="105" t="s">
        <v>535</v>
      </c>
      <c r="E99" s="89">
        <f t="shared" si="5"/>
        <v>12000</v>
      </c>
      <c r="F99" s="90">
        <f t="shared" si="6"/>
        <v>10000</v>
      </c>
      <c r="G99" s="91">
        <f t="shared" si="4"/>
        <v>2000</v>
      </c>
      <c r="H99" s="83"/>
      <c r="I99" s="13">
        <v>2000</v>
      </c>
      <c r="J99" s="13">
        <f t="shared" si="7"/>
        <v>0</v>
      </c>
      <c r="K99" s="13"/>
    </row>
    <row r="100" spans="2:12" customFormat="1">
      <c r="B100" s="95" t="s">
        <v>615</v>
      </c>
      <c r="C100" s="45">
        <v>44714</v>
      </c>
      <c r="D100" s="96" t="s">
        <v>394</v>
      </c>
      <c r="E100" s="89">
        <f t="shared" si="5"/>
        <v>16.739999999999998</v>
      </c>
      <c r="F100" s="90">
        <f t="shared" si="6"/>
        <v>13.95</v>
      </c>
      <c r="G100" s="91">
        <f t="shared" si="4"/>
        <v>2.79</v>
      </c>
      <c r="H100" s="83"/>
      <c r="I100" s="13">
        <v>2.79</v>
      </c>
      <c r="J100" s="13">
        <f t="shared" si="7"/>
        <v>0</v>
      </c>
      <c r="K100" s="13"/>
    </row>
    <row r="101" spans="2:12" customFormat="1">
      <c r="B101" s="105" t="s">
        <v>616</v>
      </c>
      <c r="C101" s="45">
        <v>44721</v>
      </c>
      <c r="D101" s="105" t="s">
        <v>394</v>
      </c>
      <c r="E101" s="89">
        <f t="shared" si="5"/>
        <v>47.22</v>
      </c>
      <c r="F101" s="90">
        <f t="shared" si="6"/>
        <v>39.35</v>
      </c>
      <c r="G101" s="91">
        <f t="shared" si="4"/>
        <v>7.870000000000001</v>
      </c>
      <c r="H101" s="83"/>
      <c r="I101" s="13">
        <v>7.87</v>
      </c>
      <c r="J101" s="13">
        <f t="shared" si="7"/>
        <v>0</v>
      </c>
    </row>
    <row r="102" spans="2:12" customFormat="1">
      <c r="B102" s="95" t="s">
        <v>617</v>
      </c>
      <c r="C102" s="45">
        <v>44726</v>
      </c>
      <c r="D102" s="96" t="s">
        <v>496</v>
      </c>
      <c r="E102" s="89">
        <f t="shared" si="5"/>
        <v>1908</v>
      </c>
      <c r="F102" s="90">
        <f t="shared" si="6"/>
        <v>1590</v>
      </c>
      <c r="G102" s="91">
        <f t="shared" si="4"/>
        <v>318</v>
      </c>
      <c r="H102" s="84"/>
      <c r="I102" s="13">
        <v>318</v>
      </c>
      <c r="J102" s="13">
        <f t="shared" si="7"/>
        <v>0</v>
      </c>
    </row>
    <row r="103" spans="2:12" customFormat="1">
      <c r="B103" s="95" t="s">
        <v>618</v>
      </c>
      <c r="C103" s="45">
        <v>44732</v>
      </c>
      <c r="D103" s="96" t="s">
        <v>496</v>
      </c>
      <c r="E103" s="89">
        <f t="shared" si="5"/>
        <v>-252</v>
      </c>
      <c r="F103" s="90">
        <f t="shared" si="6"/>
        <v>-210</v>
      </c>
      <c r="G103" s="91">
        <f t="shared" si="4"/>
        <v>-42</v>
      </c>
      <c r="H103" s="84"/>
      <c r="I103" s="13">
        <v>-42</v>
      </c>
      <c r="J103" s="13">
        <f t="shared" si="7"/>
        <v>0</v>
      </c>
    </row>
    <row r="104" spans="2:12" customFormat="1">
      <c r="B104" s="96" t="s">
        <v>588</v>
      </c>
      <c r="C104" s="72">
        <v>44713</v>
      </c>
      <c r="D104" s="116" t="s">
        <v>439</v>
      </c>
      <c r="E104" s="89">
        <f t="shared" si="5"/>
        <v>1903.62</v>
      </c>
      <c r="F104" s="40">
        <f>I104/0.2</f>
        <v>1586.35</v>
      </c>
      <c r="G104" s="91">
        <f>+F104*0.2</f>
        <v>317.27</v>
      </c>
      <c r="H104" s="84"/>
      <c r="I104" s="13">
        <v>317.27</v>
      </c>
      <c r="J104" s="13">
        <f t="shared" si="7"/>
        <v>0</v>
      </c>
    </row>
    <row r="105" spans="2:12" customFormat="1">
      <c r="B105" s="105" t="s">
        <v>621</v>
      </c>
      <c r="C105" s="93">
        <v>44712</v>
      </c>
      <c r="D105" s="120" t="s">
        <v>474</v>
      </c>
      <c r="E105" s="95">
        <f>F105*1.2</f>
        <v>55.260000000000005</v>
      </c>
      <c r="F105" s="90">
        <f t="shared" si="6"/>
        <v>46.050000000000004</v>
      </c>
      <c r="G105" s="91">
        <f t="shared" ref="G105:G108" si="8">+F105*0.2</f>
        <v>9.2100000000000009</v>
      </c>
      <c r="H105" s="84"/>
      <c r="I105" s="13">
        <v>9.2100000000000009</v>
      </c>
      <c r="J105" s="13">
        <f t="shared" si="7"/>
        <v>0</v>
      </c>
    </row>
    <row r="106" spans="2:12" customFormat="1" outlineLevel="1">
      <c r="B106" s="105" t="s">
        <v>622</v>
      </c>
      <c r="C106" s="93">
        <v>44712</v>
      </c>
      <c r="D106" s="94" t="s">
        <v>474</v>
      </c>
      <c r="E106" s="95">
        <f>I106+F106</f>
        <v>123.81</v>
      </c>
      <c r="F106" s="90">
        <v>109.55</v>
      </c>
      <c r="G106" s="91">
        <v>14.26</v>
      </c>
      <c r="H106" s="84"/>
      <c r="I106" s="13">
        <v>14.26</v>
      </c>
      <c r="J106" s="13">
        <f t="shared" si="7"/>
        <v>0</v>
      </c>
    </row>
    <row r="107" spans="2:12" customFormat="1" outlineLevel="1">
      <c r="B107" s="95" t="s">
        <v>619</v>
      </c>
      <c r="C107" s="93">
        <v>44742</v>
      </c>
      <c r="D107" s="94" t="s">
        <v>474</v>
      </c>
      <c r="E107" s="95">
        <f>F107+G107</f>
        <v>56.14</v>
      </c>
      <c r="F107" s="90">
        <v>46.78</v>
      </c>
      <c r="G107" s="91">
        <v>9.36</v>
      </c>
      <c r="H107" s="84"/>
      <c r="I107" s="13">
        <v>9.36</v>
      </c>
      <c r="J107" s="13">
        <f t="shared" si="7"/>
        <v>0</v>
      </c>
    </row>
    <row r="108" spans="2:12" customFormat="1" outlineLevel="1">
      <c r="B108" s="95" t="s">
        <v>620</v>
      </c>
      <c r="C108" s="93">
        <v>44742</v>
      </c>
      <c r="D108" s="94" t="s">
        <v>474</v>
      </c>
      <c r="E108" s="95">
        <f>F108*1.2</f>
        <v>228.11999999999998</v>
      </c>
      <c r="F108" s="90">
        <f t="shared" si="6"/>
        <v>190.1</v>
      </c>
      <c r="G108" s="91">
        <f t="shared" si="8"/>
        <v>38.020000000000003</v>
      </c>
      <c r="H108" s="84"/>
      <c r="I108" s="13">
        <v>38.020000000000003</v>
      </c>
      <c r="J108" s="13">
        <f t="shared" si="7"/>
        <v>0</v>
      </c>
    </row>
    <row r="109" spans="2:12" customFormat="1" outlineLevel="1">
      <c r="B109" s="95"/>
      <c r="C109" s="93"/>
      <c r="D109" s="94"/>
      <c r="E109" s="95">
        <f t="shared" ref="E109:E120" si="9">F109*1.2</f>
        <v>0</v>
      </c>
      <c r="F109" s="90">
        <f t="shared" si="6"/>
        <v>0</v>
      </c>
      <c r="G109" s="91"/>
      <c r="H109" s="84"/>
      <c r="I109" s="13"/>
    </row>
    <row r="110" spans="2:12" customFormat="1" outlineLevel="1">
      <c r="B110" s="95"/>
      <c r="C110" s="93"/>
      <c r="D110" s="94"/>
      <c r="E110" s="95">
        <f t="shared" si="9"/>
        <v>0</v>
      </c>
      <c r="F110" s="90">
        <f t="shared" si="6"/>
        <v>0</v>
      </c>
      <c r="G110" s="91"/>
      <c r="H110" s="84"/>
      <c r="I110" s="13"/>
      <c r="L110" s="119"/>
    </row>
    <row r="111" spans="2:12" customFormat="1" outlineLevel="1">
      <c r="B111" s="95"/>
      <c r="C111" s="93"/>
      <c r="D111" s="94"/>
      <c r="E111" s="95">
        <f t="shared" si="9"/>
        <v>0</v>
      </c>
      <c r="F111" s="90">
        <f t="shared" si="6"/>
        <v>0</v>
      </c>
      <c r="G111" s="91"/>
      <c r="H111" s="84"/>
      <c r="I111" s="13"/>
      <c r="L111" s="119"/>
    </row>
    <row r="112" spans="2:12" customFormat="1" outlineLevel="1">
      <c r="B112" s="95"/>
      <c r="C112" s="121"/>
      <c r="D112" s="94"/>
      <c r="E112" s="95">
        <f t="shared" si="9"/>
        <v>0</v>
      </c>
      <c r="F112" s="90">
        <f t="shared" si="6"/>
        <v>0</v>
      </c>
      <c r="G112" s="91"/>
      <c r="H112" s="84"/>
      <c r="I112" s="13"/>
    </row>
    <row r="113" spans="2:11" customFormat="1" outlineLevel="1">
      <c r="B113" s="95"/>
      <c r="C113" s="93"/>
      <c r="D113" s="94"/>
      <c r="E113" s="95">
        <f t="shared" si="9"/>
        <v>0</v>
      </c>
      <c r="F113" s="90">
        <f t="shared" si="6"/>
        <v>0</v>
      </c>
      <c r="G113" s="91"/>
      <c r="H113" s="84"/>
      <c r="I113" s="13"/>
    </row>
    <row r="114" spans="2:11" customFormat="1" outlineLevel="1">
      <c r="B114" s="95"/>
      <c r="C114" s="93"/>
      <c r="D114" s="94"/>
      <c r="E114" s="95">
        <f t="shared" si="9"/>
        <v>0</v>
      </c>
      <c r="F114" s="90">
        <f t="shared" si="6"/>
        <v>0</v>
      </c>
      <c r="G114" s="91"/>
      <c r="H114" s="84"/>
      <c r="I114" s="13"/>
    </row>
    <row r="115" spans="2:11" customFormat="1" outlineLevel="1">
      <c r="B115" s="95"/>
      <c r="C115" s="93"/>
      <c r="D115" s="94"/>
      <c r="E115" s="95">
        <f t="shared" si="9"/>
        <v>0</v>
      </c>
      <c r="F115" s="90">
        <f t="shared" si="6"/>
        <v>0</v>
      </c>
      <c r="G115" s="91"/>
      <c r="H115" s="84"/>
      <c r="I115" s="13"/>
    </row>
    <row r="116" spans="2:11" customFormat="1" outlineLevel="1">
      <c r="B116" s="95"/>
      <c r="C116" s="93"/>
      <c r="D116" s="94"/>
      <c r="E116" s="95">
        <f t="shared" si="9"/>
        <v>0</v>
      </c>
      <c r="F116" s="90">
        <f t="shared" si="6"/>
        <v>0</v>
      </c>
      <c r="G116" s="91"/>
      <c r="H116" s="84"/>
      <c r="I116" s="13"/>
    </row>
    <row r="117" spans="2:11" customFormat="1" outlineLevel="1">
      <c r="B117" s="95"/>
      <c r="C117" s="93"/>
      <c r="D117" s="94"/>
      <c r="E117" s="95">
        <f t="shared" si="9"/>
        <v>0</v>
      </c>
      <c r="F117" s="90">
        <f t="shared" si="6"/>
        <v>0</v>
      </c>
      <c r="G117" s="91"/>
      <c r="H117" s="84"/>
      <c r="I117" s="13"/>
    </row>
    <row r="118" spans="2:11" customFormat="1" outlineLevel="1">
      <c r="B118" s="95"/>
      <c r="C118" s="93"/>
      <c r="D118" s="94"/>
      <c r="E118" s="95">
        <f t="shared" si="9"/>
        <v>0</v>
      </c>
      <c r="F118" s="90">
        <f t="shared" si="6"/>
        <v>0</v>
      </c>
      <c r="G118" s="91"/>
      <c r="H118" s="84"/>
      <c r="I118" s="13"/>
    </row>
    <row r="119" spans="2:11" customFormat="1" outlineLevel="1">
      <c r="B119" s="95"/>
      <c r="C119" s="93"/>
      <c r="D119" s="94"/>
      <c r="E119" s="95">
        <f t="shared" si="9"/>
        <v>0</v>
      </c>
      <c r="F119" s="90">
        <f t="shared" si="6"/>
        <v>0</v>
      </c>
      <c r="G119" s="91"/>
      <c r="H119" s="84"/>
    </row>
    <row r="120" spans="2:11" customFormat="1" outlineLevel="1">
      <c r="B120" s="92"/>
      <c r="C120" s="93"/>
      <c r="D120" s="94"/>
      <c r="E120" s="95">
        <f t="shared" si="9"/>
        <v>0</v>
      </c>
      <c r="F120" s="90">
        <f t="shared" si="6"/>
        <v>0</v>
      </c>
      <c r="G120" s="91">
        <f t="shared" ref="G120" si="10">F120*0.2</f>
        <v>0</v>
      </c>
      <c r="H120" s="84"/>
    </row>
    <row r="121" spans="2:11" customFormat="1" outlineLevel="1">
      <c r="B121" s="94"/>
      <c r="C121" s="93"/>
      <c r="D121" s="94"/>
      <c r="E121" s="95"/>
      <c r="F121" s="90"/>
      <c r="G121" s="95"/>
      <c r="H121" s="84"/>
    </row>
    <row r="122" spans="2:11" customFormat="1">
      <c r="C122" s="1"/>
      <c r="D122" s="35" t="s">
        <v>12</v>
      </c>
      <c r="E122" s="46">
        <f>SUM(E84:E121)</f>
        <v>180381.06999999998</v>
      </c>
      <c r="F122" s="46">
        <f>SUM(F84:F121)</f>
        <v>150323.93</v>
      </c>
      <c r="G122" s="46">
        <f>ROUND(SUM(G84:G121),0)</f>
        <v>30057</v>
      </c>
      <c r="H122" s="75"/>
      <c r="K122">
        <v>445661</v>
      </c>
    </row>
    <row r="123" spans="2:11" customFormat="1" ht="15.75" thickBot="1">
      <c r="C123" s="1"/>
      <c r="D123" s="3"/>
      <c r="E123" s="51"/>
      <c r="F123" s="51"/>
      <c r="G123" s="51"/>
      <c r="H123" s="75"/>
    </row>
    <row r="124" spans="2:11" customFormat="1" ht="15.75" thickBot="1">
      <c r="B124" s="188" t="s">
        <v>76</v>
      </c>
      <c r="C124" s="189"/>
      <c r="D124" s="189"/>
      <c r="E124" s="189"/>
      <c r="F124" s="189"/>
      <c r="G124" s="190"/>
      <c r="H124" s="5"/>
    </row>
    <row r="125" spans="2:11" customFormat="1">
      <c r="B125" s="3" t="s">
        <v>241</v>
      </c>
      <c r="C125" s="1"/>
      <c r="E125" s="6"/>
      <c r="F125" s="6"/>
      <c r="G125" s="6"/>
      <c r="H125" s="6"/>
    </row>
    <row r="126" spans="2:11" customFormat="1">
      <c r="B126" s="35" t="s">
        <v>0</v>
      </c>
      <c r="C126" s="36" t="s">
        <v>73</v>
      </c>
      <c r="D126" s="35" t="s">
        <v>16</v>
      </c>
      <c r="E126" s="37" t="s">
        <v>2</v>
      </c>
      <c r="F126" s="37" t="s">
        <v>3</v>
      </c>
      <c r="G126" s="37" t="s">
        <v>4</v>
      </c>
      <c r="H126" s="6"/>
    </row>
    <row r="127" spans="2:11" customFormat="1">
      <c r="B127" s="38" t="s">
        <v>570</v>
      </c>
      <c r="C127" s="1">
        <v>44718</v>
      </c>
      <c r="D127" s="116" t="s">
        <v>468</v>
      </c>
      <c r="E127" s="40"/>
      <c r="F127" s="40">
        <f>G127/0.2</f>
        <v>1667.1999999999998</v>
      </c>
      <c r="G127" s="40">
        <v>333.44</v>
      </c>
      <c r="H127" s="74"/>
    </row>
    <row r="128" spans="2:11" customFormat="1">
      <c r="B128" s="38"/>
      <c r="C128" s="38"/>
      <c r="D128" s="39"/>
      <c r="E128" s="40"/>
      <c r="F128" s="40"/>
      <c r="G128" s="40"/>
      <c r="H128" s="13"/>
    </row>
    <row r="129" spans="2:11" customFormat="1">
      <c r="B129" s="3"/>
      <c r="C129" s="8"/>
      <c r="D129" s="35" t="s">
        <v>12</v>
      </c>
      <c r="E129" s="46">
        <f>SUM(E128:E128)</f>
        <v>0</v>
      </c>
      <c r="F129" s="46">
        <f>ROUND(SUM(F127:F128),0)</f>
        <v>1667</v>
      </c>
      <c r="G129" s="46">
        <f>SUM(G127:G128)</f>
        <v>333.44</v>
      </c>
      <c r="H129" s="75"/>
      <c r="K129" t="s">
        <v>302</v>
      </c>
    </row>
    <row r="130" spans="2:11" customFormat="1">
      <c r="C130" s="1"/>
      <c r="D130" s="3"/>
      <c r="E130" s="51"/>
      <c r="F130" s="51"/>
      <c r="G130" s="51"/>
      <c r="H130" s="75"/>
    </row>
    <row r="131" spans="2:11" customFormat="1">
      <c r="C131" s="1"/>
      <c r="D131" s="3"/>
      <c r="E131" s="51"/>
      <c r="F131" s="51"/>
      <c r="G131" s="51"/>
      <c r="H131" s="75"/>
    </row>
    <row r="132" spans="2:11" customFormat="1" ht="15.75" thickBot="1">
      <c r="C132" s="1"/>
      <c r="E132" s="15"/>
      <c r="F132" s="15"/>
      <c r="G132" s="15"/>
      <c r="H132" s="81"/>
    </row>
    <row r="133" spans="2:11" customFormat="1" ht="15.75" thickBot="1">
      <c r="B133" s="188" t="s">
        <v>6</v>
      </c>
      <c r="C133" s="189"/>
      <c r="D133" s="189"/>
      <c r="E133" s="189"/>
      <c r="F133" s="189"/>
      <c r="G133" s="190"/>
      <c r="H133" s="5"/>
    </row>
    <row r="134" spans="2:11" customFormat="1">
      <c r="B134" s="10" t="s">
        <v>10</v>
      </c>
      <c r="C134" s="1"/>
      <c r="E134" s="6"/>
      <c r="F134" s="6"/>
      <c r="G134" s="6"/>
      <c r="H134" s="6"/>
    </row>
    <row r="135" spans="2:11" customFormat="1">
      <c r="B135" s="35" t="s">
        <v>0</v>
      </c>
      <c r="C135" s="36" t="s">
        <v>73</v>
      </c>
      <c r="D135" s="35" t="s">
        <v>16</v>
      </c>
      <c r="E135" s="37" t="s">
        <v>2</v>
      </c>
      <c r="F135" s="37" t="s">
        <v>3</v>
      </c>
      <c r="G135" s="37" t="s">
        <v>4</v>
      </c>
      <c r="H135" s="6"/>
    </row>
    <row r="136" spans="2:11" customFormat="1">
      <c r="B136" s="39" t="s">
        <v>574</v>
      </c>
      <c r="C136" s="38">
        <v>44713</v>
      </c>
      <c r="D136" s="43" t="s">
        <v>571</v>
      </c>
      <c r="E136" s="41"/>
      <c r="F136" s="40">
        <v>15043.599999999999</v>
      </c>
      <c r="G136" s="44">
        <v>3008.72</v>
      </c>
      <c r="H136" s="76"/>
    </row>
    <row r="137" spans="2:11" customFormat="1" outlineLevel="1">
      <c r="B137" s="39" t="s">
        <v>575</v>
      </c>
      <c r="C137" s="38">
        <v>44713</v>
      </c>
      <c r="D137" s="43" t="s">
        <v>572</v>
      </c>
      <c r="E137" s="41"/>
      <c r="F137" s="40">
        <v>11280.75</v>
      </c>
      <c r="G137" s="44">
        <v>2256.15</v>
      </c>
      <c r="H137" s="76"/>
    </row>
    <row r="138" spans="2:11" customFormat="1" outlineLevel="1">
      <c r="B138" s="39" t="s">
        <v>576</v>
      </c>
      <c r="C138" s="38">
        <v>44713</v>
      </c>
      <c r="D138" s="43" t="s">
        <v>163</v>
      </c>
      <c r="E138" s="41"/>
      <c r="F138" s="40">
        <v>6687.9999999999991</v>
      </c>
      <c r="G138" s="44">
        <v>1337.6</v>
      </c>
      <c r="H138" s="76"/>
    </row>
    <row r="139" spans="2:11" customFormat="1" outlineLevel="1">
      <c r="B139" s="39" t="s">
        <v>577</v>
      </c>
      <c r="C139" s="38">
        <v>44713</v>
      </c>
      <c r="D139" s="43" t="s">
        <v>163</v>
      </c>
      <c r="E139" s="41"/>
      <c r="F139" s="40">
        <v>6687.9999999999991</v>
      </c>
      <c r="G139" s="44">
        <v>1337.6</v>
      </c>
      <c r="H139" s="76"/>
    </row>
    <row r="140" spans="2:11" customFormat="1" outlineLevel="1">
      <c r="B140" s="39" t="s">
        <v>578</v>
      </c>
      <c r="C140" s="38">
        <v>44713</v>
      </c>
      <c r="D140" s="43" t="s">
        <v>163</v>
      </c>
      <c r="E140" s="41"/>
      <c r="F140" s="40">
        <v>4978</v>
      </c>
      <c r="G140" s="44">
        <v>995.6</v>
      </c>
      <c r="H140" s="76"/>
    </row>
    <row r="141" spans="2:11" customFormat="1" outlineLevel="1">
      <c r="B141" s="39" t="s">
        <v>579</v>
      </c>
      <c r="C141" s="38">
        <v>44713</v>
      </c>
      <c r="D141" s="43" t="s">
        <v>520</v>
      </c>
      <c r="E141" s="41"/>
      <c r="F141" s="40">
        <v>7392</v>
      </c>
      <c r="G141" s="44">
        <v>1478.4</v>
      </c>
      <c r="H141" s="76"/>
    </row>
    <row r="142" spans="2:11" customFormat="1" outlineLevel="1">
      <c r="B142" s="39" t="s">
        <v>580</v>
      </c>
      <c r="C142" s="38">
        <v>44713</v>
      </c>
      <c r="D142" s="43" t="s">
        <v>535</v>
      </c>
      <c r="E142" s="41"/>
      <c r="F142" s="40">
        <v>12411.749999999998</v>
      </c>
      <c r="G142" s="44">
        <v>2482.35</v>
      </c>
      <c r="H142" s="76"/>
    </row>
    <row r="143" spans="2:11" customFormat="1" outlineLevel="1">
      <c r="B143" s="39" t="s">
        <v>581</v>
      </c>
      <c r="C143" s="38">
        <v>44714</v>
      </c>
      <c r="D143" s="43" t="s">
        <v>573</v>
      </c>
      <c r="E143" s="41"/>
      <c r="F143" s="40">
        <v>1460</v>
      </c>
      <c r="G143" s="44">
        <v>292</v>
      </c>
      <c r="H143" s="76"/>
    </row>
    <row r="144" spans="2:11" customFormat="1" outlineLevel="1">
      <c r="B144" s="39" t="s">
        <v>582</v>
      </c>
      <c r="C144" s="38">
        <v>44729</v>
      </c>
      <c r="D144" s="43" t="s">
        <v>393</v>
      </c>
      <c r="E144" s="41"/>
      <c r="F144" s="40">
        <v>308</v>
      </c>
      <c r="G144" s="44">
        <v>61.6</v>
      </c>
      <c r="H144" s="76"/>
    </row>
    <row r="145" spans="2:11" customFormat="1" outlineLevel="1">
      <c r="B145" s="39"/>
      <c r="C145" s="38"/>
      <c r="D145" s="43"/>
      <c r="E145" s="41"/>
      <c r="F145" s="40"/>
      <c r="G145" s="44">
        <v>0</v>
      </c>
      <c r="H145" s="76"/>
    </row>
    <row r="146" spans="2:11" customFormat="1" outlineLevel="1">
      <c r="B146" s="39"/>
      <c r="C146" s="38"/>
      <c r="D146" s="43"/>
      <c r="E146" s="40"/>
      <c r="F146" s="41"/>
      <c r="G146" s="44"/>
      <c r="H146" s="76"/>
    </row>
    <row r="147" spans="2:11" customFormat="1" outlineLevel="1">
      <c r="B147" s="39"/>
      <c r="C147" s="38"/>
      <c r="D147" s="43"/>
      <c r="E147" s="40"/>
      <c r="F147" s="41"/>
      <c r="G147" s="44">
        <f t="shared" ref="G147" si="11">F147*0.2</f>
        <v>0</v>
      </c>
      <c r="H147" s="76"/>
      <c r="J147" s="9"/>
    </row>
    <row r="148" spans="2:11" customFormat="1">
      <c r="C148" s="1"/>
      <c r="D148" s="35" t="s">
        <v>13</v>
      </c>
      <c r="E148" s="37"/>
      <c r="F148" s="37">
        <f>SUM(F136:F147)</f>
        <v>66250.100000000006</v>
      </c>
      <c r="G148" s="37">
        <f>SUM(G136:G147)</f>
        <v>13250.02</v>
      </c>
      <c r="H148" s="6"/>
      <c r="K148" t="s">
        <v>303</v>
      </c>
    </row>
    <row r="149" spans="2:11" customFormat="1" ht="15.75" thickBot="1">
      <c r="C149" s="1"/>
      <c r="E149" s="13"/>
      <c r="F149" s="13"/>
      <c r="G149" s="13"/>
      <c r="H149" s="13"/>
    </row>
    <row r="150" spans="2:11" customFormat="1" ht="15.75" thickBot="1">
      <c r="B150" s="191" t="s">
        <v>285</v>
      </c>
      <c r="C150" s="192"/>
      <c r="D150" s="192"/>
      <c r="E150" s="20"/>
      <c r="F150" s="20"/>
      <c r="G150" s="21">
        <f>ROUND(G79+G122+G129+G148,0)</f>
        <v>44271</v>
      </c>
      <c r="H150" s="79"/>
      <c r="I150" s="6" t="s">
        <v>286</v>
      </c>
    </row>
    <row r="151" spans="2:11" customFormat="1">
      <c r="C151" s="1"/>
      <c r="E151" s="13"/>
      <c r="F151" s="13"/>
      <c r="G151" s="13"/>
      <c r="H151" s="13"/>
      <c r="J151" s="12"/>
    </row>
    <row r="153" spans="2:11" customFormat="1">
      <c r="C153" s="1"/>
      <c r="D153" s="3" t="s">
        <v>8</v>
      </c>
      <c r="E153" s="6"/>
      <c r="F153" s="6"/>
      <c r="G153" s="6">
        <v>11656</v>
      </c>
      <c r="H153" s="6"/>
      <c r="I153" s="6" t="s">
        <v>289</v>
      </c>
      <c r="J153" s="9"/>
    </row>
    <row r="154" spans="2:11" customFormat="1" ht="15.75" thickBot="1">
      <c r="C154" s="1"/>
      <c r="D154" s="3"/>
      <c r="E154" s="6"/>
      <c r="F154" s="6"/>
      <c r="G154" s="6"/>
      <c r="H154" s="6"/>
      <c r="J154" s="9"/>
    </row>
    <row r="155" spans="2:11" customFormat="1" ht="15.75" thickBot="1">
      <c r="B155" s="198" t="s">
        <v>287</v>
      </c>
      <c r="C155" s="199"/>
      <c r="D155" s="199"/>
      <c r="E155" s="103"/>
      <c r="F155" s="103"/>
      <c r="G155" s="104">
        <f>G61+G150+G153</f>
        <v>55927</v>
      </c>
      <c r="H155" s="79"/>
      <c r="I155" s="6" t="s">
        <v>288</v>
      </c>
    </row>
    <row r="156" spans="2:11" customFormat="1">
      <c r="C156" s="1"/>
      <c r="D156" s="3"/>
      <c r="E156" s="6"/>
      <c r="F156" s="6"/>
      <c r="G156" s="6"/>
      <c r="H156" s="6"/>
    </row>
    <row r="157" spans="2:11" customFormat="1">
      <c r="C157" s="1"/>
      <c r="D157" s="3" t="s">
        <v>250</v>
      </c>
      <c r="E157" s="6"/>
      <c r="F157" s="6"/>
      <c r="G157" s="16">
        <f>IF((G47-G155)&gt;0,(G47-G155),0)</f>
        <v>0</v>
      </c>
      <c r="H157" s="85"/>
      <c r="I157" s="6" t="s">
        <v>290</v>
      </c>
    </row>
    <row r="158" spans="2:11" customFormat="1">
      <c r="C158" s="1"/>
      <c r="D158" s="3"/>
      <c r="E158" s="6"/>
      <c r="F158" s="6"/>
      <c r="G158" s="6"/>
      <c r="H158" s="6"/>
    </row>
    <row r="159" spans="2:11" customFormat="1">
      <c r="C159" s="1"/>
      <c r="D159" s="3" t="s">
        <v>9</v>
      </c>
      <c r="E159" s="6"/>
      <c r="F159" s="6"/>
      <c r="G159" s="16">
        <f>IF((G47-G155)&lt;0,-(G47-G155),0)</f>
        <v>42344</v>
      </c>
      <c r="H159" s="85"/>
      <c r="I159" s="6" t="s">
        <v>291</v>
      </c>
    </row>
    <row r="161" spans="3:9" customFormat="1">
      <c r="C161" s="1"/>
      <c r="D161" s="3" t="s">
        <v>251</v>
      </c>
      <c r="E161" s="13"/>
      <c r="F161" s="13"/>
      <c r="G161" s="6">
        <v>0</v>
      </c>
      <c r="H161" s="6"/>
      <c r="I161" s="6" t="s">
        <v>292</v>
      </c>
    </row>
    <row r="162" spans="3:9" customFormat="1">
      <c r="C162" s="1"/>
      <c r="D162" s="3"/>
      <c r="E162" s="13"/>
      <c r="F162" s="13"/>
      <c r="G162" s="6"/>
      <c r="H162" s="6"/>
    </row>
    <row r="163" spans="3:9" customFormat="1">
      <c r="C163" s="1"/>
      <c r="D163" s="3" t="s">
        <v>252</v>
      </c>
      <c r="E163" s="13"/>
      <c r="F163" s="13"/>
      <c r="G163" s="6">
        <f>+G159-G161</f>
        <v>42344</v>
      </c>
      <c r="H163" s="6"/>
      <c r="I163" s="6" t="s">
        <v>293</v>
      </c>
    </row>
  </sheetData>
  <autoFilter ref="B83:G120" xr:uid="{0A74FEDC-2AFF-4E71-B1D9-F09573DBF6E8}"/>
  <mergeCells count="12">
    <mergeCell ref="B155:D155"/>
    <mergeCell ref="B4:G4"/>
    <mergeCell ref="B6:G6"/>
    <mergeCell ref="B17:G17"/>
    <mergeCell ref="B26:G26"/>
    <mergeCell ref="B32:G32"/>
    <mergeCell ref="B47:D47"/>
    <mergeCell ref="B52:G52"/>
    <mergeCell ref="B61:D61"/>
    <mergeCell ref="B124:G124"/>
    <mergeCell ref="B133:G133"/>
    <mergeCell ref="B150:D150"/>
  </mergeCells>
  <pageMargins left="0.7" right="0.7" top="0.75" bottom="0.75" header="0.3" footer="0.3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31D7-C06D-43C0-815D-ECFE03929584}">
  <dimension ref="A1:M195"/>
  <sheetViews>
    <sheetView showGridLines="0" zoomScale="90" zoomScaleNormal="90" zoomScaleSheetLayoutView="80" workbookViewId="0">
      <pane ySplit="8" topLeftCell="A101" activePane="bottomLeft" state="frozen"/>
      <selection activeCell="C2" sqref="C2"/>
      <selection pane="bottomLeft"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1:13" ht="15.75" thickBot="1"/>
    <row r="2" spans="1:13" ht="15.75" thickBot="1">
      <c r="B2" s="26" t="s">
        <v>15</v>
      </c>
      <c r="C2" s="25">
        <v>44743</v>
      </c>
    </row>
    <row r="3" spans="1:13" ht="15.75" thickBot="1">
      <c r="B3" s="7"/>
    </row>
    <row r="4" spans="1:13" ht="19.5" thickBot="1">
      <c r="B4" s="193" t="s">
        <v>17</v>
      </c>
      <c r="C4" s="194"/>
      <c r="D4" s="194"/>
      <c r="E4" s="194"/>
      <c r="F4" s="194"/>
      <c r="G4" s="195"/>
      <c r="H4" s="73"/>
    </row>
    <row r="5" spans="1:13" ht="19.5" thickBot="1">
      <c r="C5" s="2"/>
    </row>
    <row r="6" spans="1:13" ht="15.75" thickBot="1">
      <c r="B6" s="188" t="s">
        <v>7</v>
      </c>
      <c r="C6" s="189"/>
      <c r="D6" s="189"/>
      <c r="E6" s="189"/>
      <c r="F6" s="189"/>
      <c r="G6" s="190"/>
      <c r="H6" s="5"/>
    </row>
    <row r="7" spans="1:13">
      <c r="B7" s="3" t="s">
        <v>248</v>
      </c>
      <c r="C7" s="4"/>
      <c r="D7" s="5"/>
      <c r="E7" s="14"/>
      <c r="F7" s="14"/>
      <c r="G7" s="14"/>
      <c r="H7" s="14"/>
    </row>
    <row r="8" spans="1:13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  <c r="J8" s="6" t="s">
        <v>687</v>
      </c>
    </row>
    <row r="9" spans="1:13">
      <c r="B9" s="38"/>
      <c r="C9" s="53">
        <v>44746</v>
      </c>
      <c r="D9" s="69" t="s">
        <v>623</v>
      </c>
      <c r="E9" s="40"/>
      <c r="F9" s="41">
        <v>100000</v>
      </c>
      <c r="G9" s="41" t="s">
        <v>295</v>
      </c>
    </row>
    <row r="10" spans="1:13">
      <c r="B10" s="106"/>
      <c r="C10" s="53">
        <v>44749</v>
      </c>
      <c r="D10" s="39" t="s">
        <v>624</v>
      </c>
      <c r="E10" s="40"/>
      <c r="F10" s="133">
        <v>145568</v>
      </c>
      <c r="G10" s="41" t="s">
        <v>305</v>
      </c>
    </row>
    <row r="11" spans="1:13">
      <c r="B11" s="106"/>
      <c r="C11" s="53">
        <v>44768</v>
      </c>
      <c r="D11" s="39" t="s">
        <v>623</v>
      </c>
      <c r="E11" s="40"/>
      <c r="F11" s="41">
        <v>142613.32999999999</v>
      </c>
      <c r="G11" s="41" t="s">
        <v>295</v>
      </c>
    </row>
    <row r="12" spans="1:13">
      <c r="B12" s="106"/>
      <c r="C12" s="53">
        <v>44771</v>
      </c>
      <c r="D12" s="39" t="s">
        <v>624</v>
      </c>
      <c r="E12" s="40"/>
      <c r="F12" s="133">
        <v>168751.35999999999</v>
      </c>
      <c r="G12" s="41" t="s">
        <v>305</v>
      </c>
    </row>
    <row r="13" spans="1:13">
      <c r="B13" s="106"/>
      <c r="C13" s="53"/>
      <c r="D13" s="39"/>
      <c r="E13" s="40"/>
      <c r="F13" s="41"/>
      <c r="G13" s="41"/>
    </row>
    <row r="14" spans="1:13">
      <c r="B14" s="106"/>
      <c r="C14" s="53"/>
      <c r="D14" s="39"/>
      <c r="E14" s="40"/>
      <c r="F14" s="41"/>
      <c r="G14" s="41"/>
    </row>
    <row r="15" spans="1:13" s="123" customFormat="1">
      <c r="A15" s="3"/>
      <c r="B15" s="3"/>
      <c r="C15" s="8"/>
      <c r="D15" s="35" t="s">
        <v>12</v>
      </c>
      <c r="E15" s="37"/>
      <c r="F15" s="37">
        <f>ROUND(SUM(F9:F14),0)</f>
        <v>556933</v>
      </c>
      <c r="G15" s="37"/>
      <c r="H15" s="6"/>
      <c r="I15" s="6" t="s">
        <v>298</v>
      </c>
      <c r="J15" s="3"/>
      <c r="K15" s="3"/>
      <c r="L15" s="3"/>
      <c r="M15" s="3"/>
    </row>
    <row r="16" spans="1:13" ht="15.75" thickBot="1"/>
    <row r="17" spans="1:13" ht="15.75" thickBot="1">
      <c r="B17" s="188" t="s">
        <v>76</v>
      </c>
      <c r="C17" s="189"/>
      <c r="D17" s="189"/>
      <c r="E17" s="189"/>
      <c r="F17" s="189"/>
      <c r="G17" s="190"/>
      <c r="H17" s="5"/>
    </row>
    <row r="18" spans="1:13">
      <c r="B18" s="3" t="s">
        <v>241</v>
      </c>
      <c r="E18" s="6"/>
      <c r="F18" s="6"/>
      <c r="G18" s="6"/>
      <c r="H18" s="6"/>
    </row>
    <row r="19" spans="1:13">
      <c r="B19" s="35" t="s">
        <v>0</v>
      </c>
      <c r="C19" s="36" t="s">
        <v>73</v>
      </c>
      <c r="D19" s="35" t="s">
        <v>16</v>
      </c>
      <c r="E19" s="37" t="s">
        <v>2</v>
      </c>
      <c r="F19" s="37" t="s">
        <v>3</v>
      </c>
      <c r="G19" s="37" t="s">
        <v>4</v>
      </c>
      <c r="H19" s="6"/>
    </row>
    <row r="20" spans="1:13">
      <c r="B20" s="38" t="s">
        <v>626</v>
      </c>
      <c r="C20" s="1">
        <v>44743</v>
      </c>
      <c r="D20" s="116" t="s">
        <v>625</v>
      </c>
      <c r="E20" s="40"/>
      <c r="F20" s="40">
        <f>G20/0.2</f>
        <v>720</v>
      </c>
      <c r="G20" s="40">
        <v>144</v>
      </c>
      <c r="H20" s="74"/>
    </row>
    <row r="21" spans="1:13" outlineLevel="1">
      <c r="B21" s="38" t="s">
        <v>627</v>
      </c>
      <c r="C21" s="38">
        <v>44745</v>
      </c>
      <c r="D21" s="39" t="s">
        <v>468</v>
      </c>
      <c r="E21" s="40"/>
      <c r="F21" s="40">
        <f>G21/0.2</f>
        <v>1666.6999999999998</v>
      </c>
      <c r="G21" s="40">
        <v>333.34</v>
      </c>
      <c r="H21" s="74"/>
    </row>
    <row r="22" spans="1:13" outlineLevel="1">
      <c r="B22" s="38"/>
      <c r="C22" s="38"/>
      <c r="D22" s="39"/>
      <c r="E22" s="40"/>
      <c r="F22" s="40"/>
      <c r="G22" s="40"/>
      <c r="H22" s="74"/>
    </row>
    <row r="23" spans="1:13" outlineLevel="1">
      <c r="B23" s="39"/>
      <c r="C23" s="45"/>
      <c r="D23" s="39"/>
      <c r="E23" s="41"/>
      <c r="F23" s="41"/>
      <c r="G23" s="41"/>
    </row>
    <row r="24" spans="1:13">
      <c r="B24" s="3"/>
      <c r="C24" s="8"/>
      <c r="D24" s="35" t="s">
        <v>12</v>
      </c>
      <c r="E24" s="46">
        <f>SUM(E23:E23)</f>
        <v>0</v>
      </c>
      <c r="F24" s="86">
        <f>ROUND(SUM(F20:F23),0)</f>
        <v>2387</v>
      </c>
      <c r="G24" s="142">
        <f>ROUND(SUM(G20:G23),0)</f>
        <v>477</v>
      </c>
      <c r="H24" s="75"/>
      <c r="I24" s="6" t="s">
        <v>299</v>
      </c>
      <c r="L24" t="s">
        <v>302</v>
      </c>
    </row>
    <row r="25" spans="1:13" ht="15.75" thickBot="1">
      <c r="B25" s="3"/>
      <c r="C25" s="8"/>
      <c r="D25" s="3"/>
      <c r="E25" s="51"/>
      <c r="F25" s="51"/>
      <c r="G25" s="51"/>
      <c r="H25" s="75"/>
    </row>
    <row r="26" spans="1:13" ht="15.75" thickBot="1">
      <c r="B26" s="188" t="s">
        <v>78</v>
      </c>
      <c r="C26" s="189"/>
      <c r="D26" s="189"/>
      <c r="E26" s="189"/>
      <c r="F26" s="189"/>
      <c r="G26" s="190"/>
      <c r="H26" s="5"/>
    </row>
    <row r="27" spans="1:13">
      <c r="B27" s="3" t="s">
        <v>77</v>
      </c>
      <c r="E27" s="6"/>
      <c r="F27" s="6"/>
      <c r="G27" s="6"/>
      <c r="H27" s="6"/>
    </row>
    <row r="28" spans="1:13">
      <c r="B28" s="35" t="s">
        <v>0</v>
      </c>
      <c r="C28" s="36" t="s">
        <v>73</v>
      </c>
      <c r="D28" s="35" t="s">
        <v>16</v>
      </c>
      <c r="E28" s="37" t="s">
        <v>2</v>
      </c>
      <c r="F28" s="37" t="s">
        <v>3</v>
      </c>
      <c r="G28" s="37" t="s">
        <v>4</v>
      </c>
      <c r="H28" s="6"/>
      <c r="J28" s="9"/>
    </row>
    <row r="29" spans="1:13">
      <c r="B29" s="38"/>
      <c r="C29" s="38">
        <v>44767</v>
      </c>
      <c r="D29" s="39" t="s">
        <v>628</v>
      </c>
      <c r="E29" s="40"/>
      <c r="F29" s="40">
        <f>G29/0.2</f>
        <v>58.349999999999994</v>
      </c>
      <c r="G29" s="40">
        <v>11.67</v>
      </c>
      <c r="H29" s="74"/>
      <c r="J29" s="9"/>
    </row>
    <row r="30" spans="1:13" s="123" customFormat="1">
      <c r="A30" s="3"/>
      <c r="B30" s="3"/>
      <c r="C30" s="8"/>
      <c r="D30" s="35" t="s">
        <v>12</v>
      </c>
      <c r="E30" s="46">
        <f>SUM(E29)</f>
        <v>0</v>
      </c>
      <c r="F30" s="46">
        <f>SUM(F29)</f>
        <v>58.349999999999994</v>
      </c>
      <c r="G30" s="46">
        <f>ROUND(SUM(G29),0)</f>
        <v>12</v>
      </c>
      <c r="H30" s="75"/>
      <c r="I30" s="3"/>
      <c r="J30" s="3"/>
      <c r="K30" s="3"/>
      <c r="L30">
        <v>4457100</v>
      </c>
      <c r="M30" s="3"/>
    </row>
    <row r="31" spans="1:13" ht="15.75" thickBot="1"/>
    <row r="32" spans="1:13" ht="15.75" thickBot="1">
      <c r="B32" s="188" t="s">
        <v>6</v>
      </c>
      <c r="C32" s="189"/>
      <c r="D32" s="189"/>
      <c r="E32" s="189"/>
      <c r="F32" s="189"/>
      <c r="G32" s="190"/>
      <c r="H32" s="5"/>
      <c r="J32" s="6" t="s">
        <v>687</v>
      </c>
    </row>
    <row r="33" spans="2:11">
      <c r="B33" s="10" t="s">
        <v>690</v>
      </c>
      <c r="E33" s="6"/>
      <c r="F33" s="6"/>
      <c r="G33" s="6"/>
      <c r="H33" s="6"/>
    </row>
    <row r="34" spans="2:11">
      <c r="B34" s="35" t="s">
        <v>0</v>
      </c>
      <c r="C34" s="36" t="s">
        <v>73</v>
      </c>
      <c r="D34" s="35" t="s">
        <v>16</v>
      </c>
      <c r="E34" s="37" t="s">
        <v>2</v>
      </c>
      <c r="F34" s="37" t="s">
        <v>3</v>
      </c>
      <c r="G34" s="37" t="s">
        <v>4</v>
      </c>
      <c r="H34" s="6"/>
    </row>
    <row r="35" spans="2:11">
      <c r="B35" s="39" t="s">
        <v>630</v>
      </c>
      <c r="C35" s="38">
        <v>44743</v>
      </c>
      <c r="D35" s="43" t="s">
        <v>520</v>
      </c>
      <c r="E35" s="41"/>
      <c r="F35" s="141">
        <f>G35/0.2</f>
        <v>11600</v>
      </c>
      <c r="G35" s="44">
        <v>2320</v>
      </c>
      <c r="H35" s="76"/>
      <c r="I35" s="52"/>
      <c r="J35" s="134">
        <v>622600</v>
      </c>
    </row>
    <row r="36" spans="2:11">
      <c r="B36" s="39" t="s">
        <v>631</v>
      </c>
      <c r="C36" s="38">
        <v>44743</v>
      </c>
      <c r="D36" s="43" t="s">
        <v>393</v>
      </c>
      <c r="E36" s="41"/>
      <c r="F36" s="141">
        <f t="shared" ref="F36:F43" si="0">G36/0.2</f>
        <v>2218</v>
      </c>
      <c r="G36" s="44">
        <v>443.6</v>
      </c>
      <c r="H36" s="76"/>
      <c r="I36" s="52"/>
      <c r="J36" s="134">
        <v>622600</v>
      </c>
    </row>
    <row r="37" spans="2:11" customFormat="1">
      <c r="B37" s="39" t="s">
        <v>633</v>
      </c>
      <c r="C37" s="38">
        <v>44743</v>
      </c>
      <c r="D37" s="43" t="s">
        <v>520</v>
      </c>
      <c r="E37" s="41"/>
      <c r="F37" s="141">
        <f>G37/0.2</f>
        <v>7056</v>
      </c>
      <c r="G37" s="44">
        <v>1411.2</v>
      </c>
      <c r="H37" s="76"/>
      <c r="I37" s="52"/>
      <c r="J37" s="134">
        <v>622600</v>
      </c>
    </row>
    <row r="38" spans="2:11" customFormat="1">
      <c r="B38" s="39" t="s">
        <v>686</v>
      </c>
      <c r="C38" s="38">
        <v>44743</v>
      </c>
      <c r="D38" s="43" t="s">
        <v>163</v>
      </c>
      <c r="E38" s="41"/>
      <c r="F38" s="141">
        <f t="shared" ref="F38" si="1">G38/0.2</f>
        <v>6003.9999999999991</v>
      </c>
      <c r="G38" s="44">
        <v>1200.8</v>
      </c>
      <c r="H38" s="76"/>
      <c r="I38" s="52"/>
      <c r="J38" s="134">
        <v>611010</v>
      </c>
    </row>
    <row r="39" spans="2:11" customFormat="1">
      <c r="B39" s="39" t="s">
        <v>634</v>
      </c>
      <c r="C39" s="38">
        <v>44743</v>
      </c>
      <c r="D39" s="43" t="s">
        <v>163</v>
      </c>
      <c r="E39" s="41"/>
      <c r="F39" s="141">
        <f t="shared" si="0"/>
        <v>6080</v>
      </c>
      <c r="G39" s="44">
        <v>1216</v>
      </c>
      <c r="H39" s="76"/>
      <c r="I39" s="52"/>
      <c r="J39" s="134">
        <v>611010</v>
      </c>
    </row>
    <row r="40" spans="2:11" customFormat="1">
      <c r="B40" s="39" t="s">
        <v>635</v>
      </c>
      <c r="C40" s="38">
        <v>44743</v>
      </c>
      <c r="D40" s="43" t="s">
        <v>163</v>
      </c>
      <c r="E40" s="41"/>
      <c r="F40" s="141">
        <f t="shared" si="0"/>
        <v>6080</v>
      </c>
      <c r="G40" s="44">
        <v>1216</v>
      </c>
      <c r="H40" s="76"/>
      <c r="I40" s="52"/>
      <c r="J40" s="134">
        <v>611010</v>
      </c>
    </row>
    <row r="41" spans="2:11" customFormat="1">
      <c r="B41" s="39" t="s">
        <v>636</v>
      </c>
      <c r="C41" s="38">
        <v>44754</v>
      </c>
      <c r="D41" s="43" t="s">
        <v>393</v>
      </c>
      <c r="E41" s="41"/>
      <c r="F41" s="141">
        <f t="shared" si="0"/>
        <v>817</v>
      </c>
      <c r="G41" s="44">
        <v>163.4</v>
      </c>
      <c r="H41" s="76"/>
      <c r="I41" s="52"/>
      <c r="J41" s="134">
        <v>622600</v>
      </c>
    </row>
    <row r="42" spans="2:11" customFormat="1">
      <c r="B42" s="39" t="s">
        <v>637</v>
      </c>
      <c r="C42" s="38">
        <v>44764</v>
      </c>
      <c r="D42" s="43" t="s">
        <v>393</v>
      </c>
      <c r="E42" s="41"/>
      <c r="F42" s="141">
        <f t="shared" si="0"/>
        <v>304.39999999999998</v>
      </c>
      <c r="G42" s="44">
        <v>60.88</v>
      </c>
      <c r="H42" s="76"/>
      <c r="I42" s="52"/>
      <c r="J42" s="134">
        <v>622600</v>
      </c>
    </row>
    <row r="43" spans="2:11" customFormat="1">
      <c r="B43" s="39" t="s">
        <v>638</v>
      </c>
      <c r="C43" s="38">
        <v>44764</v>
      </c>
      <c r="D43" s="43" t="s">
        <v>393</v>
      </c>
      <c r="E43" s="41"/>
      <c r="F43" s="141">
        <f t="shared" si="0"/>
        <v>712</v>
      </c>
      <c r="G43" s="44">
        <v>142.4</v>
      </c>
      <c r="H43" s="76"/>
      <c r="I43" s="52"/>
      <c r="J43" s="134">
        <v>622600</v>
      </c>
    </row>
    <row r="44" spans="2:11" customFormat="1" outlineLevel="1">
      <c r="C44" s="1"/>
      <c r="D44" s="43"/>
      <c r="E44" s="40"/>
      <c r="F44" s="40"/>
      <c r="G44" s="44"/>
      <c r="H44" s="76"/>
    </row>
    <row r="45" spans="2:11" customFormat="1">
      <c r="C45" s="1"/>
      <c r="D45" s="35" t="s">
        <v>13</v>
      </c>
      <c r="E45" s="37"/>
      <c r="F45" s="37">
        <f>SUM(F35:F43)</f>
        <v>40871.4</v>
      </c>
      <c r="G45" s="143">
        <f>ROUND(SUM(G35:G43),0)</f>
        <v>8174</v>
      </c>
      <c r="H45" s="6"/>
      <c r="I45" s="6" t="s">
        <v>300</v>
      </c>
      <c r="K45" t="s">
        <v>303</v>
      </c>
    </row>
    <row r="46" spans="2:11" customFormat="1">
      <c r="C46" s="1"/>
      <c r="D46" s="3"/>
      <c r="E46" s="6"/>
      <c r="F46" s="6"/>
      <c r="G46" s="6"/>
      <c r="H46" s="6"/>
      <c r="I46" s="6"/>
    </row>
    <row r="47" spans="2:11" customFormat="1">
      <c r="B47" s="3" t="s">
        <v>698</v>
      </c>
      <c r="C47" s="1"/>
      <c r="D47" s="3"/>
      <c r="E47" s="6"/>
      <c r="F47" s="6"/>
      <c r="G47" s="6"/>
      <c r="H47" s="6"/>
      <c r="I47" s="6"/>
    </row>
    <row r="48" spans="2:11" customFormat="1">
      <c r="C48" s="1"/>
      <c r="D48" s="3"/>
      <c r="E48" s="6"/>
      <c r="F48" s="6"/>
      <c r="G48" s="6"/>
      <c r="H48" s="6"/>
      <c r="I48" s="6"/>
    </row>
    <row r="49" spans="2:11" customFormat="1">
      <c r="B49" s="35" t="s">
        <v>0</v>
      </c>
      <c r="C49" s="36" t="s">
        <v>73</v>
      </c>
      <c r="D49" s="35" t="s">
        <v>16</v>
      </c>
      <c r="E49" s="37" t="s">
        <v>2</v>
      </c>
      <c r="F49" s="37" t="s">
        <v>3</v>
      </c>
      <c r="G49" s="37" t="s">
        <v>4</v>
      </c>
      <c r="H49" s="6"/>
      <c r="I49" s="6"/>
    </row>
    <row r="50" spans="2:11" customFormat="1">
      <c r="B50" s="39" t="s">
        <v>632</v>
      </c>
      <c r="C50" s="38">
        <v>44743</v>
      </c>
      <c r="D50" s="43" t="s">
        <v>629</v>
      </c>
      <c r="E50" s="41"/>
      <c r="F50" s="40">
        <f t="shared" ref="F50" si="2">G50/0.2</f>
        <v>1358.8000000000011</v>
      </c>
      <c r="G50" s="44">
        <f>2914.28-2642.52</f>
        <v>271.76000000000022</v>
      </c>
      <c r="H50" s="6"/>
      <c r="I50" s="6"/>
    </row>
    <row r="51" spans="2:11" customFormat="1">
      <c r="B51" s="39" t="s">
        <v>632</v>
      </c>
      <c r="C51" s="38">
        <v>44743</v>
      </c>
      <c r="D51" s="43" t="s">
        <v>629</v>
      </c>
      <c r="E51" s="37"/>
      <c r="F51" s="41">
        <v>13212.59</v>
      </c>
      <c r="G51" s="41">
        <v>2642.52</v>
      </c>
      <c r="H51" s="6"/>
      <c r="I51" s="6"/>
      <c r="J51" s="134" t="s">
        <v>688</v>
      </c>
    </row>
    <row r="52" spans="2:11" customFormat="1">
      <c r="B52" s="39" t="s">
        <v>89</v>
      </c>
      <c r="C52" s="38">
        <v>44773</v>
      </c>
      <c r="D52" s="43" t="s">
        <v>567</v>
      </c>
      <c r="E52" s="40"/>
      <c r="F52" s="40">
        <f t="shared" ref="F52" si="3">G52/0.2</f>
        <v>527</v>
      </c>
      <c r="G52" s="44">
        <v>105.4</v>
      </c>
      <c r="H52" s="6"/>
      <c r="I52" s="6"/>
      <c r="J52" s="134">
        <v>606400</v>
      </c>
    </row>
    <row r="53" spans="2:11" customFormat="1">
      <c r="C53" s="1"/>
      <c r="D53" s="43"/>
      <c r="E53" s="40"/>
      <c r="F53" s="40"/>
      <c r="G53" s="44"/>
      <c r="H53" s="76"/>
    </row>
    <row r="54" spans="2:11" customFormat="1">
      <c r="C54" s="1"/>
      <c r="D54" s="35" t="s">
        <v>13</v>
      </c>
      <c r="E54" s="37"/>
      <c r="F54" s="37">
        <f>F50+F51+F52</f>
        <v>15098.390000000001</v>
      </c>
      <c r="G54" s="143">
        <f>ROUND(SUM(G50:G52),0)</f>
        <v>3020</v>
      </c>
      <c r="H54" s="6"/>
      <c r="I54" s="6" t="s">
        <v>689</v>
      </c>
      <c r="K54" t="s">
        <v>303</v>
      </c>
    </row>
    <row r="55" spans="2:11" customFormat="1" ht="16.5" customHeight="1" thickBot="1">
      <c r="C55" s="1"/>
      <c r="E55" s="13"/>
      <c r="F55" s="13"/>
      <c r="G55" s="13"/>
      <c r="H55" s="13"/>
    </row>
    <row r="56" spans="2:11" customFormat="1" ht="15.75" thickBot="1">
      <c r="B56" s="196" t="s">
        <v>415</v>
      </c>
      <c r="C56" s="197"/>
      <c r="D56" s="197"/>
      <c r="E56" s="17"/>
      <c r="F56" s="18">
        <f>F24+F45+F30+F54</f>
        <v>58415.14</v>
      </c>
      <c r="G56" s="19">
        <f>G24+G30+G45+G54</f>
        <v>11683</v>
      </c>
      <c r="H56" s="77"/>
      <c r="I56" s="6" t="s">
        <v>304</v>
      </c>
    </row>
    <row r="58" spans="2:11" ht="15.75" thickBot="1">
      <c r="B58" s="129"/>
      <c r="C58" s="129"/>
      <c r="D58" s="129"/>
      <c r="E58" s="130"/>
      <c r="F58" s="131"/>
      <c r="G58" s="131"/>
    </row>
    <row r="59" spans="2:11" customFormat="1" ht="15.75" thickBot="1">
      <c r="B59" s="22"/>
      <c r="C59" s="23"/>
      <c r="D59" s="22"/>
      <c r="E59" s="24"/>
      <c r="F59" s="24"/>
      <c r="G59" s="24"/>
      <c r="H59" s="13"/>
    </row>
    <row r="60" spans="2:11" customFormat="1" ht="15.75" thickBot="1">
      <c r="C60" s="1"/>
      <c r="E60" s="13"/>
      <c r="F60" s="13"/>
      <c r="G60" s="13"/>
      <c r="H60" s="13"/>
    </row>
    <row r="61" spans="2:11" customFormat="1" ht="15.75" thickBot="1">
      <c r="B61" s="188" t="s">
        <v>11</v>
      </c>
      <c r="C61" s="189"/>
      <c r="D61" s="189"/>
      <c r="E61" s="189"/>
      <c r="F61" s="189"/>
      <c r="G61" s="190"/>
      <c r="H61" s="5"/>
    </row>
    <row r="62" spans="2:11" customFormat="1">
      <c r="B62" s="54"/>
      <c r="C62" s="54"/>
      <c r="D62" s="54"/>
      <c r="E62" s="54"/>
      <c r="F62" s="54"/>
      <c r="G62" s="54"/>
      <c r="H62" s="5"/>
    </row>
    <row r="63" spans="2:11" customFormat="1">
      <c r="B63" s="3" t="s">
        <v>696</v>
      </c>
      <c r="C63" s="54"/>
      <c r="D63" s="54"/>
      <c r="E63" s="54"/>
      <c r="F63" s="54"/>
      <c r="G63" s="54"/>
      <c r="H63" s="5"/>
    </row>
    <row r="64" spans="2:11" customFormat="1">
      <c r="B64" s="54"/>
      <c r="C64" s="54"/>
      <c r="D64" s="54"/>
      <c r="E64" s="54"/>
      <c r="F64" s="54"/>
      <c r="G64" s="54"/>
      <c r="H64" s="5"/>
    </row>
    <row r="65" spans="2:9" customFormat="1">
      <c r="B65" s="35" t="s">
        <v>0</v>
      </c>
      <c r="C65" s="36" t="s">
        <v>73</v>
      </c>
      <c r="D65" s="35" t="s">
        <v>16</v>
      </c>
      <c r="E65" s="37" t="s">
        <v>2</v>
      </c>
      <c r="F65" s="37" t="s">
        <v>3</v>
      </c>
      <c r="G65" s="37" t="s">
        <v>4</v>
      </c>
      <c r="H65" s="6"/>
    </row>
    <row r="66" spans="2:9" customFormat="1">
      <c r="B66" s="96" t="s">
        <v>640</v>
      </c>
      <c r="C66" s="72">
        <v>44750</v>
      </c>
      <c r="D66" s="116" t="s">
        <v>639</v>
      </c>
      <c r="E66" s="41"/>
      <c r="F66" s="40">
        <f>I66/0.2</f>
        <v>1583.3</v>
      </c>
      <c r="G66" s="91">
        <f>+F66*0.2</f>
        <v>316.66000000000003</v>
      </c>
      <c r="H66" s="76"/>
      <c r="I66" s="13">
        <v>316.66000000000003</v>
      </c>
    </row>
    <row r="67" spans="2:9" customFormat="1">
      <c r="B67" s="55"/>
      <c r="C67" s="57"/>
      <c r="D67" s="39"/>
      <c r="E67" s="41"/>
      <c r="F67" s="40"/>
      <c r="G67" s="44">
        <f>+F67*0.2</f>
        <v>0</v>
      </c>
      <c r="H67" s="76"/>
    </row>
    <row r="68" spans="2:9" customFormat="1">
      <c r="B68" s="54"/>
      <c r="C68" s="54"/>
      <c r="D68" s="35" t="s">
        <v>12</v>
      </c>
      <c r="E68" s="46">
        <f>SUM(E66:E67)</f>
        <v>0</v>
      </c>
      <c r="F68" s="46">
        <f t="shared" ref="F68" si="4">SUM(F66:F67)</f>
        <v>1583.3</v>
      </c>
      <c r="G68" s="46">
        <f>SUM(G66:G67)</f>
        <v>316.66000000000003</v>
      </c>
      <c r="H68" s="75"/>
      <c r="I68" s="6"/>
    </row>
    <row r="69" spans="2:9" customFormat="1" ht="15.75" thickBot="1">
      <c r="B69" s="54"/>
      <c r="C69" s="54"/>
      <c r="D69" s="3"/>
      <c r="E69" s="51"/>
      <c r="F69" s="51"/>
      <c r="G69" s="51"/>
      <c r="H69" s="75"/>
      <c r="I69" s="6"/>
    </row>
    <row r="70" spans="2:9" customFormat="1" ht="15.75" thickBot="1">
      <c r="B70" s="188" t="s">
        <v>6</v>
      </c>
      <c r="C70" s="189"/>
      <c r="D70" s="189"/>
      <c r="E70" s="189"/>
      <c r="F70" s="189"/>
      <c r="G70" s="190"/>
      <c r="H70" s="75"/>
      <c r="I70" s="6"/>
    </row>
    <row r="71" spans="2:9" customFormat="1">
      <c r="B71" s="54"/>
      <c r="C71" s="54"/>
      <c r="D71" s="3"/>
      <c r="E71" s="51"/>
      <c r="F71" s="51"/>
      <c r="G71" s="51"/>
      <c r="H71" s="75"/>
      <c r="I71" s="6"/>
    </row>
    <row r="72" spans="2:9" customFormat="1">
      <c r="B72" s="3" t="s">
        <v>697</v>
      </c>
      <c r="C72" s="1"/>
      <c r="D72" s="3"/>
      <c r="E72" s="6"/>
      <c r="F72" s="6"/>
      <c r="G72" s="6"/>
      <c r="H72" s="75"/>
      <c r="I72" s="6"/>
    </row>
    <row r="73" spans="2:9" customFormat="1">
      <c r="C73" s="1"/>
      <c r="D73" s="3"/>
      <c r="E73" s="6"/>
      <c r="F73" s="6"/>
      <c r="G73" s="6"/>
      <c r="H73" s="75"/>
      <c r="I73" s="6"/>
    </row>
    <row r="74" spans="2:9" customFormat="1">
      <c r="B74" s="35" t="s">
        <v>0</v>
      </c>
      <c r="C74" s="36" t="s">
        <v>73</v>
      </c>
      <c r="D74" s="35" t="s">
        <v>16</v>
      </c>
      <c r="E74" s="37" t="s">
        <v>2</v>
      </c>
      <c r="F74" s="37" t="s">
        <v>3</v>
      </c>
      <c r="G74" s="37" t="s">
        <v>4</v>
      </c>
      <c r="H74" s="75"/>
      <c r="I74" s="6"/>
    </row>
    <row r="75" spans="2:9" customFormat="1">
      <c r="B75" s="39" t="s">
        <v>632</v>
      </c>
      <c r="C75" s="38">
        <v>44743</v>
      </c>
      <c r="D75" s="43" t="s">
        <v>629</v>
      </c>
      <c r="E75" s="6"/>
      <c r="F75" s="6">
        <v>13212.59</v>
      </c>
      <c r="G75" s="140">
        <v>2642.52</v>
      </c>
      <c r="H75" s="75"/>
      <c r="I75" s="6"/>
    </row>
    <row r="76" spans="2:9" customFormat="1">
      <c r="C76" s="1"/>
      <c r="D76" s="43"/>
      <c r="E76" s="40"/>
      <c r="F76" s="40"/>
      <c r="G76" s="44"/>
      <c r="H76" s="75"/>
      <c r="I76" s="6"/>
    </row>
    <row r="77" spans="2:9" customFormat="1">
      <c r="C77" s="1"/>
      <c r="D77" s="35" t="s">
        <v>13</v>
      </c>
      <c r="E77" s="37"/>
      <c r="F77" s="37">
        <f>F75</f>
        <v>13212.59</v>
      </c>
      <c r="G77" s="143">
        <f>ROUND(SUM(G75),0)</f>
        <v>2643</v>
      </c>
      <c r="H77" s="75"/>
      <c r="I77" s="6"/>
    </row>
    <row r="78" spans="2:9" customFormat="1">
      <c r="B78" s="54"/>
      <c r="C78" s="54"/>
      <c r="D78" s="3"/>
      <c r="E78" s="51"/>
      <c r="F78" s="51"/>
      <c r="G78" s="51"/>
      <c r="H78" s="75"/>
      <c r="I78" s="6"/>
    </row>
    <row r="79" spans="2:9" customFormat="1">
      <c r="B79" s="54"/>
      <c r="C79" s="54"/>
      <c r="D79" s="3"/>
      <c r="E79" s="51"/>
      <c r="F79" s="51"/>
      <c r="G79" s="51"/>
      <c r="H79" s="75"/>
      <c r="I79" s="6"/>
    </row>
    <row r="80" spans="2:9" customFormat="1" ht="15.75" thickBot="1">
      <c r="B80" s="54"/>
      <c r="C80" s="54"/>
      <c r="D80" s="3"/>
      <c r="E80" s="51"/>
      <c r="F80" s="51"/>
      <c r="G80" s="58"/>
      <c r="H80" s="78"/>
      <c r="I80" s="6"/>
    </row>
    <row r="81" spans="2:11" customFormat="1" ht="15.75" thickBot="1">
      <c r="B81" s="191" t="s">
        <v>284</v>
      </c>
      <c r="C81" s="192"/>
      <c r="D81" s="192"/>
      <c r="E81" s="20"/>
      <c r="F81" s="20"/>
      <c r="G81" s="21">
        <f>ROUND(G68+G77,0)</f>
        <v>2960</v>
      </c>
      <c r="H81" s="79"/>
      <c r="I81" s="6" t="s">
        <v>256</v>
      </c>
      <c r="K81">
        <v>445620</v>
      </c>
    </row>
    <row r="82" spans="2:11" customFormat="1">
      <c r="B82" s="54"/>
      <c r="C82" s="54"/>
      <c r="D82" s="3"/>
      <c r="E82" s="51"/>
      <c r="F82" s="51"/>
      <c r="G82" s="58"/>
      <c r="H82" s="78"/>
      <c r="I82" s="6"/>
    </row>
    <row r="83" spans="2:11" customFormat="1">
      <c r="B83" s="54"/>
      <c r="C83" s="54"/>
      <c r="D83" s="3"/>
      <c r="E83" s="51"/>
      <c r="F83" s="51"/>
      <c r="G83" s="58"/>
      <c r="H83" s="78"/>
    </row>
    <row r="84" spans="2:11" customFormat="1">
      <c r="B84" s="3" t="s">
        <v>255</v>
      </c>
      <c r="C84" s="54"/>
      <c r="D84" s="3"/>
      <c r="E84" s="51"/>
      <c r="F84" s="51"/>
      <c r="G84" s="58"/>
      <c r="H84" s="78"/>
    </row>
    <row r="85" spans="2:11" customFormat="1">
      <c r="B85" s="3"/>
      <c r="C85" s="54"/>
      <c r="D85" s="3"/>
      <c r="E85" s="51"/>
      <c r="F85" s="51"/>
      <c r="G85" s="58"/>
      <c r="H85" s="78"/>
    </row>
    <row r="86" spans="2:11" customFormat="1">
      <c r="B86" s="35" t="s">
        <v>0</v>
      </c>
      <c r="C86" s="36" t="s">
        <v>73</v>
      </c>
      <c r="D86" s="35" t="s">
        <v>16</v>
      </c>
      <c r="E86" s="37" t="s">
        <v>2</v>
      </c>
      <c r="F86" s="37" t="s">
        <v>3</v>
      </c>
      <c r="G86" s="37" t="s">
        <v>4</v>
      </c>
      <c r="H86" s="6"/>
    </row>
    <row r="87" spans="2:11" customFormat="1">
      <c r="B87" s="55" t="s">
        <v>644</v>
      </c>
      <c r="C87" s="57">
        <v>44713</v>
      </c>
      <c r="D87" s="39" t="s">
        <v>641</v>
      </c>
      <c r="E87" s="41"/>
      <c r="F87" s="40"/>
      <c r="G87" s="117">
        <v>13.76</v>
      </c>
      <c r="H87" s="80"/>
    </row>
    <row r="88" spans="2:11" customFormat="1">
      <c r="B88" s="56" t="s">
        <v>645</v>
      </c>
      <c r="C88" s="57">
        <v>44720</v>
      </c>
      <c r="D88" s="39" t="s">
        <v>641</v>
      </c>
      <c r="E88" s="41"/>
      <c r="F88" s="40"/>
      <c r="G88" s="117">
        <v>502.54</v>
      </c>
      <c r="H88" s="80"/>
    </row>
    <row r="89" spans="2:11" customFormat="1">
      <c r="B89" s="56" t="s">
        <v>646</v>
      </c>
      <c r="C89" s="57">
        <v>44713</v>
      </c>
      <c r="D89" s="39" t="s">
        <v>512</v>
      </c>
      <c r="E89" s="41"/>
      <c r="F89" s="40"/>
      <c r="G89" s="117">
        <v>12.92</v>
      </c>
      <c r="H89" s="80"/>
    </row>
    <row r="90" spans="2:11" customFormat="1">
      <c r="B90" s="56" t="s">
        <v>647</v>
      </c>
      <c r="C90" s="57">
        <v>44713</v>
      </c>
      <c r="D90" s="39" t="s">
        <v>641</v>
      </c>
      <c r="E90" s="41"/>
      <c r="F90" s="40"/>
      <c r="G90" s="117">
        <v>72</v>
      </c>
      <c r="H90" s="80"/>
    </row>
    <row r="91" spans="2:11" customFormat="1">
      <c r="B91" s="56" t="s">
        <v>648</v>
      </c>
      <c r="C91" s="57">
        <v>44728</v>
      </c>
      <c r="D91" s="39" t="s">
        <v>642</v>
      </c>
      <c r="E91" s="41"/>
      <c r="F91" s="40"/>
      <c r="G91" s="68">
        <v>106.35</v>
      </c>
      <c r="H91" s="80"/>
    </row>
    <row r="92" spans="2:11" customFormat="1">
      <c r="B92" s="56" t="s">
        <v>649</v>
      </c>
      <c r="C92" s="57"/>
      <c r="D92" s="39" t="s">
        <v>533</v>
      </c>
      <c r="E92" s="41"/>
      <c r="F92" s="40"/>
      <c r="G92" s="68">
        <v>21.56</v>
      </c>
      <c r="H92" s="80"/>
    </row>
    <row r="93" spans="2:11" customFormat="1" outlineLevel="1">
      <c r="B93" s="56" t="s">
        <v>89</v>
      </c>
      <c r="C93" s="57"/>
      <c r="D93" s="39" t="s">
        <v>567</v>
      </c>
      <c r="E93" s="41"/>
      <c r="F93" s="40"/>
      <c r="G93" s="68">
        <v>4.6100000000000003</v>
      </c>
      <c r="H93" s="80"/>
    </row>
    <row r="94" spans="2:11" customFormat="1" outlineLevel="1">
      <c r="B94" s="56" t="s">
        <v>89</v>
      </c>
      <c r="C94" s="57"/>
      <c r="D94" s="39" t="s">
        <v>643</v>
      </c>
      <c r="E94" s="41"/>
      <c r="F94" s="40"/>
      <c r="G94" s="68">
        <v>1.1499999999999999</v>
      </c>
      <c r="H94" s="80"/>
    </row>
    <row r="95" spans="2:11" customFormat="1" outlineLevel="1">
      <c r="B95" s="56" t="s">
        <v>89</v>
      </c>
      <c r="C95" s="57"/>
      <c r="D95" s="39" t="s">
        <v>567</v>
      </c>
      <c r="E95" s="41"/>
      <c r="F95" s="40"/>
      <c r="G95" s="68">
        <v>7.54</v>
      </c>
      <c r="H95" s="80"/>
    </row>
    <row r="96" spans="2:11" customFormat="1" outlineLevel="1">
      <c r="B96" s="56" t="s">
        <v>89</v>
      </c>
      <c r="C96" s="57"/>
      <c r="D96" s="39" t="s">
        <v>567</v>
      </c>
      <c r="E96" s="41"/>
      <c r="F96" s="40"/>
      <c r="G96" s="68">
        <v>31.26</v>
      </c>
      <c r="H96" s="80"/>
    </row>
    <row r="97" spans="2:11" customFormat="1" outlineLevel="1">
      <c r="B97" s="56"/>
      <c r="C97" s="57"/>
      <c r="D97" s="39"/>
      <c r="E97" s="41"/>
      <c r="F97" s="40"/>
      <c r="G97" s="68"/>
      <c r="H97" s="80"/>
    </row>
    <row r="98" spans="2:11" customFormat="1" outlineLevel="1">
      <c r="B98" s="56"/>
      <c r="C98" s="57"/>
      <c r="D98" s="39"/>
      <c r="E98" s="41"/>
      <c r="F98" s="40"/>
      <c r="G98" s="68"/>
      <c r="H98" s="80"/>
    </row>
    <row r="99" spans="2:11" customFormat="1" outlineLevel="1">
      <c r="B99" s="56"/>
      <c r="C99" s="57"/>
      <c r="D99" s="39"/>
      <c r="E99" s="41"/>
      <c r="F99" s="40"/>
      <c r="G99" s="68"/>
      <c r="H99" s="80"/>
    </row>
    <row r="100" spans="2:11" customFormat="1">
      <c r="B100" s="54"/>
      <c r="C100" s="54"/>
      <c r="D100" s="35" t="s">
        <v>12</v>
      </c>
      <c r="E100" s="46">
        <f>SUM(E87:E99)</f>
        <v>0</v>
      </c>
      <c r="F100" s="46">
        <f>SUM(F87:F99)</f>
        <v>0</v>
      </c>
      <c r="G100" s="46">
        <f>ROUND(SUM(G87:G99),0)</f>
        <v>774</v>
      </c>
      <c r="H100" s="75"/>
      <c r="I100">
        <v>445660</v>
      </c>
    </row>
    <row r="101" spans="2:11" customFormat="1">
      <c r="B101" s="3"/>
      <c r="C101" s="54"/>
      <c r="D101" s="3"/>
      <c r="E101" s="51"/>
      <c r="F101" s="51"/>
      <c r="G101" s="58"/>
      <c r="H101" s="78"/>
    </row>
    <row r="102" spans="2:11" customFormat="1">
      <c r="B102" s="3" t="s">
        <v>260</v>
      </c>
      <c r="C102" s="1"/>
      <c r="D102" s="3"/>
      <c r="E102" s="6"/>
      <c r="F102" s="6"/>
      <c r="G102" s="6"/>
      <c r="H102" s="6"/>
    </row>
    <row r="103" spans="2:11" customFormat="1">
      <c r="B103" s="3"/>
      <c r="C103" s="1"/>
      <c r="D103" s="11"/>
      <c r="E103" s="15"/>
      <c r="F103" s="15"/>
      <c r="G103" s="15"/>
      <c r="H103" s="81"/>
    </row>
    <row r="104" spans="2:11" customFormat="1">
      <c r="B104" s="35" t="s">
        <v>0</v>
      </c>
      <c r="C104" s="36" t="s">
        <v>261</v>
      </c>
      <c r="D104" s="35" t="s">
        <v>16</v>
      </c>
      <c r="E104" s="37" t="s">
        <v>2</v>
      </c>
      <c r="F104" s="37" t="s">
        <v>3</v>
      </c>
      <c r="G104" s="37" t="s">
        <v>4</v>
      </c>
      <c r="H104" s="6"/>
      <c r="I104" s="6"/>
      <c r="J104" s="6"/>
    </row>
    <row r="105" spans="2:11" customFormat="1">
      <c r="B105" s="97" t="s">
        <v>660</v>
      </c>
      <c r="C105" s="45">
        <v>44713</v>
      </c>
      <c r="D105" s="87" t="s">
        <v>650</v>
      </c>
      <c r="E105" s="89">
        <f>F105*1.2</f>
        <v>328.62</v>
      </c>
      <c r="F105" s="90">
        <f>I105/0.2</f>
        <v>273.85000000000002</v>
      </c>
      <c r="G105" s="91">
        <f t="shared" ref="G105:G124" si="5">F105*0.2</f>
        <v>54.77000000000001</v>
      </c>
      <c r="H105" s="82"/>
      <c r="I105">
        <v>54.77</v>
      </c>
      <c r="J105" s="13">
        <f>G105-I105</f>
        <v>0</v>
      </c>
      <c r="K105" s="13"/>
    </row>
    <row r="106" spans="2:11" customFormat="1">
      <c r="B106" s="97" t="s">
        <v>661</v>
      </c>
      <c r="C106" s="45">
        <v>44713</v>
      </c>
      <c r="D106" s="87" t="s">
        <v>542</v>
      </c>
      <c r="E106" s="89">
        <f t="shared" ref="E106:E125" si="6">F106*1.2</f>
        <v>5208</v>
      </c>
      <c r="F106" s="90">
        <f t="shared" ref="F106:F124" si="7">I106/0.2</f>
        <v>4340</v>
      </c>
      <c r="G106" s="91">
        <f t="shared" si="5"/>
        <v>868</v>
      </c>
      <c r="H106" s="82"/>
      <c r="I106">
        <v>868</v>
      </c>
      <c r="J106" s="13">
        <f t="shared" ref="J106:J135" si="8">G106-I106</f>
        <v>0</v>
      </c>
      <c r="K106" s="13"/>
    </row>
    <row r="107" spans="2:11" customFormat="1">
      <c r="B107" s="97" t="s">
        <v>662</v>
      </c>
      <c r="C107" s="45">
        <v>44713</v>
      </c>
      <c r="D107" s="87" t="s">
        <v>542</v>
      </c>
      <c r="E107" s="89">
        <f t="shared" si="6"/>
        <v>3384</v>
      </c>
      <c r="F107" s="90">
        <f t="shared" si="7"/>
        <v>2820</v>
      </c>
      <c r="G107" s="91">
        <f t="shared" si="5"/>
        <v>564</v>
      </c>
      <c r="H107" s="82"/>
      <c r="I107" s="119">
        <v>564</v>
      </c>
      <c r="J107" s="13">
        <f t="shared" si="8"/>
        <v>0</v>
      </c>
      <c r="K107" s="13"/>
    </row>
    <row r="108" spans="2:11" customFormat="1">
      <c r="B108" s="97" t="s">
        <v>663</v>
      </c>
      <c r="C108" s="45">
        <v>44713</v>
      </c>
      <c r="D108" s="87" t="s">
        <v>542</v>
      </c>
      <c r="E108" s="89">
        <f t="shared" si="6"/>
        <v>-1440</v>
      </c>
      <c r="F108" s="90">
        <f t="shared" si="7"/>
        <v>-1200</v>
      </c>
      <c r="G108" s="91">
        <f>F108*0.2</f>
        <v>-240</v>
      </c>
      <c r="H108" s="82"/>
      <c r="I108" s="119">
        <v>-240</v>
      </c>
      <c r="J108" s="13">
        <f t="shared" si="8"/>
        <v>0</v>
      </c>
      <c r="K108" s="13"/>
    </row>
    <row r="109" spans="2:11" customFormat="1">
      <c r="B109" s="97" t="s">
        <v>664</v>
      </c>
      <c r="C109" s="45">
        <v>44727</v>
      </c>
      <c r="D109" s="120" t="s">
        <v>651</v>
      </c>
      <c r="E109" s="89">
        <f t="shared" si="6"/>
        <v>7200</v>
      </c>
      <c r="F109" s="90">
        <f t="shared" si="7"/>
        <v>6000</v>
      </c>
      <c r="G109" s="91">
        <f t="shared" si="5"/>
        <v>1200</v>
      </c>
      <c r="H109" s="82"/>
      <c r="I109" s="119">
        <v>1200</v>
      </c>
      <c r="J109" s="13">
        <f t="shared" si="8"/>
        <v>0</v>
      </c>
      <c r="K109" s="13"/>
    </row>
    <row r="110" spans="2:11" customFormat="1">
      <c r="B110" s="98" t="s">
        <v>665</v>
      </c>
      <c r="C110" s="45">
        <v>44728</v>
      </c>
      <c r="D110" s="120" t="s">
        <v>394</v>
      </c>
      <c r="E110" s="89">
        <f t="shared" si="6"/>
        <v>51.539999999999992</v>
      </c>
      <c r="F110" s="90">
        <f t="shared" si="7"/>
        <v>42.949999999999996</v>
      </c>
      <c r="G110" s="91">
        <f t="shared" si="5"/>
        <v>8.59</v>
      </c>
      <c r="H110" s="83"/>
      <c r="I110" s="119">
        <v>8.59</v>
      </c>
      <c r="J110" s="13">
        <f t="shared" si="8"/>
        <v>0</v>
      </c>
      <c r="K110" s="13"/>
    </row>
    <row r="111" spans="2:11" customFormat="1">
      <c r="B111" s="105" t="s">
        <v>666</v>
      </c>
      <c r="C111" s="45">
        <v>44732</v>
      </c>
      <c r="D111" s="105" t="s">
        <v>652</v>
      </c>
      <c r="E111" s="89">
        <f t="shared" si="6"/>
        <v>1335.3</v>
      </c>
      <c r="F111" s="90">
        <f t="shared" si="7"/>
        <v>1112.75</v>
      </c>
      <c r="G111" s="91">
        <f t="shared" si="5"/>
        <v>222.55</v>
      </c>
      <c r="H111" s="83"/>
      <c r="I111" s="13">
        <v>222.55</v>
      </c>
      <c r="J111" s="13">
        <f t="shared" si="8"/>
        <v>0</v>
      </c>
      <c r="K111" s="13"/>
    </row>
    <row r="112" spans="2:11" customFormat="1">
      <c r="B112" s="96" t="s">
        <v>667</v>
      </c>
      <c r="C112" s="45">
        <v>44743</v>
      </c>
      <c r="D112" s="105" t="s">
        <v>653</v>
      </c>
      <c r="E112" s="89">
        <f t="shared" si="6"/>
        <v>2031.12</v>
      </c>
      <c r="F112" s="90">
        <f t="shared" si="7"/>
        <v>1692.6</v>
      </c>
      <c r="G112" s="91">
        <f t="shared" si="5"/>
        <v>338.52</v>
      </c>
      <c r="H112" s="83"/>
      <c r="I112" s="13">
        <v>338.52</v>
      </c>
      <c r="J112" s="13">
        <f t="shared" si="8"/>
        <v>0</v>
      </c>
      <c r="K112" s="13"/>
    </row>
    <row r="113" spans="2:11" customFormat="1">
      <c r="B113" s="96" t="s">
        <v>668</v>
      </c>
      <c r="C113" s="45">
        <v>44743</v>
      </c>
      <c r="D113" s="105" t="s">
        <v>654</v>
      </c>
      <c r="E113" s="89">
        <f t="shared" si="6"/>
        <v>576</v>
      </c>
      <c r="F113" s="90">
        <f t="shared" si="7"/>
        <v>480</v>
      </c>
      <c r="G113" s="91">
        <f t="shared" si="5"/>
        <v>96</v>
      </c>
      <c r="H113" s="83"/>
      <c r="I113" s="13">
        <v>96</v>
      </c>
      <c r="J113" s="13">
        <f t="shared" si="8"/>
        <v>0</v>
      </c>
      <c r="K113" s="13"/>
    </row>
    <row r="114" spans="2:11" customFormat="1">
      <c r="B114" s="96" t="s">
        <v>669</v>
      </c>
      <c r="C114" s="45">
        <v>44743</v>
      </c>
      <c r="D114" s="105" t="s">
        <v>496</v>
      </c>
      <c r="E114" s="89">
        <f t="shared" si="6"/>
        <v>360</v>
      </c>
      <c r="F114" s="90">
        <f t="shared" si="7"/>
        <v>300</v>
      </c>
      <c r="G114" s="91">
        <f t="shared" si="5"/>
        <v>60</v>
      </c>
      <c r="H114" s="83"/>
      <c r="I114" s="13">
        <v>60</v>
      </c>
      <c r="J114" s="13">
        <f t="shared" si="8"/>
        <v>0</v>
      </c>
      <c r="K114" s="13"/>
    </row>
    <row r="115" spans="2:11" customFormat="1">
      <c r="B115" s="127" t="s">
        <v>670</v>
      </c>
      <c r="C115" s="45">
        <v>44743</v>
      </c>
      <c r="D115" t="s">
        <v>474</v>
      </c>
      <c r="E115" s="89">
        <f t="shared" si="6"/>
        <v>51.539999999999992</v>
      </c>
      <c r="F115" s="90">
        <f t="shared" si="7"/>
        <v>42.949999999999996</v>
      </c>
      <c r="G115" s="91">
        <f t="shared" si="5"/>
        <v>8.59</v>
      </c>
      <c r="H115" s="83"/>
      <c r="I115" s="13">
        <v>8.59</v>
      </c>
      <c r="J115" s="13">
        <f t="shared" si="8"/>
        <v>0</v>
      </c>
      <c r="K115" s="13"/>
    </row>
    <row r="116" spans="2:11" customFormat="1">
      <c r="B116" s="93" t="s">
        <v>671</v>
      </c>
      <c r="C116" s="45">
        <v>44743</v>
      </c>
      <c r="D116" s="94" t="s">
        <v>596</v>
      </c>
      <c r="E116" s="89">
        <f t="shared" si="6"/>
        <v>3807.24</v>
      </c>
      <c r="F116" s="90">
        <f t="shared" si="7"/>
        <v>3172.7</v>
      </c>
      <c r="G116" s="91">
        <f t="shared" si="5"/>
        <v>634.54</v>
      </c>
      <c r="H116" s="83"/>
      <c r="I116" s="13">
        <v>634.54</v>
      </c>
      <c r="J116" s="13">
        <f t="shared" si="8"/>
        <v>0</v>
      </c>
      <c r="K116" s="13"/>
    </row>
    <row r="117" spans="2:11" customFormat="1">
      <c r="B117" s="89" t="s">
        <v>672</v>
      </c>
      <c r="C117" s="45">
        <v>44743</v>
      </c>
      <c r="D117" s="105" t="s">
        <v>596</v>
      </c>
      <c r="E117" s="89">
        <f t="shared" si="6"/>
        <v>1903.62</v>
      </c>
      <c r="F117" s="90">
        <f t="shared" si="7"/>
        <v>1586.35</v>
      </c>
      <c r="G117" s="91">
        <f t="shared" si="5"/>
        <v>317.27</v>
      </c>
      <c r="H117" s="83"/>
      <c r="I117" s="13">
        <v>317.27</v>
      </c>
      <c r="J117" s="13">
        <f t="shared" si="8"/>
        <v>0</v>
      </c>
      <c r="K117" s="13"/>
    </row>
    <row r="118" spans="2:11" customFormat="1">
      <c r="B118" s="105" t="s">
        <v>673</v>
      </c>
      <c r="C118" s="45">
        <v>44743</v>
      </c>
      <c r="D118" s="105" t="s">
        <v>561</v>
      </c>
      <c r="E118" s="89">
        <f t="shared" si="6"/>
        <v>3760.5</v>
      </c>
      <c r="F118" s="90">
        <f t="shared" si="7"/>
        <v>3133.75</v>
      </c>
      <c r="G118" s="91">
        <f t="shared" si="5"/>
        <v>626.75</v>
      </c>
      <c r="H118" s="83"/>
      <c r="I118" s="13">
        <v>626.75</v>
      </c>
      <c r="J118" s="13">
        <f t="shared" si="8"/>
        <v>0</v>
      </c>
      <c r="K118" s="13"/>
    </row>
    <row r="119" spans="2:11" customFormat="1">
      <c r="B119" s="105" t="s">
        <v>674</v>
      </c>
      <c r="C119" s="45">
        <v>44743</v>
      </c>
      <c r="D119" s="96" t="s">
        <v>535</v>
      </c>
      <c r="E119" s="89">
        <f t="shared" si="6"/>
        <v>6145.44</v>
      </c>
      <c r="F119" s="90">
        <f t="shared" si="7"/>
        <v>5121.2</v>
      </c>
      <c r="G119" s="91">
        <f t="shared" si="5"/>
        <v>1024.24</v>
      </c>
      <c r="H119" s="83"/>
      <c r="I119" s="13">
        <v>1024.24</v>
      </c>
      <c r="J119" s="13">
        <f t="shared" si="8"/>
        <v>0</v>
      </c>
      <c r="K119" s="13"/>
    </row>
    <row r="120" spans="2:11" customFormat="1">
      <c r="B120" s="105" t="s">
        <v>675</v>
      </c>
      <c r="C120" s="45">
        <v>44743</v>
      </c>
      <c r="D120" s="105" t="s">
        <v>397</v>
      </c>
      <c r="E120" s="89">
        <f t="shared" si="6"/>
        <v>9576</v>
      </c>
      <c r="F120" s="90">
        <f t="shared" si="7"/>
        <v>7980</v>
      </c>
      <c r="G120" s="91">
        <f t="shared" si="5"/>
        <v>1596</v>
      </c>
      <c r="H120" s="83"/>
      <c r="I120" s="13">
        <v>1596</v>
      </c>
      <c r="J120" s="13">
        <f t="shared" si="8"/>
        <v>0</v>
      </c>
      <c r="K120" s="13"/>
    </row>
    <row r="121" spans="2:11" customFormat="1">
      <c r="B121" s="95" t="s">
        <v>676</v>
      </c>
      <c r="C121" s="45">
        <v>44743</v>
      </c>
      <c r="D121" s="96" t="s">
        <v>655</v>
      </c>
      <c r="E121" s="89">
        <f t="shared" si="6"/>
        <v>388.97999999999996</v>
      </c>
      <c r="F121" s="90">
        <f t="shared" si="7"/>
        <v>324.14999999999998</v>
      </c>
      <c r="G121" s="91">
        <f t="shared" si="5"/>
        <v>64.83</v>
      </c>
      <c r="H121" s="83"/>
      <c r="I121" s="13">
        <v>64.83</v>
      </c>
      <c r="J121" s="13">
        <f t="shared" si="8"/>
        <v>0</v>
      </c>
      <c r="K121" s="13"/>
    </row>
    <row r="122" spans="2:11" customFormat="1">
      <c r="B122" s="105" t="s">
        <v>677</v>
      </c>
      <c r="C122" s="45">
        <v>44743</v>
      </c>
      <c r="D122" s="105" t="s">
        <v>656</v>
      </c>
      <c r="E122" s="89">
        <f t="shared" si="6"/>
        <v>5541.24</v>
      </c>
      <c r="F122" s="90">
        <f t="shared" si="7"/>
        <v>4617.7</v>
      </c>
      <c r="G122" s="91">
        <f t="shared" si="5"/>
        <v>923.54</v>
      </c>
      <c r="H122" s="83"/>
      <c r="I122" s="13">
        <v>923.54</v>
      </c>
      <c r="J122" s="13">
        <f t="shared" si="8"/>
        <v>0</v>
      </c>
    </row>
    <row r="123" spans="2:11" customFormat="1">
      <c r="B123" s="95" t="s">
        <v>678</v>
      </c>
      <c r="C123" s="45">
        <v>44743</v>
      </c>
      <c r="D123" s="96" t="s">
        <v>510</v>
      </c>
      <c r="E123" s="89">
        <f t="shared" si="6"/>
        <v>138</v>
      </c>
      <c r="F123" s="90">
        <f t="shared" si="7"/>
        <v>115</v>
      </c>
      <c r="G123" s="91">
        <f t="shared" si="5"/>
        <v>23</v>
      </c>
      <c r="H123" s="84"/>
      <c r="I123" s="13">
        <v>23</v>
      </c>
      <c r="J123" s="13">
        <f t="shared" si="8"/>
        <v>0</v>
      </c>
    </row>
    <row r="124" spans="2:11" customFormat="1">
      <c r="B124" s="95" t="s">
        <v>679</v>
      </c>
      <c r="C124" s="45">
        <v>44743</v>
      </c>
      <c r="D124" s="96" t="s">
        <v>510</v>
      </c>
      <c r="E124" s="89">
        <f t="shared" si="6"/>
        <v>180</v>
      </c>
      <c r="F124" s="90">
        <f t="shared" si="7"/>
        <v>150</v>
      </c>
      <c r="G124" s="91">
        <f t="shared" si="5"/>
        <v>30</v>
      </c>
      <c r="H124" s="84"/>
      <c r="I124" s="13">
        <v>30</v>
      </c>
      <c r="J124" s="13">
        <f t="shared" si="8"/>
        <v>0</v>
      </c>
    </row>
    <row r="125" spans="2:11" customFormat="1">
      <c r="B125" s="96" t="s">
        <v>680</v>
      </c>
      <c r="C125" s="72">
        <v>44743</v>
      </c>
      <c r="D125" s="116" t="s">
        <v>126</v>
      </c>
      <c r="E125" s="89">
        <f t="shared" si="6"/>
        <v>17.34</v>
      </c>
      <c r="F125" s="40">
        <f>I125/0.2</f>
        <v>14.45</v>
      </c>
      <c r="G125" s="91">
        <f>+F125*0.2</f>
        <v>2.89</v>
      </c>
      <c r="H125" s="84"/>
      <c r="I125" s="13">
        <v>2.89</v>
      </c>
      <c r="J125" s="13">
        <f t="shared" si="8"/>
        <v>0</v>
      </c>
    </row>
    <row r="126" spans="2:11" customFormat="1">
      <c r="B126" s="105" t="s">
        <v>681</v>
      </c>
      <c r="C126" s="93">
        <v>44743</v>
      </c>
      <c r="D126" s="120" t="s">
        <v>126</v>
      </c>
      <c r="E126" s="95">
        <f>F126*1.2</f>
        <v>252</v>
      </c>
      <c r="F126" s="90">
        <f>I126/0.2</f>
        <v>210</v>
      </c>
      <c r="G126" s="91">
        <f>+F126*0.2</f>
        <v>42</v>
      </c>
      <c r="H126" s="84"/>
      <c r="I126" s="13">
        <v>42</v>
      </c>
      <c r="J126" s="13">
        <f t="shared" si="8"/>
        <v>0</v>
      </c>
    </row>
    <row r="127" spans="2:11" customFormat="1">
      <c r="B127" s="105" t="s">
        <v>682</v>
      </c>
      <c r="C127" s="93">
        <v>44743</v>
      </c>
      <c r="D127" s="94" t="s">
        <v>657</v>
      </c>
      <c r="E127" s="95">
        <f t="shared" ref="E127:E144" si="9">F127*1.2</f>
        <v>491.15999999999991</v>
      </c>
      <c r="F127" s="90">
        <f t="shared" ref="F127:F144" si="10">I127/0.2</f>
        <v>409.29999999999995</v>
      </c>
      <c r="G127" s="91">
        <f t="shared" ref="G127:G143" si="11">+F127*0.2</f>
        <v>81.86</v>
      </c>
      <c r="H127" s="84"/>
      <c r="I127" s="13">
        <v>81.86</v>
      </c>
      <c r="J127" s="13">
        <f t="shared" si="8"/>
        <v>0</v>
      </c>
    </row>
    <row r="128" spans="2:11" customFormat="1">
      <c r="B128" s="95" t="s">
        <v>683</v>
      </c>
      <c r="C128" s="93">
        <v>44743</v>
      </c>
      <c r="D128" s="94" t="s">
        <v>496</v>
      </c>
      <c r="E128" s="95">
        <f t="shared" si="9"/>
        <v>2862</v>
      </c>
      <c r="F128" s="90">
        <f t="shared" si="10"/>
        <v>2385</v>
      </c>
      <c r="G128" s="91">
        <f t="shared" si="11"/>
        <v>477</v>
      </c>
      <c r="H128" s="84"/>
      <c r="I128" s="13">
        <v>477</v>
      </c>
      <c r="J128" s="13">
        <f t="shared" si="8"/>
        <v>0</v>
      </c>
    </row>
    <row r="129" spans="2:12" customFormat="1">
      <c r="B129" s="95" t="s">
        <v>684</v>
      </c>
      <c r="C129" s="93">
        <v>44749</v>
      </c>
      <c r="D129" s="94" t="s">
        <v>505</v>
      </c>
      <c r="E129" s="95">
        <f t="shared" si="9"/>
        <v>101.21999999999998</v>
      </c>
      <c r="F129" s="90">
        <f t="shared" si="10"/>
        <v>84.35</v>
      </c>
      <c r="G129" s="91">
        <f t="shared" si="11"/>
        <v>16.87</v>
      </c>
      <c r="H129" s="84"/>
      <c r="I129" s="13">
        <v>16.87</v>
      </c>
      <c r="J129" s="13">
        <f t="shared" si="8"/>
        <v>0</v>
      </c>
    </row>
    <row r="130" spans="2:12" customFormat="1">
      <c r="B130" s="95" t="s">
        <v>685</v>
      </c>
      <c r="C130" s="93">
        <v>44771</v>
      </c>
      <c r="D130" s="94" t="s">
        <v>658</v>
      </c>
      <c r="E130" s="95">
        <f t="shared" si="9"/>
        <v>9600</v>
      </c>
      <c r="F130" s="90">
        <f t="shared" si="10"/>
        <v>8000</v>
      </c>
      <c r="G130" s="91">
        <f t="shared" si="11"/>
        <v>1600</v>
      </c>
      <c r="H130" s="84"/>
      <c r="I130" s="13">
        <v>1600</v>
      </c>
      <c r="J130" s="13">
        <f t="shared" si="8"/>
        <v>0</v>
      </c>
    </row>
    <row r="131" spans="2:12" customFormat="1">
      <c r="B131" s="136" t="s">
        <v>691</v>
      </c>
      <c r="C131" s="93">
        <v>44652</v>
      </c>
      <c r="D131" s="136" t="s">
        <v>533</v>
      </c>
      <c r="E131" s="137">
        <v>157.29</v>
      </c>
      <c r="F131" s="138">
        <v>131.07</v>
      </c>
      <c r="G131" s="139">
        <v>26.22</v>
      </c>
      <c r="H131" s="84"/>
      <c r="I131" s="13">
        <v>26.22</v>
      </c>
      <c r="J131" s="13">
        <f t="shared" si="8"/>
        <v>0</v>
      </c>
    </row>
    <row r="132" spans="2:12" customFormat="1">
      <c r="B132" s="136" t="s">
        <v>692</v>
      </c>
      <c r="C132" s="93">
        <v>44732</v>
      </c>
      <c r="D132" s="136" t="s">
        <v>533</v>
      </c>
      <c r="E132" s="137">
        <v>220.39</v>
      </c>
      <c r="F132" s="138">
        <v>201.58</v>
      </c>
      <c r="G132" s="139">
        <v>18.809999999999999</v>
      </c>
      <c r="H132" s="84"/>
      <c r="I132" s="13">
        <v>18.809999999999999</v>
      </c>
      <c r="J132" s="13">
        <f t="shared" si="8"/>
        <v>0</v>
      </c>
    </row>
    <row r="133" spans="2:12" customFormat="1">
      <c r="B133" s="136" t="s">
        <v>693</v>
      </c>
      <c r="C133" s="93">
        <v>44732</v>
      </c>
      <c r="D133" s="136" t="s">
        <v>533</v>
      </c>
      <c r="E133" s="137">
        <v>567.25</v>
      </c>
      <c r="F133" s="138">
        <v>556.05999999999995</v>
      </c>
      <c r="G133" s="139">
        <v>11.19</v>
      </c>
      <c r="H133" s="84"/>
      <c r="I133" s="13">
        <v>11.19</v>
      </c>
      <c r="J133" s="13">
        <f t="shared" si="8"/>
        <v>0</v>
      </c>
    </row>
    <row r="134" spans="2:12" customFormat="1">
      <c r="B134" s="95" t="s">
        <v>89</v>
      </c>
      <c r="C134" s="93">
        <v>44711</v>
      </c>
      <c r="D134" s="94" t="s">
        <v>659</v>
      </c>
      <c r="E134" s="95">
        <f t="shared" si="9"/>
        <v>110.69999999999997</v>
      </c>
      <c r="F134" s="90">
        <f t="shared" si="10"/>
        <v>92.249999999999986</v>
      </c>
      <c r="G134" s="91">
        <f t="shared" si="11"/>
        <v>18.45</v>
      </c>
      <c r="H134" s="84"/>
      <c r="I134" s="13">
        <v>18.45</v>
      </c>
      <c r="J134" s="13">
        <f t="shared" si="8"/>
        <v>0</v>
      </c>
      <c r="L134" s="119"/>
    </row>
    <row r="135" spans="2:12" customFormat="1">
      <c r="B135" s="95" t="s">
        <v>89</v>
      </c>
      <c r="C135" s="93">
        <v>44773</v>
      </c>
      <c r="D135" s="94" t="s">
        <v>659</v>
      </c>
      <c r="E135" s="95">
        <f t="shared" si="9"/>
        <v>169.73999999999998</v>
      </c>
      <c r="F135" s="90">
        <f t="shared" si="10"/>
        <v>141.44999999999999</v>
      </c>
      <c r="G135" s="91">
        <f t="shared" si="11"/>
        <v>28.29</v>
      </c>
      <c r="H135" s="84"/>
      <c r="I135" s="13">
        <v>28.29</v>
      </c>
      <c r="J135" s="13">
        <f t="shared" si="8"/>
        <v>0</v>
      </c>
      <c r="L135" s="119"/>
    </row>
    <row r="136" spans="2:12" customFormat="1">
      <c r="B136" s="95"/>
      <c r="C136" s="121"/>
      <c r="D136" s="94"/>
      <c r="E136" s="95">
        <f t="shared" si="9"/>
        <v>0</v>
      </c>
      <c r="F136" s="90">
        <f t="shared" si="10"/>
        <v>0</v>
      </c>
      <c r="G136" s="91">
        <f t="shared" si="11"/>
        <v>0</v>
      </c>
      <c r="H136" s="84"/>
      <c r="I136" s="13"/>
    </row>
    <row r="137" spans="2:12" customFormat="1">
      <c r="B137" s="95"/>
      <c r="C137" s="93"/>
      <c r="D137" s="94"/>
      <c r="E137" s="95">
        <f t="shared" si="9"/>
        <v>0</v>
      </c>
      <c r="F137" s="90">
        <f t="shared" si="10"/>
        <v>0</v>
      </c>
      <c r="G137" s="91">
        <f t="shared" si="11"/>
        <v>0</v>
      </c>
      <c r="H137" s="84"/>
      <c r="I137" s="13"/>
    </row>
    <row r="138" spans="2:12" customFormat="1" outlineLevel="1">
      <c r="B138" s="95"/>
      <c r="C138" s="93"/>
      <c r="D138" s="94"/>
      <c r="E138" s="95">
        <f t="shared" si="9"/>
        <v>0</v>
      </c>
      <c r="F138" s="90">
        <f t="shared" si="10"/>
        <v>0</v>
      </c>
      <c r="G138" s="91">
        <f t="shared" si="11"/>
        <v>0</v>
      </c>
      <c r="H138" s="84"/>
      <c r="I138" s="13"/>
    </row>
    <row r="139" spans="2:12" customFormat="1" outlineLevel="1">
      <c r="B139" s="95"/>
      <c r="C139" s="93"/>
      <c r="D139" s="94"/>
      <c r="E139" s="95">
        <f t="shared" si="9"/>
        <v>0</v>
      </c>
      <c r="F139" s="90">
        <f t="shared" si="10"/>
        <v>0</v>
      </c>
      <c r="G139" s="91">
        <f t="shared" si="11"/>
        <v>0</v>
      </c>
      <c r="H139" s="84"/>
      <c r="I139" s="13"/>
    </row>
    <row r="140" spans="2:12" customFormat="1" outlineLevel="1">
      <c r="B140" s="95"/>
      <c r="C140" s="93"/>
      <c r="D140" s="94"/>
      <c r="E140" s="95">
        <f t="shared" si="9"/>
        <v>0</v>
      </c>
      <c r="F140" s="90">
        <f t="shared" si="10"/>
        <v>0</v>
      </c>
      <c r="G140" s="91">
        <f t="shared" si="11"/>
        <v>0</v>
      </c>
      <c r="H140" s="84"/>
      <c r="I140" s="13"/>
    </row>
    <row r="141" spans="2:12" customFormat="1" outlineLevel="1">
      <c r="B141" s="95"/>
      <c r="C141" s="93"/>
      <c r="D141" s="94"/>
      <c r="E141" s="95">
        <f t="shared" si="9"/>
        <v>0</v>
      </c>
      <c r="F141" s="90">
        <f t="shared" si="10"/>
        <v>0</v>
      </c>
      <c r="G141" s="91">
        <f t="shared" si="11"/>
        <v>0</v>
      </c>
      <c r="H141" s="84"/>
      <c r="I141" s="13"/>
    </row>
    <row r="142" spans="2:12" customFormat="1" outlineLevel="1">
      <c r="B142" s="95"/>
      <c r="C142" s="93"/>
      <c r="D142" s="94"/>
      <c r="E142" s="95">
        <f t="shared" si="9"/>
        <v>0</v>
      </c>
      <c r="F142" s="90">
        <f t="shared" si="10"/>
        <v>0</v>
      </c>
      <c r="G142" s="91">
        <f t="shared" si="11"/>
        <v>0</v>
      </c>
      <c r="H142" s="84"/>
      <c r="I142" s="13"/>
    </row>
    <row r="143" spans="2:12" customFormat="1" outlineLevel="1">
      <c r="B143" s="95"/>
      <c r="C143" s="93"/>
      <c r="D143" s="94"/>
      <c r="E143" s="95">
        <f t="shared" si="9"/>
        <v>0</v>
      </c>
      <c r="F143" s="90">
        <f t="shared" si="10"/>
        <v>0</v>
      </c>
      <c r="G143" s="91">
        <f t="shared" si="11"/>
        <v>0</v>
      </c>
      <c r="H143" s="84"/>
    </row>
    <row r="144" spans="2:12" customFormat="1" outlineLevel="1">
      <c r="B144" s="92"/>
      <c r="C144" s="93"/>
      <c r="D144" s="94"/>
      <c r="E144" s="95">
        <f t="shared" si="9"/>
        <v>0</v>
      </c>
      <c r="F144" s="90">
        <f t="shared" si="10"/>
        <v>0</v>
      </c>
      <c r="G144" s="91">
        <f t="shared" ref="G144" si="12">F144*0.2</f>
        <v>0</v>
      </c>
      <c r="H144" s="84"/>
    </row>
    <row r="145" spans="2:11" customFormat="1" outlineLevel="1">
      <c r="B145" s="94"/>
      <c r="C145" s="93"/>
      <c r="D145" s="94"/>
      <c r="E145" s="95"/>
      <c r="F145" s="90"/>
      <c r="G145" s="95"/>
      <c r="H145" s="84"/>
    </row>
    <row r="146" spans="2:11" customFormat="1">
      <c r="C146" s="1"/>
      <c r="D146" s="35" t="s">
        <v>12</v>
      </c>
      <c r="E146" s="46">
        <f>SUM(E105:E145)</f>
        <v>65076.229999999996</v>
      </c>
      <c r="F146" s="46">
        <f>SUM(F105:F145)</f>
        <v>54331.46</v>
      </c>
      <c r="G146" s="46">
        <f>ROUND(SUM(G105:G145),0)</f>
        <v>10745</v>
      </c>
      <c r="H146" s="75"/>
      <c r="K146">
        <v>445661</v>
      </c>
    </row>
    <row r="147" spans="2:11" customFormat="1" ht="15.75" thickBot="1">
      <c r="C147" s="1"/>
      <c r="D147" s="3"/>
      <c r="E147" s="51"/>
      <c r="F147" s="51"/>
      <c r="G147" s="51"/>
      <c r="H147" s="75"/>
    </row>
    <row r="148" spans="2:11" customFormat="1" ht="15.75" thickBot="1">
      <c r="B148" s="188" t="s">
        <v>76</v>
      </c>
      <c r="C148" s="189"/>
      <c r="D148" s="189"/>
      <c r="E148" s="189"/>
      <c r="F148" s="189"/>
      <c r="G148" s="190"/>
      <c r="H148" s="5"/>
    </row>
    <row r="149" spans="2:11" customFormat="1">
      <c r="B149" s="3" t="s">
        <v>241</v>
      </c>
      <c r="C149" s="1"/>
      <c r="E149" s="6"/>
      <c r="F149" s="6"/>
      <c r="G149" s="6"/>
      <c r="H149" s="6"/>
    </row>
    <row r="150" spans="2:11" customFormat="1">
      <c r="B150" s="35" t="s">
        <v>0</v>
      </c>
      <c r="C150" s="36" t="s">
        <v>73</v>
      </c>
      <c r="D150" s="35" t="s">
        <v>16</v>
      </c>
      <c r="E150" s="37" t="s">
        <v>2</v>
      </c>
      <c r="F150" s="37" t="s">
        <v>3</v>
      </c>
      <c r="G150" s="37" t="s">
        <v>4</v>
      </c>
      <c r="H150" s="6"/>
    </row>
    <row r="151" spans="2:11" customFormat="1">
      <c r="B151" s="38" t="s">
        <v>626</v>
      </c>
      <c r="C151" s="1">
        <v>44743</v>
      </c>
      <c r="D151" s="116" t="s">
        <v>625</v>
      </c>
      <c r="E151" s="40"/>
      <c r="F151" s="40">
        <v>720</v>
      </c>
      <c r="G151" s="40">
        <v>144</v>
      </c>
      <c r="H151" s="74"/>
      <c r="K151">
        <v>622600</v>
      </c>
    </row>
    <row r="152" spans="2:11" customFormat="1">
      <c r="B152" s="38" t="s">
        <v>627</v>
      </c>
      <c r="C152" s="38">
        <v>44745</v>
      </c>
      <c r="D152" s="39" t="s">
        <v>468</v>
      </c>
      <c r="E152" s="40"/>
      <c r="F152" s="40">
        <v>1666.6999999999998</v>
      </c>
      <c r="G152" s="40">
        <v>333.34</v>
      </c>
      <c r="H152" s="13"/>
      <c r="K152">
        <v>622600</v>
      </c>
    </row>
    <row r="153" spans="2:11" customFormat="1">
      <c r="B153" s="3"/>
      <c r="C153" s="8"/>
      <c r="D153" s="35" t="s">
        <v>12</v>
      </c>
      <c r="E153" s="46">
        <f>SUM(E152:E152)</f>
        <v>0</v>
      </c>
      <c r="F153" s="46">
        <f>ROUND(SUM(F151:F152),0)</f>
        <v>2387</v>
      </c>
      <c r="G153" s="142">
        <f>SUM(G151:G152)</f>
        <v>477.34</v>
      </c>
      <c r="H153" s="75"/>
      <c r="K153" t="s">
        <v>302</v>
      </c>
    </row>
    <row r="154" spans="2:11" customFormat="1">
      <c r="C154" s="1"/>
      <c r="D154" s="3"/>
      <c r="E154" s="51"/>
      <c r="F154" s="51"/>
      <c r="G154" s="51"/>
      <c r="H154" s="75"/>
    </row>
    <row r="155" spans="2:11" customFormat="1">
      <c r="C155" s="1"/>
      <c r="D155" s="3"/>
      <c r="E155" s="51"/>
      <c r="F155" s="51"/>
      <c r="G155" s="51"/>
      <c r="H155" s="75"/>
    </row>
    <row r="156" spans="2:11" customFormat="1" ht="15.75" thickBot="1">
      <c r="C156" s="1"/>
      <c r="E156" s="15"/>
      <c r="F156" s="15"/>
      <c r="G156" s="15"/>
      <c r="H156" s="81"/>
    </row>
    <row r="157" spans="2:11" customFormat="1" ht="15.75" thickBot="1">
      <c r="B157" s="188" t="s">
        <v>6</v>
      </c>
      <c r="C157" s="189"/>
      <c r="D157" s="189"/>
      <c r="E157" s="189"/>
      <c r="F157" s="189"/>
      <c r="G157" s="190"/>
      <c r="H157" s="5"/>
    </row>
    <row r="158" spans="2:11" customFormat="1">
      <c r="B158" s="135"/>
      <c r="C158" s="135"/>
      <c r="D158" s="135"/>
      <c r="E158" s="135"/>
      <c r="F158" s="135"/>
      <c r="G158" s="135"/>
      <c r="H158" s="5"/>
    </row>
    <row r="159" spans="2:11" customFormat="1">
      <c r="B159" s="3" t="s">
        <v>694</v>
      </c>
      <c r="C159" s="1"/>
      <c r="D159" s="3"/>
      <c r="E159" s="6"/>
      <c r="F159" s="6"/>
      <c r="G159" s="6"/>
      <c r="H159" s="5"/>
    </row>
    <row r="160" spans="2:11" customFormat="1">
      <c r="C160" s="1"/>
      <c r="D160" s="3"/>
      <c r="E160" s="6"/>
      <c r="F160" s="6"/>
      <c r="G160" s="6"/>
      <c r="H160" s="5"/>
    </row>
    <row r="161" spans="2:11" customFormat="1">
      <c r="B161" s="35" t="s">
        <v>0</v>
      </c>
      <c r="C161" s="36" t="s">
        <v>73</v>
      </c>
      <c r="D161" s="35" t="s">
        <v>16</v>
      </c>
      <c r="E161" s="37" t="s">
        <v>2</v>
      </c>
      <c r="F161" s="37" t="s">
        <v>3</v>
      </c>
      <c r="G161" s="37" t="s">
        <v>4</v>
      </c>
      <c r="H161" s="5"/>
    </row>
    <row r="162" spans="2:11" customFormat="1">
      <c r="B162" s="39" t="s">
        <v>632</v>
      </c>
      <c r="C162" s="38">
        <v>44743</v>
      </c>
      <c r="D162" s="43" t="s">
        <v>629</v>
      </c>
      <c r="E162" s="41"/>
      <c r="F162" s="40">
        <f t="shared" ref="F162:F163" si="13">G162/0.2</f>
        <v>1358.8000000000011</v>
      </c>
      <c r="G162" s="44">
        <f>2914.28-2642.52</f>
        <v>271.76000000000022</v>
      </c>
      <c r="H162" s="5"/>
    </row>
    <row r="163" spans="2:11" customFormat="1">
      <c r="B163" s="39" t="s">
        <v>89</v>
      </c>
      <c r="C163" s="38">
        <v>44773</v>
      </c>
      <c r="D163" s="43" t="s">
        <v>567</v>
      </c>
      <c r="E163" s="40"/>
      <c r="F163" s="40">
        <f t="shared" si="13"/>
        <v>527</v>
      </c>
      <c r="G163" s="44">
        <v>105.4</v>
      </c>
      <c r="H163" s="5"/>
    </row>
    <row r="164" spans="2:11" customFormat="1">
      <c r="C164" s="1"/>
      <c r="D164" s="43"/>
      <c r="E164" s="40"/>
      <c r="F164" s="40"/>
      <c r="G164" s="44"/>
      <c r="H164" s="5"/>
    </row>
    <row r="165" spans="2:11" customFormat="1">
      <c r="C165" s="1"/>
      <c r="D165" s="35" t="s">
        <v>13</v>
      </c>
      <c r="E165" s="37"/>
      <c r="F165" s="37">
        <f>F162+F163</f>
        <v>1885.8000000000011</v>
      </c>
      <c r="G165" s="143">
        <f>ROUND(SUM(G162:G163),0)</f>
        <v>377</v>
      </c>
      <c r="H165" s="5"/>
    </row>
    <row r="166" spans="2:11" customFormat="1">
      <c r="B166" s="135"/>
      <c r="C166" s="135"/>
      <c r="D166" s="135"/>
      <c r="E166" s="135"/>
      <c r="F166" s="135"/>
      <c r="G166" s="135"/>
      <c r="H166" s="5"/>
    </row>
    <row r="167" spans="2:11" customFormat="1">
      <c r="B167" s="10" t="s">
        <v>695</v>
      </c>
      <c r="C167" s="1"/>
      <c r="E167" s="6"/>
      <c r="F167" s="6"/>
      <c r="G167" s="6"/>
      <c r="H167" s="6"/>
    </row>
    <row r="168" spans="2:11" customFormat="1">
      <c r="B168" s="35" t="s">
        <v>0</v>
      </c>
      <c r="C168" s="36" t="s">
        <v>73</v>
      </c>
      <c r="D168" s="35" t="s">
        <v>16</v>
      </c>
      <c r="E168" s="37" t="s">
        <v>2</v>
      </c>
      <c r="F168" s="37" t="s">
        <v>3</v>
      </c>
      <c r="G168" s="37" t="s">
        <v>4</v>
      </c>
      <c r="H168" s="6"/>
    </row>
    <row r="169" spans="2:11" customFormat="1">
      <c r="B169" s="39" t="s">
        <v>630</v>
      </c>
      <c r="C169" s="38">
        <v>44743</v>
      </c>
      <c r="D169" s="43" t="s">
        <v>520</v>
      </c>
      <c r="E169" s="41"/>
      <c r="F169" s="132">
        <f>G169/0.2</f>
        <v>11600</v>
      </c>
      <c r="G169" s="44">
        <v>2320</v>
      </c>
      <c r="H169" s="76"/>
    </row>
    <row r="170" spans="2:11" customFormat="1" outlineLevel="1">
      <c r="B170" s="39" t="s">
        <v>631</v>
      </c>
      <c r="C170" s="38">
        <v>44743</v>
      </c>
      <c r="D170" s="43" t="s">
        <v>393</v>
      </c>
      <c r="E170" s="41"/>
      <c r="F170" s="40">
        <f t="shared" ref="F170:F177" si="14">G170/0.2</f>
        <v>2218</v>
      </c>
      <c r="G170" s="44">
        <v>443.6</v>
      </c>
      <c r="H170" s="76"/>
    </row>
    <row r="171" spans="2:11" customFormat="1" outlineLevel="1">
      <c r="B171" s="39" t="s">
        <v>633</v>
      </c>
      <c r="C171" s="38">
        <v>44743</v>
      </c>
      <c r="D171" s="43" t="s">
        <v>520</v>
      </c>
      <c r="E171" s="41"/>
      <c r="F171" s="40">
        <f t="shared" si="14"/>
        <v>7056</v>
      </c>
      <c r="G171" s="44">
        <v>1411.2</v>
      </c>
      <c r="H171" s="76"/>
    </row>
    <row r="172" spans="2:11" customFormat="1" outlineLevel="1">
      <c r="B172" s="39" t="s">
        <v>686</v>
      </c>
      <c r="C172" s="38">
        <v>44743</v>
      </c>
      <c r="D172" s="43" t="s">
        <v>163</v>
      </c>
      <c r="E172" s="41"/>
      <c r="F172" s="40">
        <f t="shared" si="14"/>
        <v>6003.9999999999991</v>
      </c>
      <c r="G172" s="44">
        <v>1200.8</v>
      </c>
      <c r="H172" s="76"/>
    </row>
    <row r="173" spans="2:11" customFormat="1" outlineLevel="1">
      <c r="B173" s="39" t="s">
        <v>634</v>
      </c>
      <c r="C173" s="38">
        <v>44743</v>
      </c>
      <c r="D173" s="43" t="s">
        <v>163</v>
      </c>
      <c r="E173" s="41"/>
      <c r="F173" s="40">
        <f t="shared" si="14"/>
        <v>6080</v>
      </c>
      <c r="G173" s="44">
        <v>1216</v>
      </c>
      <c r="H173" s="76"/>
      <c r="K173" s="13">
        <f>F180-F45</f>
        <v>0</v>
      </c>
    </row>
    <row r="174" spans="2:11" customFormat="1" outlineLevel="1">
      <c r="B174" s="39" t="s">
        <v>635</v>
      </c>
      <c r="C174" s="38">
        <v>44743</v>
      </c>
      <c r="D174" s="43" t="s">
        <v>163</v>
      </c>
      <c r="E174" s="41"/>
      <c r="F174" s="40">
        <f t="shared" si="14"/>
        <v>6080</v>
      </c>
      <c r="G174" s="44">
        <v>1216</v>
      </c>
      <c r="H174" s="76"/>
    </row>
    <row r="175" spans="2:11" customFormat="1" outlineLevel="1">
      <c r="B175" s="39" t="s">
        <v>636</v>
      </c>
      <c r="C175" s="38">
        <v>44754</v>
      </c>
      <c r="D175" s="43" t="s">
        <v>393</v>
      </c>
      <c r="E175" s="41"/>
      <c r="F175" s="132">
        <f t="shared" si="14"/>
        <v>817</v>
      </c>
      <c r="G175" s="44">
        <v>163.4</v>
      </c>
      <c r="H175" s="76"/>
    </row>
    <row r="176" spans="2:11" customFormat="1" outlineLevel="1">
      <c r="B176" s="39" t="s">
        <v>637</v>
      </c>
      <c r="C176" s="38">
        <v>44764</v>
      </c>
      <c r="D176" s="43" t="s">
        <v>393</v>
      </c>
      <c r="E176" s="41"/>
      <c r="F176" s="40">
        <f t="shared" si="14"/>
        <v>304.39999999999998</v>
      </c>
      <c r="G176" s="44">
        <v>60.88</v>
      </c>
      <c r="H176" s="76"/>
    </row>
    <row r="177" spans="2:11" customFormat="1" outlineLevel="1">
      <c r="B177" s="39" t="s">
        <v>638</v>
      </c>
      <c r="C177" s="38">
        <v>44764</v>
      </c>
      <c r="D177" s="43" t="s">
        <v>393</v>
      </c>
      <c r="E177" s="41"/>
      <c r="F177" s="40">
        <f t="shared" si="14"/>
        <v>712</v>
      </c>
      <c r="G177" s="44">
        <v>142.4</v>
      </c>
      <c r="H177" s="76"/>
    </row>
    <row r="178" spans="2:11" customFormat="1" outlineLevel="1">
      <c r="B178" s="39"/>
      <c r="C178" s="38"/>
      <c r="D178" s="43"/>
      <c r="E178" s="40"/>
      <c r="F178" s="41"/>
      <c r="G178" s="44"/>
      <c r="H178" s="76"/>
    </row>
    <row r="179" spans="2:11" customFormat="1" outlineLevel="1">
      <c r="B179" s="39"/>
      <c r="C179" s="38"/>
      <c r="D179" s="43"/>
      <c r="E179" s="40"/>
      <c r="F179" s="41"/>
      <c r="G179" s="44">
        <f t="shared" ref="G179" si="15">F179*0.2</f>
        <v>0</v>
      </c>
      <c r="H179" s="76"/>
      <c r="J179" s="9"/>
    </row>
    <row r="180" spans="2:11" customFormat="1">
      <c r="C180" s="1"/>
      <c r="D180" s="35" t="s">
        <v>13</v>
      </c>
      <c r="E180" s="37"/>
      <c r="F180" s="37">
        <f>SUM(F169:F179)</f>
        <v>40871.4</v>
      </c>
      <c r="G180" s="143">
        <f>G45</f>
        <v>8174</v>
      </c>
      <c r="H180" s="6"/>
      <c r="K180" t="s">
        <v>303</v>
      </c>
    </row>
    <row r="181" spans="2:11" customFormat="1" ht="15.75" thickBot="1">
      <c r="C181" s="1"/>
      <c r="E181" s="13"/>
      <c r="F181" s="13"/>
      <c r="G181" s="13"/>
      <c r="H181" s="13"/>
    </row>
    <row r="182" spans="2:11" customFormat="1" ht="15.75" thickBot="1">
      <c r="B182" s="191" t="s">
        <v>285</v>
      </c>
      <c r="C182" s="192"/>
      <c r="D182" s="192"/>
      <c r="E182" s="20"/>
      <c r="F182" s="20"/>
      <c r="G182" s="21">
        <f>ROUND(G100+G146+G153+G165+G180,0)</f>
        <v>20547</v>
      </c>
      <c r="H182" s="79"/>
      <c r="I182" s="6" t="s">
        <v>286</v>
      </c>
    </row>
    <row r="183" spans="2:11" customFormat="1">
      <c r="C183" s="1"/>
      <c r="E183" s="13"/>
      <c r="F183" s="13"/>
      <c r="G183" s="13"/>
      <c r="H183" s="13"/>
      <c r="J183" s="12"/>
    </row>
    <row r="185" spans="2:11" customFormat="1">
      <c r="C185" s="1"/>
      <c r="D185" s="3" t="s">
        <v>8</v>
      </c>
      <c r="E185" s="6"/>
      <c r="F185" s="6"/>
      <c r="G185" s="6">
        <v>42344</v>
      </c>
      <c r="H185" s="6"/>
      <c r="I185" s="6" t="s">
        <v>289</v>
      </c>
      <c r="J185" s="9"/>
    </row>
    <row r="186" spans="2:11" customFormat="1" ht="15.75" thickBot="1">
      <c r="C186" s="1"/>
      <c r="D186" s="3"/>
      <c r="E186" s="6"/>
      <c r="F186" s="6"/>
      <c r="G186" s="6"/>
      <c r="H186" s="6"/>
      <c r="J186" s="9"/>
    </row>
    <row r="187" spans="2:11" customFormat="1" ht="15.75" thickBot="1">
      <c r="B187" s="198" t="s">
        <v>287</v>
      </c>
      <c r="C187" s="199"/>
      <c r="D187" s="199"/>
      <c r="E187" s="103"/>
      <c r="F187" s="103"/>
      <c r="G187" s="104">
        <f>G81+G182+G185</f>
        <v>65851</v>
      </c>
      <c r="H187" s="79"/>
      <c r="I187" s="6" t="s">
        <v>288</v>
      </c>
    </row>
    <row r="188" spans="2:11" customFormat="1">
      <c r="C188" s="1"/>
      <c r="D188" s="3"/>
      <c r="E188" s="6"/>
      <c r="F188" s="6"/>
      <c r="G188" s="6"/>
      <c r="H188" s="6"/>
    </row>
    <row r="189" spans="2:11" customFormat="1">
      <c r="C189" s="1"/>
      <c r="D189" s="3" t="s">
        <v>250</v>
      </c>
      <c r="E189" s="6"/>
      <c r="F189" s="6"/>
      <c r="G189" s="16">
        <f>IF((G56-G187)&gt;0,(G56-G187),0)</f>
        <v>0</v>
      </c>
      <c r="H189" s="85"/>
      <c r="I189" s="6" t="s">
        <v>290</v>
      </c>
    </row>
    <row r="190" spans="2:11" customFormat="1">
      <c r="C190" s="1"/>
      <c r="D190" s="3"/>
      <c r="E190" s="6"/>
      <c r="F190" s="6"/>
      <c r="G190" s="6"/>
      <c r="H190" s="6"/>
    </row>
    <row r="191" spans="2:11" customFormat="1">
      <c r="C191" s="1"/>
      <c r="D191" s="3" t="s">
        <v>9</v>
      </c>
      <c r="E191" s="6"/>
      <c r="F191" s="6"/>
      <c r="G191" s="16">
        <f>IF((G56-G187)&lt;0,-(G56-G187),0)</f>
        <v>54168</v>
      </c>
      <c r="H191" s="85"/>
      <c r="I191" s="6" t="s">
        <v>291</v>
      </c>
    </row>
    <row r="193" spans="3:9" customFormat="1">
      <c r="C193" s="1"/>
      <c r="D193" s="3" t="s">
        <v>251</v>
      </c>
      <c r="E193" s="13"/>
      <c r="F193" s="13"/>
      <c r="G193" s="6">
        <v>54168</v>
      </c>
      <c r="H193" s="6"/>
      <c r="I193" s="6" t="s">
        <v>292</v>
      </c>
    </row>
    <row r="194" spans="3:9" customFormat="1">
      <c r="C194" s="1"/>
      <c r="D194" s="3"/>
      <c r="E194" s="13"/>
      <c r="F194" s="13"/>
      <c r="G194" s="6"/>
      <c r="H194" s="6"/>
    </row>
    <row r="195" spans="3:9" customFormat="1">
      <c r="C195" s="1"/>
      <c r="D195" s="3" t="s">
        <v>252</v>
      </c>
      <c r="E195" s="13"/>
      <c r="F195" s="13"/>
      <c r="G195" s="6">
        <f>+G191-G193</f>
        <v>0</v>
      </c>
      <c r="H195" s="6"/>
      <c r="I195" s="6" t="s">
        <v>293</v>
      </c>
    </row>
  </sheetData>
  <autoFilter ref="B104:G144" xr:uid="{0A74FEDC-2AFF-4E71-B1D9-F09573DBF6E8}"/>
  <mergeCells count="13">
    <mergeCell ref="B187:D187"/>
    <mergeCell ref="B4:G4"/>
    <mergeCell ref="B6:G6"/>
    <mergeCell ref="B17:G17"/>
    <mergeCell ref="B26:G26"/>
    <mergeCell ref="B32:G32"/>
    <mergeCell ref="B56:D56"/>
    <mergeCell ref="B70:G70"/>
    <mergeCell ref="B61:G61"/>
    <mergeCell ref="B81:D81"/>
    <mergeCell ref="B148:G148"/>
    <mergeCell ref="B157:G157"/>
    <mergeCell ref="B182:D18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A547-4F42-4BAE-A46C-C9C179858397}">
  <dimension ref="A1:M187"/>
  <sheetViews>
    <sheetView showGridLines="0" zoomScale="90" zoomScaleNormal="90" zoomScaleSheetLayoutView="80" workbookViewId="0">
      <pane ySplit="8" topLeftCell="A102" activePane="bottomLeft" state="frozen"/>
      <selection activeCell="C2" sqref="C2"/>
      <selection pane="bottomLeft"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1:13" ht="15.75" thickBot="1"/>
    <row r="2" spans="1:13" ht="15.75" thickBot="1">
      <c r="B2" s="26" t="s">
        <v>15</v>
      </c>
      <c r="C2" s="25">
        <v>44774</v>
      </c>
    </row>
    <row r="3" spans="1:13" ht="15.75" thickBot="1">
      <c r="B3" s="7"/>
    </row>
    <row r="4" spans="1:13" ht="19.5" thickBot="1">
      <c r="B4" s="193" t="s">
        <v>17</v>
      </c>
      <c r="C4" s="194"/>
      <c r="D4" s="194"/>
      <c r="E4" s="194"/>
      <c r="F4" s="194"/>
      <c r="G4" s="195"/>
      <c r="H4" s="73"/>
    </row>
    <row r="5" spans="1:13" ht="19.5" thickBot="1">
      <c r="C5" s="2"/>
    </row>
    <row r="6" spans="1:13" ht="15.75" thickBot="1">
      <c r="B6" s="188" t="s">
        <v>7</v>
      </c>
      <c r="C6" s="189"/>
      <c r="D6" s="189"/>
      <c r="E6" s="189"/>
      <c r="F6" s="189"/>
      <c r="G6" s="190"/>
      <c r="H6" s="5"/>
    </row>
    <row r="7" spans="1:13">
      <c r="B7" s="3" t="s">
        <v>248</v>
      </c>
      <c r="C7" s="4"/>
      <c r="D7" s="5"/>
      <c r="E7" s="14"/>
      <c r="F7" s="14"/>
      <c r="G7" s="14"/>
      <c r="H7" s="14"/>
    </row>
    <row r="8" spans="1:13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1:13">
      <c r="B9" s="38"/>
      <c r="C9" s="53">
        <v>44795</v>
      </c>
      <c r="D9" s="69" t="s">
        <v>110</v>
      </c>
      <c r="E9" s="40"/>
      <c r="F9" s="41">
        <v>103976.32000000001</v>
      </c>
      <c r="G9" s="41"/>
    </row>
    <row r="10" spans="1:13">
      <c r="B10" s="106"/>
      <c r="C10" s="53">
        <v>44781</v>
      </c>
      <c r="D10" s="39" t="s">
        <v>110</v>
      </c>
      <c r="E10" s="40"/>
      <c r="F10" s="41">
        <v>150000</v>
      </c>
      <c r="G10" s="41"/>
    </row>
    <row r="11" spans="1:13">
      <c r="B11" s="106"/>
      <c r="C11" s="53">
        <v>44781</v>
      </c>
      <c r="D11" s="39" t="s">
        <v>699</v>
      </c>
      <c r="E11" s="40"/>
      <c r="F11" s="41">
        <v>100000</v>
      </c>
      <c r="G11" s="41"/>
    </row>
    <row r="12" spans="1:13">
      <c r="B12" s="106"/>
      <c r="C12" s="53"/>
      <c r="D12" s="39"/>
      <c r="E12" s="40"/>
      <c r="F12" s="41"/>
      <c r="G12" s="41"/>
    </row>
    <row r="13" spans="1:13">
      <c r="B13" s="106"/>
      <c r="C13" s="53"/>
      <c r="D13" s="39"/>
      <c r="E13" s="40"/>
      <c r="F13" s="41"/>
      <c r="G13" s="41"/>
    </row>
    <row r="14" spans="1:13">
      <c r="B14" s="106"/>
      <c r="C14" s="53"/>
      <c r="D14" s="39"/>
      <c r="E14" s="40"/>
      <c r="F14" s="41"/>
      <c r="G14" s="41"/>
    </row>
    <row r="15" spans="1:13" s="123" customFormat="1">
      <c r="A15" s="3"/>
      <c r="B15" s="3"/>
      <c r="C15" s="8"/>
      <c r="D15" s="35" t="s">
        <v>12</v>
      </c>
      <c r="E15" s="37"/>
      <c r="F15" s="37">
        <f>ROUND(SUM(F9:F14),0)</f>
        <v>353976</v>
      </c>
      <c r="G15" s="37"/>
      <c r="H15" s="6"/>
      <c r="I15" s="6" t="s">
        <v>298</v>
      </c>
      <c r="J15" s="3"/>
      <c r="K15" s="3"/>
      <c r="L15" s="3"/>
      <c r="M15" s="3"/>
    </row>
    <row r="16" spans="1:13" ht="15.75" thickBot="1"/>
    <row r="17" spans="1:13" ht="15.75" thickBot="1">
      <c r="B17" s="188" t="s">
        <v>76</v>
      </c>
      <c r="C17" s="189"/>
      <c r="D17" s="189"/>
      <c r="E17" s="189"/>
      <c r="F17" s="189"/>
      <c r="G17" s="190"/>
      <c r="H17" s="5"/>
    </row>
    <row r="18" spans="1:13">
      <c r="B18" s="3" t="s">
        <v>241</v>
      </c>
      <c r="E18" s="6"/>
      <c r="F18" s="6"/>
      <c r="G18" s="6"/>
      <c r="H18" s="6"/>
    </row>
    <row r="19" spans="1:13">
      <c r="B19" s="35" t="s">
        <v>0</v>
      </c>
      <c r="C19" s="36" t="s">
        <v>73</v>
      </c>
      <c r="D19" s="35" t="s">
        <v>16</v>
      </c>
      <c r="E19" s="37" t="s">
        <v>2</v>
      </c>
      <c r="F19" s="37" t="s">
        <v>3</v>
      </c>
      <c r="G19" s="37" t="s">
        <v>4</v>
      </c>
      <c r="H19" s="6"/>
    </row>
    <row r="20" spans="1:13">
      <c r="B20" s="38" t="s">
        <v>709</v>
      </c>
      <c r="C20" s="38">
        <v>44774</v>
      </c>
      <c r="D20" s="39" t="s">
        <v>468</v>
      </c>
      <c r="E20" s="40"/>
      <c r="F20" s="40">
        <f>G20/0.2</f>
        <v>1667.1999999999998</v>
      </c>
      <c r="G20" s="40">
        <v>333.44</v>
      </c>
      <c r="H20" s="74"/>
    </row>
    <row r="21" spans="1:13">
      <c r="B21" s="38"/>
      <c r="C21" s="38"/>
      <c r="D21" s="39"/>
      <c r="E21" s="40"/>
      <c r="F21" s="40"/>
      <c r="G21" s="40"/>
      <c r="H21" s="74"/>
    </row>
    <row r="22" spans="1:13">
      <c r="B22" s="38"/>
      <c r="C22" s="38"/>
      <c r="D22" s="39"/>
      <c r="E22" s="40"/>
      <c r="F22" s="40"/>
      <c r="G22" s="40"/>
      <c r="H22" s="74"/>
    </row>
    <row r="23" spans="1:13" hidden="1" outlineLevel="1">
      <c r="B23" s="38"/>
      <c r="C23" s="38"/>
      <c r="D23" s="39"/>
      <c r="E23" s="40"/>
      <c r="F23" s="40"/>
      <c r="G23" s="40"/>
      <c r="H23" s="74"/>
    </row>
    <row r="24" spans="1:13" hidden="1" outlineLevel="1">
      <c r="B24" s="38"/>
      <c r="C24" s="38"/>
      <c r="D24" s="39"/>
      <c r="E24" s="40"/>
      <c r="F24" s="40"/>
      <c r="G24" s="40"/>
      <c r="H24" s="74"/>
    </row>
    <row r="25" spans="1:13" hidden="1" outlineLevel="1">
      <c r="B25" s="39"/>
      <c r="C25" s="45"/>
      <c r="D25" s="39"/>
      <c r="E25" s="41"/>
      <c r="F25" s="41"/>
      <c r="G25" s="41"/>
    </row>
    <row r="26" spans="1:13" collapsed="1">
      <c r="B26" s="3"/>
      <c r="C26" s="8"/>
      <c r="D26" s="35" t="s">
        <v>12</v>
      </c>
      <c r="E26" s="46">
        <f>SUM(E25:E25)</f>
        <v>0</v>
      </c>
      <c r="F26" s="86">
        <f>ROUND(SUM(F20:F25),0)</f>
        <v>1667</v>
      </c>
      <c r="G26" s="142">
        <f>ROUND(SUM(G20:G25),0)</f>
        <v>333</v>
      </c>
      <c r="H26" s="75"/>
      <c r="I26" s="6" t="s">
        <v>299</v>
      </c>
      <c r="K26" t="s">
        <v>302</v>
      </c>
      <c r="L26" s="122"/>
    </row>
    <row r="27" spans="1:13" ht="15.75" thickBot="1">
      <c r="B27" s="3"/>
      <c r="C27" s="8"/>
      <c r="D27" s="3"/>
      <c r="E27" s="51"/>
      <c r="F27" s="51"/>
      <c r="G27" s="51"/>
      <c r="H27" s="75"/>
    </row>
    <row r="28" spans="1:13" ht="15.75" thickBot="1">
      <c r="B28" s="188" t="s">
        <v>78</v>
      </c>
      <c r="C28" s="189"/>
      <c r="D28" s="189"/>
      <c r="E28" s="189"/>
      <c r="F28" s="189"/>
      <c r="G28" s="190"/>
      <c r="H28" s="5"/>
    </row>
    <row r="29" spans="1:13">
      <c r="B29" s="3" t="s">
        <v>77</v>
      </c>
      <c r="E29" s="6"/>
      <c r="F29" s="6"/>
      <c r="G29" s="6"/>
      <c r="H29" s="6"/>
    </row>
    <row r="30" spans="1:13">
      <c r="B30" s="35" t="s">
        <v>0</v>
      </c>
      <c r="C30" s="36" t="s">
        <v>73</v>
      </c>
      <c r="D30" s="35" t="s">
        <v>16</v>
      </c>
      <c r="E30" s="37" t="s">
        <v>2</v>
      </c>
      <c r="F30" s="37" t="s">
        <v>3</v>
      </c>
      <c r="G30" s="37" t="s">
        <v>4</v>
      </c>
      <c r="H30" s="6"/>
      <c r="J30" s="9"/>
    </row>
    <row r="31" spans="1:13">
      <c r="B31" s="38"/>
      <c r="C31" s="38"/>
      <c r="D31" s="39"/>
      <c r="E31" s="40"/>
      <c r="F31" s="40"/>
      <c r="G31" s="40"/>
      <c r="H31" s="74"/>
      <c r="J31" s="9"/>
    </row>
    <row r="32" spans="1:13" s="123" customFormat="1">
      <c r="A32" s="3"/>
      <c r="B32" s="3"/>
      <c r="C32" s="8"/>
      <c r="D32" s="35" t="s">
        <v>12</v>
      </c>
      <c r="E32" s="46">
        <f>SUM(E31)</f>
        <v>0</v>
      </c>
      <c r="F32" s="46">
        <f>SUM(F31)</f>
        <v>0</v>
      </c>
      <c r="G32" s="46">
        <f>ROUND(SUM(G31),0)</f>
        <v>0</v>
      </c>
      <c r="H32" s="75"/>
      <c r="I32" s="3"/>
      <c r="J32" s="3"/>
      <c r="K32">
        <v>4457100</v>
      </c>
      <c r="M32" s="3"/>
    </row>
    <row r="33" spans="2:11" ht="15.75" thickBot="1"/>
    <row r="34" spans="2:11" ht="15.75" thickBot="1">
      <c r="B34" s="188" t="s">
        <v>6</v>
      </c>
      <c r="C34" s="189"/>
      <c r="D34" s="189"/>
      <c r="E34" s="189"/>
      <c r="F34" s="189"/>
      <c r="G34" s="190"/>
      <c r="H34" s="5"/>
      <c r="J34" s="6" t="s">
        <v>687</v>
      </c>
    </row>
    <row r="35" spans="2:11">
      <c r="B35" s="10" t="s">
        <v>690</v>
      </c>
      <c r="E35" s="6"/>
      <c r="F35" s="6"/>
      <c r="G35" s="6"/>
      <c r="H35" s="6"/>
    </row>
    <row r="36" spans="2:11">
      <c r="B36" s="35" t="s">
        <v>0</v>
      </c>
      <c r="C36" s="36" t="s">
        <v>73</v>
      </c>
      <c r="D36" s="35" t="s">
        <v>16</v>
      </c>
      <c r="E36" s="37" t="s">
        <v>2</v>
      </c>
      <c r="F36" s="37" t="s">
        <v>3</v>
      </c>
      <c r="G36" s="37" t="s">
        <v>4</v>
      </c>
      <c r="H36" s="6"/>
    </row>
    <row r="37" spans="2:11">
      <c r="B37" s="39" t="s">
        <v>700</v>
      </c>
      <c r="C37" s="38">
        <v>44774</v>
      </c>
      <c r="D37" s="43" t="s">
        <v>163</v>
      </c>
      <c r="E37" s="41"/>
      <c r="F37" s="141">
        <v>6383.9999999999991</v>
      </c>
      <c r="G37" s="44">
        <v>1276.8</v>
      </c>
      <c r="H37" s="76"/>
      <c r="I37" s="52"/>
      <c r="J37" s="134"/>
    </row>
    <row r="38" spans="2:11">
      <c r="B38" s="39" t="s">
        <v>701</v>
      </c>
      <c r="C38" s="38">
        <v>44774</v>
      </c>
      <c r="D38" s="43" t="s">
        <v>520</v>
      </c>
      <c r="E38" s="41"/>
      <c r="F38" s="141">
        <v>7056</v>
      </c>
      <c r="G38" s="44">
        <v>1411.2</v>
      </c>
      <c r="H38" s="76"/>
      <c r="I38" s="52"/>
      <c r="J38" s="134"/>
    </row>
    <row r="39" spans="2:11" customFormat="1">
      <c r="B39" s="39" t="s">
        <v>702</v>
      </c>
      <c r="C39" s="38">
        <v>44774</v>
      </c>
      <c r="D39" s="43" t="s">
        <v>393</v>
      </c>
      <c r="E39" s="41"/>
      <c r="F39" s="141">
        <v>602</v>
      </c>
      <c r="G39" s="44">
        <v>120.4</v>
      </c>
      <c r="H39" s="76"/>
      <c r="I39" s="52"/>
      <c r="J39" s="134"/>
    </row>
    <row r="40" spans="2:11" customFormat="1">
      <c r="B40" s="39" t="s">
        <v>703</v>
      </c>
      <c r="C40" s="38">
        <v>44774</v>
      </c>
      <c r="D40" s="43" t="s">
        <v>163</v>
      </c>
      <c r="E40" s="41"/>
      <c r="F40" s="141">
        <v>6545.7</v>
      </c>
      <c r="G40" s="44">
        <v>1309.1400000000001</v>
      </c>
      <c r="H40" s="76"/>
      <c r="I40" s="52"/>
      <c r="J40" s="134"/>
    </row>
    <row r="41" spans="2:11" customFormat="1">
      <c r="B41" s="39" t="s">
        <v>704</v>
      </c>
      <c r="C41" s="38">
        <v>44774</v>
      </c>
      <c r="D41" s="43" t="s">
        <v>163</v>
      </c>
      <c r="E41" s="41"/>
      <c r="F41" s="141">
        <v>6383.9999999999991</v>
      </c>
      <c r="G41" s="44">
        <v>1276.8</v>
      </c>
      <c r="H41" s="76"/>
      <c r="I41" s="52"/>
      <c r="J41" s="134"/>
    </row>
    <row r="42" spans="2:11" customFormat="1">
      <c r="B42" s="39" t="s">
        <v>705</v>
      </c>
      <c r="C42" s="38">
        <v>44791</v>
      </c>
      <c r="D42" s="43" t="s">
        <v>535</v>
      </c>
      <c r="E42" s="41"/>
      <c r="F42" s="141">
        <v>6121.05</v>
      </c>
      <c r="G42" s="44">
        <v>1224.21</v>
      </c>
      <c r="H42" s="76"/>
      <c r="I42" s="52"/>
      <c r="J42" s="134"/>
    </row>
    <row r="43" spans="2:11" customFormat="1">
      <c r="B43" s="39" t="s">
        <v>706</v>
      </c>
      <c r="C43" s="38">
        <v>44796</v>
      </c>
      <c r="D43" s="43" t="s">
        <v>393</v>
      </c>
      <c r="E43" s="41"/>
      <c r="F43" s="141">
        <v>6092</v>
      </c>
      <c r="G43" s="44">
        <v>1218.4000000000001</v>
      </c>
      <c r="H43" s="76"/>
      <c r="I43" s="52"/>
      <c r="J43" s="134"/>
    </row>
    <row r="44" spans="2:11" customFormat="1">
      <c r="B44" s="39" t="s">
        <v>707</v>
      </c>
      <c r="C44" s="38">
        <v>44799</v>
      </c>
      <c r="D44" s="43" t="s">
        <v>393</v>
      </c>
      <c r="E44" s="41"/>
      <c r="F44" s="141">
        <v>3801.9999999999995</v>
      </c>
      <c r="G44" s="44">
        <v>760.4</v>
      </c>
      <c r="H44" s="76"/>
      <c r="I44" s="52"/>
      <c r="J44" s="134"/>
    </row>
    <row r="45" spans="2:11" customFormat="1">
      <c r="B45" s="39" t="s">
        <v>708</v>
      </c>
      <c r="C45" s="38">
        <v>44799</v>
      </c>
      <c r="D45" s="43" t="s">
        <v>393</v>
      </c>
      <c r="E45" s="41"/>
      <c r="F45" s="141">
        <v>251.99999999999997</v>
      </c>
      <c r="G45" s="44">
        <v>50.4</v>
      </c>
      <c r="H45" s="76"/>
      <c r="I45" s="52"/>
      <c r="J45" s="134"/>
    </row>
    <row r="46" spans="2:11" customFormat="1" outlineLevel="1">
      <c r="C46" s="1"/>
      <c r="D46" s="43"/>
      <c r="E46" s="40"/>
      <c r="F46" s="40"/>
      <c r="G46" s="44"/>
      <c r="H46" s="76"/>
    </row>
    <row r="47" spans="2:11" customFormat="1">
      <c r="C47" s="1"/>
      <c r="D47" s="35" t="s">
        <v>13</v>
      </c>
      <c r="E47" s="37"/>
      <c r="F47" s="37">
        <f>SUM(F37:F45)</f>
        <v>43238.75</v>
      </c>
      <c r="G47" s="143">
        <f>ROUND(SUM(G37:G45),0)</f>
        <v>8648</v>
      </c>
      <c r="H47" s="6"/>
      <c r="I47" s="6" t="s">
        <v>300</v>
      </c>
      <c r="K47" t="s">
        <v>303</v>
      </c>
    </row>
    <row r="48" spans="2:11" customFormat="1">
      <c r="C48" s="1"/>
      <c r="D48" s="3"/>
      <c r="E48" s="6"/>
      <c r="F48" s="6"/>
      <c r="G48" s="6"/>
      <c r="H48" s="6"/>
      <c r="I48" s="6"/>
    </row>
    <row r="49" spans="2:11" customFormat="1">
      <c r="B49" s="3" t="s">
        <v>698</v>
      </c>
      <c r="C49" s="1"/>
      <c r="D49" s="3"/>
      <c r="E49" s="6"/>
      <c r="F49" s="6"/>
      <c r="G49" s="6"/>
      <c r="H49" s="6"/>
      <c r="I49" s="6"/>
    </row>
    <row r="50" spans="2:11" customFormat="1">
      <c r="C50" s="1"/>
      <c r="D50" s="3"/>
      <c r="E50" s="6"/>
      <c r="F50" s="6"/>
      <c r="G50" s="6"/>
      <c r="H50" s="6"/>
      <c r="I50" s="6"/>
    </row>
    <row r="51" spans="2:11" customFormat="1">
      <c r="B51" s="35" t="s">
        <v>0</v>
      </c>
      <c r="C51" s="36" t="s">
        <v>73</v>
      </c>
      <c r="D51" s="35" t="s">
        <v>16</v>
      </c>
      <c r="E51" s="37" t="s">
        <v>2</v>
      </c>
      <c r="F51" s="37" t="s">
        <v>3</v>
      </c>
      <c r="G51" s="37" t="s">
        <v>4</v>
      </c>
      <c r="H51" s="6"/>
      <c r="I51" s="6"/>
    </row>
    <row r="52" spans="2:11" customFormat="1">
      <c r="B52" s="39"/>
      <c r="C52" s="38"/>
      <c r="D52" s="43"/>
      <c r="E52" s="41"/>
      <c r="F52" s="40"/>
      <c r="G52" s="44"/>
      <c r="H52" s="6"/>
      <c r="I52" s="6"/>
    </row>
    <row r="53" spans="2:11" customFormat="1">
      <c r="B53" s="39"/>
      <c r="C53" s="38"/>
      <c r="D53" s="43"/>
      <c r="E53" s="37"/>
      <c r="F53" s="41"/>
      <c r="G53" s="41"/>
      <c r="H53" s="6"/>
      <c r="I53" s="6"/>
      <c r="J53" s="134"/>
    </row>
    <row r="54" spans="2:11" customFormat="1">
      <c r="B54" s="39"/>
      <c r="C54" s="38"/>
      <c r="E54" s="43"/>
      <c r="F54" s="40"/>
      <c r="G54" s="44"/>
      <c r="H54" s="6"/>
      <c r="I54" s="6"/>
      <c r="J54" s="134"/>
    </row>
    <row r="55" spans="2:11" customFormat="1">
      <c r="C55" s="1"/>
      <c r="D55" s="43"/>
      <c r="E55" s="40"/>
      <c r="F55" s="40"/>
      <c r="G55" s="44"/>
      <c r="H55" s="76"/>
    </row>
    <row r="56" spans="2:11" customFormat="1">
      <c r="C56" s="1"/>
      <c r="D56" s="35" t="s">
        <v>13</v>
      </c>
      <c r="E56" s="37"/>
      <c r="F56" s="37">
        <f>F52+F53+F54</f>
        <v>0</v>
      </c>
      <c r="G56" s="143">
        <f>ROUND(SUM(G52:G54),0)</f>
        <v>0</v>
      </c>
      <c r="H56" s="6"/>
      <c r="I56" s="6" t="s">
        <v>689</v>
      </c>
      <c r="K56" t="s">
        <v>303</v>
      </c>
    </row>
    <row r="57" spans="2:11" customFormat="1" ht="16.5" customHeight="1" thickBot="1">
      <c r="C57" s="1"/>
      <c r="E57" s="13"/>
      <c r="F57" s="13"/>
      <c r="G57" s="13"/>
      <c r="H57" s="13"/>
    </row>
    <row r="58" spans="2:11" customFormat="1" ht="15.75" thickBot="1">
      <c r="B58" s="196" t="s">
        <v>415</v>
      </c>
      <c r="C58" s="197"/>
      <c r="D58" s="197"/>
      <c r="E58" s="17"/>
      <c r="F58" s="18">
        <f>F26+F47+F32+F56</f>
        <v>44905.75</v>
      </c>
      <c r="G58" s="19">
        <f>G26+G32+G47+G56</f>
        <v>8981</v>
      </c>
      <c r="H58" s="77"/>
      <c r="I58" s="6" t="s">
        <v>304</v>
      </c>
    </row>
    <row r="60" spans="2:11" ht="15.75" thickBot="1">
      <c r="B60" s="129"/>
      <c r="C60" s="129"/>
      <c r="D60" s="129"/>
      <c r="E60" s="130"/>
      <c r="F60" s="131"/>
      <c r="G60" s="131"/>
    </row>
    <row r="61" spans="2:11" customFormat="1" ht="15.75" thickBot="1">
      <c r="B61" s="22"/>
      <c r="C61" s="23"/>
      <c r="D61" s="22"/>
      <c r="E61" s="24"/>
      <c r="F61" s="24"/>
      <c r="G61" s="24"/>
      <c r="H61" s="13"/>
    </row>
    <row r="62" spans="2:11" customFormat="1" ht="15.75" thickBot="1">
      <c r="C62" s="1"/>
      <c r="E62" s="13"/>
      <c r="F62" s="13"/>
      <c r="G62" s="13"/>
      <c r="H62" s="13"/>
    </row>
    <row r="63" spans="2:11" customFormat="1" ht="15.75" thickBot="1">
      <c r="B63" s="188" t="s">
        <v>11</v>
      </c>
      <c r="C63" s="189"/>
      <c r="D63" s="189"/>
      <c r="E63" s="189"/>
      <c r="F63" s="189"/>
      <c r="G63" s="190"/>
      <c r="H63" s="5"/>
    </row>
    <row r="64" spans="2:11" customFormat="1">
      <c r="B64" s="54"/>
      <c r="C64" s="54"/>
      <c r="D64" s="54"/>
      <c r="E64" s="54"/>
      <c r="F64" s="54"/>
      <c r="G64" s="54"/>
      <c r="H64" s="5"/>
    </row>
    <row r="65" spans="2:9" customFormat="1">
      <c r="B65" s="3" t="s">
        <v>696</v>
      </c>
      <c r="C65" s="54"/>
      <c r="D65" s="54"/>
      <c r="E65" s="54"/>
      <c r="F65" s="54"/>
      <c r="G65" s="54"/>
      <c r="H65" s="5"/>
    </row>
    <row r="66" spans="2:9" customFormat="1">
      <c r="B66" s="54"/>
      <c r="C66" s="54"/>
      <c r="D66" s="54"/>
      <c r="E66" s="54"/>
      <c r="F66" s="54"/>
      <c r="G66" s="54"/>
      <c r="H66" s="5"/>
    </row>
    <row r="67" spans="2:9" customFormat="1">
      <c r="B67" s="35" t="s">
        <v>0</v>
      </c>
      <c r="C67" s="36" t="s">
        <v>73</v>
      </c>
      <c r="D67" s="35" t="s">
        <v>16</v>
      </c>
      <c r="E67" s="37" t="s">
        <v>2</v>
      </c>
      <c r="F67" s="37" t="s">
        <v>3</v>
      </c>
      <c r="G67" s="37" t="s">
        <v>4</v>
      </c>
      <c r="H67" s="6"/>
    </row>
    <row r="68" spans="2:9" customFormat="1">
      <c r="B68" s="96"/>
      <c r="C68" s="72"/>
      <c r="D68" s="116"/>
      <c r="E68" s="41"/>
      <c r="F68" s="40"/>
      <c r="G68" s="91"/>
      <c r="H68" s="76"/>
      <c r="I68" s="13">
        <v>316.66000000000003</v>
      </c>
    </row>
    <row r="69" spans="2:9" customFormat="1">
      <c r="B69" s="55"/>
      <c r="C69" s="57"/>
      <c r="D69" s="39"/>
      <c r="E69" s="41"/>
      <c r="F69" s="40"/>
      <c r="G69" s="44">
        <f>+F69*0.2</f>
        <v>0</v>
      </c>
      <c r="H69" s="76"/>
    </row>
    <row r="70" spans="2:9" customFormat="1">
      <c r="B70" s="54"/>
      <c r="C70" s="54"/>
      <c r="D70" s="35" t="s">
        <v>12</v>
      </c>
      <c r="E70" s="46">
        <f>SUM(E68:E69)</f>
        <v>0</v>
      </c>
      <c r="F70" s="46">
        <f t="shared" ref="F70" si="0">SUM(F68:F69)</f>
        <v>0</v>
      </c>
      <c r="G70" s="46">
        <f>SUM(G68:G69)</f>
        <v>0</v>
      </c>
      <c r="H70" s="75"/>
      <c r="I70" s="6"/>
    </row>
    <row r="71" spans="2:9" customFormat="1" ht="15.75" thickBot="1">
      <c r="B71" s="54"/>
      <c r="C71" s="54"/>
      <c r="D71" s="3"/>
      <c r="E71" s="51"/>
      <c r="F71" s="51"/>
      <c r="G71" s="51"/>
      <c r="H71" s="75"/>
      <c r="I71" s="6"/>
    </row>
    <row r="72" spans="2:9" customFormat="1" ht="15.75" thickBot="1">
      <c r="B72" s="188" t="s">
        <v>6</v>
      </c>
      <c r="C72" s="189"/>
      <c r="D72" s="189"/>
      <c r="E72" s="189"/>
      <c r="F72" s="189"/>
      <c r="G72" s="190"/>
      <c r="H72" s="75"/>
      <c r="I72" s="6"/>
    </row>
    <row r="73" spans="2:9" customFormat="1">
      <c r="B73" s="54"/>
      <c r="C73" s="54"/>
      <c r="D73" s="3"/>
      <c r="E73" s="51"/>
      <c r="F73" s="51"/>
      <c r="G73" s="51"/>
      <c r="H73" s="75"/>
      <c r="I73" s="6"/>
    </row>
    <row r="74" spans="2:9" customFormat="1">
      <c r="B74" s="3" t="s">
        <v>697</v>
      </c>
      <c r="C74" s="1"/>
      <c r="D74" s="3"/>
      <c r="E74" s="6"/>
      <c r="F74" s="6"/>
      <c r="G74" s="6"/>
      <c r="H74" s="75"/>
      <c r="I74" s="6"/>
    </row>
    <row r="75" spans="2:9" customFormat="1">
      <c r="C75" s="1"/>
      <c r="D75" s="3"/>
      <c r="E75" s="6"/>
      <c r="F75" s="6"/>
      <c r="G75" s="6"/>
      <c r="H75" s="75"/>
      <c r="I75" s="6"/>
    </row>
    <row r="76" spans="2:9" customFormat="1">
      <c r="B76" s="35" t="s">
        <v>0</v>
      </c>
      <c r="C76" s="36" t="s">
        <v>73</v>
      </c>
      <c r="D76" s="35" t="s">
        <v>16</v>
      </c>
      <c r="E76" s="37" t="s">
        <v>2</v>
      </c>
      <c r="F76" s="37" t="s">
        <v>3</v>
      </c>
      <c r="G76" s="37" t="s">
        <v>4</v>
      </c>
      <c r="H76" s="75"/>
      <c r="I76" s="6"/>
    </row>
    <row r="77" spans="2:9" customFormat="1">
      <c r="B77" s="39"/>
      <c r="C77" s="38"/>
      <c r="D77" s="43"/>
      <c r="E77" s="6"/>
      <c r="F77" s="6"/>
      <c r="G77" s="140"/>
      <c r="H77" s="75"/>
      <c r="I77" s="6"/>
    </row>
    <row r="78" spans="2:9" customFormat="1">
      <c r="C78" s="1"/>
      <c r="D78" s="43"/>
      <c r="E78" s="40"/>
      <c r="F78" s="40"/>
      <c r="G78" s="44"/>
      <c r="H78" s="75"/>
      <c r="I78" s="6"/>
    </row>
    <row r="79" spans="2:9" customFormat="1">
      <c r="C79" s="1"/>
      <c r="D79" s="35" t="s">
        <v>13</v>
      </c>
      <c r="E79" s="37"/>
      <c r="F79" s="37">
        <f>F77</f>
        <v>0</v>
      </c>
      <c r="G79" s="143">
        <f>ROUND(SUM(G77),0)</f>
        <v>0</v>
      </c>
      <c r="H79" s="75"/>
      <c r="I79" s="6"/>
    </row>
    <row r="80" spans="2:9" customFormat="1">
      <c r="B80" s="54"/>
      <c r="C80" s="54"/>
      <c r="D80" s="3"/>
      <c r="E80" s="51"/>
      <c r="F80" s="51"/>
      <c r="G80" s="51"/>
      <c r="H80" s="75"/>
      <c r="I80" s="6"/>
    </row>
    <row r="81" spans="2:11" customFormat="1">
      <c r="B81" s="54"/>
      <c r="C81" s="54"/>
      <c r="D81" s="3"/>
      <c r="E81" s="51"/>
      <c r="F81" s="51"/>
      <c r="G81" s="51"/>
      <c r="H81" s="75"/>
      <c r="I81" s="6"/>
    </row>
    <row r="82" spans="2:11" customFormat="1" ht="15.75" thickBot="1">
      <c r="B82" s="54"/>
      <c r="C82" s="54"/>
      <c r="D82" s="3"/>
      <c r="E82" s="51"/>
      <c r="F82" s="51"/>
      <c r="G82" s="58"/>
      <c r="H82" s="78"/>
      <c r="I82" s="6"/>
    </row>
    <row r="83" spans="2:11" customFormat="1" ht="15.75" thickBot="1">
      <c r="B83" s="191" t="s">
        <v>284</v>
      </c>
      <c r="C83" s="192"/>
      <c r="D83" s="192"/>
      <c r="E83" s="20"/>
      <c r="F83" s="20"/>
      <c r="G83" s="21">
        <f>ROUND(G70+G79,0)</f>
        <v>0</v>
      </c>
      <c r="H83" s="79"/>
      <c r="I83" s="6" t="s">
        <v>256</v>
      </c>
      <c r="K83">
        <v>445620</v>
      </c>
    </row>
    <row r="84" spans="2:11" customFormat="1">
      <c r="B84" s="54"/>
      <c r="C84" s="54"/>
      <c r="D84" s="3"/>
      <c r="E84" s="51"/>
      <c r="F84" s="51"/>
      <c r="G84" s="58"/>
      <c r="H84" s="78"/>
      <c r="I84" s="6"/>
    </row>
    <row r="85" spans="2:11" customFormat="1">
      <c r="B85" s="54"/>
      <c r="C85" s="54"/>
      <c r="D85" s="3"/>
      <c r="E85" s="51"/>
      <c r="F85" s="51"/>
      <c r="G85" s="58"/>
      <c r="H85" s="78"/>
    </row>
    <row r="86" spans="2:11" customFormat="1">
      <c r="B86" s="3" t="s">
        <v>255</v>
      </c>
      <c r="C86" s="54"/>
      <c r="D86" s="3"/>
      <c r="E86" s="51"/>
      <c r="F86" s="51"/>
      <c r="G86" s="58"/>
      <c r="H86" s="78"/>
    </row>
    <row r="87" spans="2:11" customFormat="1">
      <c r="B87" s="3"/>
      <c r="C87" s="54"/>
      <c r="D87" s="3"/>
      <c r="E87" s="51"/>
      <c r="F87" s="51"/>
      <c r="G87" s="58"/>
      <c r="H87" s="78"/>
    </row>
    <row r="88" spans="2:11" customFormat="1">
      <c r="B88" s="35" t="s">
        <v>0</v>
      </c>
      <c r="C88" s="36" t="s">
        <v>73</v>
      </c>
      <c r="D88" s="35" t="s">
        <v>16</v>
      </c>
      <c r="E88" s="37" t="s">
        <v>2</v>
      </c>
      <c r="F88" s="37" t="s">
        <v>3</v>
      </c>
      <c r="G88" s="37" t="s">
        <v>4</v>
      </c>
      <c r="H88" s="6"/>
    </row>
    <row r="89" spans="2:11" customFormat="1">
      <c r="B89" s="55" t="s">
        <v>712</v>
      </c>
      <c r="C89" s="57">
        <v>44774</v>
      </c>
      <c r="D89" s="39" t="s">
        <v>710</v>
      </c>
      <c r="E89" s="41"/>
      <c r="F89" s="40">
        <f>G89/0.2</f>
        <v>2567.1499999999996</v>
      </c>
      <c r="G89" s="117">
        <v>513.42999999999995</v>
      </c>
      <c r="H89" s="80"/>
    </row>
    <row r="90" spans="2:11" customFormat="1">
      <c r="B90" s="56" t="s">
        <v>713</v>
      </c>
      <c r="C90" s="57">
        <v>44774</v>
      </c>
      <c r="D90" s="39" t="s">
        <v>710</v>
      </c>
      <c r="E90" s="41"/>
      <c r="F90" s="40">
        <f t="shared" ref="F90:F92" si="1">G90/0.2</f>
        <v>137.6</v>
      </c>
      <c r="G90" s="117">
        <v>27.52</v>
      </c>
      <c r="H90" s="80"/>
    </row>
    <row r="91" spans="2:11" customFormat="1">
      <c r="B91" s="56" t="s">
        <v>714</v>
      </c>
      <c r="C91" s="57">
        <v>44774</v>
      </c>
      <c r="D91" s="39" t="s">
        <v>512</v>
      </c>
      <c r="E91" s="41"/>
      <c r="F91" s="40">
        <f t="shared" si="1"/>
        <v>97.6</v>
      </c>
      <c r="G91" s="117">
        <v>19.52</v>
      </c>
      <c r="H91" s="80"/>
    </row>
    <row r="92" spans="2:11" customFormat="1">
      <c r="B92" s="56" t="s">
        <v>715</v>
      </c>
      <c r="C92" s="57">
        <v>44774</v>
      </c>
      <c r="D92" s="39" t="s">
        <v>711</v>
      </c>
      <c r="E92" s="41"/>
      <c r="F92" s="40">
        <f t="shared" si="1"/>
        <v>447.15000000000003</v>
      </c>
      <c r="G92" s="117">
        <v>89.43</v>
      </c>
      <c r="H92" s="80"/>
    </row>
    <row r="93" spans="2:11" customFormat="1">
      <c r="B93" s="56"/>
      <c r="C93" s="57"/>
      <c r="D93" s="39"/>
      <c r="E93" s="41"/>
      <c r="F93" s="40"/>
      <c r="G93" s="68"/>
      <c r="H93" s="80"/>
    </row>
    <row r="94" spans="2:11" customFormat="1">
      <c r="B94" s="56"/>
      <c r="C94" s="57"/>
      <c r="D94" s="39"/>
      <c r="E94" s="41"/>
      <c r="F94" s="40"/>
      <c r="G94" s="68"/>
      <c r="H94" s="80"/>
    </row>
    <row r="95" spans="2:11" customFormat="1" hidden="1" outlineLevel="1">
      <c r="B95" s="56"/>
      <c r="C95" s="57"/>
      <c r="D95" s="39"/>
      <c r="E95" s="41"/>
      <c r="F95" s="40"/>
      <c r="G95" s="68"/>
      <c r="H95" s="80"/>
    </row>
    <row r="96" spans="2:11" customFormat="1" hidden="1" outlineLevel="1">
      <c r="B96" s="56"/>
      <c r="C96" s="57"/>
      <c r="D96" s="39"/>
      <c r="E96" s="41"/>
      <c r="F96" s="40"/>
      <c r="G96" s="68"/>
      <c r="H96" s="80"/>
    </row>
    <row r="97" spans="2:11" customFormat="1" hidden="1" outlineLevel="1">
      <c r="B97" s="56"/>
      <c r="C97" s="57"/>
      <c r="D97" s="39"/>
      <c r="E97" s="41"/>
      <c r="F97" s="40"/>
      <c r="G97" s="68"/>
      <c r="H97" s="80"/>
    </row>
    <row r="98" spans="2:11" customFormat="1" hidden="1" outlineLevel="1">
      <c r="B98" s="56"/>
      <c r="C98" s="57"/>
      <c r="D98" s="39"/>
      <c r="E98" s="41"/>
      <c r="F98" s="40"/>
      <c r="G98" s="68"/>
      <c r="H98" s="80"/>
    </row>
    <row r="99" spans="2:11" customFormat="1" hidden="1" outlineLevel="1">
      <c r="B99" s="56"/>
      <c r="C99" s="57"/>
      <c r="D99" s="39"/>
      <c r="E99" s="41"/>
      <c r="F99" s="40"/>
      <c r="G99" s="68"/>
      <c r="H99" s="80"/>
    </row>
    <row r="100" spans="2:11" customFormat="1" hidden="1" outlineLevel="1">
      <c r="B100" s="56"/>
      <c r="C100" s="57"/>
      <c r="D100" s="39"/>
      <c r="E100" s="41"/>
      <c r="F100" s="40"/>
      <c r="G100" s="68"/>
      <c r="H100" s="80"/>
    </row>
    <row r="101" spans="2:11" customFormat="1" hidden="1" outlineLevel="1">
      <c r="B101" s="56"/>
      <c r="C101" s="57"/>
      <c r="D101" s="39"/>
      <c r="E101" s="41"/>
      <c r="F101" s="40"/>
      <c r="G101" s="68"/>
      <c r="H101" s="80"/>
    </row>
    <row r="102" spans="2:11" customFormat="1" collapsed="1">
      <c r="B102" s="54"/>
      <c r="C102" s="54"/>
      <c r="D102" s="35" t="s">
        <v>12</v>
      </c>
      <c r="E102" s="46">
        <f>SUM(E89:E101)</f>
        <v>0</v>
      </c>
      <c r="F102" s="46">
        <f>SUM(F89:F101)</f>
        <v>3249.4999999999995</v>
      </c>
      <c r="G102" s="46">
        <f>ROUND(SUM(G89:G101),0)</f>
        <v>650</v>
      </c>
      <c r="H102" s="75"/>
      <c r="I102">
        <v>445660</v>
      </c>
    </row>
    <row r="103" spans="2:11" customFormat="1">
      <c r="B103" s="3"/>
      <c r="C103" s="54"/>
      <c r="D103" s="3"/>
      <c r="E103" s="51"/>
      <c r="F103" s="51"/>
      <c r="G103" s="58"/>
      <c r="H103" s="78"/>
    </row>
    <row r="104" spans="2:11" customFormat="1">
      <c r="B104" s="3" t="s">
        <v>260</v>
      </c>
      <c r="C104" s="1"/>
      <c r="D104" s="3"/>
      <c r="E104" s="6"/>
      <c r="F104" s="6"/>
      <c r="G104" s="6"/>
      <c r="H104" s="6"/>
    </row>
    <row r="105" spans="2:11" customFormat="1">
      <c r="B105" s="3"/>
      <c r="C105" s="1"/>
      <c r="D105" s="11"/>
      <c r="E105" s="15"/>
      <c r="F105" s="15"/>
      <c r="G105" s="15"/>
      <c r="H105" s="81"/>
    </row>
    <row r="106" spans="2:11" customFormat="1">
      <c r="B106" s="35" t="s">
        <v>0</v>
      </c>
      <c r="C106" s="36" t="s">
        <v>261</v>
      </c>
      <c r="D106" s="35" t="s">
        <v>16</v>
      </c>
      <c r="E106" s="37" t="s">
        <v>2</v>
      </c>
      <c r="F106" s="37" t="s">
        <v>3</v>
      </c>
      <c r="G106" s="37" t="s">
        <v>4</v>
      </c>
      <c r="H106" s="6"/>
      <c r="I106" s="6"/>
      <c r="J106" s="6"/>
    </row>
    <row r="107" spans="2:11" customFormat="1">
      <c r="B107" s="97" t="s">
        <v>318</v>
      </c>
      <c r="C107" s="45">
        <v>44795</v>
      </c>
      <c r="D107" s="87" t="s">
        <v>323</v>
      </c>
      <c r="E107" s="89">
        <f>F107*1.2</f>
        <v>52.61999999999999</v>
      </c>
      <c r="F107" s="90">
        <f>I107/0.2</f>
        <v>43.849999999999994</v>
      </c>
      <c r="G107" s="91">
        <f>F107*0.2</f>
        <v>8.77</v>
      </c>
      <c r="H107" s="82"/>
      <c r="I107">
        <v>8.77</v>
      </c>
      <c r="J107" s="13">
        <f>G107-I107</f>
        <v>0</v>
      </c>
      <c r="K107" s="13"/>
    </row>
    <row r="108" spans="2:11" customFormat="1">
      <c r="B108" s="97" t="s">
        <v>726</v>
      </c>
      <c r="C108" s="45">
        <v>44795</v>
      </c>
      <c r="D108" s="87" t="s">
        <v>716</v>
      </c>
      <c r="E108" s="89">
        <f t="shared" ref="E108:E127" si="2">F108*1.2</f>
        <v>192.47999999999996</v>
      </c>
      <c r="F108" s="90">
        <f t="shared" ref="F108:F126" si="3">I108/0.2</f>
        <v>160.39999999999998</v>
      </c>
      <c r="G108" s="91">
        <f t="shared" ref="G108:G126" si="4">F108*0.2</f>
        <v>32.08</v>
      </c>
      <c r="H108" s="82"/>
      <c r="I108">
        <v>32.08</v>
      </c>
      <c r="J108" s="13">
        <f t="shared" ref="J108:J136" si="5">G108-I108</f>
        <v>0</v>
      </c>
      <c r="K108" s="13"/>
    </row>
    <row r="109" spans="2:11" customFormat="1">
      <c r="B109" s="97" t="s">
        <v>727</v>
      </c>
      <c r="C109" s="45">
        <v>44784</v>
      </c>
      <c r="D109" s="87" t="s">
        <v>542</v>
      </c>
      <c r="E109" s="89">
        <f t="shared" si="2"/>
        <v>3960</v>
      </c>
      <c r="F109" s="90">
        <f t="shared" si="3"/>
        <v>3300</v>
      </c>
      <c r="G109" s="91">
        <f t="shared" si="4"/>
        <v>660</v>
      </c>
      <c r="H109" s="82"/>
      <c r="I109" s="119">
        <v>660</v>
      </c>
      <c r="J109" s="13">
        <f t="shared" si="5"/>
        <v>0</v>
      </c>
      <c r="K109" s="13"/>
    </row>
    <row r="110" spans="2:11" customFormat="1">
      <c r="B110" s="97" t="s">
        <v>728</v>
      </c>
      <c r="C110" s="45">
        <v>44784</v>
      </c>
      <c r="D110" s="87" t="s">
        <v>542</v>
      </c>
      <c r="E110" s="89">
        <f t="shared" si="2"/>
        <v>2868</v>
      </c>
      <c r="F110" s="90">
        <f t="shared" si="3"/>
        <v>2390</v>
      </c>
      <c r="G110" s="91">
        <f>F110*0.2</f>
        <v>478</v>
      </c>
      <c r="H110" s="82"/>
      <c r="I110" s="119">
        <v>478</v>
      </c>
      <c r="J110" s="13">
        <f t="shared" si="5"/>
        <v>0</v>
      </c>
      <c r="K110" s="13"/>
    </row>
    <row r="111" spans="2:11" customFormat="1">
      <c r="B111" s="97" t="s">
        <v>729</v>
      </c>
      <c r="C111" s="45">
        <v>44795</v>
      </c>
      <c r="D111" s="120" t="s">
        <v>394</v>
      </c>
      <c r="E111" s="89">
        <f t="shared" si="2"/>
        <v>63.3</v>
      </c>
      <c r="F111" s="90">
        <f t="shared" si="3"/>
        <v>52.75</v>
      </c>
      <c r="G111" s="91">
        <f t="shared" si="4"/>
        <v>10.55</v>
      </c>
      <c r="H111" s="82"/>
      <c r="I111" s="119">
        <v>10.55</v>
      </c>
      <c r="J111" s="13">
        <f t="shared" si="5"/>
        <v>0</v>
      </c>
      <c r="K111" s="13"/>
    </row>
    <row r="112" spans="2:11" customFormat="1">
      <c r="B112" s="98" t="s">
        <v>730</v>
      </c>
      <c r="C112" s="45">
        <v>44795</v>
      </c>
      <c r="D112" s="120" t="s">
        <v>717</v>
      </c>
      <c r="E112" s="89">
        <f t="shared" si="2"/>
        <v>14836.560000000001</v>
      </c>
      <c r="F112" s="90">
        <f t="shared" si="3"/>
        <v>12363.800000000001</v>
      </c>
      <c r="G112" s="91">
        <f t="shared" si="4"/>
        <v>2472.7600000000002</v>
      </c>
      <c r="H112" s="83"/>
      <c r="I112" s="119">
        <v>2472.7600000000002</v>
      </c>
      <c r="J112" s="13">
        <f t="shared" si="5"/>
        <v>0</v>
      </c>
      <c r="K112" s="13"/>
    </row>
    <row r="113" spans="2:11" customFormat="1">
      <c r="B113" s="105" t="s">
        <v>731</v>
      </c>
      <c r="C113" s="45">
        <v>44795</v>
      </c>
      <c r="D113" s="105" t="s">
        <v>718</v>
      </c>
      <c r="E113" s="89">
        <f t="shared" si="2"/>
        <v>3330.7799999999993</v>
      </c>
      <c r="F113" s="90">
        <f t="shared" si="3"/>
        <v>2775.6499999999996</v>
      </c>
      <c r="G113" s="91">
        <f t="shared" si="4"/>
        <v>555.13</v>
      </c>
      <c r="H113" s="83"/>
      <c r="I113" s="13">
        <v>555.13</v>
      </c>
      <c r="J113" s="13">
        <f t="shared" si="5"/>
        <v>0</v>
      </c>
      <c r="K113" s="13"/>
    </row>
    <row r="114" spans="2:11" customFormat="1">
      <c r="B114" s="96" t="s">
        <v>732</v>
      </c>
      <c r="C114" s="45">
        <v>44795</v>
      </c>
      <c r="D114" s="105" t="s">
        <v>719</v>
      </c>
      <c r="E114" s="89">
        <f t="shared" si="2"/>
        <v>1335.3</v>
      </c>
      <c r="F114" s="90">
        <f t="shared" si="3"/>
        <v>1112.75</v>
      </c>
      <c r="G114" s="91">
        <f t="shared" si="4"/>
        <v>222.55</v>
      </c>
      <c r="H114" s="83"/>
      <c r="I114" s="13">
        <v>222.55</v>
      </c>
      <c r="J114" s="13">
        <f t="shared" si="5"/>
        <v>0</v>
      </c>
      <c r="K114" s="13"/>
    </row>
    <row r="115" spans="2:11" customFormat="1">
      <c r="B115" s="96" t="s">
        <v>733</v>
      </c>
      <c r="C115" s="45">
        <v>44799</v>
      </c>
      <c r="D115" s="105" t="s">
        <v>533</v>
      </c>
      <c r="E115" s="89">
        <f t="shared" si="2"/>
        <v>480.47999999999996</v>
      </c>
      <c r="F115" s="90">
        <f t="shared" si="3"/>
        <v>400.4</v>
      </c>
      <c r="G115" s="91">
        <f t="shared" si="4"/>
        <v>80.08</v>
      </c>
      <c r="H115" s="83"/>
      <c r="I115" s="13">
        <v>80.08</v>
      </c>
      <c r="J115" s="13">
        <f t="shared" si="5"/>
        <v>0</v>
      </c>
      <c r="K115" s="13"/>
    </row>
    <row r="116" spans="2:11" customFormat="1">
      <c r="B116" s="96" t="s">
        <v>734</v>
      </c>
      <c r="C116" s="45">
        <v>44795</v>
      </c>
      <c r="D116" s="105" t="s">
        <v>720</v>
      </c>
      <c r="E116" s="89">
        <f t="shared" si="2"/>
        <v>266.39999999999998</v>
      </c>
      <c r="F116" s="90">
        <f t="shared" si="3"/>
        <v>221.99999999999997</v>
      </c>
      <c r="G116" s="91">
        <f t="shared" si="4"/>
        <v>44.4</v>
      </c>
      <c r="H116" s="83"/>
      <c r="I116" s="13">
        <v>44.4</v>
      </c>
      <c r="J116" s="13">
        <f t="shared" si="5"/>
        <v>0</v>
      </c>
      <c r="K116" s="13"/>
    </row>
    <row r="117" spans="2:11" customFormat="1">
      <c r="B117" s="127" t="s">
        <v>735</v>
      </c>
      <c r="C117" s="45">
        <v>44784</v>
      </c>
      <c r="D117" t="s">
        <v>721</v>
      </c>
      <c r="E117" s="89">
        <f t="shared" si="2"/>
        <v>3810</v>
      </c>
      <c r="F117" s="90">
        <f t="shared" si="3"/>
        <v>3175</v>
      </c>
      <c r="G117" s="91">
        <f t="shared" si="4"/>
        <v>635</v>
      </c>
      <c r="H117" s="83"/>
      <c r="I117" s="13">
        <v>635</v>
      </c>
      <c r="J117" s="13">
        <f t="shared" si="5"/>
        <v>0</v>
      </c>
      <c r="K117" s="13"/>
    </row>
    <row r="118" spans="2:11" customFormat="1">
      <c r="B118" s="93" t="s">
        <v>736</v>
      </c>
      <c r="C118" s="45">
        <v>44784</v>
      </c>
      <c r="D118" s="94" t="s">
        <v>535</v>
      </c>
      <c r="E118" s="89">
        <f t="shared" si="2"/>
        <v>11400</v>
      </c>
      <c r="F118" s="90">
        <f t="shared" si="3"/>
        <v>9500</v>
      </c>
      <c r="G118" s="91">
        <f t="shared" si="4"/>
        <v>1900</v>
      </c>
      <c r="H118" s="83"/>
      <c r="I118" s="13">
        <v>1900</v>
      </c>
      <c r="J118" s="13">
        <f t="shared" si="5"/>
        <v>0</v>
      </c>
      <c r="K118" s="13"/>
    </row>
    <row r="119" spans="2:11" customFormat="1">
      <c r="B119" s="89" t="s">
        <v>737</v>
      </c>
      <c r="C119" s="45">
        <v>44784</v>
      </c>
      <c r="D119" s="105" t="s">
        <v>722</v>
      </c>
      <c r="E119" s="89">
        <f t="shared" si="2"/>
        <v>708</v>
      </c>
      <c r="F119" s="90">
        <f t="shared" si="3"/>
        <v>590</v>
      </c>
      <c r="G119" s="91">
        <f t="shared" si="4"/>
        <v>118</v>
      </c>
      <c r="H119" s="83"/>
      <c r="I119" s="13">
        <v>118</v>
      </c>
      <c r="J119" s="13">
        <f t="shared" si="5"/>
        <v>0</v>
      </c>
      <c r="K119" s="13"/>
    </row>
    <row r="120" spans="2:11" customFormat="1">
      <c r="B120" s="105" t="s">
        <v>738</v>
      </c>
      <c r="C120" s="45">
        <v>44798</v>
      </c>
      <c r="D120" s="105" t="s">
        <v>474</v>
      </c>
      <c r="E120" s="89">
        <f t="shared" si="2"/>
        <v>24.839999999999993</v>
      </c>
      <c r="F120" s="90">
        <f t="shared" si="3"/>
        <v>20.699999999999996</v>
      </c>
      <c r="G120" s="91">
        <f t="shared" si="4"/>
        <v>4.1399999999999997</v>
      </c>
      <c r="H120" s="83"/>
      <c r="I120" s="13">
        <v>4.1399999999999997</v>
      </c>
      <c r="J120" s="13">
        <f t="shared" si="5"/>
        <v>0</v>
      </c>
      <c r="K120" s="13"/>
    </row>
    <row r="121" spans="2:11" customFormat="1">
      <c r="B121" s="105" t="s">
        <v>739</v>
      </c>
      <c r="C121" s="45">
        <v>44795</v>
      </c>
      <c r="D121" s="96" t="s">
        <v>397</v>
      </c>
      <c r="E121" s="89">
        <f t="shared" si="2"/>
        <v>8208</v>
      </c>
      <c r="F121" s="90">
        <f t="shared" si="3"/>
        <v>6840</v>
      </c>
      <c r="G121" s="91">
        <f t="shared" si="4"/>
        <v>1368</v>
      </c>
      <c r="H121" s="83"/>
      <c r="I121" s="13">
        <v>1368</v>
      </c>
      <c r="J121" s="13">
        <f t="shared" si="5"/>
        <v>0</v>
      </c>
      <c r="K121" s="13"/>
    </row>
    <row r="122" spans="2:11" customFormat="1">
      <c r="B122" s="105" t="s">
        <v>740</v>
      </c>
      <c r="C122" s="45">
        <v>44795</v>
      </c>
      <c r="D122" s="105" t="s">
        <v>496</v>
      </c>
      <c r="E122" s="89">
        <f t="shared" si="2"/>
        <v>360</v>
      </c>
      <c r="F122" s="90">
        <f t="shared" si="3"/>
        <v>300</v>
      </c>
      <c r="G122" s="91">
        <f t="shared" si="4"/>
        <v>60</v>
      </c>
      <c r="H122" s="83"/>
      <c r="I122" s="13">
        <v>60</v>
      </c>
      <c r="J122" s="13">
        <f t="shared" si="5"/>
        <v>0</v>
      </c>
      <c r="K122" s="13"/>
    </row>
    <row r="123" spans="2:11" customFormat="1">
      <c r="B123" s="95" t="s">
        <v>741</v>
      </c>
      <c r="C123" s="45">
        <v>44795</v>
      </c>
      <c r="D123" s="96" t="s">
        <v>723</v>
      </c>
      <c r="E123" s="89">
        <f t="shared" si="2"/>
        <v>162</v>
      </c>
      <c r="F123" s="90">
        <f t="shared" si="3"/>
        <v>135</v>
      </c>
      <c r="G123" s="91">
        <f t="shared" si="4"/>
        <v>27</v>
      </c>
      <c r="H123" s="83"/>
      <c r="I123" s="13">
        <v>27</v>
      </c>
      <c r="J123" s="13">
        <f t="shared" si="5"/>
        <v>0</v>
      </c>
      <c r="K123" s="13"/>
    </row>
    <row r="124" spans="2:11" customFormat="1">
      <c r="B124" s="105" t="s">
        <v>742</v>
      </c>
      <c r="C124" s="45">
        <v>44784</v>
      </c>
      <c r="D124" s="105" t="s">
        <v>542</v>
      </c>
      <c r="E124" s="89">
        <f t="shared" si="2"/>
        <v>3960</v>
      </c>
      <c r="F124" s="90">
        <f t="shared" si="3"/>
        <v>3300</v>
      </c>
      <c r="G124" s="91">
        <f t="shared" si="4"/>
        <v>660</v>
      </c>
      <c r="H124" s="83"/>
      <c r="I124" s="13">
        <v>660</v>
      </c>
      <c r="J124" s="13">
        <f t="shared" si="5"/>
        <v>0</v>
      </c>
    </row>
    <row r="125" spans="2:11" customFormat="1">
      <c r="B125" s="95" t="s">
        <v>743</v>
      </c>
      <c r="C125" s="45">
        <v>44784</v>
      </c>
      <c r="D125" s="96" t="s">
        <v>542</v>
      </c>
      <c r="E125" s="89">
        <f t="shared" si="2"/>
        <v>1944</v>
      </c>
      <c r="F125" s="90">
        <f t="shared" si="3"/>
        <v>1620</v>
      </c>
      <c r="G125" s="91">
        <f t="shared" si="4"/>
        <v>324</v>
      </c>
      <c r="H125" s="84"/>
      <c r="I125" s="13">
        <v>324</v>
      </c>
      <c r="J125" s="13">
        <f t="shared" si="5"/>
        <v>0</v>
      </c>
    </row>
    <row r="126" spans="2:11" customFormat="1">
      <c r="B126" s="95" t="s">
        <v>744</v>
      </c>
      <c r="C126" s="45">
        <v>44778</v>
      </c>
      <c r="D126" s="96" t="s">
        <v>724</v>
      </c>
      <c r="E126" s="89">
        <f t="shared" si="2"/>
        <v>491.15999999999991</v>
      </c>
      <c r="F126" s="90">
        <f t="shared" si="3"/>
        <v>409.29999999999995</v>
      </c>
      <c r="G126" s="91">
        <f t="shared" si="4"/>
        <v>81.86</v>
      </c>
      <c r="H126" s="84"/>
      <c r="I126" s="13">
        <v>81.86</v>
      </c>
      <c r="J126" s="13">
        <f t="shared" si="5"/>
        <v>0</v>
      </c>
    </row>
    <row r="127" spans="2:11" customFormat="1">
      <c r="B127" s="96" t="s">
        <v>745</v>
      </c>
      <c r="C127" s="72">
        <v>44778</v>
      </c>
      <c r="D127" s="116" t="s">
        <v>725</v>
      </c>
      <c r="E127" s="89">
        <f t="shared" si="2"/>
        <v>2312.46</v>
      </c>
      <c r="F127" s="40">
        <f>I127/0.2</f>
        <v>1927.05</v>
      </c>
      <c r="G127" s="91">
        <f>+F127*0.2</f>
        <v>385.41</v>
      </c>
      <c r="H127" s="84"/>
      <c r="I127" s="13">
        <v>385.41</v>
      </c>
      <c r="J127" s="13">
        <f t="shared" si="5"/>
        <v>0</v>
      </c>
    </row>
    <row r="128" spans="2:11" customFormat="1">
      <c r="B128" s="105" t="s">
        <v>746</v>
      </c>
      <c r="C128" s="93">
        <v>44795</v>
      </c>
      <c r="D128" s="120" t="s">
        <v>394</v>
      </c>
      <c r="E128" s="95">
        <f>F128*1.2</f>
        <v>302.82</v>
      </c>
      <c r="F128" s="90">
        <f>I128/0.2</f>
        <v>252.35</v>
      </c>
      <c r="G128" s="91">
        <f>+F128*0.2</f>
        <v>50.47</v>
      </c>
      <c r="H128" s="84"/>
      <c r="I128" s="13">
        <v>50.47</v>
      </c>
      <c r="J128" s="13">
        <f t="shared" si="5"/>
        <v>0</v>
      </c>
    </row>
    <row r="129" spans="2:11" customFormat="1">
      <c r="B129" s="95"/>
      <c r="C129" s="93"/>
      <c r="D129" s="94"/>
      <c r="E129" s="95">
        <f t="shared" ref="E129:E136" si="6">F129*1.2</f>
        <v>0</v>
      </c>
      <c r="F129" s="90">
        <f t="shared" ref="F129:F136" si="7">I129/0.2</f>
        <v>0</v>
      </c>
      <c r="G129" s="91">
        <f t="shared" ref="G129:G135" si="8">+F129*0.2</f>
        <v>0</v>
      </c>
      <c r="H129" s="84"/>
      <c r="I129" s="13"/>
      <c r="J129" s="13">
        <f t="shared" si="5"/>
        <v>0</v>
      </c>
    </row>
    <row r="130" spans="2:11" customFormat="1" hidden="1" outlineLevel="1">
      <c r="B130" s="95"/>
      <c r="C130" s="93"/>
      <c r="D130" s="94"/>
      <c r="E130" s="95">
        <f t="shared" si="6"/>
        <v>0</v>
      </c>
      <c r="F130" s="90">
        <f t="shared" si="7"/>
        <v>0</v>
      </c>
      <c r="G130" s="91">
        <f t="shared" si="8"/>
        <v>0</v>
      </c>
      <c r="H130" s="84"/>
      <c r="I130" s="13"/>
      <c r="J130" s="13">
        <f t="shared" si="5"/>
        <v>0</v>
      </c>
    </row>
    <row r="131" spans="2:11" customFormat="1" hidden="1" outlineLevel="1">
      <c r="B131" s="95"/>
      <c r="C131" s="93"/>
      <c r="D131" s="94"/>
      <c r="E131" s="95">
        <f t="shared" si="6"/>
        <v>0</v>
      </c>
      <c r="F131" s="90">
        <f t="shared" si="7"/>
        <v>0</v>
      </c>
      <c r="G131" s="91">
        <f t="shared" si="8"/>
        <v>0</v>
      </c>
      <c r="H131" s="84"/>
      <c r="I131" s="13"/>
      <c r="J131" s="13">
        <f t="shared" si="5"/>
        <v>0</v>
      </c>
    </row>
    <row r="132" spans="2:11" customFormat="1" hidden="1" outlineLevel="1">
      <c r="B132" s="95"/>
      <c r="C132" s="93"/>
      <c r="D132" s="94"/>
      <c r="E132" s="95">
        <f t="shared" si="6"/>
        <v>0</v>
      </c>
      <c r="F132" s="90">
        <f t="shared" si="7"/>
        <v>0</v>
      </c>
      <c r="G132" s="91">
        <f t="shared" si="8"/>
        <v>0</v>
      </c>
      <c r="H132" s="84"/>
      <c r="I132" s="13"/>
      <c r="J132" s="13">
        <f t="shared" si="5"/>
        <v>0</v>
      </c>
    </row>
    <row r="133" spans="2:11" customFormat="1" hidden="1" outlineLevel="1">
      <c r="B133" s="95"/>
      <c r="C133" s="93"/>
      <c r="D133" s="94"/>
      <c r="E133" s="95">
        <f t="shared" si="6"/>
        <v>0</v>
      </c>
      <c r="F133" s="90">
        <f t="shared" si="7"/>
        <v>0</v>
      </c>
      <c r="G133" s="91">
        <f t="shared" si="8"/>
        <v>0</v>
      </c>
      <c r="H133" s="84"/>
      <c r="I133" s="13"/>
      <c r="J133" s="13">
        <f t="shared" si="5"/>
        <v>0</v>
      </c>
    </row>
    <row r="134" spans="2:11" customFormat="1" hidden="1" outlineLevel="1">
      <c r="B134" s="95"/>
      <c r="C134" s="93"/>
      <c r="D134" s="94"/>
      <c r="E134" s="95">
        <f t="shared" si="6"/>
        <v>0</v>
      </c>
      <c r="F134" s="90">
        <f t="shared" si="7"/>
        <v>0</v>
      </c>
      <c r="G134" s="91">
        <f t="shared" si="8"/>
        <v>0</v>
      </c>
      <c r="H134" s="84"/>
      <c r="I134" s="13"/>
      <c r="J134" s="13">
        <f t="shared" si="5"/>
        <v>0</v>
      </c>
    </row>
    <row r="135" spans="2:11" customFormat="1" hidden="1" outlineLevel="1">
      <c r="B135" s="95"/>
      <c r="C135" s="93"/>
      <c r="D135" s="94"/>
      <c r="E135" s="95">
        <f t="shared" si="6"/>
        <v>0</v>
      </c>
      <c r="F135" s="90">
        <f t="shared" si="7"/>
        <v>0</v>
      </c>
      <c r="G135" s="91">
        <f t="shared" si="8"/>
        <v>0</v>
      </c>
      <c r="H135" s="84"/>
      <c r="J135" s="13">
        <f t="shared" si="5"/>
        <v>0</v>
      </c>
    </row>
    <row r="136" spans="2:11" customFormat="1" hidden="1" outlineLevel="1">
      <c r="B136" s="92"/>
      <c r="C136" s="93"/>
      <c r="D136" s="94"/>
      <c r="E136" s="95">
        <f t="shared" si="6"/>
        <v>0</v>
      </c>
      <c r="F136" s="90">
        <f t="shared" si="7"/>
        <v>0</v>
      </c>
      <c r="G136" s="91">
        <f t="shared" ref="G136" si="9">F136*0.2</f>
        <v>0</v>
      </c>
      <c r="H136" s="84"/>
      <c r="J136" s="13">
        <f t="shared" si="5"/>
        <v>0</v>
      </c>
    </row>
    <row r="137" spans="2:11" customFormat="1" hidden="1" outlineLevel="1">
      <c r="B137" s="94"/>
      <c r="C137" s="93"/>
      <c r="D137" s="94"/>
      <c r="E137" s="95"/>
      <c r="F137" s="90"/>
      <c r="G137" s="95"/>
      <c r="H137" s="84"/>
    </row>
    <row r="138" spans="2:11" customFormat="1" collapsed="1">
      <c r="C138" s="1"/>
      <c r="D138" s="35" t="s">
        <v>12</v>
      </c>
      <c r="E138" s="46">
        <f>SUM(E107:E137)</f>
        <v>61069.2</v>
      </c>
      <c r="F138" s="46">
        <f>SUM(F107:F137)</f>
        <v>50891.000000000007</v>
      </c>
      <c r="G138" s="46">
        <f>ROUND(SUM(G107:G137),0)</f>
        <v>10178</v>
      </c>
      <c r="H138" s="75"/>
      <c r="K138">
        <v>445661</v>
      </c>
    </row>
    <row r="139" spans="2:11" customFormat="1" ht="15.75" thickBot="1">
      <c r="C139" s="1"/>
      <c r="D139" s="3"/>
      <c r="E139" s="51"/>
      <c r="F139" s="51"/>
      <c r="G139" s="51"/>
      <c r="H139" s="75"/>
    </row>
    <row r="140" spans="2:11" customFormat="1" ht="15.75" thickBot="1">
      <c r="B140" s="188" t="s">
        <v>76</v>
      </c>
      <c r="C140" s="189"/>
      <c r="D140" s="189"/>
      <c r="E140" s="189"/>
      <c r="F140" s="189"/>
      <c r="G140" s="190"/>
      <c r="H140" s="5"/>
    </row>
    <row r="141" spans="2:11" customFormat="1">
      <c r="B141" s="3" t="s">
        <v>241</v>
      </c>
      <c r="C141" s="1"/>
      <c r="E141" s="6"/>
      <c r="F141" s="6"/>
      <c r="G141" s="6"/>
      <c r="H141" s="6"/>
    </row>
    <row r="142" spans="2:11" customFormat="1">
      <c r="B142" s="35" t="s">
        <v>0</v>
      </c>
      <c r="C142" s="36" t="s">
        <v>73</v>
      </c>
      <c r="D142" s="35" t="s">
        <v>16</v>
      </c>
      <c r="E142" s="37" t="s">
        <v>2</v>
      </c>
      <c r="F142" s="37" t="s">
        <v>3</v>
      </c>
      <c r="G142" s="37" t="s">
        <v>4</v>
      </c>
      <c r="H142" s="6"/>
    </row>
    <row r="143" spans="2:11" customFormat="1">
      <c r="B143" s="38" t="s">
        <v>709</v>
      </c>
      <c r="C143" s="1">
        <v>44774</v>
      </c>
      <c r="D143" s="116" t="s">
        <v>468</v>
      </c>
      <c r="E143" s="40"/>
      <c r="F143" s="40">
        <f>G143/0.2</f>
        <v>1667.1999999999998</v>
      </c>
      <c r="G143" s="40">
        <v>333.44</v>
      </c>
      <c r="H143" s="74"/>
    </row>
    <row r="144" spans="2:11" customFormat="1">
      <c r="B144" s="38"/>
      <c r="C144" s="38"/>
      <c r="D144" s="39"/>
      <c r="E144" s="40"/>
      <c r="F144" s="40"/>
      <c r="G144" s="40"/>
      <c r="H144" s="13"/>
    </row>
    <row r="145" spans="2:11" customFormat="1">
      <c r="B145" s="3"/>
      <c r="C145" s="8"/>
      <c r="D145" s="35" t="s">
        <v>12</v>
      </c>
      <c r="E145" s="46">
        <f>SUM(E144:E144)</f>
        <v>0</v>
      </c>
      <c r="F145" s="46">
        <f>ROUND(SUM(F143:F144),0)</f>
        <v>1667</v>
      </c>
      <c r="G145" s="142">
        <f>SUM(G143:G144)</f>
        <v>333.44</v>
      </c>
      <c r="H145" s="75"/>
      <c r="K145" t="s">
        <v>302</v>
      </c>
    </row>
    <row r="146" spans="2:11" customFormat="1">
      <c r="C146" s="1"/>
      <c r="D146" s="3"/>
      <c r="E146" s="51"/>
      <c r="F146" s="51"/>
      <c r="G146" s="51"/>
      <c r="H146" s="75"/>
    </row>
    <row r="147" spans="2:11" customFormat="1">
      <c r="C147" s="1"/>
      <c r="D147" s="3"/>
      <c r="E147" s="51"/>
      <c r="F147" s="51"/>
      <c r="G147" s="51"/>
      <c r="H147" s="75"/>
    </row>
    <row r="148" spans="2:11" customFormat="1" ht="15.75" thickBot="1">
      <c r="C148" s="1"/>
      <c r="E148" s="15"/>
      <c r="F148" s="15"/>
      <c r="G148" s="15"/>
      <c r="H148" s="81"/>
    </row>
    <row r="149" spans="2:11" customFormat="1" ht="15.75" thickBot="1">
      <c r="B149" s="188" t="s">
        <v>6</v>
      </c>
      <c r="C149" s="189"/>
      <c r="D149" s="189"/>
      <c r="E149" s="189"/>
      <c r="F149" s="189"/>
      <c r="G149" s="190"/>
      <c r="H149" s="5"/>
    </row>
    <row r="150" spans="2:11" customFormat="1">
      <c r="B150" s="135"/>
      <c r="C150" s="135"/>
      <c r="D150" s="135"/>
      <c r="E150" s="135"/>
      <c r="F150" s="135"/>
      <c r="G150" s="135"/>
      <c r="H150" s="5"/>
    </row>
    <row r="151" spans="2:11" customFormat="1">
      <c r="B151" s="3" t="s">
        <v>694</v>
      </c>
      <c r="C151" s="1"/>
      <c r="D151" s="3"/>
      <c r="E151" s="6"/>
      <c r="F151" s="6"/>
      <c r="G151" s="6"/>
      <c r="H151" s="5"/>
    </row>
    <row r="152" spans="2:11" customFormat="1">
      <c r="C152" s="1"/>
      <c r="D152" s="3"/>
      <c r="E152" s="6"/>
      <c r="F152" s="6"/>
      <c r="G152" s="6"/>
      <c r="H152" s="5"/>
    </row>
    <row r="153" spans="2:11" customFormat="1">
      <c r="B153" s="35" t="s">
        <v>0</v>
      </c>
      <c r="C153" s="36" t="s">
        <v>73</v>
      </c>
      <c r="D153" s="35" t="s">
        <v>16</v>
      </c>
      <c r="E153" s="37" t="s">
        <v>2</v>
      </c>
      <c r="F153" s="37" t="s">
        <v>3</v>
      </c>
      <c r="G153" s="37" t="s">
        <v>4</v>
      </c>
      <c r="H153" s="5"/>
    </row>
    <row r="154" spans="2:11" customFormat="1">
      <c r="B154" s="39"/>
      <c r="C154" s="38"/>
      <c r="D154" s="43"/>
      <c r="E154" s="41"/>
      <c r="F154" s="40"/>
      <c r="G154" s="44"/>
      <c r="H154" s="5"/>
    </row>
    <row r="155" spans="2:11" customFormat="1">
      <c r="B155" s="39"/>
      <c r="C155" s="38"/>
      <c r="D155" s="43"/>
      <c r="E155" s="40"/>
      <c r="F155" s="40"/>
      <c r="G155" s="44"/>
      <c r="H155" s="5"/>
    </row>
    <row r="156" spans="2:11" customFormat="1">
      <c r="C156" s="1"/>
      <c r="D156" s="43"/>
      <c r="E156" s="40"/>
      <c r="F156" s="40"/>
      <c r="G156" s="44"/>
      <c r="H156" s="5"/>
    </row>
    <row r="157" spans="2:11" customFormat="1">
      <c r="C157" s="1"/>
      <c r="D157" s="35" t="s">
        <v>13</v>
      </c>
      <c r="E157" s="37"/>
      <c r="F157" s="37">
        <f>F154+F155</f>
        <v>0</v>
      </c>
      <c r="G157" s="143">
        <f>ROUND(SUM(G154:G155),0)</f>
        <v>0</v>
      </c>
      <c r="H157" s="5"/>
    </row>
    <row r="158" spans="2:11" customFormat="1">
      <c r="B158" s="135"/>
      <c r="C158" s="135"/>
      <c r="D158" s="135"/>
      <c r="E158" s="135"/>
      <c r="F158" s="135"/>
      <c r="G158" s="135"/>
      <c r="H158" s="5"/>
    </row>
    <row r="159" spans="2:11" customFormat="1">
      <c r="B159" s="10" t="s">
        <v>695</v>
      </c>
      <c r="C159" s="1"/>
      <c r="E159" s="6"/>
      <c r="F159" s="6"/>
      <c r="G159" s="6"/>
      <c r="H159" s="6"/>
    </row>
    <row r="160" spans="2:11" customFormat="1">
      <c r="B160" s="35" t="s">
        <v>0</v>
      </c>
      <c r="C160" s="36" t="s">
        <v>73</v>
      </c>
      <c r="D160" s="35" t="s">
        <v>16</v>
      </c>
      <c r="E160" s="37" t="s">
        <v>2</v>
      </c>
      <c r="F160" s="37" t="s">
        <v>3</v>
      </c>
      <c r="G160" s="37" t="s">
        <v>4</v>
      </c>
      <c r="H160" s="6"/>
    </row>
    <row r="161" spans="2:11" customFormat="1">
      <c r="B161" s="39" t="s">
        <v>700</v>
      </c>
      <c r="C161" s="38">
        <v>44774</v>
      </c>
      <c r="D161" s="43" t="s">
        <v>163</v>
      </c>
      <c r="E161" s="41"/>
      <c r="F161" s="132">
        <v>6383.9999999999991</v>
      </c>
      <c r="G161" s="44">
        <v>1276.8</v>
      </c>
      <c r="H161" s="76"/>
    </row>
    <row r="162" spans="2:11" customFormat="1" outlineLevel="1">
      <c r="B162" s="39" t="s">
        <v>701</v>
      </c>
      <c r="C162" s="38">
        <v>44774</v>
      </c>
      <c r="D162" s="43" t="s">
        <v>520</v>
      </c>
      <c r="E162" s="41"/>
      <c r="F162" s="40">
        <v>7056</v>
      </c>
      <c r="G162" s="44">
        <v>1411.2</v>
      </c>
      <c r="H162" s="76"/>
    </row>
    <row r="163" spans="2:11" customFormat="1" outlineLevel="1">
      <c r="B163" s="39" t="s">
        <v>702</v>
      </c>
      <c r="C163" s="38">
        <v>44774</v>
      </c>
      <c r="D163" s="43" t="s">
        <v>393</v>
      </c>
      <c r="E163" s="41"/>
      <c r="F163" s="40">
        <v>602</v>
      </c>
      <c r="G163" s="44">
        <v>120.4</v>
      </c>
      <c r="H163" s="76"/>
    </row>
    <row r="164" spans="2:11" customFormat="1" outlineLevel="1">
      <c r="B164" s="39" t="s">
        <v>703</v>
      </c>
      <c r="C164" s="38">
        <v>44774</v>
      </c>
      <c r="D164" s="43" t="s">
        <v>163</v>
      </c>
      <c r="E164" s="41"/>
      <c r="F164" s="40">
        <v>6545.7</v>
      </c>
      <c r="G164" s="44">
        <v>1309.1400000000001</v>
      </c>
      <c r="H164" s="76"/>
    </row>
    <row r="165" spans="2:11" customFormat="1" outlineLevel="1">
      <c r="B165" s="39" t="s">
        <v>704</v>
      </c>
      <c r="C165" s="38">
        <v>44774</v>
      </c>
      <c r="D165" s="43" t="s">
        <v>163</v>
      </c>
      <c r="E165" s="41"/>
      <c r="F165" s="40">
        <v>6383.9999999999991</v>
      </c>
      <c r="G165" s="44">
        <v>1276.8</v>
      </c>
      <c r="H165" s="76"/>
      <c r="K165" s="13">
        <f>F172-F47</f>
        <v>0</v>
      </c>
    </row>
    <row r="166" spans="2:11" customFormat="1" outlineLevel="1">
      <c r="B166" s="39" t="s">
        <v>705</v>
      </c>
      <c r="C166" s="38">
        <v>44791</v>
      </c>
      <c r="D166" s="43" t="s">
        <v>535</v>
      </c>
      <c r="E166" s="41"/>
      <c r="F166" s="40">
        <v>6121.05</v>
      </c>
      <c r="G166" s="44">
        <v>1224.21</v>
      </c>
      <c r="H166" s="76"/>
    </row>
    <row r="167" spans="2:11" customFormat="1" outlineLevel="1">
      <c r="B167" s="39" t="s">
        <v>706</v>
      </c>
      <c r="C167" s="38">
        <v>44796</v>
      </c>
      <c r="D167" s="43" t="s">
        <v>393</v>
      </c>
      <c r="E167" s="41"/>
      <c r="F167" s="132">
        <v>6092</v>
      </c>
      <c r="G167" s="44">
        <v>1218.4000000000001</v>
      </c>
      <c r="H167" s="76"/>
    </row>
    <row r="168" spans="2:11" customFormat="1" outlineLevel="1">
      <c r="B168" s="39" t="s">
        <v>707</v>
      </c>
      <c r="C168" s="38">
        <v>44799</v>
      </c>
      <c r="D168" s="43" t="s">
        <v>393</v>
      </c>
      <c r="E168" s="41"/>
      <c r="F168" s="40">
        <v>3801.9999999999995</v>
      </c>
      <c r="G168" s="44">
        <v>760.4</v>
      </c>
      <c r="H168" s="76"/>
    </row>
    <row r="169" spans="2:11" customFormat="1" outlineLevel="1">
      <c r="B169" s="39" t="s">
        <v>708</v>
      </c>
      <c r="C169" s="38">
        <v>44799</v>
      </c>
      <c r="D169" s="43" t="s">
        <v>393</v>
      </c>
      <c r="E169" s="41"/>
      <c r="F169" s="40">
        <v>251.99999999999997</v>
      </c>
      <c r="G169" s="44">
        <v>50.4</v>
      </c>
      <c r="H169" s="76"/>
    </row>
    <row r="170" spans="2:11" customFormat="1" outlineLevel="1">
      <c r="B170" s="39"/>
      <c r="C170" s="38"/>
      <c r="D170" s="43"/>
      <c r="E170" s="40"/>
      <c r="F170" s="41"/>
      <c r="G170" s="44"/>
      <c r="H170" s="76"/>
    </row>
    <row r="171" spans="2:11" customFormat="1" outlineLevel="1">
      <c r="B171" s="39"/>
      <c r="C171" s="38"/>
      <c r="D171" s="43"/>
      <c r="E171" s="40"/>
      <c r="F171" s="41"/>
      <c r="G171" s="44">
        <f t="shared" ref="G171" si="10">F171*0.2</f>
        <v>0</v>
      </c>
      <c r="H171" s="76"/>
      <c r="J171" s="9"/>
    </row>
    <row r="172" spans="2:11" customFormat="1">
      <c r="C172" s="1"/>
      <c r="D172" s="35" t="s">
        <v>13</v>
      </c>
      <c r="E172" s="37"/>
      <c r="F172" s="37">
        <f>SUM(F161:F171)</f>
        <v>43238.75</v>
      </c>
      <c r="G172" s="143">
        <f>G47</f>
        <v>8648</v>
      </c>
      <c r="H172" s="6"/>
      <c r="K172" t="s">
        <v>303</v>
      </c>
    </row>
    <row r="173" spans="2:11" customFormat="1" ht="15.75" thickBot="1">
      <c r="C173" s="1"/>
      <c r="E173" s="13"/>
      <c r="F173" s="13"/>
      <c r="G173" s="13"/>
      <c r="H173" s="13"/>
    </row>
    <row r="174" spans="2:11" customFormat="1" ht="15.75" thickBot="1">
      <c r="B174" s="191" t="s">
        <v>285</v>
      </c>
      <c r="C174" s="192"/>
      <c r="D174" s="192"/>
      <c r="E174" s="20"/>
      <c r="F174" s="20"/>
      <c r="G174" s="21">
        <f>ROUND(G102+G138+G145+G157+G172,0)</f>
        <v>19809</v>
      </c>
      <c r="H174" s="79"/>
      <c r="I174" s="6" t="s">
        <v>286</v>
      </c>
    </row>
    <row r="175" spans="2:11" customFormat="1">
      <c r="C175" s="1"/>
      <c r="E175" s="13"/>
      <c r="F175" s="13"/>
      <c r="G175" s="13"/>
      <c r="H175" s="13"/>
      <c r="J175" s="12"/>
    </row>
    <row r="177" spans="2:10" customFormat="1">
      <c r="C177" s="1"/>
      <c r="D177" s="3" t="s">
        <v>8</v>
      </c>
      <c r="E177" s="6"/>
      <c r="F177" s="6"/>
      <c r="G177" s="6">
        <v>0</v>
      </c>
      <c r="H177" s="6"/>
      <c r="I177" s="6" t="s">
        <v>289</v>
      </c>
      <c r="J177" s="9"/>
    </row>
    <row r="178" spans="2:10" customFormat="1" ht="15.75" thickBot="1">
      <c r="C178" s="1"/>
      <c r="D178" s="3"/>
      <c r="E178" s="6"/>
      <c r="F178" s="6"/>
      <c r="G178" s="6"/>
      <c r="H178" s="6"/>
      <c r="J178" s="9"/>
    </row>
    <row r="179" spans="2:10" customFormat="1" ht="15.75" thickBot="1">
      <c r="B179" s="198" t="s">
        <v>287</v>
      </c>
      <c r="C179" s="199"/>
      <c r="D179" s="199"/>
      <c r="E179" s="103"/>
      <c r="F179" s="103"/>
      <c r="G179" s="104">
        <f>G83+G174+G177</f>
        <v>19809</v>
      </c>
      <c r="H179" s="79"/>
      <c r="I179" s="6" t="s">
        <v>288</v>
      </c>
    </row>
    <row r="180" spans="2:10" customFormat="1">
      <c r="C180" s="1"/>
      <c r="D180" s="3"/>
      <c r="E180" s="6"/>
      <c r="F180" s="6"/>
      <c r="G180" s="6"/>
      <c r="H180" s="6"/>
    </row>
    <row r="181" spans="2:10" customFormat="1">
      <c r="C181" s="1"/>
      <c r="D181" s="3" t="s">
        <v>250</v>
      </c>
      <c r="E181" s="6"/>
      <c r="F181" s="6"/>
      <c r="G181" s="16">
        <f>IF((G58-G179)&gt;0,(G58-G179),0)</f>
        <v>0</v>
      </c>
      <c r="H181" s="85"/>
      <c r="I181" s="6" t="s">
        <v>290</v>
      </c>
    </row>
    <row r="182" spans="2:10" customFormat="1">
      <c r="C182" s="1"/>
      <c r="D182" s="3"/>
      <c r="E182" s="6"/>
      <c r="F182" s="6"/>
      <c r="G182" s="6"/>
      <c r="H182" s="6"/>
    </row>
    <row r="183" spans="2:10" customFormat="1">
      <c r="C183" s="1"/>
      <c r="D183" s="3" t="s">
        <v>9</v>
      </c>
      <c r="E183" s="6"/>
      <c r="F183" s="6"/>
      <c r="G183" s="16">
        <f>IF((G58-G179)&lt;0,-(G58-G179),0)</f>
        <v>10828</v>
      </c>
      <c r="H183" s="85"/>
      <c r="I183" s="6" t="s">
        <v>291</v>
      </c>
    </row>
    <row r="185" spans="2:10" customFormat="1">
      <c r="C185" s="1"/>
      <c r="D185" s="3" t="s">
        <v>251</v>
      </c>
      <c r="E185" s="13"/>
      <c r="F185" s="13"/>
      <c r="G185" s="6">
        <v>0</v>
      </c>
      <c r="H185" s="6"/>
      <c r="I185" s="6" t="s">
        <v>292</v>
      </c>
    </row>
    <row r="186" spans="2:10" customFormat="1">
      <c r="C186" s="1"/>
      <c r="D186" s="3"/>
      <c r="E186" s="13"/>
      <c r="F186" s="13"/>
      <c r="G186" s="6"/>
      <c r="H186" s="6"/>
    </row>
    <row r="187" spans="2:10" customFormat="1">
      <c r="C187" s="1"/>
      <c r="D187" s="3" t="s">
        <v>252</v>
      </c>
      <c r="E187" s="13"/>
      <c r="F187" s="13"/>
      <c r="G187" s="6">
        <f>+G183-G185</f>
        <v>10828</v>
      </c>
      <c r="H187" s="6"/>
      <c r="I187" s="6" t="s">
        <v>293</v>
      </c>
    </row>
  </sheetData>
  <autoFilter ref="B106:G136" xr:uid="{0A74FEDC-2AFF-4E71-B1D9-F09573DBF6E8}"/>
  <mergeCells count="13">
    <mergeCell ref="B58:D58"/>
    <mergeCell ref="B4:G4"/>
    <mergeCell ref="B6:G6"/>
    <mergeCell ref="B17:G17"/>
    <mergeCell ref="B28:G28"/>
    <mergeCell ref="B34:G34"/>
    <mergeCell ref="B179:D179"/>
    <mergeCell ref="B63:G63"/>
    <mergeCell ref="B72:G72"/>
    <mergeCell ref="B83:D83"/>
    <mergeCell ref="B140:G140"/>
    <mergeCell ref="B149:G149"/>
    <mergeCell ref="B174:D174"/>
  </mergeCells>
  <pageMargins left="0.7" right="0.7" top="0.75" bottom="0.75" header="0.3" footer="0.3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78EA-FF77-43E2-BB74-582A42C36E42}">
  <dimension ref="A1:M187"/>
  <sheetViews>
    <sheetView showGridLines="0" zoomScale="90" zoomScaleNormal="90" zoomScaleSheetLayoutView="80" workbookViewId="0">
      <pane ySplit="8" topLeftCell="A102" activePane="bottomLeft" state="frozen"/>
      <selection activeCell="C2" sqref="C2"/>
      <selection pane="bottomLeft"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1:13" ht="15.75" thickBot="1"/>
    <row r="2" spans="1:13" ht="15.75" thickBot="1">
      <c r="B2" s="26" t="s">
        <v>15</v>
      </c>
      <c r="C2" s="25">
        <v>44805</v>
      </c>
    </row>
    <row r="3" spans="1:13" ht="15.75" thickBot="1">
      <c r="B3" s="7"/>
    </row>
    <row r="4" spans="1:13" ht="19.5" thickBot="1">
      <c r="B4" s="193" t="s">
        <v>17</v>
      </c>
      <c r="C4" s="194"/>
      <c r="D4" s="194"/>
      <c r="E4" s="194"/>
      <c r="F4" s="194"/>
      <c r="G4" s="195"/>
      <c r="H4" s="73"/>
    </row>
    <row r="5" spans="1:13" ht="19.5" thickBot="1">
      <c r="C5" s="2"/>
    </row>
    <row r="6" spans="1:13" ht="15.75" thickBot="1">
      <c r="B6" s="188" t="s">
        <v>7</v>
      </c>
      <c r="C6" s="189"/>
      <c r="D6" s="189"/>
      <c r="E6" s="189"/>
      <c r="F6" s="189"/>
      <c r="G6" s="190"/>
      <c r="H6" s="5"/>
    </row>
    <row r="7" spans="1:13">
      <c r="B7" s="3" t="s">
        <v>248</v>
      </c>
      <c r="C7" s="4"/>
      <c r="D7" s="5"/>
      <c r="E7" s="14"/>
      <c r="F7" s="14"/>
      <c r="G7" s="14"/>
      <c r="H7" s="14"/>
    </row>
    <row r="8" spans="1:13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1:13">
      <c r="B9" s="38"/>
      <c r="C9" s="53">
        <v>44811</v>
      </c>
      <c r="D9" s="69" t="s">
        <v>110</v>
      </c>
      <c r="E9" s="40"/>
      <c r="F9" s="41">
        <v>100000</v>
      </c>
      <c r="G9" s="41"/>
    </row>
    <row r="10" spans="1:13">
      <c r="B10" s="106"/>
      <c r="C10" s="53">
        <v>44824</v>
      </c>
      <c r="D10" s="39" t="s">
        <v>110</v>
      </c>
      <c r="E10" s="40"/>
      <c r="F10" s="41">
        <v>96071.69</v>
      </c>
      <c r="G10" s="41"/>
    </row>
    <row r="11" spans="1:13">
      <c r="B11" s="106"/>
      <c r="C11" s="53">
        <v>44827</v>
      </c>
      <c r="D11" s="39" t="s">
        <v>747</v>
      </c>
      <c r="E11" s="40"/>
      <c r="F11" s="41">
        <v>201294.65</v>
      </c>
      <c r="G11" s="41"/>
    </row>
    <row r="12" spans="1:13">
      <c r="B12" s="106"/>
      <c r="C12" s="53">
        <v>44831</v>
      </c>
      <c r="D12" s="39" t="s">
        <v>748</v>
      </c>
      <c r="E12" s="40"/>
      <c r="F12" s="41">
        <v>100000</v>
      </c>
      <c r="G12" s="41"/>
    </row>
    <row r="13" spans="1:13">
      <c r="B13" s="106"/>
      <c r="C13" s="53"/>
      <c r="D13" s="39"/>
      <c r="E13" s="40"/>
      <c r="F13" s="41"/>
      <c r="G13" s="41"/>
    </row>
    <row r="14" spans="1:13">
      <c r="B14" s="106"/>
      <c r="C14" s="53"/>
      <c r="D14" s="39"/>
      <c r="E14" s="40"/>
      <c r="F14" s="41"/>
      <c r="G14" s="41"/>
    </row>
    <row r="15" spans="1:13" s="123" customFormat="1">
      <c r="A15" s="3"/>
      <c r="B15" s="3"/>
      <c r="C15" s="8"/>
      <c r="D15" s="35" t="s">
        <v>12</v>
      </c>
      <c r="E15" s="37"/>
      <c r="F15" s="37">
        <f>ROUND(SUM(F9:F14),0)</f>
        <v>497366</v>
      </c>
      <c r="G15" s="37"/>
      <c r="H15" s="6"/>
      <c r="I15" s="6" t="s">
        <v>298</v>
      </c>
      <c r="J15" s="3"/>
      <c r="K15" s="3"/>
      <c r="L15" s="3"/>
      <c r="M15" s="3"/>
    </row>
    <row r="16" spans="1:13" ht="15.75" thickBot="1"/>
    <row r="17" spans="1:13" ht="15.75" thickBot="1">
      <c r="B17" s="188" t="s">
        <v>76</v>
      </c>
      <c r="C17" s="189"/>
      <c r="D17" s="189"/>
      <c r="E17" s="189"/>
      <c r="F17" s="189"/>
      <c r="G17" s="190"/>
      <c r="H17" s="5"/>
    </row>
    <row r="18" spans="1:13">
      <c r="B18" s="3" t="s">
        <v>241</v>
      </c>
      <c r="E18" s="6"/>
      <c r="F18" s="6"/>
      <c r="G18" s="6"/>
      <c r="H18" s="6"/>
    </row>
    <row r="19" spans="1:13">
      <c r="B19" s="35" t="s">
        <v>0</v>
      </c>
      <c r="C19" s="36" t="s">
        <v>73</v>
      </c>
      <c r="D19" s="35" t="s">
        <v>16</v>
      </c>
      <c r="E19" s="37" t="s">
        <v>2</v>
      </c>
      <c r="F19" s="37" t="s">
        <v>3</v>
      </c>
      <c r="G19" s="37" t="s">
        <v>4</v>
      </c>
      <c r="H19" s="6"/>
    </row>
    <row r="20" spans="1:13">
      <c r="B20" s="38" t="s">
        <v>749</v>
      </c>
      <c r="C20" s="38">
        <v>44805</v>
      </c>
      <c r="D20" s="39" t="s">
        <v>625</v>
      </c>
      <c r="E20" s="40"/>
      <c r="F20" s="40">
        <f>G20/0.2</f>
        <v>720</v>
      </c>
      <c r="G20" s="40">
        <v>144</v>
      </c>
      <c r="H20" s="74"/>
    </row>
    <row r="21" spans="1:13">
      <c r="B21" s="38" t="s">
        <v>750</v>
      </c>
      <c r="C21" s="38">
        <v>44806</v>
      </c>
      <c r="D21" s="39" t="s">
        <v>468</v>
      </c>
      <c r="E21" s="40"/>
      <c r="F21" s="40">
        <f>G21/0.2</f>
        <v>1667.1999999999998</v>
      </c>
      <c r="G21" s="40">
        <v>333.44</v>
      </c>
      <c r="H21" s="74"/>
    </row>
    <row r="22" spans="1:13">
      <c r="B22" s="38"/>
      <c r="C22" s="38"/>
      <c r="D22" s="39"/>
      <c r="E22" s="40"/>
      <c r="F22" s="40"/>
      <c r="G22" s="40"/>
      <c r="H22" s="74"/>
    </row>
    <row r="23" spans="1:13" hidden="1" outlineLevel="1">
      <c r="B23" s="38"/>
      <c r="C23" s="38"/>
      <c r="D23" s="39"/>
      <c r="E23" s="40"/>
      <c r="F23" s="40"/>
      <c r="G23" s="40"/>
      <c r="H23" s="74"/>
    </row>
    <row r="24" spans="1:13" hidden="1" outlineLevel="1">
      <c r="B24" s="38"/>
      <c r="C24" s="38"/>
      <c r="D24" s="39"/>
      <c r="E24" s="40"/>
      <c r="F24" s="40"/>
      <c r="G24" s="40"/>
      <c r="H24" s="74"/>
    </row>
    <row r="25" spans="1:13" hidden="1" outlineLevel="1">
      <c r="B25" s="39"/>
      <c r="C25" s="45"/>
      <c r="D25" s="39"/>
      <c r="E25" s="41"/>
      <c r="F25" s="41"/>
      <c r="G25" s="41"/>
    </row>
    <row r="26" spans="1:13" collapsed="1">
      <c r="B26" s="3"/>
      <c r="C26" s="8"/>
      <c r="D26" s="35" t="s">
        <v>12</v>
      </c>
      <c r="E26" s="46">
        <f>SUM(E25:E25)</f>
        <v>0</v>
      </c>
      <c r="F26" s="86">
        <f>ROUND(SUM(F20:F25),0)</f>
        <v>2387</v>
      </c>
      <c r="G26" s="142">
        <f>SUM(G20:G25)</f>
        <v>477.44</v>
      </c>
      <c r="H26" s="75"/>
      <c r="I26" s="6" t="s">
        <v>299</v>
      </c>
      <c r="K26" t="s">
        <v>302</v>
      </c>
      <c r="L26" s="122"/>
    </row>
    <row r="27" spans="1:13" ht="15.75" thickBot="1">
      <c r="B27" s="3"/>
      <c r="C27" s="8"/>
      <c r="D27" s="3"/>
      <c r="E27" s="51"/>
      <c r="F27" s="51"/>
      <c r="G27" s="51"/>
      <c r="H27" s="75"/>
    </row>
    <row r="28" spans="1:13" ht="15.75" thickBot="1">
      <c r="B28" s="188" t="s">
        <v>78</v>
      </c>
      <c r="C28" s="189"/>
      <c r="D28" s="189"/>
      <c r="E28" s="189"/>
      <c r="F28" s="189"/>
      <c r="G28" s="190"/>
      <c r="H28" s="5"/>
    </row>
    <row r="29" spans="1:13">
      <c r="B29" s="3" t="s">
        <v>77</v>
      </c>
      <c r="E29" s="6"/>
      <c r="F29" s="6"/>
      <c r="G29" s="6"/>
      <c r="H29" s="6"/>
    </row>
    <row r="30" spans="1:13">
      <c r="B30" s="35" t="s">
        <v>0</v>
      </c>
      <c r="C30" s="36" t="s">
        <v>73</v>
      </c>
      <c r="D30" s="35" t="s">
        <v>16</v>
      </c>
      <c r="E30" s="37" t="s">
        <v>2</v>
      </c>
      <c r="F30" s="37" t="s">
        <v>3</v>
      </c>
      <c r="G30" s="37" t="s">
        <v>4</v>
      </c>
      <c r="H30" s="6"/>
      <c r="J30" s="9"/>
    </row>
    <row r="31" spans="1:13">
      <c r="B31" s="38"/>
      <c r="C31" s="38"/>
      <c r="D31" s="39"/>
      <c r="E31" s="40"/>
      <c r="F31" s="40"/>
      <c r="G31" s="40"/>
      <c r="H31" s="74"/>
      <c r="J31" s="9"/>
    </row>
    <row r="32" spans="1:13" s="123" customFormat="1">
      <c r="A32" s="3"/>
      <c r="B32" s="3"/>
      <c r="C32" s="8"/>
      <c r="D32" s="35" t="s">
        <v>12</v>
      </c>
      <c r="E32" s="46">
        <f>SUM(E31)</f>
        <v>0</v>
      </c>
      <c r="F32" s="46">
        <f>SUM(F31)</f>
        <v>0</v>
      </c>
      <c r="G32" s="46">
        <f>ROUND(SUM(G31),0)</f>
        <v>0</v>
      </c>
      <c r="H32" s="75"/>
      <c r="I32" s="3"/>
      <c r="J32" s="3"/>
      <c r="K32">
        <v>4457100</v>
      </c>
      <c r="M32" s="3"/>
    </row>
    <row r="33" spans="2:11" ht="15.75" thickBot="1"/>
    <row r="34" spans="2:11" ht="15.75" thickBot="1">
      <c r="B34" s="188" t="s">
        <v>6</v>
      </c>
      <c r="C34" s="189"/>
      <c r="D34" s="189"/>
      <c r="E34" s="189"/>
      <c r="F34" s="189"/>
      <c r="G34" s="190"/>
      <c r="H34" s="5"/>
      <c r="J34" s="6" t="s">
        <v>687</v>
      </c>
    </row>
    <row r="35" spans="2:11">
      <c r="B35" s="10" t="s">
        <v>690</v>
      </c>
      <c r="E35" s="6"/>
      <c r="F35" s="6"/>
      <c r="G35" s="6"/>
      <c r="H35" s="6"/>
    </row>
    <row r="36" spans="2:11">
      <c r="B36" s="35" t="s">
        <v>0</v>
      </c>
      <c r="C36" s="36" t="s">
        <v>73</v>
      </c>
      <c r="D36" s="35" t="s">
        <v>16</v>
      </c>
      <c r="E36" s="37" t="s">
        <v>2</v>
      </c>
      <c r="F36" s="37" t="s">
        <v>3</v>
      </c>
      <c r="G36" s="37" t="s">
        <v>4</v>
      </c>
      <c r="H36" s="6"/>
    </row>
    <row r="37" spans="2:11">
      <c r="B37" s="39" t="s">
        <v>752</v>
      </c>
      <c r="C37" s="38">
        <v>44805</v>
      </c>
      <c r="D37" s="43" t="s">
        <v>520</v>
      </c>
      <c r="E37" s="41"/>
      <c r="F37" s="141">
        <f>G37/0.2</f>
        <v>7392</v>
      </c>
      <c r="G37" s="44">
        <v>1478.4</v>
      </c>
      <c r="H37" s="76"/>
      <c r="I37" s="52"/>
      <c r="J37" s="134"/>
    </row>
    <row r="38" spans="2:11">
      <c r="B38" s="39" t="s">
        <v>753</v>
      </c>
      <c r="C38" s="38">
        <v>44805</v>
      </c>
      <c r="D38" s="43" t="s">
        <v>163</v>
      </c>
      <c r="E38" s="41"/>
      <c r="F38" s="141">
        <f t="shared" ref="F38:F41" si="0">G38/0.2</f>
        <v>2451</v>
      </c>
      <c r="G38" s="44">
        <v>490.2</v>
      </c>
      <c r="H38" s="76"/>
      <c r="I38" s="52"/>
      <c r="J38" s="134"/>
    </row>
    <row r="39" spans="2:11" customFormat="1">
      <c r="B39" s="39" t="s">
        <v>754</v>
      </c>
      <c r="C39" s="38">
        <v>44805</v>
      </c>
      <c r="D39" s="43" t="s">
        <v>163</v>
      </c>
      <c r="E39" s="41"/>
      <c r="F39" s="141">
        <f t="shared" si="0"/>
        <v>3648</v>
      </c>
      <c r="G39" s="44">
        <v>729.6</v>
      </c>
      <c r="H39" s="76"/>
      <c r="I39" s="52"/>
      <c r="J39" s="134"/>
    </row>
    <row r="40" spans="2:11" customFormat="1">
      <c r="B40" s="39" t="s">
        <v>755</v>
      </c>
      <c r="C40" s="38">
        <v>44805</v>
      </c>
      <c r="D40" s="43" t="s">
        <v>163</v>
      </c>
      <c r="E40" s="41"/>
      <c r="F40" s="141">
        <f t="shared" si="0"/>
        <v>2431.9999999999995</v>
      </c>
      <c r="G40" s="44">
        <v>486.4</v>
      </c>
      <c r="H40" s="76"/>
      <c r="I40" s="52"/>
      <c r="J40" s="134"/>
    </row>
    <row r="41" spans="2:11" customFormat="1">
      <c r="B41" s="39" t="s">
        <v>756</v>
      </c>
      <c r="C41" s="38">
        <v>44813</v>
      </c>
      <c r="D41" s="43" t="s">
        <v>751</v>
      </c>
      <c r="E41" s="41"/>
      <c r="F41" s="141">
        <f t="shared" si="0"/>
        <v>2134</v>
      </c>
      <c r="G41" s="44">
        <v>426.8</v>
      </c>
      <c r="H41" s="76"/>
      <c r="I41" s="52"/>
      <c r="J41" s="134"/>
    </row>
    <row r="42" spans="2:11" customFormat="1">
      <c r="B42" s="39"/>
      <c r="C42" s="38"/>
      <c r="D42" s="43"/>
      <c r="E42" s="41"/>
      <c r="F42" s="141"/>
      <c r="G42" s="44"/>
      <c r="H42" s="76"/>
      <c r="I42" s="52"/>
      <c r="J42" s="134"/>
    </row>
    <row r="43" spans="2:11" customFormat="1">
      <c r="B43" s="39"/>
      <c r="C43" s="38"/>
      <c r="D43" s="43"/>
      <c r="E43" s="41"/>
      <c r="F43" s="141"/>
      <c r="G43" s="44"/>
      <c r="H43" s="76"/>
      <c r="I43" s="52"/>
      <c r="J43" s="134"/>
    </row>
    <row r="44" spans="2:11" customFormat="1">
      <c r="B44" s="39"/>
      <c r="C44" s="38"/>
      <c r="D44" s="43"/>
      <c r="E44" s="41"/>
      <c r="F44" s="141"/>
      <c r="G44" s="44"/>
      <c r="H44" s="76"/>
      <c r="I44" s="52"/>
      <c r="J44" s="134"/>
    </row>
    <row r="45" spans="2:11" customFormat="1">
      <c r="B45" s="39"/>
      <c r="C45" s="38"/>
      <c r="D45" s="43"/>
      <c r="E45" s="41"/>
      <c r="F45" s="141"/>
      <c r="G45" s="44"/>
      <c r="H45" s="76"/>
      <c r="I45" s="52"/>
      <c r="J45" s="134"/>
    </row>
    <row r="46" spans="2:11" customFormat="1" outlineLevel="1">
      <c r="C46" s="1"/>
      <c r="D46" s="43"/>
      <c r="E46" s="40"/>
      <c r="F46" s="40"/>
      <c r="G46" s="44"/>
      <c r="H46" s="76"/>
    </row>
    <row r="47" spans="2:11" customFormat="1">
      <c r="C47" s="1"/>
      <c r="D47" s="35" t="s">
        <v>13</v>
      </c>
      <c r="E47" s="37"/>
      <c r="F47" s="37">
        <f>SUM(F37:F45)</f>
        <v>18057</v>
      </c>
      <c r="G47" s="143">
        <f>SUM(G37:G45)</f>
        <v>3611.4000000000005</v>
      </c>
      <c r="H47" s="6"/>
      <c r="I47" s="6" t="s">
        <v>300</v>
      </c>
      <c r="K47" t="s">
        <v>303</v>
      </c>
    </row>
    <row r="48" spans="2:11" customFormat="1">
      <c r="C48" s="1"/>
      <c r="D48" s="3"/>
      <c r="E48" s="6"/>
      <c r="F48" s="6"/>
      <c r="G48" s="6"/>
      <c r="H48" s="6"/>
      <c r="I48" s="6"/>
    </row>
    <row r="49" spans="2:11" customFormat="1">
      <c r="B49" s="3" t="s">
        <v>698</v>
      </c>
      <c r="C49" s="1"/>
      <c r="D49" s="3"/>
      <c r="E49" s="6"/>
      <c r="F49" s="6"/>
      <c r="G49" s="6"/>
      <c r="H49" s="6"/>
      <c r="I49" s="6"/>
    </row>
    <row r="50" spans="2:11" customFormat="1">
      <c r="C50" s="1"/>
      <c r="D50" s="3"/>
      <c r="E50" s="6"/>
      <c r="F50" s="6"/>
      <c r="G50" s="6"/>
      <c r="H50" s="6"/>
      <c r="I50" s="6"/>
    </row>
    <row r="51" spans="2:11" customFormat="1">
      <c r="B51" s="35" t="s">
        <v>0</v>
      </c>
      <c r="C51" s="36" t="s">
        <v>73</v>
      </c>
      <c r="D51" s="35" t="s">
        <v>16</v>
      </c>
      <c r="E51" s="37" t="s">
        <v>2</v>
      </c>
      <c r="F51" s="37" t="s">
        <v>3</v>
      </c>
      <c r="G51" s="37" t="s">
        <v>4</v>
      </c>
      <c r="H51" s="6"/>
      <c r="I51" s="6"/>
    </row>
    <row r="52" spans="2:11" customFormat="1">
      <c r="B52" s="39"/>
      <c r="C52" s="38"/>
      <c r="D52" s="43"/>
      <c r="E52" s="41"/>
      <c r="F52" s="40"/>
      <c r="G52" s="44"/>
      <c r="H52" s="6"/>
      <c r="I52" s="6"/>
    </row>
    <row r="53" spans="2:11" customFormat="1">
      <c r="B53" s="39"/>
      <c r="C53" s="38"/>
      <c r="D53" s="43"/>
      <c r="E53" s="37"/>
      <c r="F53" s="41"/>
      <c r="G53" s="41"/>
      <c r="H53" s="6"/>
      <c r="I53" s="6"/>
      <c r="J53" s="134"/>
    </row>
    <row r="54" spans="2:11" customFormat="1">
      <c r="B54" s="39"/>
      <c r="C54" s="38"/>
      <c r="E54" s="43"/>
      <c r="F54" s="40"/>
      <c r="G54" s="44"/>
      <c r="H54" s="6"/>
      <c r="I54" s="6"/>
      <c r="J54" s="134"/>
    </row>
    <row r="55" spans="2:11" customFormat="1">
      <c r="C55" s="1"/>
      <c r="D55" s="43"/>
      <c r="E55" s="40"/>
      <c r="F55" s="40"/>
      <c r="G55" s="44"/>
      <c r="H55" s="76"/>
    </row>
    <row r="56" spans="2:11" customFormat="1">
      <c r="C56" s="1"/>
      <c r="D56" s="35" t="s">
        <v>13</v>
      </c>
      <c r="E56" s="37"/>
      <c r="F56" s="37">
        <f>F52+F53+F54</f>
        <v>0</v>
      </c>
      <c r="G56" s="143">
        <f>ROUND(SUM(G52:G54),0)</f>
        <v>0</v>
      </c>
      <c r="H56" s="6"/>
      <c r="I56" s="6" t="s">
        <v>689</v>
      </c>
      <c r="K56" t="s">
        <v>303</v>
      </c>
    </row>
    <row r="57" spans="2:11" customFormat="1" ht="16.5" customHeight="1" thickBot="1">
      <c r="C57" s="1"/>
      <c r="E57" s="13"/>
      <c r="F57" s="13"/>
      <c r="G57" s="13"/>
      <c r="H57" s="13"/>
    </row>
    <row r="58" spans="2:11" customFormat="1" ht="15.75" thickBot="1">
      <c r="B58" s="196" t="s">
        <v>415</v>
      </c>
      <c r="C58" s="197"/>
      <c r="D58" s="197"/>
      <c r="E58" s="17"/>
      <c r="F58" s="18">
        <f>F26+F47+F32+F56</f>
        <v>20444</v>
      </c>
      <c r="G58" s="19">
        <f>ROUND((G26+G32+G47+G56),0)</f>
        <v>4089</v>
      </c>
      <c r="H58" s="77"/>
      <c r="I58" s="6" t="s">
        <v>304</v>
      </c>
    </row>
    <row r="60" spans="2:11" ht="15.75" thickBot="1">
      <c r="B60" s="129"/>
      <c r="C60" s="129"/>
      <c r="D60" s="129"/>
      <c r="E60" s="130"/>
      <c r="F60" s="131"/>
      <c r="G60" s="131"/>
    </row>
    <row r="61" spans="2:11" customFormat="1" ht="15.75" thickBot="1">
      <c r="B61" s="22"/>
      <c r="C61" s="23"/>
      <c r="D61" s="22"/>
      <c r="E61" s="24"/>
      <c r="F61" s="24"/>
      <c r="G61" s="24"/>
      <c r="H61" s="13"/>
    </row>
    <row r="62" spans="2:11" customFormat="1" ht="15.75" thickBot="1">
      <c r="C62" s="1"/>
      <c r="E62" s="13"/>
      <c r="F62" s="13"/>
      <c r="G62" s="13"/>
      <c r="H62" s="13"/>
    </row>
    <row r="63" spans="2:11" customFormat="1" ht="15.75" thickBot="1">
      <c r="B63" s="188" t="s">
        <v>11</v>
      </c>
      <c r="C63" s="189"/>
      <c r="D63" s="189"/>
      <c r="E63" s="189"/>
      <c r="F63" s="189"/>
      <c r="G63" s="190"/>
      <c r="H63" s="5"/>
    </row>
    <row r="64" spans="2:11" customFormat="1">
      <c r="B64" s="54"/>
      <c r="C64" s="54"/>
      <c r="D64" s="54"/>
      <c r="E64" s="54"/>
      <c r="F64" s="54"/>
      <c r="G64" s="54"/>
      <c r="H64" s="5"/>
    </row>
    <row r="65" spans="2:9" customFormat="1">
      <c r="B65" s="3" t="s">
        <v>696</v>
      </c>
      <c r="C65" s="54"/>
      <c r="D65" s="54"/>
      <c r="E65" s="54"/>
      <c r="F65" s="54"/>
      <c r="G65" s="54"/>
      <c r="H65" s="5"/>
    </row>
    <row r="66" spans="2:9" customFormat="1">
      <c r="B66" s="54"/>
      <c r="C66" s="54"/>
      <c r="D66" s="54"/>
      <c r="E66" s="54"/>
      <c r="F66" s="54"/>
      <c r="G66" s="54"/>
      <c r="H66" s="5"/>
    </row>
    <row r="67" spans="2:9" customFormat="1">
      <c r="B67" s="35" t="s">
        <v>0</v>
      </c>
      <c r="C67" s="36" t="s">
        <v>73</v>
      </c>
      <c r="D67" s="35" t="s">
        <v>16</v>
      </c>
      <c r="E67" s="37" t="s">
        <v>2</v>
      </c>
      <c r="F67" s="37" t="s">
        <v>3</v>
      </c>
      <c r="G67" s="37" t="s">
        <v>4</v>
      </c>
      <c r="H67" s="6"/>
    </row>
    <row r="68" spans="2:9" customFormat="1">
      <c r="B68" s="96"/>
      <c r="C68" s="72"/>
      <c r="D68" s="116"/>
      <c r="E68" s="41"/>
      <c r="F68" s="40"/>
      <c r="G68" s="91"/>
      <c r="H68" s="76"/>
      <c r="I68" s="13"/>
    </row>
    <row r="69" spans="2:9" customFormat="1">
      <c r="B69" s="55"/>
      <c r="C69" s="57"/>
      <c r="D69" s="39"/>
      <c r="E69" s="41"/>
      <c r="F69" s="40"/>
      <c r="G69" s="44">
        <f>+F69*0.2</f>
        <v>0</v>
      </c>
      <c r="H69" s="76"/>
    </row>
    <row r="70" spans="2:9" customFormat="1">
      <c r="B70" s="54"/>
      <c r="C70" s="54"/>
      <c r="D70" s="35" t="s">
        <v>12</v>
      </c>
      <c r="E70" s="46">
        <f>SUM(E68:E69)</f>
        <v>0</v>
      </c>
      <c r="F70" s="46">
        <f t="shared" ref="F70" si="1">SUM(F68:F69)</f>
        <v>0</v>
      </c>
      <c r="G70" s="46">
        <f>SUM(G68:G69)</f>
        <v>0</v>
      </c>
      <c r="H70" s="75"/>
      <c r="I70" s="6"/>
    </row>
    <row r="71" spans="2:9" customFormat="1" ht="15.75" thickBot="1">
      <c r="B71" s="54"/>
      <c r="C71" s="54"/>
      <c r="D71" s="3"/>
      <c r="E71" s="51"/>
      <c r="F71" s="51"/>
      <c r="G71" s="51"/>
      <c r="H71" s="75"/>
      <c r="I71" s="6"/>
    </row>
    <row r="72" spans="2:9" customFormat="1" ht="15.75" thickBot="1">
      <c r="B72" s="188" t="s">
        <v>6</v>
      </c>
      <c r="C72" s="189"/>
      <c r="D72" s="189"/>
      <c r="E72" s="189"/>
      <c r="F72" s="189"/>
      <c r="G72" s="190"/>
      <c r="H72" s="75"/>
      <c r="I72" s="6"/>
    </row>
    <row r="73" spans="2:9" customFormat="1">
      <c r="B73" s="54"/>
      <c r="C73" s="54"/>
      <c r="D73" s="3"/>
      <c r="E73" s="51"/>
      <c r="F73" s="51"/>
      <c r="G73" s="51"/>
      <c r="H73" s="75"/>
      <c r="I73" s="6"/>
    </row>
    <row r="74" spans="2:9" customFormat="1">
      <c r="B74" s="3" t="s">
        <v>697</v>
      </c>
      <c r="C74" s="1"/>
      <c r="D74" s="3"/>
      <c r="E74" s="6"/>
      <c r="F74" s="6"/>
      <c r="G74" s="6"/>
      <c r="H74" s="75"/>
      <c r="I74" s="6"/>
    </row>
    <row r="75" spans="2:9" customFormat="1">
      <c r="C75" s="1"/>
      <c r="D75" s="3"/>
      <c r="E75" s="6"/>
      <c r="F75" s="6"/>
      <c r="G75" s="6"/>
      <c r="H75" s="75"/>
      <c r="I75" s="6"/>
    </row>
    <row r="76" spans="2:9" customFormat="1">
      <c r="B76" s="35" t="s">
        <v>0</v>
      </c>
      <c r="C76" s="36" t="s">
        <v>73</v>
      </c>
      <c r="D76" s="35" t="s">
        <v>16</v>
      </c>
      <c r="E76" s="37" t="s">
        <v>2</v>
      </c>
      <c r="F76" s="37" t="s">
        <v>3</v>
      </c>
      <c r="G76" s="37" t="s">
        <v>4</v>
      </c>
      <c r="H76" s="75"/>
      <c r="I76" s="6"/>
    </row>
    <row r="77" spans="2:9" customFormat="1">
      <c r="B77" s="39"/>
      <c r="C77" s="38"/>
      <c r="D77" s="43"/>
      <c r="E77" s="6"/>
      <c r="F77" s="6"/>
      <c r="G77" s="140"/>
      <c r="H77" s="75"/>
      <c r="I77" s="6"/>
    </row>
    <row r="78" spans="2:9" customFormat="1">
      <c r="C78" s="1"/>
      <c r="D78" s="43"/>
      <c r="E78" s="40"/>
      <c r="F78" s="40"/>
      <c r="G78" s="44"/>
      <c r="H78" s="75"/>
      <c r="I78" s="6"/>
    </row>
    <row r="79" spans="2:9" customFormat="1">
      <c r="C79" s="1"/>
      <c r="D79" s="35" t="s">
        <v>13</v>
      </c>
      <c r="E79" s="37"/>
      <c r="F79" s="37">
        <f>F77</f>
        <v>0</v>
      </c>
      <c r="G79" s="143">
        <f>ROUND(SUM(G77),0)</f>
        <v>0</v>
      </c>
      <c r="H79" s="75"/>
      <c r="I79" s="6"/>
    </row>
    <row r="80" spans="2:9" customFormat="1">
      <c r="B80" s="54"/>
      <c r="C80" s="54"/>
      <c r="D80" s="3"/>
      <c r="E80" s="51"/>
      <c r="F80" s="51"/>
      <c r="G80" s="51"/>
      <c r="H80" s="75"/>
      <c r="I80" s="6"/>
    </row>
    <row r="81" spans="2:11" customFormat="1">
      <c r="B81" s="54"/>
      <c r="C81" s="54"/>
      <c r="D81" s="3"/>
      <c r="E81" s="51"/>
      <c r="F81" s="51"/>
      <c r="G81" s="51"/>
      <c r="H81" s="75"/>
      <c r="I81" s="6"/>
    </row>
    <row r="82" spans="2:11" customFormat="1" ht="15.75" thickBot="1">
      <c r="B82" s="54"/>
      <c r="C82" s="54"/>
      <c r="D82" s="3"/>
      <c r="E82" s="51"/>
      <c r="F82" s="51"/>
      <c r="G82" s="58"/>
      <c r="H82" s="78"/>
      <c r="I82" s="6"/>
    </row>
    <row r="83" spans="2:11" customFormat="1" ht="15.75" thickBot="1">
      <c r="B83" s="191" t="s">
        <v>284</v>
      </c>
      <c r="C83" s="192"/>
      <c r="D83" s="192"/>
      <c r="E83" s="20"/>
      <c r="F83" s="20"/>
      <c r="G83" s="21">
        <f>ROUND(G70+G79,0)</f>
        <v>0</v>
      </c>
      <c r="H83" s="79"/>
      <c r="I83" s="6" t="s">
        <v>256</v>
      </c>
      <c r="K83">
        <v>445620</v>
      </c>
    </row>
    <row r="84" spans="2:11" customFormat="1">
      <c r="B84" s="54"/>
      <c r="C84" s="54"/>
      <c r="D84" s="3"/>
      <c r="E84" s="51"/>
      <c r="F84" s="51"/>
      <c r="G84" s="58"/>
      <c r="H84" s="78"/>
      <c r="I84" s="6"/>
    </row>
    <row r="85" spans="2:11" customFormat="1">
      <c r="B85" s="54"/>
      <c r="C85" s="54"/>
      <c r="D85" s="3"/>
      <c r="E85" s="51"/>
      <c r="F85" s="51"/>
      <c r="G85" s="58"/>
      <c r="H85" s="78"/>
    </row>
    <row r="86" spans="2:11" customFormat="1">
      <c r="B86" s="3" t="s">
        <v>255</v>
      </c>
      <c r="C86" s="54"/>
      <c r="D86" s="3"/>
      <c r="E86" s="51"/>
      <c r="F86" s="51"/>
      <c r="G86" s="58"/>
      <c r="H86" s="78"/>
    </row>
    <row r="87" spans="2:11" customFormat="1">
      <c r="B87" s="3"/>
      <c r="C87" s="54"/>
      <c r="D87" s="3"/>
      <c r="E87" s="51"/>
      <c r="F87" s="51"/>
      <c r="G87" s="58"/>
      <c r="H87" s="78"/>
    </row>
    <row r="88" spans="2:11" customFormat="1">
      <c r="B88" s="35" t="s">
        <v>0</v>
      </c>
      <c r="C88" s="36" t="s">
        <v>73</v>
      </c>
      <c r="D88" s="35" t="s">
        <v>16</v>
      </c>
      <c r="E88" s="37" t="s">
        <v>2</v>
      </c>
      <c r="F88" s="37" t="s">
        <v>3</v>
      </c>
      <c r="G88" s="37" t="s">
        <v>4</v>
      </c>
      <c r="H88" s="6"/>
    </row>
    <row r="89" spans="2:11" customFormat="1">
      <c r="B89" s="55" t="s">
        <v>761</v>
      </c>
      <c r="C89" s="57"/>
      <c r="D89" s="39" t="s">
        <v>757</v>
      </c>
      <c r="E89" s="41"/>
      <c r="F89" s="40">
        <f t="shared" ref="F89:F94" si="2">G89/0.2</f>
        <v>2526.85</v>
      </c>
      <c r="G89" s="117">
        <v>505.37</v>
      </c>
      <c r="H89" s="80"/>
    </row>
    <row r="90" spans="2:11" customFormat="1">
      <c r="B90" s="56" t="s">
        <v>762</v>
      </c>
      <c r="C90" s="57"/>
      <c r="D90" s="39" t="s">
        <v>97</v>
      </c>
      <c r="E90" s="41"/>
      <c r="F90" s="40">
        <f t="shared" si="2"/>
        <v>360</v>
      </c>
      <c r="G90" s="117">
        <v>72</v>
      </c>
      <c r="H90" s="80"/>
    </row>
    <row r="91" spans="2:11" customFormat="1">
      <c r="B91" s="56" t="s">
        <v>763</v>
      </c>
      <c r="C91" s="57"/>
      <c r="D91" s="39" t="s">
        <v>758</v>
      </c>
      <c r="E91" s="41"/>
      <c r="F91" s="40">
        <f t="shared" si="2"/>
        <v>39.799999999999997</v>
      </c>
      <c r="G91" s="117">
        <v>7.96</v>
      </c>
      <c r="H91" s="80"/>
    </row>
    <row r="92" spans="2:11" customFormat="1">
      <c r="B92" s="56" t="s">
        <v>89</v>
      </c>
      <c r="C92" s="57"/>
      <c r="D92" s="39" t="s">
        <v>759</v>
      </c>
      <c r="E92" s="41"/>
      <c r="F92" s="40">
        <f t="shared" si="2"/>
        <v>44</v>
      </c>
      <c r="G92" s="117">
        <v>8.8000000000000007</v>
      </c>
      <c r="H92" s="80"/>
    </row>
    <row r="93" spans="2:11" customFormat="1">
      <c r="B93" s="56" t="s">
        <v>89</v>
      </c>
      <c r="C93" s="57"/>
      <c r="D93" s="39" t="s">
        <v>585</v>
      </c>
      <c r="E93" s="41"/>
      <c r="F93" s="40">
        <f t="shared" si="2"/>
        <v>44.15</v>
      </c>
      <c r="G93" s="68">
        <v>8.83</v>
      </c>
      <c r="H93" s="80"/>
    </row>
    <row r="94" spans="2:11" customFormat="1">
      <c r="B94" s="56" t="s">
        <v>89</v>
      </c>
      <c r="C94" s="57"/>
      <c r="D94" s="39" t="s">
        <v>760</v>
      </c>
      <c r="E94" s="41"/>
      <c r="F94" s="40">
        <f t="shared" si="2"/>
        <v>15.95</v>
      </c>
      <c r="G94" s="68">
        <v>3.19</v>
      </c>
      <c r="H94" s="80"/>
    </row>
    <row r="95" spans="2:11" customFormat="1" hidden="1" outlineLevel="1">
      <c r="B95" s="56"/>
      <c r="C95" s="57"/>
      <c r="D95" s="39"/>
      <c r="E95" s="41"/>
      <c r="F95" s="40"/>
      <c r="G95" s="68"/>
      <c r="H95" s="80"/>
    </row>
    <row r="96" spans="2:11" customFormat="1" hidden="1" outlineLevel="1">
      <c r="B96" s="56"/>
      <c r="C96" s="57"/>
      <c r="D96" s="39"/>
      <c r="E96" s="41"/>
      <c r="F96" s="40"/>
      <c r="G96" s="68"/>
      <c r="H96" s="80"/>
    </row>
    <row r="97" spans="2:11" customFormat="1" hidden="1" outlineLevel="1">
      <c r="B97" s="56"/>
      <c r="C97" s="57"/>
      <c r="D97" s="39"/>
      <c r="E97" s="41"/>
      <c r="F97" s="40"/>
      <c r="G97" s="68"/>
      <c r="H97" s="80"/>
    </row>
    <row r="98" spans="2:11" customFormat="1" hidden="1" outlineLevel="1">
      <c r="B98" s="56"/>
      <c r="C98" s="57"/>
      <c r="D98" s="39"/>
      <c r="E98" s="41"/>
      <c r="F98" s="40"/>
      <c r="G98" s="68"/>
      <c r="H98" s="80"/>
    </row>
    <row r="99" spans="2:11" customFormat="1" hidden="1" outlineLevel="1">
      <c r="B99" s="56"/>
      <c r="C99" s="57"/>
      <c r="D99" s="39"/>
      <c r="E99" s="41"/>
      <c r="F99" s="40"/>
      <c r="G99" s="68"/>
      <c r="H99" s="80"/>
    </row>
    <row r="100" spans="2:11" customFormat="1" hidden="1" outlineLevel="1">
      <c r="B100" s="56"/>
      <c r="C100" s="57"/>
      <c r="D100" s="39"/>
      <c r="E100" s="41"/>
      <c r="F100" s="40"/>
      <c r="G100" s="68"/>
      <c r="H100" s="80"/>
    </row>
    <row r="101" spans="2:11" customFormat="1" hidden="1" outlineLevel="1">
      <c r="B101" s="56"/>
      <c r="C101" s="57"/>
      <c r="D101" s="39"/>
      <c r="E101" s="41"/>
      <c r="F101" s="40"/>
      <c r="G101" s="68"/>
      <c r="H101" s="80"/>
    </row>
    <row r="102" spans="2:11" customFormat="1" collapsed="1">
      <c r="B102" s="54"/>
      <c r="C102" s="54"/>
      <c r="D102" s="35" t="s">
        <v>12</v>
      </c>
      <c r="E102" s="46">
        <f>SUM(E89:E101)</f>
        <v>0</v>
      </c>
      <c r="F102" s="46">
        <f>SUM(F89:F101)</f>
        <v>3030.75</v>
      </c>
      <c r="G102" s="46">
        <f>ROUND(SUM(G89:G101),0)</f>
        <v>606</v>
      </c>
      <c r="H102" s="75"/>
      <c r="I102">
        <v>445660</v>
      </c>
    </row>
    <row r="103" spans="2:11" customFormat="1">
      <c r="B103" s="3"/>
      <c r="C103" s="54"/>
      <c r="D103" s="3"/>
      <c r="E103" s="51"/>
      <c r="F103" s="51"/>
      <c r="G103" s="58"/>
      <c r="H103" s="78"/>
    </row>
    <row r="104" spans="2:11" customFormat="1">
      <c r="B104" s="3" t="s">
        <v>260</v>
      </c>
      <c r="C104" s="1"/>
      <c r="D104" s="3"/>
      <c r="E104" s="6"/>
      <c r="F104" s="6"/>
      <c r="G104" s="6"/>
      <c r="H104" s="6"/>
    </row>
    <row r="105" spans="2:11" customFormat="1">
      <c r="B105" s="3"/>
      <c r="C105" s="1"/>
      <c r="D105" s="11"/>
      <c r="E105" s="15"/>
      <c r="F105" s="15"/>
      <c r="G105" s="15"/>
      <c r="H105" s="81"/>
    </row>
    <row r="106" spans="2:11" customFormat="1">
      <c r="B106" s="35" t="s">
        <v>0</v>
      </c>
      <c r="C106" s="36" t="s">
        <v>261</v>
      </c>
      <c r="D106" s="35" t="s">
        <v>16</v>
      </c>
      <c r="E106" s="37" t="s">
        <v>2</v>
      </c>
      <c r="F106" s="37" t="s">
        <v>3</v>
      </c>
      <c r="G106" s="37" t="s">
        <v>4</v>
      </c>
      <c r="H106" s="6"/>
      <c r="I106" s="6"/>
      <c r="J106" s="6"/>
    </row>
    <row r="107" spans="2:11" customFormat="1">
      <c r="B107" s="97" t="s">
        <v>771</v>
      </c>
      <c r="C107" s="45">
        <v>44830</v>
      </c>
      <c r="D107" s="87" t="s">
        <v>764</v>
      </c>
      <c r="E107" s="89">
        <f>F107*1.2</f>
        <v>104380.55999999998</v>
      </c>
      <c r="F107" s="90">
        <f>I107/0.2</f>
        <v>86983.799999999988</v>
      </c>
      <c r="G107" s="91">
        <f>F107*0.2</f>
        <v>17396.759999999998</v>
      </c>
      <c r="H107" s="82"/>
      <c r="I107">
        <v>17396.759999999998</v>
      </c>
      <c r="J107" s="13">
        <f>G107-I107</f>
        <v>0</v>
      </c>
      <c r="K107" s="13"/>
    </row>
    <row r="108" spans="2:11" customFormat="1">
      <c r="B108" s="97" t="s">
        <v>772</v>
      </c>
      <c r="C108" s="45">
        <v>44806</v>
      </c>
      <c r="D108" s="87" t="s">
        <v>765</v>
      </c>
      <c r="E108" s="89">
        <f t="shared" ref="E108:E127" si="3">F108*1.2</f>
        <v>2400</v>
      </c>
      <c r="F108" s="90">
        <f t="shared" ref="F108:F126" si="4">I108/0.2</f>
        <v>2000</v>
      </c>
      <c r="G108" s="91">
        <f t="shared" ref="G108:G126" si="5">F108*0.2</f>
        <v>400</v>
      </c>
      <c r="H108" s="82"/>
      <c r="I108">
        <v>400</v>
      </c>
      <c r="J108" s="13">
        <f t="shared" ref="J108:J136" si="6">G108-I108</f>
        <v>0</v>
      </c>
      <c r="K108" s="13"/>
    </row>
    <row r="109" spans="2:11" customFormat="1">
      <c r="B109" s="97" t="s">
        <v>773</v>
      </c>
      <c r="C109" s="45">
        <v>44813</v>
      </c>
      <c r="D109" s="87" t="s">
        <v>766</v>
      </c>
      <c r="E109" s="89">
        <f t="shared" si="3"/>
        <v>90.66</v>
      </c>
      <c r="F109" s="90">
        <f t="shared" si="4"/>
        <v>75.55</v>
      </c>
      <c r="G109" s="91">
        <f t="shared" si="5"/>
        <v>15.11</v>
      </c>
      <c r="H109" s="82"/>
      <c r="I109" s="119">
        <v>15.11</v>
      </c>
      <c r="J109" s="13">
        <f t="shared" si="6"/>
        <v>0</v>
      </c>
      <c r="K109" s="13"/>
    </row>
    <row r="110" spans="2:11" customFormat="1">
      <c r="B110" s="97" t="s">
        <v>774</v>
      </c>
      <c r="C110" s="45">
        <v>44806</v>
      </c>
      <c r="D110" s="87" t="s">
        <v>719</v>
      </c>
      <c r="E110" s="89">
        <f t="shared" si="3"/>
        <v>1335.3</v>
      </c>
      <c r="F110" s="90">
        <f t="shared" si="4"/>
        <v>1112.75</v>
      </c>
      <c r="G110" s="91">
        <f>F110*0.2</f>
        <v>222.55</v>
      </c>
      <c r="H110" s="82"/>
      <c r="I110" s="119">
        <v>222.55</v>
      </c>
      <c r="J110" s="13">
        <f t="shared" si="6"/>
        <v>0</v>
      </c>
      <c r="K110" s="13"/>
    </row>
    <row r="111" spans="2:11" customFormat="1">
      <c r="B111" s="97" t="s">
        <v>775</v>
      </c>
      <c r="C111" s="45">
        <v>44827</v>
      </c>
      <c r="D111" s="120" t="s">
        <v>533</v>
      </c>
      <c r="E111" s="89">
        <f t="shared" si="3"/>
        <v>118.14</v>
      </c>
      <c r="F111" s="90">
        <f t="shared" si="4"/>
        <v>98.45</v>
      </c>
      <c r="G111" s="91">
        <f t="shared" si="5"/>
        <v>19.690000000000001</v>
      </c>
      <c r="H111" s="82"/>
      <c r="I111" s="119">
        <v>19.690000000000001</v>
      </c>
      <c r="J111" s="13">
        <f t="shared" si="6"/>
        <v>0</v>
      </c>
      <c r="K111" s="13"/>
    </row>
    <row r="112" spans="2:11" customFormat="1">
      <c r="B112" s="98" t="s">
        <v>776</v>
      </c>
      <c r="C112" s="45">
        <v>44809</v>
      </c>
      <c r="D112" s="120" t="s">
        <v>767</v>
      </c>
      <c r="E112" s="89">
        <f t="shared" si="3"/>
        <v>2241.06</v>
      </c>
      <c r="F112" s="90">
        <f t="shared" si="4"/>
        <v>1867.55</v>
      </c>
      <c r="G112" s="91">
        <f t="shared" si="5"/>
        <v>373.51</v>
      </c>
      <c r="H112" s="83"/>
      <c r="I112" s="119">
        <v>373.51</v>
      </c>
      <c r="J112" s="13">
        <f t="shared" si="6"/>
        <v>0</v>
      </c>
      <c r="K112" s="13"/>
    </row>
    <row r="113" spans="2:11" customFormat="1">
      <c r="B113" s="105" t="s">
        <v>777</v>
      </c>
      <c r="C113" s="45">
        <v>44806</v>
      </c>
      <c r="D113" s="105" t="s">
        <v>496</v>
      </c>
      <c r="E113" s="89">
        <f t="shared" si="3"/>
        <v>360</v>
      </c>
      <c r="F113" s="90">
        <f t="shared" si="4"/>
        <v>300</v>
      </c>
      <c r="G113" s="91">
        <f t="shared" si="5"/>
        <v>60</v>
      </c>
      <c r="H113" s="83"/>
      <c r="I113" s="13">
        <v>60</v>
      </c>
      <c r="J113" s="13">
        <f t="shared" si="6"/>
        <v>0</v>
      </c>
      <c r="K113" s="13"/>
    </row>
    <row r="114" spans="2:11" customFormat="1">
      <c r="B114" s="96" t="s">
        <v>778</v>
      </c>
      <c r="C114" s="45">
        <v>44831</v>
      </c>
      <c r="D114" s="105" t="s">
        <v>474</v>
      </c>
      <c r="E114" s="89">
        <f t="shared" si="3"/>
        <v>103.32</v>
      </c>
      <c r="F114" s="90">
        <f t="shared" si="4"/>
        <v>86.1</v>
      </c>
      <c r="G114" s="91">
        <f t="shared" si="5"/>
        <v>17.22</v>
      </c>
      <c r="H114" s="83"/>
      <c r="I114" s="13">
        <v>17.22</v>
      </c>
      <c r="J114" s="13">
        <f t="shared" si="6"/>
        <v>0</v>
      </c>
      <c r="K114" s="13"/>
    </row>
    <row r="115" spans="2:11" customFormat="1">
      <c r="B115" s="96" t="s">
        <v>779</v>
      </c>
      <c r="C115" s="45">
        <v>44820</v>
      </c>
      <c r="D115" s="105" t="s">
        <v>768</v>
      </c>
      <c r="E115" s="89">
        <f t="shared" si="3"/>
        <v>3648</v>
      </c>
      <c r="F115" s="90">
        <f t="shared" si="4"/>
        <v>3040</v>
      </c>
      <c r="G115" s="91">
        <f t="shared" si="5"/>
        <v>608</v>
      </c>
      <c r="H115" s="83"/>
      <c r="I115" s="13">
        <v>608</v>
      </c>
      <c r="J115" s="13">
        <f t="shared" si="6"/>
        <v>0</v>
      </c>
      <c r="K115" s="13"/>
    </row>
    <row r="116" spans="2:11" customFormat="1">
      <c r="B116" s="96" t="s">
        <v>780</v>
      </c>
      <c r="C116" s="45">
        <v>44806</v>
      </c>
      <c r="D116" s="105" t="s">
        <v>656</v>
      </c>
      <c r="E116" s="89">
        <f t="shared" si="3"/>
        <v>2160</v>
      </c>
      <c r="F116" s="90">
        <f t="shared" si="4"/>
        <v>1800</v>
      </c>
      <c r="G116" s="91">
        <f t="shared" si="5"/>
        <v>360</v>
      </c>
      <c r="H116" s="83"/>
      <c r="I116" s="13">
        <v>360</v>
      </c>
      <c r="J116" s="13">
        <f t="shared" si="6"/>
        <v>0</v>
      </c>
      <c r="K116" s="13"/>
    </row>
    <row r="117" spans="2:11" customFormat="1">
      <c r="B117" s="127" t="s">
        <v>781</v>
      </c>
      <c r="C117" s="45">
        <v>44806</v>
      </c>
      <c r="D117" t="s">
        <v>722</v>
      </c>
      <c r="E117" s="89">
        <f t="shared" si="3"/>
        <v>3024</v>
      </c>
      <c r="F117" s="90">
        <f t="shared" si="4"/>
        <v>2520</v>
      </c>
      <c r="G117" s="91">
        <f t="shared" si="5"/>
        <v>504</v>
      </c>
      <c r="H117" s="83"/>
      <c r="I117" s="13">
        <v>504</v>
      </c>
      <c r="J117" s="13">
        <f t="shared" si="6"/>
        <v>0</v>
      </c>
      <c r="K117" s="13"/>
    </row>
    <row r="118" spans="2:11" customFormat="1">
      <c r="B118" s="93" t="s">
        <v>782</v>
      </c>
      <c r="C118" s="45">
        <v>44806</v>
      </c>
      <c r="D118" s="94" t="s">
        <v>542</v>
      </c>
      <c r="E118" s="89">
        <f t="shared" si="3"/>
        <v>3960</v>
      </c>
      <c r="F118" s="90">
        <f t="shared" si="4"/>
        <v>3300</v>
      </c>
      <c r="G118" s="91">
        <f t="shared" si="5"/>
        <v>660</v>
      </c>
      <c r="H118" s="83"/>
      <c r="I118" s="13">
        <v>660</v>
      </c>
      <c r="J118" s="13">
        <f t="shared" si="6"/>
        <v>0</v>
      </c>
      <c r="K118" s="13"/>
    </row>
    <row r="119" spans="2:11" customFormat="1">
      <c r="B119" s="89" t="s">
        <v>783</v>
      </c>
      <c r="C119" s="45">
        <v>44806</v>
      </c>
      <c r="D119" s="105" t="s">
        <v>542</v>
      </c>
      <c r="E119" s="89">
        <f t="shared" si="3"/>
        <v>2564.3999999999992</v>
      </c>
      <c r="F119" s="90">
        <f t="shared" si="4"/>
        <v>2136.9999999999995</v>
      </c>
      <c r="G119" s="91">
        <f t="shared" si="5"/>
        <v>427.39999999999992</v>
      </c>
      <c r="H119" s="83"/>
      <c r="I119" s="13">
        <v>427.4</v>
      </c>
      <c r="J119" s="13">
        <f t="shared" si="6"/>
        <v>0</v>
      </c>
      <c r="K119" s="13"/>
    </row>
    <row r="120" spans="2:11" customFormat="1">
      <c r="B120" s="105" t="s">
        <v>784</v>
      </c>
      <c r="C120" s="45">
        <v>44820</v>
      </c>
      <c r="D120" s="105" t="s">
        <v>769</v>
      </c>
      <c r="E120" s="89">
        <f t="shared" si="3"/>
        <v>100719.71999999999</v>
      </c>
      <c r="F120" s="90">
        <f t="shared" si="4"/>
        <v>83933.099999999991</v>
      </c>
      <c r="G120" s="91">
        <f t="shared" si="5"/>
        <v>16786.62</v>
      </c>
      <c r="H120" s="83"/>
      <c r="I120" s="13">
        <v>16786.62</v>
      </c>
      <c r="J120" s="13">
        <f t="shared" si="6"/>
        <v>0</v>
      </c>
      <c r="K120" s="13"/>
    </row>
    <row r="121" spans="2:11" customFormat="1">
      <c r="B121" s="105" t="s">
        <v>785</v>
      </c>
      <c r="C121" s="45">
        <v>44809</v>
      </c>
      <c r="D121" s="96" t="s">
        <v>770</v>
      </c>
      <c r="E121" s="89">
        <f t="shared" si="3"/>
        <v>491.15999999999991</v>
      </c>
      <c r="F121" s="90">
        <f t="shared" si="4"/>
        <v>409.29999999999995</v>
      </c>
      <c r="G121" s="91">
        <f t="shared" si="5"/>
        <v>81.86</v>
      </c>
      <c r="H121" s="83"/>
      <c r="I121" s="13">
        <v>81.86</v>
      </c>
      <c r="J121" s="13">
        <f t="shared" si="6"/>
        <v>0</v>
      </c>
      <c r="K121" s="13"/>
    </row>
    <row r="122" spans="2:11" customFormat="1">
      <c r="B122" s="105" t="s">
        <v>786</v>
      </c>
      <c r="C122" s="45">
        <v>44831</v>
      </c>
      <c r="D122" s="105" t="s">
        <v>126</v>
      </c>
      <c r="E122" s="89">
        <f t="shared" si="3"/>
        <v>213.42</v>
      </c>
      <c r="F122" s="90">
        <f t="shared" si="4"/>
        <v>177.85</v>
      </c>
      <c r="G122" s="91">
        <f t="shared" si="5"/>
        <v>35.57</v>
      </c>
      <c r="H122" s="83"/>
      <c r="I122" s="13">
        <v>35.57</v>
      </c>
      <c r="J122" s="13">
        <f t="shared" si="6"/>
        <v>0</v>
      </c>
      <c r="K122" s="13"/>
    </row>
    <row r="123" spans="2:11" customFormat="1">
      <c r="B123" s="95" t="s">
        <v>89</v>
      </c>
      <c r="C123" s="45">
        <v>44820</v>
      </c>
      <c r="D123" s="96" t="s">
        <v>585</v>
      </c>
      <c r="E123" s="89">
        <f t="shared" si="3"/>
        <v>43.61999999999999</v>
      </c>
      <c r="F123" s="90">
        <f t="shared" si="4"/>
        <v>36.349999999999994</v>
      </c>
      <c r="G123" s="91">
        <f t="shared" si="5"/>
        <v>7.27</v>
      </c>
      <c r="H123" s="83"/>
      <c r="I123" s="13">
        <v>7.27</v>
      </c>
      <c r="J123" s="13">
        <f t="shared" si="6"/>
        <v>0</v>
      </c>
      <c r="K123" s="13"/>
    </row>
    <row r="124" spans="2:11" customFormat="1">
      <c r="B124" s="105"/>
      <c r="C124" s="45"/>
      <c r="D124" s="105"/>
      <c r="E124" s="89">
        <f t="shared" si="3"/>
        <v>0</v>
      </c>
      <c r="F124" s="90">
        <f t="shared" si="4"/>
        <v>0</v>
      </c>
      <c r="G124" s="91">
        <f t="shared" si="5"/>
        <v>0</v>
      </c>
      <c r="H124" s="83"/>
      <c r="I124" s="13"/>
      <c r="J124" s="13">
        <f t="shared" si="6"/>
        <v>0</v>
      </c>
    </row>
    <row r="125" spans="2:11" customFormat="1">
      <c r="B125" s="95"/>
      <c r="C125" s="45"/>
      <c r="D125" s="96"/>
      <c r="E125" s="89">
        <f t="shared" si="3"/>
        <v>0</v>
      </c>
      <c r="F125" s="90">
        <f t="shared" si="4"/>
        <v>0</v>
      </c>
      <c r="G125" s="91">
        <f t="shared" si="5"/>
        <v>0</v>
      </c>
      <c r="H125" s="84"/>
      <c r="I125" s="13"/>
      <c r="J125" s="13">
        <f t="shared" si="6"/>
        <v>0</v>
      </c>
    </row>
    <row r="126" spans="2:11" customFormat="1">
      <c r="B126" s="95"/>
      <c r="C126" s="45"/>
      <c r="D126" s="96"/>
      <c r="E126" s="89">
        <f t="shared" si="3"/>
        <v>0</v>
      </c>
      <c r="F126" s="90">
        <f t="shared" si="4"/>
        <v>0</v>
      </c>
      <c r="G126" s="91">
        <f t="shared" si="5"/>
        <v>0</v>
      </c>
      <c r="H126" s="84"/>
      <c r="I126" s="13"/>
      <c r="J126" s="13">
        <f t="shared" si="6"/>
        <v>0</v>
      </c>
    </row>
    <row r="127" spans="2:11" customFormat="1">
      <c r="B127" s="96"/>
      <c r="C127" s="72"/>
      <c r="D127" s="116"/>
      <c r="E127" s="89">
        <f t="shared" si="3"/>
        <v>0</v>
      </c>
      <c r="F127" s="40">
        <f>I127/0.2</f>
        <v>0</v>
      </c>
      <c r="G127" s="91">
        <f>+F127*0.2</f>
        <v>0</v>
      </c>
      <c r="H127" s="84"/>
      <c r="I127" s="13"/>
      <c r="J127" s="13">
        <f t="shared" si="6"/>
        <v>0</v>
      </c>
    </row>
    <row r="128" spans="2:11" customFormat="1">
      <c r="B128" s="105"/>
      <c r="C128" s="93"/>
      <c r="D128" s="120"/>
      <c r="E128" s="95">
        <f>F128*1.2</f>
        <v>0</v>
      </c>
      <c r="F128" s="90">
        <f>I128/0.2</f>
        <v>0</v>
      </c>
      <c r="G128" s="91">
        <f>+F128*0.2</f>
        <v>0</v>
      </c>
      <c r="H128" s="84"/>
      <c r="I128" s="13"/>
      <c r="J128" s="13">
        <f t="shared" si="6"/>
        <v>0</v>
      </c>
    </row>
    <row r="129" spans="2:11" customFormat="1">
      <c r="B129" s="95"/>
      <c r="C129" s="93"/>
      <c r="D129" s="94"/>
      <c r="E129" s="95">
        <f t="shared" ref="E129:E136" si="7">F129*1.2</f>
        <v>0</v>
      </c>
      <c r="F129" s="90">
        <f t="shared" ref="F129:F136" si="8">I129/0.2</f>
        <v>0</v>
      </c>
      <c r="G129" s="91">
        <f t="shared" ref="G129:G135" si="9">+F129*0.2</f>
        <v>0</v>
      </c>
      <c r="H129" s="84"/>
      <c r="I129" s="13"/>
      <c r="J129" s="13">
        <f t="shared" si="6"/>
        <v>0</v>
      </c>
    </row>
    <row r="130" spans="2:11" customFormat="1" hidden="1" outlineLevel="1">
      <c r="B130" s="95"/>
      <c r="C130" s="93"/>
      <c r="D130" s="94"/>
      <c r="E130" s="95">
        <f t="shared" si="7"/>
        <v>0</v>
      </c>
      <c r="F130" s="90">
        <f t="shared" si="8"/>
        <v>0</v>
      </c>
      <c r="G130" s="91">
        <f t="shared" si="9"/>
        <v>0</v>
      </c>
      <c r="H130" s="84"/>
      <c r="I130" s="13"/>
      <c r="J130" s="13">
        <f t="shared" si="6"/>
        <v>0</v>
      </c>
    </row>
    <row r="131" spans="2:11" customFormat="1" hidden="1" outlineLevel="1">
      <c r="B131" s="95"/>
      <c r="C131" s="93"/>
      <c r="D131" s="94"/>
      <c r="E131" s="95">
        <f t="shared" si="7"/>
        <v>0</v>
      </c>
      <c r="F131" s="90">
        <f t="shared" si="8"/>
        <v>0</v>
      </c>
      <c r="G131" s="91">
        <f t="shared" si="9"/>
        <v>0</v>
      </c>
      <c r="H131" s="84"/>
      <c r="I131" s="13"/>
      <c r="J131" s="13">
        <f t="shared" si="6"/>
        <v>0</v>
      </c>
    </row>
    <row r="132" spans="2:11" customFormat="1" hidden="1" outlineLevel="1">
      <c r="B132" s="95"/>
      <c r="C132" s="93"/>
      <c r="D132" s="94"/>
      <c r="E132" s="95">
        <f t="shared" si="7"/>
        <v>0</v>
      </c>
      <c r="F132" s="90">
        <f t="shared" si="8"/>
        <v>0</v>
      </c>
      <c r="G132" s="91">
        <f t="shared" si="9"/>
        <v>0</v>
      </c>
      <c r="H132" s="84"/>
      <c r="I132" s="13"/>
      <c r="J132" s="13">
        <f t="shared" si="6"/>
        <v>0</v>
      </c>
    </row>
    <row r="133" spans="2:11" customFormat="1" hidden="1" outlineLevel="1">
      <c r="B133" s="95"/>
      <c r="C133" s="93"/>
      <c r="D133" s="94"/>
      <c r="E133" s="95">
        <f t="shared" si="7"/>
        <v>0</v>
      </c>
      <c r="F133" s="90">
        <f t="shared" si="8"/>
        <v>0</v>
      </c>
      <c r="G133" s="91">
        <f t="shared" si="9"/>
        <v>0</v>
      </c>
      <c r="H133" s="84"/>
      <c r="I133" s="13"/>
      <c r="J133" s="13">
        <f t="shared" si="6"/>
        <v>0</v>
      </c>
    </row>
    <row r="134" spans="2:11" customFormat="1" hidden="1" outlineLevel="1">
      <c r="B134" s="95"/>
      <c r="C134" s="93"/>
      <c r="D134" s="94"/>
      <c r="E134" s="95">
        <f t="shared" si="7"/>
        <v>0</v>
      </c>
      <c r="F134" s="90">
        <f t="shared" si="8"/>
        <v>0</v>
      </c>
      <c r="G134" s="91">
        <f t="shared" si="9"/>
        <v>0</v>
      </c>
      <c r="H134" s="84"/>
      <c r="I134" s="13"/>
      <c r="J134" s="13">
        <f t="shared" si="6"/>
        <v>0</v>
      </c>
    </row>
    <row r="135" spans="2:11" customFormat="1" hidden="1" outlineLevel="1">
      <c r="B135" s="95"/>
      <c r="C135" s="93"/>
      <c r="D135" s="94"/>
      <c r="E135" s="95">
        <f t="shared" si="7"/>
        <v>0</v>
      </c>
      <c r="F135" s="90">
        <f t="shared" si="8"/>
        <v>0</v>
      </c>
      <c r="G135" s="91">
        <f t="shared" si="9"/>
        <v>0</v>
      </c>
      <c r="H135" s="84"/>
      <c r="J135" s="13">
        <f t="shared" si="6"/>
        <v>0</v>
      </c>
    </row>
    <row r="136" spans="2:11" customFormat="1" hidden="1" outlineLevel="1">
      <c r="B136" s="92"/>
      <c r="C136" s="93"/>
      <c r="D136" s="94"/>
      <c r="E136" s="95">
        <f t="shared" si="7"/>
        <v>0</v>
      </c>
      <c r="F136" s="90">
        <f t="shared" si="8"/>
        <v>0</v>
      </c>
      <c r="G136" s="91">
        <f t="shared" ref="G136" si="10">F136*0.2</f>
        <v>0</v>
      </c>
      <c r="H136" s="84"/>
      <c r="J136" s="13">
        <f t="shared" si="6"/>
        <v>0</v>
      </c>
    </row>
    <row r="137" spans="2:11" customFormat="1" hidden="1" outlineLevel="1">
      <c r="B137" s="94"/>
      <c r="C137" s="93"/>
      <c r="D137" s="94"/>
      <c r="E137" s="95"/>
      <c r="F137" s="90"/>
      <c r="G137" s="95"/>
      <c r="H137" s="84"/>
    </row>
    <row r="138" spans="2:11" customFormat="1" collapsed="1">
      <c r="C138" s="1"/>
      <c r="D138" s="35" t="s">
        <v>12</v>
      </c>
      <c r="E138" s="46">
        <f>SUM(E107:E137)</f>
        <v>227853.36</v>
      </c>
      <c r="F138" s="46">
        <f>SUM(F107:F137)</f>
        <v>189877.8</v>
      </c>
      <c r="G138" s="46">
        <f>ROUND(SUM(G107:G137),0)</f>
        <v>37976</v>
      </c>
      <c r="H138" s="75"/>
      <c r="K138">
        <v>445661</v>
      </c>
    </row>
    <row r="139" spans="2:11" customFormat="1" ht="15.75" thickBot="1">
      <c r="C139" s="1"/>
      <c r="D139" s="3"/>
      <c r="E139" s="51"/>
      <c r="F139" s="51"/>
      <c r="G139" s="51"/>
      <c r="H139" s="75"/>
    </row>
    <row r="140" spans="2:11" customFormat="1" ht="15.75" thickBot="1">
      <c r="B140" s="188" t="s">
        <v>76</v>
      </c>
      <c r="C140" s="189"/>
      <c r="D140" s="189"/>
      <c r="E140" s="189"/>
      <c r="F140" s="189"/>
      <c r="G140" s="190"/>
      <c r="H140" s="5"/>
    </row>
    <row r="141" spans="2:11" customFormat="1">
      <c r="B141" s="3" t="s">
        <v>241</v>
      </c>
      <c r="C141" s="1"/>
      <c r="E141" s="6"/>
      <c r="F141" s="6"/>
      <c r="G141" s="6"/>
      <c r="H141" s="6"/>
    </row>
    <row r="142" spans="2:11" customFormat="1">
      <c r="B142" s="35" t="s">
        <v>0</v>
      </c>
      <c r="C142" s="36" t="s">
        <v>73</v>
      </c>
      <c r="D142" s="35" t="s">
        <v>16</v>
      </c>
      <c r="E142" s="37" t="s">
        <v>2</v>
      </c>
      <c r="F142" s="37" t="s">
        <v>3</v>
      </c>
      <c r="G142" s="37" t="s">
        <v>4</v>
      </c>
      <c r="H142" s="6"/>
    </row>
    <row r="143" spans="2:11" customFormat="1">
      <c r="B143" s="38" t="s">
        <v>749</v>
      </c>
      <c r="C143" s="1">
        <v>44805</v>
      </c>
      <c r="D143" s="116" t="s">
        <v>625</v>
      </c>
      <c r="E143" s="40"/>
      <c r="F143" s="40">
        <v>720</v>
      </c>
      <c r="G143" s="40">
        <v>144</v>
      </c>
      <c r="H143" s="74"/>
    </row>
    <row r="144" spans="2:11" customFormat="1">
      <c r="B144" s="38" t="s">
        <v>750</v>
      </c>
      <c r="C144" s="38">
        <v>44806</v>
      </c>
      <c r="D144" s="39" t="s">
        <v>468</v>
      </c>
      <c r="E144" s="40"/>
      <c r="F144" s="40">
        <v>1667.1999999999998</v>
      </c>
      <c r="G144" s="40">
        <v>333.44</v>
      </c>
      <c r="H144" s="13"/>
    </row>
    <row r="145" spans="2:11" customFormat="1">
      <c r="B145" s="3"/>
      <c r="C145" s="8"/>
      <c r="D145" s="35" t="s">
        <v>12</v>
      </c>
      <c r="E145" s="46">
        <f>SUM(E144:E144)</f>
        <v>0</v>
      </c>
      <c r="F145" s="46">
        <f>ROUND(SUM(F143:F144),0)</f>
        <v>2387</v>
      </c>
      <c r="G145" s="142">
        <f>SUM(G143:G144)</f>
        <v>477.44</v>
      </c>
      <c r="H145" s="75"/>
      <c r="K145" t="s">
        <v>302</v>
      </c>
    </row>
    <row r="146" spans="2:11" customFormat="1">
      <c r="C146" s="1"/>
      <c r="D146" s="3"/>
      <c r="E146" s="51"/>
      <c r="F146" s="51"/>
      <c r="G146" s="51"/>
      <c r="H146" s="75"/>
    </row>
    <row r="147" spans="2:11" customFormat="1">
      <c r="C147" s="1"/>
      <c r="D147" s="3"/>
      <c r="E147" s="51"/>
      <c r="F147" s="51"/>
      <c r="G147" s="51"/>
      <c r="H147" s="75"/>
    </row>
    <row r="148" spans="2:11" customFormat="1" ht="15.75" thickBot="1">
      <c r="C148" s="1"/>
      <c r="E148" s="15"/>
      <c r="F148" s="15"/>
      <c r="G148" s="15"/>
      <c r="H148" s="81"/>
    </row>
    <row r="149" spans="2:11" customFormat="1" ht="15.75" thickBot="1">
      <c r="B149" s="188" t="s">
        <v>6</v>
      </c>
      <c r="C149" s="189"/>
      <c r="D149" s="189"/>
      <c r="E149" s="189"/>
      <c r="F149" s="189"/>
      <c r="G149" s="190"/>
      <c r="H149" s="5"/>
    </row>
    <row r="150" spans="2:11" customFormat="1">
      <c r="B150" s="135"/>
      <c r="C150" s="135"/>
      <c r="D150" s="135"/>
      <c r="E150" s="135"/>
      <c r="F150" s="135"/>
      <c r="G150" s="135"/>
      <c r="H150" s="5"/>
    </row>
    <row r="151" spans="2:11" customFormat="1">
      <c r="B151" s="3" t="s">
        <v>694</v>
      </c>
      <c r="C151" s="1"/>
      <c r="D151" s="3"/>
      <c r="E151" s="6"/>
      <c r="F151" s="6"/>
      <c r="G151" s="6"/>
      <c r="H151" s="5"/>
    </row>
    <row r="152" spans="2:11" customFormat="1">
      <c r="C152" s="1"/>
      <c r="D152" s="3"/>
      <c r="E152" s="6"/>
      <c r="F152" s="6"/>
      <c r="G152" s="6"/>
      <c r="H152" s="5"/>
    </row>
    <row r="153" spans="2:11" customFormat="1">
      <c r="B153" s="35" t="s">
        <v>0</v>
      </c>
      <c r="C153" s="36" t="s">
        <v>73</v>
      </c>
      <c r="D153" s="35" t="s">
        <v>16</v>
      </c>
      <c r="E153" s="37" t="s">
        <v>2</v>
      </c>
      <c r="F153" s="37" t="s">
        <v>3</v>
      </c>
      <c r="G153" s="37" t="s">
        <v>4</v>
      </c>
      <c r="H153" s="5"/>
    </row>
    <row r="154" spans="2:11" customFormat="1">
      <c r="B154" s="39"/>
      <c r="C154" s="38"/>
      <c r="D154" s="43"/>
      <c r="E154" s="41"/>
      <c r="F154" s="40"/>
      <c r="G154" s="44"/>
      <c r="H154" s="5"/>
    </row>
    <row r="155" spans="2:11" customFormat="1">
      <c r="B155" s="39"/>
      <c r="C155" s="38"/>
      <c r="D155" s="43"/>
      <c r="E155" s="40"/>
      <c r="F155" s="40"/>
      <c r="G155" s="44"/>
      <c r="H155" s="5"/>
    </row>
    <row r="156" spans="2:11" customFormat="1">
      <c r="C156" s="1"/>
      <c r="D156" s="43"/>
      <c r="E156" s="40"/>
      <c r="F156" s="40"/>
      <c r="G156" s="44"/>
      <c r="H156" s="5"/>
    </row>
    <row r="157" spans="2:11" customFormat="1">
      <c r="C157" s="1"/>
      <c r="D157" s="35" t="s">
        <v>13</v>
      </c>
      <c r="E157" s="37"/>
      <c r="F157" s="37">
        <f>F154+F155</f>
        <v>0</v>
      </c>
      <c r="G157" s="143">
        <f>ROUND(SUM(G154:G155),0)</f>
        <v>0</v>
      </c>
      <c r="H157" s="5"/>
    </row>
    <row r="158" spans="2:11" customFormat="1">
      <c r="B158" s="135"/>
      <c r="C158" s="135"/>
      <c r="D158" s="135"/>
      <c r="E158" s="135"/>
      <c r="F158" s="135"/>
      <c r="G158" s="135"/>
      <c r="H158" s="5"/>
    </row>
    <row r="159" spans="2:11" customFormat="1">
      <c r="B159" s="10" t="s">
        <v>695</v>
      </c>
      <c r="C159" s="1"/>
      <c r="E159" s="6"/>
      <c r="F159" s="6"/>
      <c r="G159" s="6"/>
      <c r="H159" s="6"/>
    </row>
    <row r="160" spans="2:11" customFormat="1">
      <c r="B160" s="35" t="s">
        <v>0</v>
      </c>
      <c r="C160" s="36" t="s">
        <v>73</v>
      </c>
      <c r="D160" s="35" t="s">
        <v>16</v>
      </c>
      <c r="E160" s="37" t="s">
        <v>2</v>
      </c>
      <c r="F160" s="37" t="s">
        <v>3</v>
      </c>
      <c r="G160" s="37" t="s">
        <v>4</v>
      </c>
      <c r="H160" s="6"/>
    </row>
    <row r="161" spans="2:11" customFormat="1">
      <c r="B161" s="39" t="s">
        <v>752</v>
      </c>
      <c r="C161" s="38">
        <v>44805</v>
      </c>
      <c r="D161" s="43" t="s">
        <v>520</v>
      </c>
      <c r="E161" s="41"/>
      <c r="F161" s="132">
        <v>7392</v>
      </c>
      <c r="G161" s="44">
        <v>1478.4</v>
      </c>
      <c r="H161" s="76"/>
    </row>
    <row r="162" spans="2:11" customFormat="1">
      <c r="B162" s="39" t="s">
        <v>753</v>
      </c>
      <c r="C162" s="38">
        <v>44805</v>
      </c>
      <c r="D162" s="43" t="s">
        <v>163</v>
      </c>
      <c r="E162" s="41"/>
      <c r="F162" s="40">
        <v>2451</v>
      </c>
      <c r="G162" s="44">
        <v>490.2</v>
      </c>
      <c r="H162" s="76"/>
    </row>
    <row r="163" spans="2:11" customFormat="1">
      <c r="B163" s="39" t="s">
        <v>754</v>
      </c>
      <c r="C163" s="38">
        <v>44805</v>
      </c>
      <c r="D163" s="43" t="s">
        <v>163</v>
      </c>
      <c r="E163" s="41"/>
      <c r="F163" s="40">
        <v>3648</v>
      </c>
      <c r="G163" s="44">
        <v>729.6</v>
      </c>
      <c r="H163" s="76"/>
    </row>
    <row r="164" spans="2:11" customFormat="1">
      <c r="B164" s="39" t="s">
        <v>755</v>
      </c>
      <c r="C164" s="38">
        <v>44805</v>
      </c>
      <c r="D164" s="43" t="s">
        <v>163</v>
      </c>
      <c r="E164" s="41"/>
      <c r="F164" s="40">
        <v>2431.9999999999995</v>
      </c>
      <c r="G164" s="44">
        <v>486.4</v>
      </c>
      <c r="H164" s="76"/>
    </row>
    <row r="165" spans="2:11" customFormat="1">
      <c r="B165" s="39" t="s">
        <v>756</v>
      </c>
      <c r="C165" s="38">
        <v>44813</v>
      </c>
      <c r="D165" s="43" t="s">
        <v>751</v>
      </c>
      <c r="E165" s="41"/>
      <c r="F165" s="40">
        <v>2134</v>
      </c>
      <c r="G165" s="44">
        <v>426.8</v>
      </c>
      <c r="H165" s="76"/>
      <c r="K165" s="13">
        <f>F172-F47</f>
        <v>0</v>
      </c>
    </row>
    <row r="166" spans="2:11" customFormat="1" hidden="1" outlineLevel="1">
      <c r="B166" s="39"/>
      <c r="C166" s="38"/>
      <c r="D166" s="43"/>
      <c r="E166" s="41"/>
      <c r="F166" s="40"/>
      <c r="G166" s="44"/>
      <c r="H166" s="76"/>
    </row>
    <row r="167" spans="2:11" customFormat="1" hidden="1" outlineLevel="1">
      <c r="B167" s="39"/>
      <c r="C167" s="38"/>
      <c r="D167" s="43"/>
      <c r="E167" s="41"/>
      <c r="F167" s="132"/>
      <c r="G167" s="44"/>
      <c r="H167" s="76"/>
    </row>
    <row r="168" spans="2:11" customFormat="1" hidden="1" outlineLevel="1">
      <c r="B168" s="39"/>
      <c r="C168" s="38"/>
      <c r="D168" s="43"/>
      <c r="E168" s="41"/>
      <c r="F168" s="40"/>
      <c r="G168" s="44"/>
      <c r="H168" s="76"/>
    </row>
    <row r="169" spans="2:11" customFormat="1" hidden="1" outlineLevel="1">
      <c r="B169" s="39"/>
      <c r="C169" s="38"/>
      <c r="D169" s="43"/>
      <c r="E169" s="41"/>
      <c r="F169" s="40"/>
      <c r="G169" s="44"/>
      <c r="H169" s="76"/>
    </row>
    <row r="170" spans="2:11" customFormat="1" hidden="1" outlineLevel="1">
      <c r="B170" s="39"/>
      <c r="C170" s="38"/>
      <c r="D170" s="43"/>
      <c r="E170" s="40"/>
      <c r="F170" s="41"/>
      <c r="G170" s="44"/>
      <c r="H170" s="76"/>
    </row>
    <row r="171" spans="2:11" customFormat="1" hidden="1" outlineLevel="1">
      <c r="B171" s="39"/>
      <c r="C171" s="38"/>
      <c r="D171" s="43"/>
      <c r="E171" s="40"/>
      <c r="F171" s="41"/>
      <c r="G171" s="44">
        <f t="shared" ref="G171" si="11">F171*0.2</f>
        <v>0</v>
      </c>
      <c r="H171" s="76"/>
      <c r="J171" s="9"/>
    </row>
    <row r="172" spans="2:11" customFormat="1" collapsed="1">
      <c r="C172" s="1"/>
      <c r="D172" s="35" t="s">
        <v>13</v>
      </c>
      <c r="E172" s="37"/>
      <c r="F172" s="37">
        <f>SUM(F161:F171)</f>
        <v>18057</v>
      </c>
      <c r="G172" s="143">
        <f>G47</f>
        <v>3611.4000000000005</v>
      </c>
      <c r="H172" s="6"/>
      <c r="K172" t="s">
        <v>303</v>
      </c>
    </row>
    <row r="173" spans="2:11" customFormat="1" ht="15.75" thickBot="1">
      <c r="C173" s="1"/>
      <c r="E173" s="13"/>
      <c r="F173" s="13"/>
      <c r="G173" s="13"/>
      <c r="H173" s="13"/>
    </row>
    <row r="174" spans="2:11" customFormat="1" ht="15.75" thickBot="1">
      <c r="B174" s="191" t="s">
        <v>285</v>
      </c>
      <c r="C174" s="192"/>
      <c r="D174" s="192"/>
      <c r="E174" s="20"/>
      <c r="F174" s="20"/>
      <c r="G174" s="21">
        <f>ROUND(G102+G138+G145+G157+G172,0)</f>
        <v>42671</v>
      </c>
      <c r="H174" s="79"/>
      <c r="I174" s="6" t="s">
        <v>286</v>
      </c>
    </row>
    <row r="175" spans="2:11" customFormat="1">
      <c r="C175" s="1"/>
      <c r="E175" s="13"/>
      <c r="F175" s="13"/>
      <c r="G175" s="13"/>
      <c r="H175" s="13"/>
      <c r="J175" s="12"/>
    </row>
    <row r="177" spans="2:10" customFormat="1">
      <c r="C177" s="1"/>
      <c r="D177" s="3" t="s">
        <v>8</v>
      </c>
      <c r="E177" s="6"/>
      <c r="F177" s="6"/>
      <c r="G177" s="6">
        <f>'08.2022'!G187</f>
        <v>10828</v>
      </c>
      <c r="H177" s="6"/>
      <c r="I177" s="6" t="s">
        <v>289</v>
      </c>
      <c r="J177" s="9"/>
    </row>
    <row r="178" spans="2:10" customFormat="1" ht="15.75" thickBot="1">
      <c r="C178" s="1"/>
      <c r="D178" s="3"/>
      <c r="E178" s="6"/>
      <c r="F178" s="6"/>
      <c r="G178" s="6"/>
      <c r="H178" s="6"/>
      <c r="J178" s="9"/>
    </row>
    <row r="179" spans="2:10" customFormat="1" ht="15.75" thickBot="1">
      <c r="B179" s="198" t="s">
        <v>287</v>
      </c>
      <c r="C179" s="199"/>
      <c r="D179" s="199"/>
      <c r="E179" s="103"/>
      <c r="F179" s="103"/>
      <c r="G179" s="104">
        <f>G83+G174+G177</f>
        <v>53499</v>
      </c>
      <c r="H179" s="79"/>
      <c r="I179" s="6" t="s">
        <v>288</v>
      </c>
    </row>
    <row r="180" spans="2:10" customFormat="1">
      <c r="C180" s="1"/>
      <c r="D180" s="3"/>
      <c r="E180" s="6"/>
      <c r="F180" s="6"/>
      <c r="G180" s="6"/>
      <c r="H180" s="6"/>
    </row>
    <row r="181" spans="2:10" customFormat="1">
      <c r="C181" s="1"/>
      <c r="D181" s="3" t="s">
        <v>250</v>
      </c>
      <c r="E181" s="6"/>
      <c r="F181" s="6"/>
      <c r="G181" s="16">
        <f>IF((G58-G179)&gt;0,(G58-G179),0)</f>
        <v>0</v>
      </c>
      <c r="H181" s="85"/>
      <c r="I181" s="6" t="s">
        <v>290</v>
      </c>
    </row>
    <row r="182" spans="2:10" customFormat="1">
      <c r="C182" s="1"/>
      <c r="D182" s="3"/>
      <c r="E182" s="6"/>
      <c r="F182" s="6"/>
      <c r="G182" s="6"/>
      <c r="H182" s="6"/>
    </row>
    <row r="183" spans="2:10" customFormat="1">
      <c r="C183" s="1"/>
      <c r="D183" s="3" t="s">
        <v>9</v>
      </c>
      <c r="E183" s="6"/>
      <c r="F183" s="6"/>
      <c r="G183" s="16">
        <f>IF((G58-G179)&lt;0,-(G58-G179),0)</f>
        <v>49410</v>
      </c>
      <c r="H183" s="85"/>
      <c r="I183" s="6" t="s">
        <v>291</v>
      </c>
    </row>
    <row r="185" spans="2:10" customFormat="1">
      <c r="C185" s="1"/>
      <c r="D185" s="3" t="s">
        <v>251</v>
      </c>
      <c r="E185" s="13"/>
      <c r="F185" s="13"/>
      <c r="G185" s="6">
        <v>49410</v>
      </c>
      <c r="H185" s="6"/>
      <c r="I185" s="6" t="s">
        <v>292</v>
      </c>
    </row>
    <row r="186" spans="2:10" customFormat="1">
      <c r="C186" s="1"/>
      <c r="D186" s="3"/>
      <c r="E186" s="13"/>
      <c r="F186" s="13"/>
      <c r="G186" s="6"/>
      <c r="H186" s="6"/>
    </row>
    <row r="187" spans="2:10" customFormat="1">
      <c r="C187" s="1"/>
      <c r="D187" s="3" t="s">
        <v>252</v>
      </c>
      <c r="E187" s="13"/>
      <c r="F187" s="13"/>
      <c r="G187" s="6">
        <f>+G183-G185</f>
        <v>0</v>
      </c>
      <c r="H187" s="6"/>
      <c r="I187" s="6" t="s">
        <v>293</v>
      </c>
    </row>
  </sheetData>
  <autoFilter ref="B106:G136" xr:uid="{0A74FEDC-2AFF-4E71-B1D9-F09573DBF6E8}"/>
  <mergeCells count="13">
    <mergeCell ref="B58:D58"/>
    <mergeCell ref="B4:G4"/>
    <mergeCell ref="B6:G6"/>
    <mergeCell ref="B17:G17"/>
    <mergeCell ref="B28:G28"/>
    <mergeCell ref="B34:G34"/>
    <mergeCell ref="B179:D179"/>
    <mergeCell ref="B63:G63"/>
    <mergeCell ref="B72:G72"/>
    <mergeCell ref="B83:D83"/>
    <mergeCell ref="B140:G140"/>
    <mergeCell ref="B149:G149"/>
    <mergeCell ref="B174:D174"/>
  </mergeCells>
  <pageMargins left="0.7" right="0.7" top="0.75" bottom="0.75" header="0.3" footer="0.3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807A-E12B-4EE1-B610-55847BC1EDE1}">
  <dimension ref="A1:M224"/>
  <sheetViews>
    <sheetView showGridLines="0" zoomScale="90" zoomScaleNormal="90" zoomScaleSheetLayoutView="80" workbookViewId="0">
      <pane ySplit="8" topLeftCell="A97" activePane="bottomLeft" state="frozen"/>
      <selection activeCell="C2" sqref="C2"/>
      <selection pane="bottomLeft"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1:13" ht="15.75" thickBot="1"/>
    <row r="2" spans="1:13" ht="15.75" thickBot="1">
      <c r="B2" s="26" t="s">
        <v>15</v>
      </c>
      <c r="C2" s="25">
        <v>44805</v>
      </c>
    </row>
    <row r="3" spans="1:13" ht="15.75" thickBot="1">
      <c r="B3" s="7"/>
    </row>
    <row r="4" spans="1:13" ht="19.5" thickBot="1">
      <c r="B4" s="193" t="s">
        <v>17</v>
      </c>
      <c r="C4" s="194"/>
      <c r="D4" s="194"/>
      <c r="E4" s="194"/>
      <c r="F4" s="194"/>
      <c r="G4" s="195"/>
      <c r="H4" s="73"/>
    </row>
    <row r="5" spans="1:13" ht="19.5" thickBot="1">
      <c r="C5" s="2"/>
    </row>
    <row r="6" spans="1:13" ht="15.75" thickBot="1">
      <c r="B6" s="188" t="s">
        <v>7</v>
      </c>
      <c r="C6" s="189"/>
      <c r="D6" s="189"/>
      <c r="E6" s="189"/>
      <c r="F6" s="189"/>
      <c r="G6" s="190"/>
      <c r="H6" s="5"/>
    </row>
    <row r="7" spans="1:13">
      <c r="B7" s="3" t="s">
        <v>248</v>
      </c>
      <c r="C7" s="4"/>
      <c r="D7" s="5"/>
      <c r="E7" s="14"/>
      <c r="F7" s="14"/>
      <c r="G7" s="14"/>
      <c r="H7" s="14"/>
    </row>
    <row r="8" spans="1:13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1:13">
      <c r="B9" s="38"/>
      <c r="C9" s="53">
        <v>44839</v>
      </c>
      <c r="D9" s="69" t="s">
        <v>110</v>
      </c>
      <c r="E9" s="40"/>
      <c r="F9" s="41">
        <v>92166</v>
      </c>
      <c r="G9" s="41"/>
    </row>
    <row r="10" spans="1:13">
      <c r="B10" s="106"/>
      <c r="C10" s="53">
        <v>44844</v>
      </c>
      <c r="D10" s="39" t="s">
        <v>747</v>
      </c>
      <c r="E10" s="40"/>
      <c r="F10" s="41">
        <v>184332.01</v>
      </c>
      <c r="G10" s="41"/>
    </row>
    <row r="11" spans="1:13">
      <c r="B11" s="106"/>
      <c r="C11" s="53">
        <v>44852</v>
      </c>
      <c r="D11" s="39" t="s">
        <v>110</v>
      </c>
      <c r="E11" s="40"/>
      <c r="F11" s="41">
        <v>100000</v>
      </c>
      <c r="G11" s="41"/>
    </row>
    <row r="12" spans="1:13">
      <c r="B12" s="106"/>
      <c r="C12" s="53"/>
      <c r="D12" s="39"/>
      <c r="E12" s="40"/>
      <c r="F12" s="41"/>
      <c r="G12" s="41"/>
    </row>
    <row r="13" spans="1:13">
      <c r="B13" s="106"/>
      <c r="C13" s="53"/>
      <c r="D13" s="39"/>
      <c r="E13" s="40"/>
      <c r="F13" s="41"/>
      <c r="G13" s="41"/>
    </row>
    <row r="14" spans="1:13">
      <c r="B14" s="106"/>
      <c r="C14" s="53"/>
      <c r="D14" s="39"/>
      <c r="E14" s="40"/>
      <c r="F14" s="41"/>
      <c r="G14" s="41"/>
    </row>
    <row r="15" spans="1:13" s="123" customFormat="1">
      <c r="A15" s="3"/>
      <c r="B15" s="3"/>
      <c r="C15" s="8"/>
      <c r="D15" s="35" t="s">
        <v>12</v>
      </c>
      <c r="E15" s="37"/>
      <c r="F15" s="37">
        <f>ROUND(SUM(F9:F14),0)</f>
        <v>376498</v>
      </c>
      <c r="G15" s="37"/>
      <c r="H15" s="6"/>
      <c r="I15" s="6" t="s">
        <v>298</v>
      </c>
      <c r="J15" s="3"/>
      <c r="K15" s="3"/>
      <c r="L15" s="3"/>
      <c r="M15" s="3"/>
    </row>
    <row r="16" spans="1:13" ht="15.75" thickBot="1"/>
    <row r="17" spans="1:13" ht="15.75" thickBot="1">
      <c r="B17" s="188" t="s">
        <v>76</v>
      </c>
      <c r="C17" s="189"/>
      <c r="D17" s="189"/>
      <c r="E17" s="189"/>
      <c r="F17" s="189"/>
      <c r="G17" s="190"/>
      <c r="H17" s="5"/>
    </row>
    <row r="18" spans="1:13">
      <c r="B18" s="3" t="s">
        <v>241</v>
      </c>
      <c r="E18" s="6"/>
      <c r="F18" s="6"/>
      <c r="G18" s="6"/>
      <c r="H18" s="6"/>
    </row>
    <row r="19" spans="1:13">
      <c r="B19" s="35" t="s">
        <v>0</v>
      </c>
      <c r="C19" s="36" t="s">
        <v>73</v>
      </c>
      <c r="D19" s="35" t="s">
        <v>16</v>
      </c>
      <c r="E19" s="37" t="s">
        <v>2</v>
      </c>
      <c r="F19" s="37" t="s">
        <v>3</v>
      </c>
      <c r="G19" s="37" t="s">
        <v>4</v>
      </c>
      <c r="H19" s="6"/>
    </row>
    <row r="20" spans="1:13">
      <c r="B20" s="38" t="s">
        <v>787</v>
      </c>
      <c r="C20" s="38">
        <v>44837</v>
      </c>
      <c r="D20" s="39" t="s">
        <v>468</v>
      </c>
      <c r="E20" s="40"/>
      <c r="F20" s="40">
        <f>G20/0.2</f>
        <v>1667.1999999999998</v>
      </c>
      <c r="G20" s="40">
        <v>333.44</v>
      </c>
      <c r="H20" s="74"/>
    </row>
    <row r="21" spans="1:13">
      <c r="B21" s="38"/>
      <c r="C21" s="38"/>
      <c r="D21" s="39"/>
      <c r="E21" s="40"/>
      <c r="F21" s="40">
        <f>G21/0.2</f>
        <v>0</v>
      </c>
      <c r="G21" s="40"/>
      <c r="H21" s="74"/>
    </row>
    <row r="22" spans="1:13">
      <c r="B22" s="38"/>
      <c r="C22" s="38"/>
      <c r="D22" s="39"/>
      <c r="E22" s="40"/>
      <c r="F22" s="40"/>
      <c r="G22" s="40"/>
      <c r="H22" s="74"/>
    </row>
    <row r="23" spans="1:13" hidden="1" outlineLevel="1">
      <c r="B23" s="38"/>
      <c r="C23" s="38"/>
      <c r="D23" s="39"/>
      <c r="E23" s="40"/>
      <c r="F23" s="40"/>
      <c r="G23" s="40"/>
      <c r="H23" s="74"/>
    </row>
    <row r="24" spans="1:13" hidden="1" outlineLevel="1">
      <c r="B24" s="38"/>
      <c r="C24" s="38"/>
      <c r="D24" s="39"/>
      <c r="E24" s="40"/>
      <c r="F24" s="40"/>
      <c r="G24" s="40"/>
      <c r="H24" s="74"/>
    </row>
    <row r="25" spans="1:13" hidden="1" outlineLevel="1">
      <c r="B25" s="39"/>
      <c r="C25" s="45"/>
      <c r="D25" s="39"/>
      <c r="E25" s="41"/>
      <c r="F25" s="41"/>
      <c r="G25" s="41"/>
    </row>
    <row r="26" spans="1:13" collapsed="1">
      <c r="B26" s="3"/>
      <c r="C26" s="8"/>
      <c r="D26" s="35" t="s">
        <v>12</v>
      </c>
      <c r="E26" s="46">
        <f>SUM(E25:E25)</f>
        <v>0</v>
      </c>
      <c r="F26" s="86">
        <f>ROUND(SUM(F20:F25),0)</f>
        <v>1667</v>
      </c>
      <c r="G26" s="142">
        <f>SUM(G20:G25)</f>
        <v>333.44</v>
      </c>
      <c r="H26" s="75"/>
      <c r="I26" s="6" t="s">
        <v>299</v>
      </c>
      <c r="K26" t="s">
        <v>302</v>
      </c>
      <c r="L26" s="122"/>
    </row>
    <row r="27" spans="1:13" ht="15.75" thickBot="1">
      <c r="B27" s="3"/>
      <c r="C27" s="8"/>
      <c r="D27" s="3"/>
      <c r="E27" s="51"/>
      <c r="F27" s="51"/>
      <c r="G27" s="51"/>
      <c r="H27" s="75"/>
    </row>
    <row r="28" spans="1:13" ht="15.75" thickBot="1">
      <c r="B28" s="188" t="s">
        <v>78</v>
      </c>
      <c r="C28" s="189"/>
      <c r="D28" s="189"/>
      <c r="E28" s="189"/>
      <c r="F28" s="189"/>
      <c r="G28" s="190"/>
      <c r="H28" s="5"/>
    </row>
    <row r="29" spans="1:13">
      <c r="B29" s="3" t="s">
        <v>77</v>
      </c>
      <c r="E29" s="6"/>
      <c r="F29" s="6"/>
      <c r="G29" s="6"/>
      <c r="H29" s="6"/>
    </row>
    <row r="30" spans="1:13">
      <c r="B30" s="35" t="s">
        <v>0</v>
      </c>
      <c r="C30" s="36" t="s">
        <v>73</v>
      </c>
      <c r="D30" s="35" t="s">
        <v>16</v>
      </c>
      <c r="E30" s="37" t="s">
        <v>2</v>
      </c>
      <c r="F30" s="37" t="s">
        <v>3</v>
      </c>
      <c r="G30" s="37" t="s">
        <v>4</v>
      </c>
      <c r="H30" s="6"/>
      <c r="J30" s="9"/>
    </row>
    <row r="31" spans="1:13">
      <c r="B31" s="38"/>
      <c r="C31" s="38"/>
      <c r="D31" s="39"/>
      <c r="E31" s="40"/>
      <c r="F31" s="40"/>
      <c r="G31" s="40"/>
      <c r="H31" s="74"/>
      <c r="J31" s="9"/>
    </row>
    <row r="32" spans="1:13" s="123" customFormat="1">
      <c r="A32" s="3"/>
      <c r="B32" s="3"/>
      <c r="C32" s="8"/>
      <c r="D32" s="35" t="s">
        <v>12</v>
      </c>
      <c r="E32" s="46">
        <f>SUM(E31)</f>
        <v>0</v>
      </c>
      <c r="F32" s="46">
        <f>SUM(F31)</f>
        <v>0</v>
      </c>
      <c r="G32" s="46">
        <f>ROUND(SUM(G31),0)</f>
        <v>0</v>
      </c>
      <c r="H32" s="75"/>
      <c r="I32" s="3"/>
      <c r="J32" s="3"/>
      <c r="K32">
        <v>4457100</v>
      </c>
      <c r="M32" s="3"/>
    </row>
    <row r="33" spans="2:11" ht="15.75" thickBot="1"/>
    <row r="34" spans="2:11" ht="15.75" thickBot="1">
      <c r="B34" s="188" t="s">
        <v>6</v>
      </c>
      <c r="C34" s="189"/>
      <c r="D34" s="189"/>
      <c r="E34" s="189"/>
      <c r="F34" s="189"/>
      <c r="G34" s="190"/>
      <c r="H34" s="5"/>
      <c r="J34" s="6" t="s">
        <v>687</v>
      </c>
    </row>
    <row r="35" spans="2:11">
      <c r="B35" s="10" t="s">
        <v>690</v>
      </c>
      <c r="E35" s="6"/>
      <c r="F35" s="6"/>
      <c r="G35" s="6"/>
      <c r="H35" s="6"/>
    </row>
    <row r="36" spans="2:11">
      <c r="B36" s="35" t="s">
        <v>0</v>
      </c>
      <c r="C36" s="36" t="s">
        <v>73</v>
      </c>
      <c r="D36" s="35" t="s">
        <v>16</v>
      </c>
      <c r="E36" s="37" t="s">
        <v>2</v>
      </c>
      <c r="F36" s="37" t="s">
        <v>3</v>
      </c>
      <c r="G36" s="37" t="s">
        <v>4</v>
      </c>
      <c r="H36" s="6"/>
    </row>
    <row r="37" spans="2:11">
      <c r="B37" s="39" t="s">
        <v>789</v>
      </c>
      <c r="C37" s="38">
        <v>44835</v>
      </c>
      <c r="D37" s="43" t="s">
        <v>163</v>
      </c>
      <c r="E37" s="41"/>
      <c r="F37" s="141">
        <f>G37/0.2</f>
        <v>6687.9999999999991</v>
      </c>
      <c r="G37" s="44">
        <v>1337.6</v>
      </c>
      <c r="H37" s="76"/>
      <c r="I37" s="52"/>
      <c r="J37" s="134"/>
    </row>
    <row r="38" spans="2:11">
      <c r="B38" s="39" t="s">
        <v>790</v>
      </c>
      <c r="C38" s="38">
        <v>44835</v>
      </c>
      <c r="D38" s="43" t="s">
        <v>163</v>
      </c>
      <c r="E38" s="41"/>
      <c r="F38" s="141">
        <f t="shared" ref="F38:F44" si="0">G38/0.2</f>
        <v>6441</v>
      </c>
      <c r="G38" s="44">
        <v>1288.2</v>
      </c>
      <c r="H38" s="76"/>
      <c r="I38" s="52"/>
      <c r="J38" s="134"/>
    </row>
    <row r="39" spans="2:11" customFormat="1">
      <c r="B39" s="39" t="s">
        <v>791</v>
      </c>
      <c r="C39" s="38">
        <v>44835</v>
      </c>
      <c r="D39" s="43" t="s">
        <v>163</v>
      </c>
      <c r="E39" s="41"/>
      <c r="F39" s="141">
        <f t="shared" si="0"/>
        <v>6687.9999999999991</v>
      </c>
      <c r="G39" s="44">
        <v>1337.6</v>
      </c>
      <c r="H39" s="76"/>
      <c r="I39" s="52"/>
      <c r="J39" s="134"/>
    </row>
    <row r="40" spans="2:11" customFormat="1">
      <c r="B40" s="39" t="s">
        <v>792</v>
      </c>
      <c r="C40" s="38">
        <v>44835</v>
      </c>
      <c r="D40" s="43" t="s">
        <v>393</v>
      </c>
      <c r="E40" s="41"/>
      <c r="F40" s="141">
        <f t="shared" si="0"/>
        <v>1990</v>
      </c>
      <c r="G40" s="44">
        <v>398</v>
      </c>
      <c r="H40" s="76"/>
      <c r="I40" s="52"/>
      <c r="J40" s="134"/>
    </row>
    <row r="41" spans="2:11" customFormat="1">
      <c r="B41" s="39" t="s">
        <v>793</v>
      </c>
      <c r="C41" s="38">
        <v>44835</v>
      </c>
      <c r="D41" s="43" t="s">
        <v>520</v>
      </c>
      <c r="E41" s="41"/>
      <c r="F41" s="141">
        <f t="shared" si="0"/>
        <v>7392</v>
      </c>
      <c r="G41" s="44">
        <v>1478.4</v>
      </c>
      <c r="H41" s="76"/>
      <c r="I41" s="52"/>
      <c r="J41" s="134"/>
    </row>
    <row r="42" spans="2:11" customFormat="1">
      <c r="B42" s="39" t="s">
        <v>794</v>
      </c>
      <c r="C42" s="38">
        <v>44835</v>
      </c>
      <c r="D42" s="43" t="s">
        <v>535</v>
      </c>
      <c r="E42" s="41"/>
      <c r="F42" s="141">
        <f t="shared" si="0"/>
        <v>1043.25</v>
      </c>
      <c r="G42" s="44">
        <v>208.65</v>
      </c>
      <c r="H42" s="76"/>
      <c r="I42" s="52"/>
      <c r="J42" s="134"/>
    </row>
    <row r="43" spans="2:11" customFormat="1">
      <c r="B43" s="39" t="s">
        <v>795</v>
      </c>
      <c r="C43" s="38">
        <v>44838</v>
      </c>
      <c r="D43" s="43" t="s">
        <v>788</v>
      </c>
      <c r="E43" s="41"/>
      <c r="F43" s="141">
        <f t="shared" si="0"/>
        <v>2134</v>
      </c>
      <c r="G43" s="44">
        <v>426.8</v>
      </c>
      <c r="H43" s="76"/>
      <c r="I43" s="52"/>
      <c r="J43" s="134"/>
    </row>
    <row r="44" spans="2:11" customFormat="1">
      <c r="B44" s="39" t="s">
        <v>796</v>
      </c>
      <c r="C44" s="38">
        <v>44844</v>
      </c>
      <c r="D44" s="43" t="s">
        <v>393</v>
      </c>
      <c r="E44" s="41"/>
      <c r="F44" s="141">
        <f t="shared" si="0"/>
        <v>205</v>
      </c>
      <c r="G44" s="44">
        <v>41</v>
      </c>
      <c r="H44" s="76"/>
      <c r="I44" s="52"/>
      <c r="J44" s="134"/>
    </row>
    <row r="45" spans="2:11" customFormat="1">
      <c r="B45" s="39"/>
      <c r="C45" s="38"/>
      <c r="D45" s="43"/>
      <c r="E45" s="41"/>
      <c r="F45" s="141"/>
      <c r="G45" s="44"/>
      <c r="H45" s="76"/>
      <c r="I45" s="52"/>
      <c r="J45" s="134"/>
    </row>
    <row r="46" spans="2:11" customFormat="1" outlineLevel="1">
      <c r="C46" s="1"/>
      <c r="D46" s="43"/>
      <c r="E46" s="40"/>
      <c r="F46" s="40"/>
      <c r="G46" s="44"/>
      <c r="H46" s="76"/>
    </row>
    <row r="47" spans="2:11" customFormat="1">
      <c r="C47" s="1"/>
      <c r="D47" s="35" t="s">
        <v>13</v>
      </c>
      <c r="E47" s="37"/>
      <c r="F47" s="37">
        <f>SUM(F37:F45)</f>
        <v>32581.25</v>
      </c>
      <c r="G47" s="143">
        <f>SUM(G37:G45)</f>
        <v>6516.2499999999991</v>
      </c>
      <c r="H47" s="6"/>
      <c r="I47" s="6" t="s">
        <v>300</v>
      </c>
      <c r="K47" t="s">
        <v>303</v>
      </c>
    </row>
    <row r="48" spans="2:11" customFormat="1">
      <c r="C48" s="1"/>
      <c r="D48" s="3"/>
      <c r="E48" s="6"/>
      <c r="F48" s="6"/>
      <c r="G48" s="6"/>
      <c r="H48" s="6"/>
      <c r="I48" s="6"/>
    </row>
    <row r="49" spans="2:11" customFormat="1">
      <c r="B49" s="3" t="s">
        <v>797</v>
      </c>
      <c r="C49" s="1"/>
      <c r="D49" s="3"/>
      <c r="E49" s="6"/>
      <c r="F49" s="6"/>
      <c r="G49" s="6"/>
      <c r="H49" s="6"/>
      <c r="I49" s="6"/>
    </row>
    <row r="50" spans="2:11" customFormat="1">
      <c r="C50" s="1"/>
      <c r="D50" s="3"/>
      <c r="E50" s="6"/>
      <c r="F50" s="6"/>
      <c r="G50" s="6"/>
      <c r="H50" s="6"/>
      <c r="I50" s="6"/>
    </row>
    <row r="51" spans="2:11" customFormat="1">
      <c r="B51" s="35" t="s">
        <v>0</v>
      </c>
      <c r="C51" s="36" t="s">
        <v>73</v>
      </c>
      <c r="D51" s="35" t="s">
        <v>16</v>
      </c>
      <c r="E51" s="37" t="s">
        <v>2</v>
      </c>
      <c r="F51" s="37" t="s">
        <v>3</v>
      </c>
      <c r="G51" s="37" t="s">
        <v>4</v>
      </c>
      <c r="H51" s="6"/>
      <c r="I51" s="6"/>
    </row>
    <row r="52" spans="2:11" customFormat="1">
      <c r="B52" s="39"/>
      <c r="C52" s="38"/>
      <c r="D52" s="43"/>
      <c r="E52" s="41"/>
      <c r="F52" s="40"/>
      <c r="G52" s="44"/>
      <c r="H52" s="6"/>
      <c r="I52" s="6"/>
    </row>
    <row r="53" spans="2:11" customFormat="1">
      <c r="B53" s="39"/>
      <c r="C53" s="38"/>
      <c r="D53" s="43"/>
      <c r="E53" s="37"/>
      <c r="F53" s="41"/>
      <c r="G53" s="41"/>
      <c r="H53" s="6"/>
      <c r="I53" s="6"/>
      <c r="J53" s="134"/>
    </row>
    <row r="54" spans="2:11" customFormat="1">
      <c r="B54" s="39"/>
      <c r="C54" s="38"/>
      <c r="E54" s="43"/>
      <c r="F54" s="40"/>
      <c r="G54" s="44"/>
      <c r="H54" s="6"/>
      <c r="I54" s="6"/>
      <c r="J54" s="134"/>
    </row>
    <row r="55" spans="2:11" customFormat="1">
      <c r="C55" s="1"/>
      <c r="D55" s="43"/>
      <c r="E55" s="40"/>
      <c r="F55" s="40"/>
      <c r="G55" s="44"/>
      <c r="H55" s="76"/>
    </row>
    <row r="56" spans="2:11" customFormat="1">
      <c r="C56" s="1"/>
      <c r="D56" s="35" t="s">
        <v>13</v>
      </c>
      <c r="E56" s="37"/>
      <c r="F56" s="37">
        <f>F52+F53+F54</f>
        <v>0</v>
      </c>
      <c r="G56" s="143">
        <f>ROUND(SUM(G52:G54),0)</f>
        <v>0</v>
      </c>
      <c r="H56" s="6"/>
      <c r="I56" s="6" t="s">
        <v>689</v>
      </c>
      <c r="K56" t="s">
        <v>303</v>
      </c>
    </row>
    <row r="57" spans="2:11" customFormat="1" ht="16.5" customHeight="1" thickBot="1">
      <c r="C57" s="1"/>
      <c r="E57" s="13"/>
      <c r="F57" s="13"/>
      <c r="G57" s="13"/>
      <c r="H57" s="13"/>
    </row>
    <row r="58" spans="2:11" customFormat="1" ht="15.75" thickBot="1">
      <c r="B58" s="196" t="s">
        <v>415</v>
      </c>
      <c r="C58" s="197"/>
      <c r="D58" s="197"/>
      <c r="E58" s="17"/>
      <c r="F58" s="18">
        <f>F26+F47+F32+F56</f>
        <v>34248.25</v>
      </c>
      <c r="G58" s="19">
        <f>ROUND((G26+G32+G47+G56),0)</f>
        <v>6850</v>
      </c>
      <c r="H58" s="77"/>
      <c r="I58" s="6" t="s">
        <v>304</v>
      </c>
    </row>
    <row r="60" spans="2:11" ht="15.75" thickBot="1">
      <c r="B60" s="129"/>
      <c r="C60" s="129"/>
      <c r="D60" s="129"/>
      <c r="E60" s="130"/>
      <c r="F60" s="131"/>
      <c r="G60" s="131"/>
    </row>
    <row r="61" spans="2:11" customFormat="1" ht="15.75" thickBot="1">
      <c r="B61" s="22"/>
      <c r="C61" s="23"/>
      <c r="D61" s="22"/>
      <c r="E61" s="24"/>
      <c r="F61" s="24"/>
      <c r="G61" s="24"/>
      <c r="H61" s="13"/>
    </row>
    <row r="62" spans="2:11" customFormat="1" ht="15.75" thickBot="1">
      <c r="C62" s="1"/>
      <c r="E62" s="13"/>
      <c r="F62" s="13"/>
      <c r="G62" s="13"/>
      <c r="H62" s="13"/>
    </row>
    <row r="63" spans="2:11" customFormat="1" ht="15.75" thickBot="1">
      <c r="B63" s="188" t="s">
        <v>11</v>
      </c>
      <c r="C63" s="189"/>
      <c r="D63" s="189"/>
      <c r="E63" s="189"/>
      <c r="F63" s="189"/>
      <c r="G63" s="190"/>
      <c r="H63" s="5"/>
    </row>
    <row r="64" spans="2:11" customFormat="1">
      <c r="B64" s="54"/>
      <c r="C64" s="54"/>
      <c r="D64" s="54"/>
      <c r="E64" s="54"/>
      <c r="F64" s="54"/>
      <c r="G64" s="54"/>
      <c r="H64" s="5"/>
    </row>
    <row r="65" spans="2:9" customFormat="1">
      <c r="B65" s="3" t="s">
        <v>696</v>
      </c>
      <c r="C65" s="54"/>
      <c r="D65" s="54"/>
      <c r="E65" s="54"/>
      <c r="F65" s="54"/>
      <c r="G65" s="54"/>
      <c r="H65" s="5"/>
    </row>
    <row r="66" spans="2:9" customFormat="1">
      <c r="B66" s="54"/>
      <c r="C66" s="54"/>
      <c r="D66" s="54"/>
      <c r="E66" s="54"/>
      <c r="F66" s="54"/>
      <c r="G66" s="54"/>
      <c r="H66" s="5"/>
    </row>
    <row r="67" spans="2:9" customFormat="1">
      <c r="B67" s="35" t="s">
        <v>0</v>
      </c>
      <c r="C67" s="36" t="s">
        <v>73</v>
      </c>
      <c r="D67" s="35" t="s">
        <v>16</v>
      </c>
      <c r="E67" s="37" t="s">
        <v>2</v>
      </c>
      <c r="F67" s="37" t="s">
        <v>3</v>
      </c>
      <c r="G67" s="37" t="s">
        <v>4</v>
      </c>
      <c r="H67" s="6"/>
    </row>
    <row r="68" spans="2:9" customFormat="1">
      <c r="B68" s="96" t="s">
        <v>799</v>
      </c>
      <c r="C68" s="72">
        <v>44854</v>
      </c>
      <c r="D68" s="116" t="s">
        <v>798</v>
      </c>
      <c r="E68" s="41"/>
      <c r="F68" s="40"/>
      <c r="G68" s="91">
        <v>149</v>
      </c>
      <c r="H68" s="76"/>
      <c r="I68" s="13"/>
    </row>
    <row r="69" spans="2:9" customFormat="1">
      <c r="B69" s="55"/>
      <c r="C69" s="57"/>
      <c r="D69" s="39"/>
      <c r="E69" s="41"/>
      <c r="F69" s="40"/>
      <c r="G69" s="44">
        <f>+F69*0.2</f>
        <v>0</v>
      </c>
      <c r="H69" s="76"/>
    </row>
    <row r="70" spans="2:9" customFormat="1">
      <c r="B70" s="54"/>
      <c r="C70" s="54"/>
      <c r="D70" s="35" t="s">
        <v>12</v>
      </c>
      <c r="E70" s="46">
        <f>SUM(E68:E69)</f>
        <v>0</v>
      </c>
      <c r="F70" s="46">
        <f t="shared" ref="F70" si="1">SUM(F68:F69)</f>
        <v>0</v>
      </c>
      <c r="G70" s="46">
        <f>SUM(G68:G69)</f>
        <v>149</v>
      </c>
      <c r="H70" s="75"/>
      <c r="I70">
        <v>445620</v>
      </c>
    </row>
    <row r="71" spans="2:9" customFormat="1" ht="15.75" thickBot="1">
      <c r="B71" s="54"/>
      <c r="C71" s="54"/>
      <c r="D71" s="3"/>
      <c r="E71" s="51"/>
      <c r="F71" s="51"/>
      <c r="G71" s="51"/>
      <c r="H71" s="75"/>
      <c r="I71" s="6"/>
    </row>
    <row r="72" spans="2:9" customFormat="1" ht="15.75" thickBot="1">
      <c r="B72" s="188" t="s">
        <v>6</v>
      </c>
      <c r="C72" s="189"/>
      <c r="D72" s="189"/>
      <c r="E72" s="189"/>
      <c r="F72" s="189"/>
      <c r="G72" s="190"/>
      <c r="H72" s="75"/>
      <c r="I72" s="6"/>
    </row>
    <row r="73" spans="2:9" customFormat="1">
      <c r="B73" s="54"/>
      <c r="C73" s="54"/>
      <c r="D73" s="3"/>
      <c r="E73" s="51"/>
      <c r="F73" s="51"/>
      <c r="G73" s="51"/>
      <c r="H73" s="75"/>
      <c r="I73" s="6"/>
    </row>
    <row r="74" spans="2:9" customFormat="1">
      <c r="B74" s="3" t="s">
        <v>697</v>
      </c>
      <c r="C74" s="1"/>
      <c r="D74" s="3"/>
      <c r="E74" s="6"/>
      <c r="F74" s="6"/>
      <c r="G74" s="6"/>
      <c r="H74" s="75"/>
      <c r="I74" s="6"/>
    </row>
    <row r="75" spans="2:9" customFormat="1">
      <c r="C75" s="1"/>
      <c r="D75" s="3"/>
      <c r="E75" s="6"/>
      <c r="F75" s="6"/>
      <c r="G75" s="6"/>
      <c r="H75" s="75"/>
      <c r="I75" s="6"/>
    </row>
    <row r="76" spans="2:9" customFormat="1">
      <c r="B76" s="35" t="s">
        <v>0</v>
      </c>
      <c r="C76" s="36" t="s">
        <v>73</v>
      </c>
      <c r="D76" s="35" t="s">
        <v>16</v>
      </c>
      <c r="E76" s="37" t="s">
        <v>2</v>
      </c>
      <c r="F76" s="37" t="s">
        <v>3</v>
      </c>
      <c r="G76" s="37" t="s">
        <v>4</v>
      </c>
      <c r="H76" s="75"/>
      <c r="I76" s="6"/>
    </row>
    <row r="77" spans="2:9" customFormat="1">
      <c r="B77" s="39"/>
      <c r="C77" s="38"/>
      <c r="D77" s="43"/>
      <c r="E77" s="6"/>
      <c r="F77" s="6"/>
      <c r="G77" s="140"/>
      <c r="H77" s="75"/>
      <c r="I77" s="6"/>
    </row>
    <row r="78" spans="2:9" customFormat="1">
      <c r="C78" s="1"/>
      <c r="D78" s="43"/>
      <c r="E78" s="40"/>
      <c r="F78" s="40"/>
      <c r="G78" s="44"/>
      <c r="H78" s="75"/>
      <c r="I78" s="6"/>
    </row>
    <row r="79" spans="2:9" customFormat="1">
      <c r="C79" s="1"/>
      <c r="D79" s="35" t="s">
        <v>13</v>
      </c>
      <c r="E79" s="37"/>
      <c r="F79" s="37">
        <f>F77</f>
        <v>0</v>
      </c>
      <c r="G79" s="143">
        <f>ROUND(SUM(G77),0)</f>
        <v>0</v>
      </c>
      <c r="H79" s="75"/>
      <c r="I79" s="6"/>
    </row>
    <row r="80" spans="2:9" customFormat="1">
      <c r="B80" s="54"/>
      <c r="C80" s="54"/>
      <c r="D80" s="3"/>
      <c r="E80" s="51"/>
      <c r="F80" s="51"/>
      <c r="G80" s="51"/>
      <c r="H80" s="75"/>
      <c r="I80" s="6"/>
    </row>
    <row r="81" spans="2:11" customFormat="1">
      <c r="B81" s="54"/>
      <c r="C81" s="54"/>
      <c r="D81" s="3"/>
      <c r="E81" s="51"/>
      <c r="F81" s="51"/>
      <c r="G81" s="51"/>
      <c r="H81" s="75"/>
      <c r="I81" s="6"/>
    </row>
    <row r="82" spans="2:11" customFormat="1" ht="15.75" thickBot="1">
      <c r="B82" s="54"/>
      <c r="C82" s="54"/>
      <c r="D82" s="3"/>
      <c r="E82" s="51"/>
      <c r="F82" s="51"/>
      <c r="G82" s="58"/>
      <c r="H82" s="78"/>
      <c r="I82" s="6"/>
    </row>
    <row r="83" spans="2:11" customFormat="1" ht="15.75" thickBot="1">
      <c r="B83" s="191" t="s">
        <v>284</v>
      </c>
      <c r="C83" s="192"/>
      <c r="D83" s="192"/>
      <c r="E83" s="20"/>
      <c r="F83" s="20"/>
      <c r="G83" s="21">
        <f>ROUND(G70+G79,0)</f>
        <v>149</v>
      </c>
      <c r="H83" s="79"/>
      <c r="I83" s="6" t="s">
        <v>256</v>
      </c>
      <c r="K83">
        <v>445620</v>
      </c>
    </row>
    <row r="84" spans="2:11" customFormat="1">
      <c r="B84" s="54"/>
      <c r="C84" s="54"/>
      <c r="D84" s="3"/>
      <c r="E84" s="51"/>
      <c r="F84" s="51"/>
      <c r="G84" s="58"/>
      <c r="H84" s="78"/>
      <c r="I84" s="6"/>
    </row>
    <row r="85" spans="2:11" customFormat="1">
      <c r="B85" s="54"/>
      <c r="C85" s="54"/>
      <c r="D85" s="3"/>
      <c r="E85" s="51"/>
      <c r="F85" s="51"/>
      <c r="G85" s="58"/>
      <c r="H85" s="78"/>
    </row>
    <row r="86" spans="2:11" customFormat="1">
      <c r="B86" s="3" t="s">
        <v>255</v>
      </c>
      <c r="C86" s="54"/>
      <c r="D86" s="3"/>
      <c r="E86" s="51"/>
      <c r="F86" s="51"/>
      <c r="G86" s="58"/>
      <c r="H86" s="78"/>
    </row>
    <row r="87" spans="2:11" customFormat="1">
      <c r="B87" s="3"/>
      <c r="C87" s="54"/>
      <c r="D87" s="3"/>
      <c r="E87" s="51"/>
      <c r="F87" s="51"/>
      <c r="G87" s="58"/>
      <c r="H87" s="78"/>
    </row>
    <row r="88" spans="2:11" customFormat="1">
      <c r="B88" s="35" t="s">
        <v>0</v>
      </c>
      <c r="C88" s="36" t="s">
        <v>73</v>
      </c>
      <c r="D88" s="35" t="s">
        <v>16</v>
      </c>
      <c r="E88" s="37" t="s">
        <v>2</v>
      </c>
      <c r="F88" s="37" t="s">
        <v>3</v>
      </c>
      <c r="G88" s="37" t="s">
        <v>4</v>
      </c>
      <c r="H88" s="6"/>
    </row>
    <row r="89" spans="2:11" customFormat="1">
      <c r="B89" s="55" t="s">
        <v>803</v>
      </c>
      <c r="C89" s="57">
        <v>44835</v>
      </c>
      <c r="D89" s="39" t="s">
        <v>126</v>
      </c>
      <c r="E89" s="41"/>
      <c r="F89" s="40">
        <f t="shared" ref="F89:F99" si="2">G89/0.2</f>
        <v>375</v>
      </c>
      <c r="G89" s="117">
        <v>75</v>
      </c>
      <c r="H89" s="80"/>
    </row>
    <row r="90" spans="2:11" customFormat="1">
      <c r="B90" s="56" t="s">
        <v>804</v>
      </c>
      <c r="C90" s="57">
        <v>44835</v>
      </c>
      <c r="D90" s="39" t="s">
        <v>800</v>
      </c>
      <c r="E90" s="41"/>
      <c r="F90" s="40">
        <f t="shared" si="2"/>
        <v>173.9</v>
      </c>
      <c r="G90" s="117">
        <v>34.78</v>
      </c>
      <c r="H90" s="80"/>
    </row>
    <row r="91" spans="2:11" customFormat="1">
      <c r="B91" s="56" t="s">
        <v>805</v>
      </c>
      <c r="C91" s="57">
        <v>44835</v>
      </c>
      <c r="D91" s="39" t="s">
        <v>97</v>
      </c>
      <c r="E91" s="41"/>
      <c r="F91" s="40">
        <f t="shared" si="2"/>
        <v>2666.7</v>
      </c>
      <c r="G91" s="117">
        <v>533.34</v>
      </c>
      <c r="H91" s="80"/>
    </row>
    <row r="92" spans="2:11" customFormat="1">
      <c r="B92" s="56" t="s">
        <v>806</v>
      </c>
      <c r="C92" s="57">
        <v>44841</v>
      </c>
      <c r="D92" s="39" t="s">
        <v>801</v>
      </c>
      <c r="E92" s="41"/>
      <c r="F92" s="40">
        <f t="shared" si="2"/>
        <v>189.34999999999997</v>
      </c>
      <c r="G92" s="117">
        <v>37.869999999999997</v>
      </c>
      <c r="H92" s="80"/>
    </row>
    <row r="93" spans="2:11" customFormat="1">
      <c r="B93" s="56" t="s">
        <v>807</v>
      </c>
      <c r="C93" s="57">
        <v>44849</v>
      </c>
      <c r="D93" s="39" t="s">
        <v>802</v>
      </c>
      <c r="E93" s="41"/>
      <c r="F93" s="40">
        <f t="shared" si="2"/>
        <v>8.2499999999999982</v>
      </c>
      <c r="G93" s="68">
        <v>1.65</v>
      </c>
      <c r="H93" s="80"/>
    </row>
    <row r="94" spans="2:11" customFormat="1">
      <c r="B94" s="56" t="s">
        <v>808</v>
      </c>
      <c r="C94" s="57">
        <v>44849</v>
      </c>
      <c r="D94" s="39" t="s">
        <v>802</v>
      </c>
      <c r="E94" s="41"/>
      <c r="F94" s="40">
        <f t="shared" si="2"/>
        <v>10.349999999999998</v>
      </c>
      <c r="G94" s="68">
        <v>2.0699999999999998</v>
      </c>
      <c r="H94" s="80"/>
    </row>
    <row r="95" spans="2:11" customFormat="1" outlineLevel="1">
      <c r="B95" s="56" t="s">
        <v>809</v>
      </c>
      <c r="C95" s="57">
        <v>44849</v>
      </c>
      <c r="D95" s="39" t="s">
        <v>802</v>
      </c>
      <c r="E95" s="41"/>
      <c r="F95" s="40">
        <f t="shared" si="2"/>
        <v>17.099999999999998</v>
      </c>
      <c r="G95" s="68">
        <v>3.42</v>
      </c>
      <c r="H95" s="80"/>
    </row>
    <row r="96" spans="2:11" customFormat="1" outlineLevel="1">
      <c r="B96" s="56" t="s">
        <v>810</v>
      </c>
      <c r="C96" s="57">
        <v>44849</v>
      </c>
      <c r="D96" s="39" t="s">
        <v>802</v>
      </c>
      <c r="E96" s="41"/>
      <c r="F96" s="40">
        <f t="shared" si="2"/>
        <v>8.2499999999999982</v>
      </c>
      <c r="G96" s="68">
        <v>1.65</v>
      </c>
      <c r="H96" s="80"/>
    </row>
    <row r="97" spans="2:11" customFormat="1" outlineLevel="1">
      <c r="B97" s="56" t="s">
        <v>811</v>
      </c>
      <c r="C97" s="57">
        <v>44849</v>
      </c>
      <c r="D97" s="39" t="s">
        <v>802</v>
      </c>
      <c r="E97" s="41"/>
      <c r="F97" s="40">
        <f t="shared" si="2"/>
        <v>8.2499999999999982</v>
      </c>
      <c r="G97" s="68">
        <v>1.65</v>
      </c>
      <c r="H97" s="80"/>
    </row>
    <row r="98" spans="2:11" customFormat="1" outlineLevel="1">
      <c r="B98" s="56" t="s">
        <v>812</v>
      </c>
      <c r="C98" s="57">
        <v>44854</v>
      </c>
      <c r="D98" s="39" t="s">
        <v>801</v>
      </c>
      <c r="E98" s="41"/>
      <c r="F98" s="40">
        <f t="shared" si="2"/>
        <v>146.89999999999998</v>
      </c>
      <c r="G98" s="68">
        <v>29.38</v>
      </c>
      <c r="H98" s="80"/>
    </row>
    <row r="99" spans="2:11" customFormat="1" outlineLevel="1">
      <c r="B99" s="56" t="s">
        <v>813</v>
      </c>
      <c r="C99" s="57">
        <v>44860</v>
      </c>
      <c r="D99" s="39" t="s">
        <v>802</v>
      </c>
      <c r="E99" s="41"/>
      <c r="F99" s="40">
        <f t="shared" si="2"/>
        <v>13</v>
      </c>
      <c r="G99" s="68">
        <v>2.6</v>
      </c>
      <c r="H99" s="80"/>
    </row>
    <row r="100" spans="2:11" customFormat="1" outlineLevel="1">
      <c r="B100" s="56"/>
      <c r="C100" s="57"/>
      <c r="D100" s="39"/>
      <c r="E100" s="41"/>
      <c r="F100" s="40"/>
      <c r="G100" s="68"/>
      <c r="H100" s="80"/>
    </row>
    <row r="101" spans="2:11" customFormat="1" outlineLevel="1">
      <c r="B101" s="56"/>
      <c r="C101" s="57"/>
      <c r="D101" s="39"/>
      <c r="E101" s="41"/>
      <c r="F101" s="40"/>
      <c r="G101" s="68"/>
      <c r="H101" s="80"/>
    </row>
    <row r="102" spans="2:11" customFormat="1">
      <c r="B102" s="54"/>
      <c r="C102" s="54"/>
      <c r="D102" s="35" t="s">
        <v>12</v>
      </c>
      <c r="E102" s="46">
        <f>SUM(E89:E101)</f>
        <v>0</v>
      </c>
      <c r="F102" s="46">
        <f>SUM(F89:F101)</f>
        <v>3617.0499999999997</v>
      </c>
      <c r="G102" s="46">
        <f>ROUND(SUM(G89:G101),0)</f>
        <v>723</v>
      </c>
      <c r="H102" s="75"/>
      <c r="I102">
        <v>445660</v>
      </c>
    </row>
    <row r="103" spans="2:11" customFormat="1">
      <c r="B103" s="3"/>
      <c r="C103" s="54"/>
      <c r="D103" s="3"/>
      <c r="E103" s="51"/>
      <c r="F103" s="51"/>
      <c r="G103" s="58"/>
      <c r="H103" s="78"/>
    </row>
    <row r="104" spans="2:11" customFormat="1">
      <c r="B104" s="3" t="s">
        <v>260</v>
      </c>
      <c r="C104" s="1"/>
      <c r="D104" s="3"/>
      <c r="E104" s="6"/>
      <c r="F104" s="6"/>
      <c r="G104" s="6"/>
      <c r="H104" s="6"/>
    </row>
    <row r="105" spans="2:11" customFormat="1">
      <c r="B105" s="3"/>
      <c r="C105" s="1"/>
      <c r="D105" s="11"/>
      <c r="E105" s="15"/>
      <c r="F105" s="15"/>
      <c r="G105" s="15"/>
      <c r="H105" s="81"/>
    </row>
    <row r="106" spans="2:11" customFormat="1">
      <c r="B106" s="35" t="s">
        <v>0</v>
      </c>
      <c r="C106" s="36" t="s">
        <v>261</v>
      </c>
      <c r="D106" s="35" t="s">
        <v>16</v>
      </c>
      <c r="E106" s="37" t="s">
        <v>2</v>
      </c>
      <c r="F106" s="37" t="s">
        <v>3</v>
      </c>
      <c r="G106" s="37" t="s">
        <v>4</v>
      </c>
      <c r="H106" s="6"/>
      <c r="I106" s="6"/>
      <c r="J106" s="6"/>
    </row>
    <row r="107" spans="2:11" customFormat="1">
      <c r="B107" s="97" t="s">
        <v>828</v>
      </c>
      <c r="C107" s="45">
        <v>44865</v>
      </c>
      <c r="D107" s="87" t="s">
        <v>814</v>
      </c>
      <c r="E107" s="89">
        <f>F107*1.2</f>
        <v>75</v>
      </c>
      <c r="F107" s="90">
        <f>I107/0.2</f>
        <v>62.5</v>
      </c>
      <c r="G107" s="91">
        <f>F107*0.2</f>
        <v>12.5</v>
      </c>
      <c r="H107" s="82"/>
      <c r="I107">
        <v>12.5</v>
      </c>
      <c r="J107" s="13">
        <f>G107-I107</f>
        <v>0</v>
      </c>
      <c r="K107" s="13"/>
    </row>
    <row r="108" spans="2:11" customFormat="1">
      <c r="B108" s="97" t="s">
        <v>829</v>
      </c>
      <c r="C108" s="45">
        <v>44865</v>
      </c>
      <c r="D108" s="87" t="s">
        <v>815</v>
      </c>
      <c r="E108" s="89">
        <f t="shared" ref="E108:E144" si="3">F108*1.2</f>
        <v>75</v>
      </c>
      <c r="F108" s="90">
        <f t="shared" ref="F108:F144" si="4">I108/0.2</f>
        <v>62.5</v>
      </c>
      <c r="G108" s="91">
        <f t="shared" ref="G108:G144" si="5">F108*0.2</f>
        <v>12.5</v>
      </c>
      <c r="H108" s="82"/>
      <c r="I108">
        <v>12.5</v>
      </c>
      <c r="J108" s="13">
        <f t="shared" ref="J108:J144" si="6">G108-I108</f>
        <v>0</v>
      </c>
      <c r="K108" s="13"/>
    </row>
    <row r="109" spans="2:11" customFormat="1">
      <c r="B109" s="97" t="s">
        <v>830</v>
      </c>
      <c r="C109" s="45">
        <v>44652</v>
      </c>
      <c r="D109" s="87" t="s">
        <v>492</v>
      </c>
      <c r="E109" s="89">
        <f t="shared" si="3"/>
        <v>900</v>
      </c>
      <c r="F109" s="90">
        <f t="shared" ref="F109:F129" si="7">I109/0.2</f>
        <v>750</v>
      </c>
      <c r="G109" s="91">
        <f t="shared" si="5"/>
        <v>150</v>
      </c>
      <c r="H109" s="82"/>
      <c r="I109">
        <v>150</v>
      </c>
      <c r="J109" s="13">
        <f t="shared" ref="J109:J129" si="8">G109-I109</f>
        <v>0</v>
      </c>
      <c r="K109" s="13"/>
    </row>
    <row r="110" spans="2:11" customFormat="1">
      <c r="B110" s="97" t="s">
        <v>831</v>
      </c>
      <c r="C110" s="45">
        <v>44805</v>
      </c>
      <c r="D110" s="87" t="s">
        <v>724</v>
      </c>
      <c r="E110" s="89">
        <f t="shared" si="3"/>
        <v>1668.12</v>
      </c>
      <c r="F110" s="90">
        <f t="shared" si="7"/>
        <v>1390.1</v>
      </c>
      <c r="G110" s="91">
        <f t="shared" si="5"/>
        <v>278.02</v>
      </c>
      <c r="H110" s="82"/>
      <c r="I110">
        <v>278.02</v>
      </c>
      <c r="J110" s="13">
        <f t="shared" si="8"/>
        <v>0</v>
      </c>
      <c r="K110" s="13"/>
    </row>
    <row r="111" spans="2:11" customFormat="1">
      <c r="B111" s="97" t="s">
        <v>832</v>
      </c>
      <c r="C111" s="45">
        <v>44819</v>
      </c>
      <c r="D111" s="87" t="s">
        <v>394</v>
      </c>
      <c r="E111" s="89">
        <f t="shared" si="3"/>
        <v>62.639999999999993</v>
      </c>
      <c r="F111" s="90">
        <f t="shared" si="7"/>
        <v>52.199999999999996</v>
      </c>
      <c r="G111" s="91">
        <f t="shared" si="5"/>
        <v>10.44</v>
      </c>
      <c r="H111" s="82"/>
      <c r="I111">
        <v>10.44</v>
      </c>
      <c r="J111" s="13">
        <f t="shared" si="8"/>
        <v>0</v>
      </c>
      <c r="K111" s="13"/>
    </row>
    <row r="112" spans="2:11" customFormat="1">
      <c r="B112" s="97" t="s">
        <v>833</v>
      </c>
      <c r="C112" s="45">
        <v>44824</v>
      </c>
      <c r="D112" s="87" t="s">
        <v>126</v>
      </c>
      <c r="E112" s="89">
        <f t="shared" si="3"/>
        <v>1422.06</v>
      </c>
      <c r="F112" s="90">
        <f t="shared" si="7"/>
        <v>1185.05</v>
      </c>
      <c r="G112" s="91">
        <f t="shared" si="5"/>
        <v>237.01</v>
      </c>
      <c r="H112" s="82"/>
      <c r="I112">
        <v>237.01</v>
      </c>
      <c r="J112" s="13">
        <f t="shared" si="8"/>
        <v>0</v>
      </c>
      <c r="K112" s="13"/>
    </row>
    <row r="113" spans="2:11" customFormat="1">
      <c r="B113" s="97" t="s">
        <v>834</v>
      </c>
      <c r="C113" s="45">
        <v>44826</v>
      </c>
      <c r="D113" s="87" t="s">
        <v>394</v>
      </c>
      <c r="E113" s="89">
        <f t="shared" si="3"/>
        <v>21.599999999999998</v>
      </c>
      <c r="F113" s="90">
        <f t="shared" si="7"/>
        <v>18</v>
      </c>
      <c r="G113" s="91">
        <f t="shared" si="5"/>
        <v>3.6</v>
      </c>
      <c r="H113" s="82"/>
      <c r="I113">
        <v>3.6</v>
      </c>
      <c r="J113" s="13">
        <f t="shared" si="8"/>
        <v>0</v>
      </c>
      <c r="K113" s="13"/>
    </row>
    <row r="114" spans="2:11" customFormat="1">
      <c r="B114" s="97" t="s">
        <v>835</v>
      </c>
      <c r="C114" s="45">
        <v>44835</v>
      </c>
      <c r="D114" s="87" t="s">
        <v>816</v>
      </c>
      <c r="E114" s="89">
        <f t="shared" si="3"/>
        <v>491.15999999999991</v>
      </c>
      <c r="F114" s="90">
        <f t="shared" si="7"/>
        <v>409.29999999999995</v>
      </c>
      <c r="G114" s="91">
        <f t="shared" si="5"/>
        <v>81.86</v>
      </c>
      <c r="H114" s="82"/>
      <c r="I114">
        <v>81.86</v>
      </c>
      <c r="J114" s="13">
        <f t="shared" si="8"/>
        <v>0</v>
      </c>
      <c r="K114" s="13"/>
    </row>
    <row r="115" spans="2:11" customFormat="1">
      <c r="B115" s="97" t="s">
        <v>836</v>
      </c>
      <c r="C115" s="45">
        <v>44835</v>
      </c>
      <c r="D115" s="87" t="s">
        <v>496</v>
      </c>
      <c r="E115" s="89">
        <f t="shared" si="3"/>
        <v>156</v>
      </c>
      <c r="F115" s="90">
        <f t="shared" si="7"/>
        <v>130</v>
      </c>
      <c r="G115" s="91">
        <f t="shared" si="5"/>
        <v>26</v>
      </c>
      <c r="H115" s="82"/>
      <c r="I115">
        <v>26</v>
      </c>
      <c r="J115" s="13">
        <f t="shared" si="8"/>
        <v>0</v>
      </c>
      <c r="K115" s="13"/>
    </row>
    <row r="116" spans="2:11" customFormat="1">
      <c r="B116" s="97" t="s">
        <v>837</v>
      </c>
      <c r="C116" s="45">
        <v>44835</v>
      </c>
      <c r="D116" s="87" t="s">
        <v>496</v>
      </c>
      <c r="E116" s="89">
        <f t="shared" si="3"/>
        <v>360</v>
      </c>
      <c r="F116" s="90">
        <f t="shared" si="7"/>
        <v>300</v>
      </c>
      <c r="G116" s="91">
        <f t="shared" si="5"/>
        <v>60</v>
      </c>
      <c r="H116" s="82"/>
      <c r="I116">
        <v>60</v>
      </c>
      <c r="J116" s="13">
        <f t="shared" si="8"/>
        <v>0</v>
      </c>
      <c r="K116" s="13"/>
    </row>
    <row r="117" spans="2:11" customFormat="1">
      <c r="B117" s="97" t="s">
        <v>838</v>
      </c>
      <c r="C117" s="45">
        <v>44835</v>
      </c>
      <c r="D117" s="87" t="s">
        <v>817</v>
      </c>
      <c r="E117" s="89">
        <f t="shared" si="3"/>
        <v>1335.3</v>
      </c>
      <c r="F117" s="90">
        <f t="shared" si="7"/>
        <v>1112.75</v>
      </c>
      <c r="G117" s="91">
        <f t="shared" si="5"/>
        <v>222.55</v>
      </c>
      <c r="H117" s="82"/>
      <c r="I117">
        <v>222.55</v>
      </c>
      <c r="J117" s="13">
        <f t="shared" si="8"/>
        <v>0</v>
      </c>
      <c r="K117" s="13"/>
    </row>
    <row r="118" spans="2:11" customFormat="1">
      <c r="B118" s="97" t="s">
        <v>839</v>
      </c>
      <c r="C118" s="45">
        <v>44835</v>
      </c>
      <c r="D118" s="87" t="s">
        <v>818</v>
      </c>
      <c r="E118" s="89">
        <f t="shared" si="3"/>
        <v>23400</v>
      </c>
      <c r="F118" s="90">
        <f t="shared" si="7"/>
        <v>19500</v>
      </c>
      <c r="G118" s="91">
        <f t="shared" si="5"/>
        <v>3900</v>
      </c>
      <c r="H118" s="82"/>
      <c r="I118">
        <v>3900</v>
      </c>
      <c r="J118" s="13">
        <f t="shared" si="8"/>
        <v>0</v>
      </c>
      <c r="K118" s="13"/>
    </row>
    <row r="119" spans="2:11" customFormat="1">
      <c r="B119" s="97" t="s">
        <v>840</v>
      </c>
      <c r="C119" s="45">
        <v>44835</v>
      </c>
      <c r="D119" s="87" t="s">
        <v>819</v>
      </c>
      <c r="E119" s="89">
        <f t="shared" si="3"/>
        <v>10032</v>
      </c>
      <c r="F119" s="90">
        <f t="shared" si="7"/>
        <v>8360</v>
      </c>
      <c r="G119" s="91">
        <f t="shared" si="5"/>
        <v>1672</v>
      </c>
      <c r="H119" s="82"/>
      <c r="I119">
        <v>1672</v>
      </c>
      <c r="J119" s="13">
        <f t="shared" si="8"/>
        <v>0</v>
      </c>
      <c r="K119" s="13"/>
    </row>
    <row r="120" spans="2:11" customFormat="1">
      <c r="B120" s="97" t="s">
        <v>841</v>
      </c>
      <c r="C120" s="45">
        <v>44835</v>
      </c>
      <c r="D120" s="87" t="s">
        <v>820</v>
      </c>
      <c r="E120" s="89">
        <f t="shared" si="3"/>
        <v>576</v>
      </c>
      <c r="F120" s="90">
        <f t="shared" si="7"/>
        <v>480</v>
      </c>
      <c r="G120" s="91">
        <f t="shared" si="5"/>
        <v>96</v>
      </c>
      <c r="H120" s="82"/>
      <c r="I120">
        <v>96</v>
      </c>
      <c r="J120" s="13">
        <f t="shared" si="8"/>
        <v>0</v>
      </c>
      <c r="K120" s="13"/>
    </row>
    <row r="121" spans="2:11" customFormat="1">
      <c r="B121" s="97" t="s">
        <v>842</v>
      </c>
      <c r="C121" s="45">
        <v>44835</v>
      </c>
      <c r="D121" s="87" t="s">
        <v>596</v>
      </c>
      <c r="E121" s="89">
        <f t="shared" si="3"/>
        <v>3808.38</v>
      </c>
      <c r="F121" s="90">
        <f t="shared" si="7"/>
        <v>3173.65</v>
      </c>
      <c r="G121" s="91">
        <f t="shared" si="5"/>
        <v>634.73</v>
      </c>
      <c r="H121" s="82"/>
      <c r="I121">
        <v>634.73</v>
      </c>
      <c r="J121" s="13">
        <f t="shared" si="8"/>
        <v>0</v>
      </c>
      <c r="K121" s="13"/>
    </row>
    <row r="122" spans="2:11" customFormat="1">
      <c r="B122" s="97" t="s">
        <v>843</v>
      </c>
      <c r="C122" s="45">
        <v>44835</v>
      </c>
      <c r="D122" s="87" t="s">
        <v>596</v>
      </c>
      <c r="E122" s="89">
        <f t="shared" si="3"/>
        <v>1904.1599999999999</v>
      </c>
      <c r="F122" s="90">
        <f t="shared" si="7"/>
        <v>1586.8</v>
      </c>
      <c r="G122" s="91">
        <f t="shared" si="5"/>
        <v>317.36</v>
      </c>
      <c r="H122" s="82"/>
      <c r="I122">
        <v>317.36</v>
      </c>
      <c r="J122" s="13">
        <f t="shared" si="8"/>
        <v>0</v>
      </c>
      <c r="K122" s="13"/>
    </row>
    <row r="123" spans="2:11" customFormat="1">
      <c r="B123" s="97" t="s">
        <v>844</v>
      </c>
      <c r="C123" s="45">
        <v>44835</v>
      </c>
      <c r="D123" s="87" t="s">
        <v>535</v>
      </c>
      <c r="E123" s="89">
        <f t="shared" si="3"/>
        <v>13200</v>
      </c>
      <c r="F123" s="90">
        <f t="shared" si="7"/>
        <v>11000</v>
      </c>
      <c r="G123" s="91">
        <f t="shared" si="5"/>
        <v>2200</v>
      </c>
      <c r="H123" s="82"/>
      <c r="I123">
        <v>2200</v>
      </c>
      <c r="J123" s="13">
        <f t="shared" si="8"/>
        <v>0</v>
      </c>
      <c r="K123" s="13"/>
    </row>
    <row r="124" spans="2:11" customFormat="1">
      <c r="B124" s="97" t="s">
        <v>845</v>
      </c>
      <c r="C124" s="45">
        <v>44835</v>
      </c>
      <c r="D124" s="87" t="s">
        <v>496</v>
      </c>
      <c r="E124" s="89">
        <f t="shared" si="3"/>
        <v>840</v>
      </c>
      <c r="F124" s="90">
        <f t="shared" si="7"/>
        <v>700</v>
      </c>
      <c r="G124" s="91">
        <f t="shared" si="5"/>
        <v>140</v>
      </c>
      <c r="H124" s="82"/>
      <c r="I124">
        <v>140</v>
      </c>
      <c r="J124" s="13">
        <f t="shared" si="8"/>
        <v>0</v>
      </c>
      <c r="K124" s="13"/>
    </row>
    <row r="125" spans="2:11" customFormat="1">
      <c r="B125" s="97" t="s">
        <v>846</v>
      </c>
      <c r="C125" s="45">
        <v>44835</v>
      </c>
      <c r="D125" s="87" t="s">
        <v>821</v>
      </c>
      <c r="E125" s="89">
        <f t="shared" si="3"/>
        <v>252</v>
      </c>
      <c r="F125" s="90">
        <f t="shared" si="7"/>
        <v>210</v>
      </c>
      <c r="G125" s="91">
        <f t="shared" si="5"/>
        <v>42</v>
      </c>
      <c r="H125" s="82"/>
      <c r="I125">
        <v>42</v>
      </c>
      <c r="J125" s="13">
        <f t="shared" si="8"/>
        <v>0</v>
      </c>
      <c r="K125" s="13"/>
    </row>
    <row r="126" spans="2:11" customFormat="1">
      <c r="B126" s="97" t="s">
        <v>847</v>
      </c>
      <c r="C126" s="45">
        <v>44835</v>
      </c>
      <c r="D126" s="87" t="s">
        <v>822</v>
      </c>
      <c r="E126" s="89">
        <f t="shared" si="3"/>
        <v>4224</v>
      </c>
      <c r="F126" s="90">
        <f t="shared" si="7"/>
        <v>3520</v>
      </c>
      <c r="G126" s="91">
        <f t="shared" si="5"/>
        <v>704</v>
      </c>
      <c r="H126" s="82"/>
      <c r="I126">
        <v>704</v>
      </c>
      <c r="J126" s="13">
        <f t="shared" si="8"/>
        <v>0</v>
      </c>
      <c r="K126" s="13"/>
    </row>
    <row r="127" spans="2:11" customFormat="1">
      <c r="B127" s="97" t="s">
        <v>848</v>
      </c>
      <c r="C127" s="45">
        <v>44835</v>
      </c>
      <c r="D127" s="87" t="s">
        <v>535</v>
      </c>
      <c r="E127" s="89">
        <f t="shared" si="3"/>
        <v>13200</v>
      </c>
      <c r="F127" s="90">
        <f t="shared" si="7"/>
        <v>11000</v>
      </c>
      <c r="G127" s="91">
        <f t="shared" si="5"/>
        <v>2200</v>
      </c>
      <c r="H127" s="82"/>
      <c r="I127">
        <v>2200</v>
      </c>
      <c r="J127" s="13">
        <f t="shared" si="8"/>
        <v>0</v>
      </c>
      <c r="K127" s="13"/>
    </row>
    <row r="128" spans="2:11" customFormat="1">
      <c r="B128" s="97" t="s">
        <v>849</v>
      </c>
      <c r="C128" s="45">
        <v>44835</v>
      </c>
      <c r="D128" s="87" t="s">
        <v>823</v>
      </c>
      <c r="E128" s="89">
        <f t="shared" si="3"/>
        <v>4770</v>
      </c>
      <c r="F128" s="90">
        <f t="shared" si="7"/>
        <v>3975</v>
      </c>
      <c r="G128" s="91">
        <f t="shared" si="5"/>
        <v>795</v>
      </c>
      <c r="H128" s="82"/>
      <c r="I128">
        <v>795</v>
      </c>
      <c r="J128" s="13">
        <f t="shared" si="8"/>
        <v>0</v>
      </c>
      <c r="K128" s="13"/>
    </row>
    <row r="129" spans="2:11" customFormat="1">
      <c r="B129" s="97" t="s">
        <v>850</v>
      </c>
      <c r="C129" s="45">
        <v>44835</v>
      </c>
      <c r="D129" s="87" t="s">
        <v>126</v>
      </c>
      <c r="E129" s="89">
        <f t="shared" si="3"/>
        <v>19.799999999999994</v>
      </c>
      <c r="F129" s="90">
        <f t="shared" si="7"/>
        <v>16.499999999999996</v>
      </c>
      <c r="G129" s="91">
        <f t="shared" si="5"/>
        <v>3.2999999999999994</v>
      </c>
      <c r="H129" s="82"/>
      <c r="I129">
        <v>3.3</v>
      </c>
      <c r="J129" s="13">
        <f t="shared" si="8"/>
        <v>0</v>
      </c>
      <c r="K129" s="13"/>
    </row>
    <row r="130" spans="2:11" customFormat="1">
      <c r="B130" s="97" t="s">
        <v>851</v>
      </c>
      <c r="C130" s="45">
        <v>44835</v>
      </c>
      <c r="D130" s="87" t="s">
        <v>824</v>
      </c>
      <c r="E130" s="89">
        <f t="shared" si="3"/>
        <v>1920</v>
      </c>
      <c r="F130" s="90">
        <f t="shared" si="4"/>
        <v>1600</v>
      </c>
      <c r="G130" s="91">
        <f t="shared" si="5"/>
        <v>320</v>
      </c>
      <c r="H130" s="82"/>
      <c r="I130">
        <v>320</v>
      </c>
      <c r="J130" s="13">
        <f t="shared" si="6"/>
        <v>0</v>
      </c>
      <c r="K130" s="13"/>
    </row>
    <row r="131" spans="2:11" customFormat="1">
      <c r="B131" s="97" t="s">
        <v>701</v>
      </c>
      <c r="C131" s="45">
        <v>44835</v>
      </c>
      <c r="D131" s="87" t="s">
        <v>825</v>
      </c>
      <c r="E131" s="89">
        <f t="shared" si="3"/>
        <v>1800</v>
      </c>
      <c r="F131" s="90">
        <f t="shared" si="4"/>
        <v>1500</v>
      </c>
      <c r="G131" s="91">
        <f t="shared" si="5"/>
        <v>300</v>
      </c>
      <c r="H131" s="82"/>
      <c r="I131">
        <v>300</v>
      </c>
      <c r="J131" s="13">
        <f t="shared" si="6"/>
        <v>0</v>
      </c>
      <c r="K131" s="13"/>
    </row>
    <row r="132" spans="2:11" customFormat="1">
      <c r="B132" s="97" t="s">
        <v>852</v>
      </c>
      <c r="C132" s="45">
        <v>44835</v>
      </c>
      <c r="D132" s="87" t="s">
        <v>492</v>
      </c>
      <c r="E132" s="89">
        <f t="shared" si="3"/>
        <v>1200</v>
      </c>
      <c r="F132" s="90">
        <f t="shared" si="4"/>
        <v>1000</v>
      </c>
      <c r="G132" s="91">
        <f t="shared" si="5"/>
        <v>200</v>
      </c>
      <c r="H132" s="82"/>
      <c r="I132">
        <v>200</v>
      </c>
      <c r="J132" s="13">
        <f t="shared" si="6"/>
        <v>0</v>
      </c>
      <c r="K132" s="13"/>
    </row>
    <row r="133" spans="2:11" customFormat="1">
      <c r="B133" s="97" t="s">
        <v>853</v>
      </c>
      <c r="C133" s="45">
        <v>44835</v>
      </c>
      <c r="D133" s="87" t="s">
        <v>815</v>
      </c>
      <c r="E133" s="89">
        <f t="shared" si="3"/>
        <v>75</v>
      </c>
      <c r="F133" s="90">
        <f t="shared" si="4"/>
        <v>62.5</v>
      </c>
      <c r="G133" s="91">
        <f t="shared" si="5"/>
        <v>12.5</v>
      </c>
      <c r="H133" s="82"/>
      <c r="I133">
        <v>12.5</v>
      </c>
      <c r="J133" s="13">
        <f t="shared" si="6"/>
        <v>0</v>
      </c>
      <c r="K133" s="13"/>
    </row>
    <row r="134" spans="2:11" customFormat="1">
      <c r="B134" s="97" t="s">
        <v>854</v>
      </c>
      <c r="C134" s="45">
        <v>44835</v>
      </c>
      <c r="D134" s="87" t="s">
        <v>815</v>
      </c>
      <c r="E134" s="89">
        <f t="shared" si="3"/>
        <v>75</v>
      </c>
      <c r="F134" s="90">
        <f t="shared" si="4"/>
        <v>62.5</v>
      </c>
      <c r="G134" s="91">
        <f t="shared" si="5"/>
        <v>12.5</v>
      </c>
      <c r="H134" s="82"/>
      <c r="I134">
        <v>12.5</v>
      </c>
      <c r="J134" s="13">
        <f t="shared" si="6"/>
        <v>0</v>
      </c>
      <c r="K134" s="13"/>
    </row>
    <row r="135" spans="2:11" customFormat="1">
      <c r="B135" s="97" t="s">
        <v>855</v>
      </c>
      <c r="C135" s="45">
        <v>44835</v>
      </c>
      <c r="D135" s="87" t="s">
        <v>815</v>
      </c>
      <c r="E135" s="89">
        <f t="shared" si="3"/>
        <v>300</v>
      </c>
      <c r="F135" s="90">
        <f t="shared" si="4"/>
        <v>250</v>
      </c>
      <c r="G135" s="91">
        <f t="shared" si="5"/>
        <v>50</v>
      </c>
      <c r="H135" s="82"/>
      <c r="I135">
        <v>50</v>
      </c>
      <c r="J135" s="13">
        <f t="shared" si="6"/>
        <v>0</v>
      </c>
      <c r="K135" s="13"/>
    </row>
    <row r="136" spans="2:11" customFormat="1">
      <c r="B136" s="97" t="s">
        <v>856</v>
      </c>
      <c r="C136" s="45">
        <v>44835</v>
      </c>
      <c r="D136" s="87" t="s">
        <v>815</v>
      </c>
      <c r="E136" s="89">
        <f t="shared" si="3"/>
        <v>75</v>
      </c>
      <c r="F136" s="90">
        <f t="shared" si="4"/>
        <v>62.5</v>
      </c>
      <c r="G136" s="91">
        <f t="shared" si="5"/>
        <v>12.5</v>
      </c>
      <c r="H136" s="82"/>
      <c r="I136">
        <v>12.5</v>
      </c>
      <c r="J136" s="13">
        <f t="shared" si="6"/>
        <v>0</v>
      </c>
      <c r="K136" s="13"/>
    </row>
    <row r="137" spans="2:11" customFormat="1">
      <c r="B137" s="97" t="s">
        <v>857</v>
      </c>
      <c r="C137" s="45">
        <v>44835</v>
      </c>
      <c r="D137" s="87" t="s">
        <v>815</v>
      </c>
      <c r="E137" s="89">
        <f t="shared" si="3"/>
        <v>75</v>
      </c>
      <c r="F137" s="90">
        <f t="shared" si="4"/>
        <v>62.5</v>
      </c>
      <c r="G137" s="91">
        <f t="shared" si="5"/>
        <v>12.5</v>
      </c>
      <c r="H137" s="82"/>
      <c r="I137">
        <v>12.5</v>
      </c>
      <c r="J137" s="13">
        <f t="shared" si="6"/>
        <v>0</v>
      </c>
      <c r="K137" s="13"/>
    </row>
    <row r="138" spans="2:11" customFormat="1">
      <c r="B138" s="97" t="s">
        <v>858</v>
      </c>
      <c r="C138" s="45">
        <v>44835</v>
      </c>
      <c r="D138" s="87" t="s">
        <v>815</v>
      </c>
      <c r="E138" s="89">
        <f t="shared" si="3"/>
        <v>75</v>
      </c>
      <c r="F138" s="90">
        <f t="shared" si="4"/>
        <v>62.5</v>
      </c>
      <c r="G138" s="91">
        <f t="shared" si="5"/>
        <v>12.5</v>
      </c>
      <c r="H138" s="82"/>
      <c r="I138">
        <v>12.5</v>
      </c>
      <c r="J138" s="13">
        <f t="shared" si="6"/>
        <v>0</v>
      </c>
      <c r="K138" s="13"/>
    </row>
    <row r="139" spans="2:11" customFormat="1">
      <c r="B139" s="97" t="s">
        <v>859</v>
      </c>
      <c r="C139" s="45">
        <v>44835</v>
      </c>
      <c r="D139" s="87" t="s">
        <v>815</v>
      </c>
      <c r="E139" s="89">
        <f t="shared" si="3"/>
        <v>75</v>
      </c>
      <c r="F139" s="90">
        <f t="shared" si="4"/>
        <v>62.5</v>
      </c>
      <c r="G139" s="91">
        <f t="shared" si="5"/>
        <v>12.5</v>
      </c>
      <c r="H139" s="82"/>
      <c r="I139">
        <v>12.5</v>
      </c>
      <c r="J139" s="13">
        <f t="shared" si="6"/>
        <v>0</v>
      </c>
      <c r="K139" s="13"/>
    </row>
    <row r="140" spans="2:11" customFormat="1">
      <c r="B140" s="97" t="s">
        <v>860</v>
      </c>
      <c r="C140" s="45">
        <v>44835</v>
      </c>
      <c r="D140" s="87" t="s">
        <v>815</v>
      </c>
      <c r="E140" s="89">
        <f t="shared" si="3"/>
        <v>75</v>
      </c>
      <c r="F140" s="90">
        <f t="shared" si="4"/>
        <v>62.5</v>
      </c>
      <c r="G140" s="91">
        <f t="shared" si="5"/>
        <v>12.5</v>
      </c>
      <c r="H140" s="82"/>
      <c r="I140">
        <v>12.5</v>
      </c>
      <c r="J140" s="13">
        <f t="shared" si="6"/>
        <v>0</v>
      </c>
      <c r="K140" s="13"/>
    </row>
    <row r="141" spans="2:11" customFormat="1">
      <c r="B141" s="97" t="s">
        <v>861</v>
      </c>
      <c r="C141" s="45">
        <v>44835</v>
      </c>
      <c r="D141" s="87" t="s">
        <v>815</v>
      </c>
      <c r="E141" s="89">
        <f t="shared" si="3"/>
        <v>300</v>
      </c>
      <c r="F141" s="90">
        <f t="shared" si="4"/>
        <v>250</v>
      </c>
      <c r="G141" s="91">
        <f t="shared" si="5"/>
        <v>50</v>
      </c>
      <c r="H141" s="82"/>
      <c r="I141">
        <v>50</v>
      </c>
      <c r="J141" s="13">
        <f t="shared" si="6"/>
        <v>0</v>
      </c>
      <c r="K141" s="13"/>
    </row>
    <row r="142" spans="2:11" customFormat="1">
      <c r="B142" s="97" t="s">
        <v>862</v>
      </c>
      <c r="C142" s="45">
        <v>44835</v>
      </c>
      <c r="D142" s="87" t="s">
        <v>815</v>
      </c>
      <c r="E142" s="89">
        <f t="shared" si="3"/>
        <v>75</v>
      </c>
      <c r="F142" s="90">
        <f t="shared" si="4"/>
        <v>62.5</v>
      </c>
      <c r="G142" s="91">
        <f t="shared" si="5"/>
        <v>12.5</v>
      </c>
      <c r="H142" s="82"/>
      <c r="I142">
        <v>12.5</v>
      </c>
      <c r="J142" s="13">
        <f t="shared" si="6"/>
        <v>0</v>
      </c>
      <c r="K142" s="13"/>
    </row>
    <row r="143" spans="2:11" customFormat="1">
      <c r="B143" s="97" t="s">
        <v>863</v>
      </c>
      <c r="C143" s="45">
        <v>44835</v>
      </c>
      <c r="D143" s="87" t="s">
        <v>815</v>
      </c>
      <c r="E143" s="89">
        <f t="shared" si="3"/>
        <v>75</v>
      </c>
      <c r="F143" s="90">
        <f t="shared" si="4"/>
        <v>62.5</v>
      </c>
      <c r="G143" s="91">
        <f t="shared" si="5"/>
        <v>12.5</v>
      </c>
      <c r="H143" s="82"/>
      <c r="I143">
        <v>12.5</v>
      </c>
      <c r="J143" s="13">
        <f t="shared" si="6"/>
        <v>0</v>
      </c>
      <c r="K143" s="13"/>
    </row>
    <row r="144" spans="2:11" customFormat="1">
      <c r="B144" s="97" t="s">
        <v>864</v>
      </c>
      <c r="C144" s="45">
        <v>44835</v>
      </c>
      <c r="D144" s="87" t="s">
        <v>815</v>
      </c>
      <c r="E144" s="89">
        <f t="shared" si="3"/>
        <v>300</v>
      </c>
      <c r="F144" s="90">
        <f t="shared" si="4"/>
        <v>250</v>
      </c>
      <c r="G144" s="91">
        <f t="shared" si="5"/>
        <v>50</v>
      </c>
      <c r="H144" s="82"/>
      <c r="I144">
        <v>50</v>
      </c>
      <c r="J144" s="13">
        <f t="shared" si="6"/>
        <v>0</v>
      </c>
      <c r="K144" s="13"/>
    </row>
    <row r="145" spans="2:11" customFormat="1">
      <c r="B145" s="97" t="s">
        <v>865</v>
      </c>
      <c r="C145" s="45">
        <v>44835</v>
      </c>
      <c r="D145" s="87" t="s">
        <v>815</v>
      </c>
      <c r="E145" s="89">
        <f t="shared" ref="E145:E164" si="9">F145*1.2</f>
        <v>75</v>
      </c>
      <c r="F145" s="90">
        <f t="shared" ref="F145:F163" si="10">I145/0.2</f>
        <v>62.5</v>
      </c>
      <c r="G145" s="91">
        <f t="shared" ref="G145:G163" si="11">F145*0.2</f>
        <v>12.5</v>
      </c>
      <c r="H145" s="82"/>
      <c r="I145">
        <v>12.5</v>
      </c>
      <c r="J145" s="13">
        <f t="shared" ref="J145:J173" si="12">G145-I145</f>
        <v>0</v>
      </c>
      <c r="K145" s="13"/>
    </row>
    <row r="146" spans="2:11" customFormat="1">
      <c r="B146" s="97" t="s">
        <v>866</v>
      </c>
      <c r="C146" s="45">
        <v>44835</v>
      </c>
      <c r="D146" s="87" t="s">
        <v>815</v>
      </c>
      <c r="E146" s="89">
        <f t="shared" si="9"/>
        <v>300</v>
      </c>
      <c r="F146" s="90">
        <f t="shared" si="10"/>
        <v>250</v>
      </c>
      <c r="G146" s="91">
        <f t="shared" si="11"/>
        <v>50</v>
      </c>
      <c r="H146" s="82"/>
      <c r="I146" s="119">
        <v>50</v>
      </c>
      <c r="J146" s="13">
        <f t="shared" si="12"/>
        <v>0</v>
      </c>
      <c r="K146" s="13"/>
    </row>
    <row r="147" spans="2:11" customFormat="1">
      <c r="B147" s="97" t="s">
        <v>867</v>
      </c>
      <c r="C147" s="45">
        <v>44835</v>
      </c>
      <c r="D147" s="87" t="s">
        <v>815</v>
      </c>
      <c r="E147" s="89">
        <f t="shared" si="9"/>
        <v>75</v>
      </c>
      <c r="F147" s="90">
        <f t="shared" si="10"/>
        <v>62.5</v>
      </c>
      <c r="G147" s="91">
        <f>F147*0.2</f>
        <v>12.5</v>
      </c>
      <c r="H147" s="82"/>
      <c r="I147" s="119">
        <v>12.5</v>
      </c>
      <c r="J147" s="13">
        <f t="shared" si="12"/>
        <v>0</v>
      </c>
      <c r="K147" s="13"/>
    </row>
    <row r="148" spans="2:11" customFormat="1">
      <c r="B148" s="97" t="s">
        <v>868</v>
      </c>
      <c r="C148" s="45">
        <v>44835</v>
      </c>
      <c r="D148" s="87" t="s">
        <v>815</v>
      </c>
      <c r="E148" s="89">
        <f t="shared" si="9"/>
        <v>75</v>
      </c>
      <c r="F148" s="90">
        <f t="shared" si="10"/>
        <v>62.5</v>
      </c>
      <c r="G148" s="91">
        <f t="shared" si="11"/>
        <v>12.5</v>
      </c>
      <c r="H148" s="82"/>
      <c r="I148" s="119">
        <v>12.5</v>
      </c>
      <c r="J148" s="13">
        <f t="shared" si="12"/>
        <v>0</v>
      </c>
      <c r="K148" s="13"/>
    </row>
    <row r="149" spans="2:11" customFormat="1">
      <c r="B149" s="98" t="s">
        <v>869</v>
      </c>
      <c r="C149" s="45">
        <v>44835</v>
      </c>
      <c r="D149" s="87" t="s">
        <v>815</v>
      </c>
      <c r="E149" s="89">
        <f t="shared" si="9"/>
        <v>75</v>
      </c>
      <c r="F149" s="90">
        <f t="shared" si="10"/>
        <v>62.5</v>
      </c>
      <c r="G149" s="91">
        <f t="shared" si="11"/>
        <v>12.5</v>
      </c>
      <c r="H149" s="83"/>
      <c r="I149" s="119">
        <v>12.5</v>
      </c>
      <c r="J149" s="13">
        <f t="shared" si="12"/>
        <v>0</v>
      </c>
      <c r="K149" s="13"/>
    </row>
    <row r="150" spans="2:11" customFormat="1">
      <c r="B150" s="105" t="s">
        <v>870</v>
      </c>
      <c r="C150" s="45">
        <v>44835</v>
      </c>
      <c r="D150" s="87" t="s">
        <v>815</v>
      </c>
      <c r="E150" s="89">
        <f t="shared" si="9"/>
        <v>75</v>
      </c>
      <c r="F150" s="90">
        <f t="shared" si="10"/>
        <v>62.5</v>
      </c>
      <c r="G150" s="91">
        <f t="shared" si="11"/>
        <v>12.5</v>
      </c>
      <c r="H150" s="83"/>
      <c r="I150" s="13">
        <v>12.5</v>
      </c>
      <c r="J150" s="13">
        <f t="shared" si="12"/>
        <v>0</v>
      </c>
      <c r="K150" s="13"/>
    </row>
    <row r="151" spans="2:11" customFormat="1">
      <c r="B151" s="96" t="s">
        <v>871</v>
      </c>
      <c r="C151" s="45">
        <v>44835</v>
      </c>
      <c r="D151" s="87" t="s">
        <v>815</v>
      </c>
      <c r="E151" s="89">
        <f t="shared" si="9"/>
        <v>75</v>
      </c>
      <c r="F151" s="90">
        <f t="shared" si="10"/>
        <v>62.5</v>
      </c>
      <c r="G151" s="91">
        <f t="shared" si="11"/>
        <v>12.5</v>
      </c>
      <c r="H151" s="83"/>
      <c r="I151" s="13">
        <v>12.5</v>
      </c>
      <c r="J151" s="13">
        <f t="shared" si="12"/>
        <v>0</v>
      </c>
      <c r="K151" s="13"/>
    </row>
    <row r="152" spans="2:11" customFormat="1">
      <c r="B152" s="96" t="s">
        <v>872</v>
      </c>
      <c r="C152" s="45">
        <v>44835</v>
      </c>
      <c r="D152" s="105" t="s">
        <v>815</v>
      </c>
      <c r="E152" s="89">
        <f t="shared" si="9"/>
        <v>75</v>
      </c>
      <c r="F152" s="90">
        <f t="shared" si="10"/>
        <v>62.5</v>
      </c>
      <c r="G152" s="91">
        <f t="shared" si="11"/>
        <v>12.5</v>
      </c>
      <c r="H152" s="83"/>
      <c r="I152" s="13">
        <v>12.5</v>
      </c>
      <c r="J152" s="13">
        <f t="shared" si="12"/>
        <v>0</v>
      </c>
      <c r="K152" s="13"/>
    </row>
    <row r="153" spans="2:11" customFormat="1">
      <c r="B153" s="96" t="s">
        <v>873</v>
      </c>
      <c r="C153" s="45">
        <v>44835</v>
      </c>
      <c r="D153" s="105" t="s">
        <v>815</v>
      </c>
      <c r="E153" s="89">
        <f t="shared" si="9"/>
        <v>300</v>
      </c>
      <c r="F153" s="90">
        <f t="shared" si="10"/>
        <v>250</v>
      </c>
      <c r="G153" s="91">
        <f t="shared" si="11"/>
        <v>50</v>
      </c>
      <c r="H153" s="83"/>
      <c r="I153" s="13">
        <v>50</v>
      </c>
      <c r="J153" s="13">
        <f t="shared" si="12"/>
        <v>0</v>
      </c>
      <c r="K153" s="13"/>
    </row>
    <row r="154" spans="2:11" customFormat="1">
      <c r="B154" s="96" t="s">
        <v>874</v>
      </c>
      <c r="C154" s="45">
        <v>44835</v>
      </c>
      <c r="D154" t="s">
        <v>815</v>
      </c>
      <c r="E154" s="89">
        <f t="shared" si="9"/>
        <v>75</v>
      </c>
      <c r="F154" s="90">
        <f t="shared" si="10"/>
        <v>62.5</v>
      </c>
      <c r="G154" s="91">
        <f t="shared" si="11"/>
        <v>12.5</v>
      </c>
      <c r="H154" s="83"/>
      <c r="I154" s="13">
        <v>12.5</v>
      </c>
      <c r="J154" s="13">
        <f t="shared" si="12"/>
        <v>0</v>
      </c>
      <c r="K154" s="13"/>
    </row>
    <row r="155" spans="2:11" customFormat="1">
      <c r="B155" s="96" t="s">
        <v>875</v>
      </c>
      <c r="C155" s="45">
        <v>44835</v>
      </c>
      <c r="D155" s="94" t="s">
        <v>815</v>
      </c>
      <c r="E155" s="89">
        <f t="shared" si="9"/>
        <v>75</v>
      </c>
      <c r="F155" s="90">
        <f t="shared" si="10"/>
        <v>62.5</v>
      </c>
      <c r="G155" s="91">
        <f t="shared" si="11"/>
        <v>12.5</v>
      </c>
      <c r="H155" s="83"/>
      <c r="I155" s="13">
        <v>12.5</v>
      </c>
      <c r="J155" s="13">
        <f t="shared" si="12"/>
        <v>0</v>
      </c>
      <c r="K155" s="13"/>
    </row>
    <row r="156" spans="2:11" customFormat="1">
      <c r="B156" s="89" t="s">
        <v>876</v>
      </c>
      <c r="C156" s="45">
        <v>44835</v>
      </c>
      <c r="D156" s="105" t="s">
        <v>815</v>
      </c>
      <c r="E156" s="89">
        <f t="shared" si="9"/>
        <v>75</v>
      </c>
      <c r="F156" s="90">
        <f t="shared" si="10"/>
        <v>62.5</v>
      </c>
      <c r="G156" s="91">
        <f t="shared" si="11"/>
        <v>12.5</v>
      </c>
      <c r="H156" s="83"/>
      <c r="I156" s="13">
        <v>12.5</v>
      </c>
      <c r="J156" s="13">
        <f t="shared" si="12"/>
        <v>0</v>
      </c>
      <c r="K156" s="13"/>
    </row>
    <row r="157" spans="2:11" customFormat="1">
      <c r="B157" s="105" t="s">
        <v>877</v>
      </c>
      <c r="C157" s="45">
        <v>44835</v>
      </c>
      <c r="D157" s="105" t="s">
        <v>815</v>
      </c>
      <c r="E157" s="89">
        <f t="shared" si="9"/>
        <v>300</v>
      </c>
      <c r="F157" s="90">
        <f t="shared" si="10"/>
        <v>250</v>
      </c>
      <c r="G157" s="91">
        <f t="shared" si="11"/>
        <v>50</v>
      </c>
      <c r="H157" s="83"/>
      <c r="I157" s="13">
        <v>50</v>
      </c>
      <c r="J157" s="13">
        <f t="shared" si="12"/>
        <v>0</v>
      </c>
      <c r="K157" s="13"/>
    </row>
    <row r="158" spans="2:11" customFormat="1">
      <c r="B158" s="105" t="s">
        <v>878</v>
      </c>
      <c r="C158" s="45">
        <v>44835</v>
      </c>
      <c r="D158" s="96" t="s">
        <v>815</v>
      </c>
      <c r="E158" s="89">
        <f t="shared" si="9"/>
        <v>75</v>
      </c>
      <c r="F158" s="90">
        <f t="shared" si="10"/>
        <v>62.5</v>
      </c>
      <c r="G158" s="91">
        <f t="shared" si="11"/>
        <v>12.5</v>
      </c>
      <c r="H158" s="83"/>
      <c r="I158" s="13">
        <v>12.5</v>
      </c>
      <c r="J158" s="13">
        <f t="shared" si="12"/>
        <v>0</v>
      </c>
      <c r="K158" s="13"/>
    </row>
    <row r="159" spans="2:11" customFormat="1">
      <c r="B159" s="105" t="s">
        <v>879</v>
      </c>
      <c r="C159" s="45">
        <v>44835</v>
      </c>
      <c r="D159" s="105" t="s">
        <v>815</v>
      </c>
      <c r="E159" s="89">
        <f t="shared" si="9"/>
        <v>300</v>
      </c>
      <c r="F159" s="90">
        <f t="shared" si="10"/>
        <v>250</v>
      </c>
      <c r="G159" s="91">
        <f t="shared" si="11"/>
        <v>50</v>
      </c>
      <c r="H159" s="83"/>
      <c r="I159" s="13">
        <v>50</v>
      </c>
      <c r="J159" s="13">
        <f t="shared" si="12"/>
        <v>0</v>
      </c>
      <c r="K159" s="13"/>
    </row>
    <row r="160" spans="2:11" customFormat="1">
      <c r="B160" s="95" t="s">
        <v>880</v>
      </c>
      <c r="C160" s="72">
        <v>44837</v>
      </c>
      <c r="D160" s="96" t="s">
        <v>815</v>
      </c>
      <c r="E160" s="89">
        <f t="shared" si="9"/>
        <v>75</v>
      </c>
      <c r="F160" s="90">
        <f t="shared" si="10"/>
        <v>62.5</v>
      </c>
      <c r="G160" s="91">
        <f t="shared" si="11"/>
        <v>12.5</v>
      </c>
      <c r="H160" s="83"/>
      <c r="I160" s="13">
        <v>12.5</v>
      </c>
      <c r="J160" s="13">
        <f t="shared" si="12"/>
        <v>0</v>
      </c>
      <c r="K160" s="13"/>
    </row>
    <row r="161" spans="2:11" customFormat="1">
      <c r="B161" s="105" t="s">
        <v>881</v>
      </c>
      <c r="C161" s="93">
        <v>44837</v>
      </c>
      <c r="D161" s="105" t="s">
        <v>815</v>
      </c>
      <c r="E161" s="89">
        <f t="shared" si="9"/>
        <v>75</v>
      </c>
      <c r="F161" s="90">
        <f t="shared" si="10"/>
        <v>62.5</v>
      </c>
      <c r="G161" s="91">
        <f t="shared" si="11"/>
        <v>12.5</v>
      </c>
      <c r="H161" s="83"/>
      <c r="I161" s="13">
        <v>12.5</v>
      </c>
      <c r="J161" s="13">
        <f t="shared" si="12"/>
        <v>0</v>
      </c>
    </row>
    <row r="162" spans="2:11" customFormat="1">
      <c r="B162" s="95" t="s">
        <v>882</v>
      </c>
      <c r="C162" s="93">
        <v>44844</v>
      </c>
      <c r="D162" s="96" t="s">
        <v>394</v>
      </c>
      <c r="E162" s="89">
        <f t="shared" si="9"/>
        <v>87.78</v>
      </c>
      <c r="F162" s="90">
        <f t="shared" si="10"/>
        <v>73.150000000000006</v>
      </c>
      <c r="G162" s="91">
        <f t="shared" si="11"/>
        <v>14.630000000000003</v>
      </c>
      <c r="H162" s="84"/>
      <c r="I162" s="13">
        <v>14.63</v>
      </c>
      <c r="J162" s="13">
        <f t="shared" si="12"/>
        <v>0</v>
      </c>
    </row>
    <row r="163" spans="2:11" customFormat="1">
      <c r="B163" s="95" t="s">
        <v>883</v>
      </c>
      <c r="C163" s="93">
        <v>44844</v>
      </c>
      <c r="D163" s="96" t="s">
        <v>826</v>
      </c>
      <c r="E163" s="89">
        <f t="shared" si="9"/>
        <v>4800</v>
      </c>
      <c r="F163" s="90">
        <f t="shared" si="10"/>
        <v>4000</v>
      </c>
      <c r="G163" s="91">
        <f t="shared" si="11"/>
        <v>800</v>
      </c>
      <c r="H163" s="84"/>
      <c r="I163" s="13">
        <v>800</v>
      </c>
      <c r="J163" s="13">
        <f t="shared" si="12"/>
        <v>0</v>
      </c>
    </row>
    <row r="164" spans="2:11" customFormat="1">
      <c r="B164" s="96" t="s">
        <v>884</v>
      </c>
      <c r="C164" s="93">
        <v>44845</v>
      </c>
      <c r="D164" s="96" t="s">
        <v>395</v>
      </c>
      <c r="E164" s="89">
        <f t="shared" si="9"/>
        <v>3330.5399999999995</v>
      </c>
      <c r="F164" s="40">
        <f>I164/0.2</f>
        <v>2775.45</v>
      </c>
      <c r="G164" s="91">
        <f>+F164*0.2</f>
        <v>555.09</v>
      </c>
      <c r="H164" s="84"/>
      <c r="I164" s="13">
        <v>555.09</v>
      </c>
      <c r="J164" s="13">
        <f t="shared" si="12"/>
        <v>0</v>
      </c>
    </row>
    <row r="165" spans="2:11" customFormat="1">
      <c r="B165" s="105" t="s">
        <v>777</v>
      </c>
      <c r="C165" s="93">
        <v>44849</v>
      </c>
      <c r="D165" s="96" t="s">
        <v>496</v>
      </c>
      <c r="E165" s="95">
        <f>F165*1.2</f>
        <v>360</v>
      </c>
      <c r="F165" s="90">
        <f>I165/0.2</f>
        <v>300</v>
      </c>
      <c r="G165" s="91">
        <f>+F165*0.2</f>
        <v>60</v>
      </c>
      <c r="H165" s="84"/>
      <c r="I165" s="13">
        <v>60</v>
      </c>
      <c r="J165" s="13">
        <f t="shared" si="12"/>
        <v>0</v>
      </c>
    </row>
    <row r="166" spans="2:11" customFormat="1">
      <c r="B166" s="95" t="s">
        <v>501</v>
      </c>
      <c r="C166" s="93">
        <v>44849</v>
      </c>
      <c r="D166" s="94" t="s">
        <v>126</v>
      </c>
      <c r="E166" s="95">
        <f t="shared" ref="E166:E173" si="13">F166*1.2</f>
        <v>16.86</v>
      </c>
      <c r="F166" s="90">
        <f t="shared" ref="F166:F173" si="14">I166/0.2</f>
        <v>14.049999999999999</v>
      </c>
      <c r="G166" s="91">
        <f t="shared" ref="G166:G172" si="15">+F166*0.2</f>
        <v>2.81</v>
      </c>
      <c r="H166" s="84"/>
      <c r="I166" s="13">
        <v>2.81</v>
      </c>
      <c r="J166" s="13">
        <f t="shared" si="12"/>
        <v>0</v>
      </c>
    </row>
    <row r="167" spans="2:11" customFormat="1">
      <c r="B167" s="95" t="s">
        <v>885</v>
      </c>
      <c r="C167" s="93">
        <v>44849</v>
      </c>
      <c r="D167" s="94" t="s">
        <v>827</v>
      </c>
      <c r="E167" s="95">
        <f t="shared" si="13"/>
        <v>385.37999999999994</v>
      </c>
      <c r="F167" s="90">
        <f t="shared" si="14"/>
        <v>321.14999999999998</v>
      </c>
      <c r="G167" s="91">
        <f t="shared" si="15"/>
        <v>64.23</v>
      </c>
      <c r="H167" s="84"/>
      <c r="I167" s="13">
        <v>64.23</v>
      </c>
      <c r="J167" s="13">
        <f t="shared" si="12"/>
        <v>0</v>
      </c>
    </row>
    <row r="168" spans="2:11" customFormat="1" hidden="1" outlineLevel="1">
      <c r="B168" s="95"/>
      <c r="C168" s="93"/>
      <c r="D168" s="94"/>
      <c r="E168" s="95">
        <f t="shared" si="13"/>
        <v>0</v>
      </c>
      <c r="F168" s="90">
        <f t="shared" si="14"/>
        <v>0</v>
      </c>
      <c r="G168" s="91">
        <f t="shared" si="15"/>
        <v>0</v>
      </c>
      <c r="H168" s="84"/>
      <c r="I168" s="13"/>
      <c r="J168" s="13">
        <f t="shared" si="12"/>
        <v>0</v>
      </c>
    </row>
    <row r="169" spans="2:11" customFormat="1" hidden="1" outlineLevel="1">
      <c r="B169" s="95"/>
      <c r="C169" s="93"/>
      <c r="D169" s="94"/>
      <c r="E169" s="95">
        <f t="shared" si="13"/>
        <v>0</v>
      </c>
      <c r="F169" s="90">
        <f t="shared" si="14"/>
        <v>0</v>
      </c>
      <c r="G169" s="91">
        <f t="shared" si="15"/>
        <v>0</v>
      </c>
      <c r="H169" s="84"/>
      <c r="I169" s="13"/>
      <c r="J169" s="13">
        <f t="shared" si="12"/>
        <v>0</v>
      </c>
    </row>
    <row r="170" spans="2:11" customFormat="1" hidden="1" outlineLevel="1">
      <c r="B170" s="95"/>
      <c r="C170" s="93"/>
      <c r="D170" s="94"/>
      <c r="E170" s="95">
        <f t="shared" si="13"/>
        <v>0</v>
      </c>
      <c r="F170" s="90">
        <f t="shared" si="14"/>
        <v>0</v>
      </c>
      <c r="G170" s="91">
        <f t="shared" si="15"/>
        <v>0</v>
      </c>
      <c r="H170" s="84"/>
      <c r="I170" s="13"/>
      <c r="J170" s="13">
        <f t="shared" si="12"/>
        <v>0</v>
      </c>
    </row>
    <row r="171" spans="2:11" customFormat="1" hidden="1" outlineLevel="1">
      <c r="B171" s="95"/>
      <c r="C171" s="93"/>
      <c r="D171" s="94"/>
      <c r="E171" s="95">
        <f t="shared" si="13"/>
        <v>0</v>
      </c>
      <c r="F171" s="90">
        <f t="shared" si="14"/>
        <v>0</v>
      </c>
      <c r="G171" s="91">
        <f t="shared" si="15"/>
        <v>0</v>
      </c>
      <c r="H171" s="84"/>
      <c r="I171" s="13"/>
      <c r="J171" s="13">
        <f t="shared" si="12"/>
        <v>0</v>
      </c>
    </row>
    <row r="172" spans="2:11" customFormat="1" hidden="1" outlineLevel="1">
      <c r="B172" s="95"/>
      <c r="C172" s="93"/>
      <c r="D172" s="94"/>
      <c r="E172" s="95">
        <f t="shared" si="13"/>
        <v>0</v>
      </c>
      <c r="F172" s="90">
        <f t="shared" si="14"/>
        <v>0</v>
      </c>
      <c r="G172" s="91">
        <f t="shared" si="15"/>
        <v>0</v>
      </c>
      <c r="H172" s="84"/>
      <c r="J172" s="13">
        <f t="shared" si="12"/>
        <v>0</v>
      </c>
    </row>
    <row r="173" spans="2:11" customFormat="1" hidden="1" outlineLevel="1">
      <c r="B173" s="92"/>
      <c r="C173" s="93"/>
      <c r="D173" s="94"/>
      <c r="E173" s="95">
        <f t="shared" si="13"/>
        <v>0</v>
      </c>
      <c r="F173" s="90">
        <f t="shared" si="14"/>
        <v>0</v>
      </c>
      <c r="G173" s="91">
        <f t="shared" ref="G173" si="16">F173*0.2</f>
        <v>0</v>
      </c>
      <c r="H173" s="84"/>
      <c r="J173" s="13">
        <f t="shared" si="12"/>
        <v>0</v>
      </c>
    </row>
    <row r="174" spans="2:11" customFormat="1" hidden="1" outlineLevel="1">
      <c r="B174" s="94"/>
      <c r="C174" s="93"/>
      <c r="D174" s="94"/>
      <c r="E174" s="95"/>
      <c r="F174" s="90"/>
      <c r="G174" s="95"/>
      <c r="H174" s="84"/>
    </row>
    <row r="175" spans="2:11" customFormat="1" collapsed="1">
      <c r="C175" s="1"/>
      <c r="D175" s="35" t="s">
        <v>12</v>
      </c>
      <c r="E175" s="46">
        <f>SUM(E107:E174)</f>
        <v>100443.78</v>
      </c>
      <c r="F175" s="46">
        <f>SUM(F107:F174)</f>
        <v>83703.149999999994</v>
      </c>
      <c r="G175" s="46">
        <f>ROUND(SUM(G107:G174),0)</f>
        <v>16741</v>
      </c>
      <c r="H175" s="75"/>
      <c r="K175">
        <v>445661</v>
      </c>
    </row>
    <row r="176" spans="2:11" customFormat="1" ht="15.75" thickBot="1">
      <c r="C176" s="1"/>
      <c r="D176" s="3"/>
      <c r="E176" s="51"/>
      <c r="F176" s="51"/>
      <c r="G176" s="51"/>
      <c r="H176" s="75"/>
    </row>
    <row r="177" spans="2:11" customFormat="1" ht="15.75" thickBot="1">
      <c r="B177" s="188" t="s">
        <v>76</v>
      </c>
      <c r="C177" s="189"/>
      <c r="D177" s="189"/>
      <c r="E177" s="189"/>
      <c r="F177" s="189"/>
      <c r="G177" s="190"/>
      <c r="H177" s="5"/>
    </row>
    <row r="178" spans="2:11" customFormat="1">
      <c r="B178" s="3" t="s">
        <v>241</v>
      </c>
      <c r="C178" s="1"/>
      <c r="E178" s="6"/>
      <c r="F178" s="6"/>
      <c r="G178" s="6"/>
      <c r="H178" s="6"/>
    </row>
    <row r="179" spans="2:11" customFormat="1">
      <c r="B179" s="35" t="s">
        <v>0</v>
      </c>
      <c r="C179" s="36" t="s">
        <v>73</v>
      </c>
      <c r="D179" s="35" t="s">
        <v>16</v>
      </c>
      <c r="E179" s="37" t="s">
        <v>2</v>
      </c>
      <c r="F179" s="37" t="s">
        <v>3</v>
      </c>
      <c r="G179" s="37" t="s">
        <v>4</v>
      </c>
      <c r="H179" s="6"/>
    </row>
    <row r="180" spans="2:11" customFormat="1">
      <c r="B180" s="38" t="s">
        <v>787</v>
      </c>
      <c r="C180" s="1">
        <v>44837</v>
      </c>
      <c r="D180" s="116" t="s">
        <v>468</v>
      </c>
      <c r="E180" s="40"/>
      <c r="F180" s="40">
        <v>1667.1999999999998</v>
      </c>
      <c r="G180" s="40">
        <v>333.44</v>
      </c>
      <c r="H180" s="74"/>
    </row>
    <row r="181" spans="2:11" customFormat="1">
      <c r="B181" s="38"/>
      <c r="C181" s="38"/>
      <c r="D181" s="39"/>
      <c r="E181" s="40"/>
      <c r="F181" s="40"/>
      <c r="G181" s="40"/>
      <c r="H181" s="13"/>
    </row>
    <row r="182" spans="2:11" customFormat="1">
      <c r="B182" s="3"/>
      <c r="C182" s="8"/>
      <c r="D182" s="35" t="s">
        <v>12</v>
      </c>
      <c r="E182" s="46">
        <f>SUM(E181:E181)</f>
        <v>0</v>
      </c>
      <c r="F182" s="46">
        <f>ROUND(SUM(F180:F181),0)</f>
        <v>1667</v>
      </c>
      <c r="G182" s="142">
        <f>SUM(G180:G181)</f>
        <v>333.44</v>
      </c>
      <c r="H182" s="75"/>
      <c r="K182" t="s">
        <v>302</v>
      </c>
    </row>
    <row r="183" spans="2:11" customFormat="1">
      <c r="C183" s="1"/>
      <c r="D183" s="3"/>
      <c r="E183" s="51"/>
      <c r="F183" s="51"/>
      <c r="G183" s="51"/>
      <c r="H183" s="75"/>
    </row>
    <row r="184" spans="2:11" customFormat="1">
      <c r="C184" s="1"/>
      <c r="D184" s="3"/>
      <c r="E184" s="51"/>
      <c r="F184" s="51"/>
      <c r="G184" s="51"/>
      <c r="H184" s="75"/>
    </row>
    <row r="185" spans="2:11" customFormat="1" ht="15.75" thickBot="1">
      <c r="C185" s="1"/>
      <c r="E185" s="15"/>
      <c r="F185" s="15"/>
      <c r="G185" s="15"/>
      <c r="H185" s="81"/>
    </row>
    <row r="186" spans="2:11" customFormat="1" ht="15.75" thickBot="1">
      <c r="B186" s="188" t="s">
        <v>6</v>
      </c>
      <c r="C186" s="189"/>
      <c r="D186" s="189"/>
      <c r="E186" s="189"/>
      <c r="F186" s="189"/>
      <c r="G186" s="190"/>
      <c r="H186" s="5"/>
    </row>
    <row r="187" spans="2:11" customFormat="1">
      <c r="B187" s="135"/>
      <c r="C187" s="135"/>
      <c r="D187" s="135"/>
      <c r="E187" s="135"/>
      <c r="F187" s="135"/>
      <c r="G187" s="135"/>
      <c r="H187" s="5"/>
    </row>
    <row r="188" spans="2:11" customFormat="1">
      <c r="B188" s="3" t="s">
        <v>694</v>
      </c>
      <c r="C188" s="1"/>
      <c r="D188" s="3"/>
      <c r="E188" s="6"/>
      <c r="F188" s="6"/>
      <c r="G188" s="6"/>
      <c r="H188" s="5"/>
    </row>
    <row r="189" spans="2:11" customFormat="1">
      <c r="C189" s="1"/>
      <c r="D189" s="3"/>
      <c r="E189" s="6"/>
      <c r="F189" s="6"/>
      <c r="G189" s="6"/>
      <c r="H189" s="5"/>
    </row>
    <row r="190" spans="2:11" customFormat="1">
      <c r="B190" s="35" t="s">
        <v>0</v>
      </c>
      <c r="C190" s="36" t="s">
        <v>73</v>
      </c>
      <c r="D190" s="35" t="s">
        <v>16</v>
      </c>
      <c r="E190" s="37" t="s">
        <v>2</v>
      </c>
      <c r="F190" s="37" t="s">
        <v>3</v>
      </c>
      <c r="G190" s="37" t="s">
        <v>4</v>
      </c>
      <c r="H190" s="5"/>
    </row>
    <row r="191" spans="2:11" customFormat="1">
      <c r="B191" s="39"/>
      <c r="C191" s="38"/>
      <c r="D191" s="43"/>
      <c r="E191" s="41"/>
      <c r="F191" s="40"/>
      <c r="G191" s="44"/>
      <c r="H191" s="5"/>
    </row>
    <row r="192" spans="2:11" customFormat="1">
      <c r="B192" s="39"/>
      <c r="C192" s="38"/>
      <c r="D192" s="43"/>
      <c r="E192" s="40"/>
      <c r="F192" s="40"/>
      <c r="G192" s="44"/>
      <c r="H192" s="5"/>
    </row>
    <row r="193" spans="2:11" customFormat="1">
      <c r="C193" s="1"/>
      <c r="D193" s="43"/>
      <c r="E193" s="40"/>
      <c r="F193" s="40"/>
      <c r="G193" s="44"/>
      <c r="H193" s="5"/>
    </row>
    <row r="194" spans="2:11" customFormat="1">
      <c r="C194" s="1"/>
      <c r="D194" s="35" t="s">
        <v>13</v>
      </c>
      <c r="E194" s="37"/>
      <c r="F194" s="37">
        <f>F191+F192</f>
        <v>0</v>
      </c>
      <c r="G194" s="143">
        <f>ROUND(SUM(G191:G192),0)</f>
        <v>0</v>
      </c>
      <c r="H194" s="5"/>
    </row>
    <row r="195" spans="2:11" customFormat="1">
      <c r="B195" s="135"/>
      <c r="C195" s="135"/>
      <c r="D195" s="135"/>
      <c r="E195" s="135"/>
      <c r="F195" s="135"/>
      <c r="G195" s="135"/>
      <c r="H195" s="5"/>
    </row>
    <row r="196" spans="2:11" customFormat="1">
      <c r="B196" s="10" t="s">
        <v>695</v>
      </c>
      <c r="C196" s="1"/>
      <c r="E196" s="6"/>
      <c r="F196" s="6"/>
      <c r="G196" s="6"/>
      <c r="H196" s="6"/>
    </row>
    <row r="197" spans="2:11" customFormat="1">
      <c r="B197" s="35" t="s">
        <v>0</v>
      </c>
      <c r="C197" s="36" t="s">
        <v>73</v>
      </c>
      <c r="D197" s="35" t="s">
        <v>16</v>
      </c>
      <c r="E197" s="37" t="s">
        <v>2</v>
      </c>
      <c r="F197" s="37" t="s">
        <v>3</v>
      </c>
      <c r="G197" s="37" t="s">
        <v>4</v>
      </c>
      <c r="H197" s="6"/>
    </row>
    <row r="198" spans="2:11" customFormat="1">
      <c r="B198" s="39" t="s">
        <v>789</v>
      </c>
      <c r="C198" s="38">
        <v>44835</v>
      </c>
      <c r="D198" s="43" t="s">
        <v>163</v>
      </c>
      <c r="E198" s="41"/>
      <c r="F198" s="132">
        <v>6687.9999999999991</v>
      </c>
      <c r="G198" s="44">
        <v>1337.6</v>
      </c>
      <c r="H198" s="76"/>
    </row>
    <row r="199" spans="2:11" customFormat="1">
      <c r="B199" s="39" t="s">
        <v>790</v>
      </c>
      <c r="C199" s="38">
        <v>44835</v>
      </c>
      <c r="D199" s="43" t="s">
        <v>163</v>
      </c>
      <c r="E199" s="41"/>
      <c r="F199" s="40">
        <v>6441</v>
      </c>
      <c r="G199" s="44">
        <v>1288.2</v>
      </c>
      <c r="H199" s="76"/>
    </row>
    <row r="200" spans="2:11" customFormat="1">
      <c r="B200" s="39" t="s">
        <v>791</v>
      </c>
      <c r="C200" s="38">
        <v>44835</v>
      </c>
      <c r="D200" s="43" t="s">
        <v>163</v>
      </c>
      <c r="E200" s="41"/>
      <c r="F200" s="40">
        <v>6687.9999999999991</v>
      </c>
      <c r="G200" s="44">
        <v>1337.6</v>
      </c>
      <c r="H200" s="76"/>
    </row>
    <row r="201" spans="2:11" customFormat="1">
      <c r="B201" s="39" t="s">
        <v>792</v>
      </c>
      <c r="C201" s="38">
        <v>44835</v>
      </c>
      <c r="D201" s="43" t="s">
        <v>393</v>
      </c>
      <c r="E201" s="41"/>
      <c r="F201" s="40">
        <v>1990</v>
      </c>
      <c r="G201" s="44">
        <v>398</v>
      </c>
      <c r="H201" s="76"/>
    </row>
    <row r="202" spans="2:11" customFormat="1">
      <c r="B202" s="39" t="s">
        <v>793</v>
      </c>
      <c r="C202" s="38">
        <v>44835</v>
      </c>
      <c r="D202" s="43" t="s">
        <v>520</v>
      </c>
      <c r="E202" s="41"/>
      <c r="F202" s="40">
        <v>7392</v>
      </c>
      <c r="G202" s="44">
        <v>1478.4</v>
      </c>
      <c r="H202" s="76"/>
      <c r="K202" s="13">
        <f>F209-F47</f>
        <v>0</v>
      </c>
    </row>
    <row r="203" spans="2:11" customFormat="1">
      <c r="B203" s="39" t="s">
        <v>794</v>
      </c>
      <c r="C203" s="38">
        <v>44835</v>
      </c>
      <c r="D203" s="43" t="s">
        <v>535</v>
      </c>
      <c r="E203" s="41"/>
      <c r="F203" s="40">
        <v>1043.25</v>
      </c>
      <c r="G203" s="44">
        <v>208.65</v>
      </c>
      <c r="H203" s="76"/>
    </row>
    <row r="204" spans="2:11" customFormat="1">
      <c r="B204" s="39" t="s">
        <v>795</v>
      </c>
      <c r="C204" s="38">
        <v>44838</v>
      </c>
      <c r="D204" s="43" t="s">
        <v>788</v>
      </c>
      <c r="E204" s="41"/>
      <c r="F204" s="132">
        <v>2134</v>
      </c>
      <c r="G204" s="44">
        <v>426.8</v>
      </c>
      <c r="H204" s="76"/>
    </row>
    <row r="205" spans="2:11" customFormat="1">
      <c r="B205" s="39" t="s">
        <v>796</v>
      </c>
      <c r="C205" s="38">
        <v>44844</v>
      </c>
      <c r="D205" s="43" t="s">
        <v>393</v>
      </c>
      <c r="E205" s="41"/>
      <c r="F205" s="40">
        <v>205</v>
      </c>
      <c r="G205" s="44">
        <v>41</v>
      </c>
      <c r="H205" s="76"/>
    </row>
    <row r="206" spans="2:11" customFormat="1" outlineLevel="1">
      <c r="B206" s="39"/>
      <c r="C206" s="38"/>
      <c r="D206" s="43"/>
      <c r="E206" s="41"/>
      <c r="F206" s="40"/>
      <c r="G206" s="44"/>
      <c r="H206" s="76"/>
    </row>
    <row r="207" spans="2:11" customFormat="1" outlineLevel="1">
      <c r="B207" s="39"/>
      <c r="C207" s="38"/>
      <c r="D207" s="43"/>
      <c r="E207" s="40"/>
      <c r="F207" s="41"/>
      <c r="G207" s="44"/>
      <c r="H207" s="76"/>
    </row>
    <row r="208" spans="2:11" customFormat="1" outlineLevel="1">
      <c r="B208" s="39"/>
      <c r="C208" s="38"/>
      <c r="D208" s="43"/>
      <c r="E208" s="40"/>
      <c r="F208" s="41"/>
      <c r="G208" s="44">
        <f t="shared" ref="G208" si="17">F208*0.2</f>
        <v>0</v>
      </c>
      <c r="H208" s="76"/>
      <c r="J208" s="9"/>
    </row>
    <row r="209" spans="2:11" customFormat="1">
      <c r="C209" s="1"/>
      <c r="D209" s="35" t="s">
        <v>13</v>
      </c>
      <c r="E209" s="37"/>
      <c r="F209" s="37">
        <f>SUM(F198:F208)</f>
        <v>32581.25</v>
      </c>
      <c r="G209" s="143">
        <f>SUM(G198:G208)</f>
        <v>6516.2499999999991</v>
      </c>
      <c r="H209" s="6"/>
      <c r="K209" t="s">
        <v>303</v>
      </c>
    </row>
    <row r="210" spans="2:11" customFormat="1" ht="15.75" thickBot="1">
      <c r="C210" s="1"/>
      <c r="E210" s="13"/>
      <c r="F210" s="13"/>
      <c r="G210" s="13"/>
      <c r="H210" s="13"/>
    </row>
    <row r="211" spans="2:11" customFormat="1" ht="15.75" thickBot="1">
      <c r="B211" s="191" t="s">
        <v>285</v>
      </c>
      <c r="C211" s="192"/>
      <c r="D211" s="192"/>
      <c r="E211" s="20"/>
      <c r="F211" s="20"/>
      <c r="G211" s="21">
        <f>ROUND(G102+G175+G182+G194+G209,0)</f>
        <v>24314</v>
      </c>
      <c r="H211" s="79"/>
      <c r="I211" s="6" t="s">
        <v>286</v>
      </c>
    </row>
    <row r="212" spans="2:11" customFormat="1">
      <c r="C212" s="1"/>
      <c r="E212" s="13"/>
      <c r="F212" s="13"/>
      <c r="G212" s="13"/>
      <c r="H212" s="13"/>
      <c r="J212" s="12"/>
    </row>
    <row r="214" spans="2:11" customFormat="1">
      <c r="C214" s="1"/>
      <c r="D214" s="3" t="s">
        <v>8</v>
      </c>
      <c r="E214" s="6"/>
      <c r="F214" s="6"/>
      <c r="G214" s="6">
        <f>'09.2022'!G187</f>
        <v>0</v>
      </c>
      <c r="H214" s="6"/>
      <c r="I214" s="6" t="s">
        <v>289</v>
      </c>
      <c r="J214" s="9"/>
    </row>
    <row r="215" spans="2:11" customFormat="1" ht="15.75" thickBot="1">
      <c r="C215" s="1"/>
      <c r="D215" s="3"/>
      <c r="E215" s="6"/>
      <c r="F215" s="6"/>
      <c r="G215" s="6"/>
      <c r="H215" s="6"/>
      <c r="J215" s="9"/>
    </row>
    <row r="216" spans="2:11" customFormat="1" ht="15.75" thickBot="1">
      <c r="B216" s="198" t="s">
        <v>287</v>
      </c>
      <c r="C216" s="199"/>
      <c r="D216" s="199"/>
      <c r="E216" s="103"/>
      <c r="F216" s="103"/>
      <c r="G216" s="104">
        <f>G83+G211+G214</f>
        <v>24463</v>
      </c>
      <c r="H216" s="79"/>
      <c r="I216" s="6" t="s">
        <v>288</v>
      </c>
    </row>
    <row r="217" spans="2:11" customFormat="1">
      <c r="C217" s="1"/>
      <c r="D217" s="3"/>
      <c r="E217" s="6"/>
      <c r="F217" s="6"/>
      <c r="G217" s="6"/>
      <c r="H217" s="6"/>
    </row>
    <row r="218" spans="2:11" customFormat="1">
      <c r="C218" s="1"/>
      <c r="D218" s="3" t="s">
        <v>250</v>
      </c>
      <c r="E218" s="6"/>
      <c r="F218" s="6"/>
      <c r="G218" s="16">
        <f>IF((G58-G216)&gt;0,(G58-G216),0)</f>
        <v>0</v>
      </c>
      <c r="H218" s="85"/>
      <c r="I218" s="6" t="s">
        <v>290</v>
      </c>
    </row>
    <row r="219" spans="2:11" customFormat="1">
      <c r="C219" s="1"/>
      <c r="D219" s="3"/>
      <c r="E219" s="6"/>
      <c r="F219" s="6"/>
      <c r="G219" s="6"/>
      <c r="H219" s="6"/>
    </row>
    <row r="220" spans="2:11" customFormat="1">
      <c r="C220" s="1"/>
      <c r="D220" s="3" t="s">
        <v>9</v>
      </c>
      <c r="E220" s="6"/>
      <c r="F220" s="6"/>
      <c r="G220" s="16">
        <f>IF((G58-G216)&lt;0,-(G58-G216),0)</f>
        <v>17613</v>
      </c>
      <c r="H220" s="85"/>
      <c r="I220" s="6" t="s">
        <v>291</v>
      </c>
    </row>
    <row r="222" spans="2:11" customFormat="1">
      <c r="C222" s="1"/>
      <c r="D222" s="3" t="s">
        <v>251</v>
      </c>
      <c r="E222" s="13"/>
      <c r="F222" s="13"/>
      <c r="G222" s="6"/>
      <c r="H222" s="6"/>
      <c r="I222" s="6" t="s">
        <v>292</v>
      </c>
    </row>
    <row r="223" spans="2:11" customFormat="1">
      <c r="C223" s="1"/>
      <c r="D223" s="3"/>
      <c r="E223" s="13"/>
      <c r="F223" s="13"/>
      <c r="G223" s="6"/>
      <c r="H223" s="6"/>
    </row>
    <row r="224" spans="2:11" customFormat="1">
      <c r="C224" s="1"/>
      <c r="D224" s="3" t="s">
        <v>252</v>
      </c>
      <c r="E224" s="13"/>
      <c r="F224" s="13"/>
      <c r="G224" s="6">
        <f>+G220-G222</f>
        <v>17613</v>
      </c>
      <c r="H224" s="6"/>
      <c r="I224" s="6" t="s">
        <v>293</v>
      </c>
    </row>
  </sheetData>
  <autoFilter ref="B106:G173" xr:uid="{0A74FEDC-2AFF-4E71-B1D9-F09573DBF6E8}"/>
  <mergeCells count="13">
    <mergeCell ref="B216:D216"/>
    <mergeCell ref="B63:G63"/>
    <mergeCell ref="B72:G72"/>
    <mergeCell ref="B83:D83"/>
    <mergeCell ref="B177:G177"/>
    <mergeCell ref="B186:G186"/>
    <mergeCell ref="B211:D211"/>
    <mergeCell ref="B58:D58"/>
    <mergeCell ref="B4:G4"/>
    <mergeCell ref="B6:G6"/>
    <mergeCell ref="B17:G17"/>
    <mergeCell ref="B28:G28"/>
    <mergeCell ref="B34:G34"/>
  </mergeCells>
  <pageMargins left="0.7" right="0.7" top="0.75" bottom="0.75" header="0.3" footer="0.3"/>
  <pageSetup paperSize="9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E802-D552-42FC-A285-5E8FEC6490A1}">
  <sheetPr filterMode="1"/>
  <dimension ref="A1:M222"/>
  <sheetViews>
    <sheetView showGridLines="0" zoomScale="90" zoomScaleNormal="90" zoomScaleSheetLayoutView="80" workbookViewId="0">
      <pane ySplit="8" topLeftCell="A90" activePane="bottomLeft" state="frozen"/>
      <selection activeCell="C2" sqref="C2"/>
      <selection pane="bottomLeft" activeCell="C2" sqref="C2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1:13" ht="15.75" thickBot="1"/>
    <row r="2" spans="1:13" ht="15.75" thickBot="1">
      <c r="B2" s="26" t="s">
        <v>15</v>
      </c>
      <c r="C2" s="25">
        <v>44866</v>
      </c>
    </row>
    <row r="3" spans="1:13" ht="15.75" thickBot="1">
      <c r="B3" s="7"/>
    </row>
    <row r="4" spans="1:13" ht="19.5" thickBot="1">
      <c r="B4" s="193" t="s">
        <v>17</v>
      </c>
      <c r="C4" s="194"/>
      <c r="D4" s="194"/>
      <c r="E4" s="194"/>
      <c r="F4" s="194"/>
      <c r="G4" s="195"/>
      <c r="H4" s="73"/>
    </row>
    <row r="5" spans="1:13" ht="19.5" thickBot="1">
      <c r="C5" s="2"/>
    </row>
    <row r="6" spans="1:13" ht="15.75" thickBot="1">
      <c r="B6" s="188" t="s">
        <v>7</v>
      </c>
      <c r="C6" s="189"/>
      <c r="D6" s="189"/>
      <c r="E6" s="189"/>
      <c r="F6" s="189"/>
      <c r="G6" s="190"/>
      <c r="H6" s="5"/>
    </row>
    <row r="7" spans="1:13">
      <c r="B7" s="3" t="s">
        <v>248</v>
      </c>
      <c r="C7" s="4"/>
      <c r="D7" s="5"/>
      <c r="E7" s="14"/>
      <c r="F7" s="14"/>
      <c r="G7" s="14"/>
      <c r="H7" s="14"/>
    </row>
    <row r="8" spans="1:13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1:13">
      <c r="B9" s="38"/>
      <c r="C9" s="53">
        <v>44879</v>
      </c>
      <c r="D9" s="69" t="s">
        <v>886</v>
      </c>
      <c r="E9" s="40"/>
      <c r="F9" s="41">
        <v>75000</v>
      </c>
      <c r="G9" s="41"/>
    </row>
    <row r="10" spans="1:13">
      <c r="B10" s="106"/>
      <c r="C10" s="53">
        <v>44882</v>
      </c>
      <c r="D10" s="39" t="s">
        <v>747</v>
      </c>
      <c r="E10" s="40"/>
      <c r="F10" s="41">
        <v>161116.06</v>
      </c>
      <c r="G10" s="41"/>
    </row>
    <row r="11" spans="1:13">
      <c r="B11" s="106"/>
      <c r="C11" s="53">
        <v>44893</v>
      </c>
      <c r="D11" s="39" t="s">
        <v>886</v>
      </c>
      <c r="E11" s="40"/>
      <c r="F11" s="41">
        <v>100000</v>
      </c>
      <c r="G11" s="41"/>
    </row>
    <row r="12" spans="1:13">
      <c r="B12" s="106"/>
      <c r="C12" s="53"/>
      <c r="D12" s="39"/>
      <c r="E12" s="40"/>
      <c r="F12" s="41"/>
      <c r="G12" s="41"/>
    </row>
    <row r="13" spans="1:13">
      <c r="B13" s="106"/>
      <c r="C13" s="53"/>
      <c r="D13" s="39"/>
      <c r="E13" s="40"/>
      <c r="F13" s="41"/>
      <c r="G13" s="41"/>
    </row>
    <row r="14" spans="1:13">
      <c r="B14" s="106"/>
      <c r="C14" s="53"/>
      <c r="D14" s="39"/>
      <c r="E14" s="40"/>
      <c r="F14" s="41"/>
      <c r="G14" s="41"/>
    </row>
    <row r="15" spans="1:13" s="123" customFormat="1">
      <c r="A15" s="3"/>
      <c r="B15" s="3"/>
      <c r="C15" s="8"/>
      <c r="D15" s="35" t="s">
        <v>12</v>
      </c>
      <c r="E15" s="37"/>
      <c r="F15" s="37">
        <f>ROUND(SUM(F9:F14),0)</f>
        <v>336116</v>
      </c>
      <c r="G15" s="37"/>
      <c r="H15" s="6"/>
      <c r="I15" s="6" t="s">
        <v>298</v>
      </c>
      <c r="J15" s="3"/>
      <c r="K15" s="3"/>
      <c r="L15" s="3"/>
      <c r="M15" s="3"/>
    </row>
    <row r="16" spans="1:13" ht="15.75" thickBot="1"/>
    <row r="17" spans="1:13" ht="15.75" thickBot="1">
      <c r="B17" s="188" t="s">
        <v>76</v>
      </c>
      <c r="C17" s="189"/>
      <c r="D17" s="189"/>
      <c r="E17" s="189"/>
      <c r="F17" s="189"/>
      <c r="G17" s="190"/>
      <c r="H17" s="5"/>
    </row>
    <row r="18" spans="1:13">
      <c r="B18" s="3" t="s">
        <v>241</v>
      </c>
      <c r="E18" s="6"/>
      <c r="F18" s="6"/>
      <c r="G18" s="6"/>
      <c r="H18" s="6"/>
    </row>
    <row r="19" spans="1:13">
      <c r="B19" s="35" t="s">
        <v>0</v>
      </c>
      <c r="C19" s="36" t="s">
        <v>73</v>
      </c>
      <c r="D19" s="35" t="s">
        <v>16</v>
      </c>
      <c r="E19" s="37" t="s">
        <v>2</v>
      </c>
      <c r="F19" s="37" t="s">
        <v>3</v>
      </c>
      <c r="G19" s="37" t="s">
        <v>4</v>
      </c>
      <c r="H19" s="6"/>
    </row>
    <row r="20" spans="1:13">
      <c r="B20" s="39" t="s">
        <v>887</v>
      </c>
      <c r="C20" s="1">
        <v>44880</v>
      </c>
      <c r="D20" t="s">
        <v>468</v>
      </c>
      <c r="E20" s="40"/>
      <c r="F20" s="40">
        <v>1667.2</v>
      </c>
      <c r="G20" s="40">
        <v>333.44</v>
      </c>
      <c r="H20" s="74"/>
      <c r="J20">
        <f>+F20*0.2</f>
        <v>333.44000000000005</v>
      </c>
    </row>
    <row r="21" spans="1:13">
      <c r="B21" s="38"/>
      <c r="C21" s="38"/>
      <c r="D21" s="39"/>
      <c r="E21" s="40"/>
      <c r="F21" s="40">
        <f>G21/0.2</f>
        <v>0</v>
      </c>
      <c r="G21" s="40"/>
      <c r="H21" s="74"/>
    </row>
    <row r="22" spans="1:13">
      <c r="B22" s="38"/>
      <c r="C22" s="38"/>
      <c r="D22" s="39"/>
      <c r="E22" s="40"/>
      <c r="F22" s="40"/>
      <c r="G22" s="40"/>
      <c r="H22" s="74"/>
    </row>
    <row r="23" spans="1:13" hidden="1" outlineLevel="1">
      <c r="B23" s="38"/>
      <c r="C23" s="38"/>
      <c r="D23" s="39"/>
      <c r="E23" s="40"/>
      <c r="F23" s="40"/>
      <c r="G23" s="40"/>
      <c r="H23" s="74"/>
    </row>
    <row r="24" spans="1:13" hidden="1" outlineLevel="1">
      <c r="B24" s="38"/>
      <c r="C24" s="38"/>
      <c r="D24" s="39"/>
      <c r="E24" s="40"/>
      <c r="F24" s="40"/>
      <c r="G24" s="40"/>
      <c r="H24" s="74"/>
    </row>
    <row r="25" spans="1:13" hidden="1" outlineLevel="1">
      <c r="B25" s="39"/>
      <c r="C25" s="45"/>
      <c r="D25" s="39"/>
      <c r="E25" s="41"/>
      <c r="F25" s="41"/>
      <c r="G25" s="41"/>
    </row>
    <row r="26" spans="1:13" collapsed="1">
      <c r="B26" s="3"/>
      <c r="C26" s="8"/>
      <c r="D26" s="35" t="s">
        <v>12</v>
      </c>
      <c r="E26" s="46">
        <f>SUM(E25:E25)</f>
        <v>0</v>
      </c>
      <c r="F26" s="86">
        <f>ROUND(SUM(F20:F25),0)</f>
        <v>1667</v>
      </c>
      <c r="G26" s="142">
        <f>SUM(G20:G25)</f>
        <v>333.44</v>
      </c>
      <c r="H26" s="75"/>
      <c r="I26" s="6" t="s">
        <v>299</v>
      </c>
      <c r="K26" t="s">
        <v>302</v>
      </c>
      <c r="L26" s="122"/>
    </row>
    <row r="27" spans="1:13" ht="15.75" thickBot="1">
      <c r="B27" s="3"/>
      <c r="C27" s="8"/>
      <c r="D27" s="3"/>
      <c r="E27" s="51"/>
      <c r="F27" s="51"/>
      <c r="G27" s="51"/>
      <c r="H27" s="75"/>
    </row>
    <row r="28" spans="1:13" ht="15.75" thickBot="1">
      <c r="B28" s="188" t="s">
        <v>78</v>
      </c>
      <c r="C28" s="189"/>
      <c r="D28" s="189"/>
      <c r="E28" s="189"/>
      <c r="F28" s="189"/>
      <c r="G28" s="190"/>
      <c r="H28" s="5"/>
    </row>
    <row r="29" spans="1:13">
      <c r="B29" s="3" t="s">
        <v>77</v>
      </c>
      <c r="E29" s="6"/>
      <c r="F29" s="6"/>
      <c r="G29" s="6"/>
      <c r="H29" s="6"/>
    </row>
    <row r="30" spans="1:13">
      <c r="B30" s="35" t="s">
        <v>0</v>
      </c>
      <c r="C30" s="36" t="s">
        <v>73</v>
      </c>
      <c r="D30" s="35" t="s">
        <v>16</v>
      </c>
      <c r="E30" s="37" t="s">
        <v>2</v>
      </c>
      <c r="F30" s="37" t="s">
        <v>3</v>
      </c>
      <c r="G30" s="37" t="s">
        <v>4</v>
      </c>
      <c r="H30" s="6"/>
      <c r="J30" s="9"/>
    </row>
    <row r="31" spans="1:13">
      <c r="B31" s="38"/>
      <c r="C31" s="38"/>
      <c r="D31" s="39"/>
      <c r="E31" s="40"/>
      <c r="F31" s="40"/>
      <c r="G31" s="40"/>
      <c r="H31" s="74"/>
      <c r="J31" s="9"/>
    </row>
    <row r="32" spans="1:13" s="123" customFormat="1">
      <c r="A32" s="3"/>
      <c r="B32" s="3"/>
      <c r="C32" s="8"/>
      <c r="D32" s="35" t="s">
        <v>12</v>
      </c>
      <c r="E32" s="46">
        <f>SUM(E31)</f>
        <v>0</v>
      </c>
      <c r="F32" s="46">
        <f>SUM(F31)</f>
        <v>0</v>
      </c>
      <c r="G32" s="46">
        <f>ROUND(SUM(G31),0)</f>
        <v>0</v>
      </c>
      <c r="H32" s="75"/>
      <c r="I32" s="3"/>
      <c r="J32" s="3"/>
      <c r="K32">
        <v>4457100</v>
      </c>
      <c r="M32" s="3"/>
    </row>
    <row r="33" spans="2:11" ht="15.75" thickBot="1"/>
    <row r="34" spans="2:11" ht="15.75" thickBot="1">
      <c r="B34" s="188" t="s">
        <v>6</v>
      </c>
      <c r="C34" s="189"/>
      <c r="D34" s="189"/>
      <c r="E34" s="189"/>
      <c r="F34" s="189"/>
      <c r="G34" s="190"/>
      <c r="H34" s="5"/>
      <c r="J34" s="6" t="s">
        <v>687</v>
      </c>
    </row>
    <row r="35" spans="2:11">
      <c r="B35" s="10" t="s">
        <v>690</v>
      </c>
      <c r="E35" s="6"/>
      <c r="F35" s="6"/>
      <c r="G35" s="6"/>
      <c r="H35" s="6"/>
    </row>
    <row r="36" spans="2:11">
      <c r="B36" s="35" t="s">
        <v>0</v>
      </c>
      <c r="C36" s="36" t="s">
        <v>73</v>
      </c>
      <c r="D36" s="35" t="s">
        <v>16</v>
      </c>
      <c r="E36" s="37" t="s">
        <v>2</v>
      </c>
      <c r="F36" s="37" t="s">
        <v>3</v>
      </c>
      <c r="G36" s="37" t="s">
        <v>4</v>
      </c>
      <c r="H36" s="6"/>
    </row>
    <row r="37" spans="2:11">
      <c r="B37" s="39" t="s">
        <v>888</v>
      </c>
      <c r="C37" s="38">
        <v>44880</v>
      </c>
      <c r="D37" s="43" t="s">
        <v>393</v>
      </c>
      <c r="E37" s="41"/>
      <c r="F37" s="141">
        <v>1802</v>
      </c>
      <c r="G37" s="44">
        <v>360.4</v>
      </c>
      <c r="H37" s="76"/>
      <c r="I37" s="52">
        <f>F37*0.2</f>
        <v>360.40000000000003</v>
      </c>
      <c r="J37" s="134"/>
    </row>
    <row r="38" spans="2:11">
      <c r="B38" s="39" t="s">
        <v>889</v>
      </c>
      <c r="C38" s="38">
        <v>44880</v>
      </c>
      <c r="D38" s="43" t="s">
        <v>393</v>
      </c>
      <c r="E38" s="41"/>
      <c r="F38" s="141">
        <v>1017</v>
      </c>
      <c r="G38" s="44">
        <v>203.4</v>
      </c>
      <c r="H38" s="76"/>
      <c r="I38" s="52">
        <f t="shared" ref="I38:I41" si="0">F38*0.2</f>
        <v>203.4</v>
      </c>
      <c r="J38" s="134"/>
    </row>
    <row r="39" spans="2:11" customFormat="1">
      <c r="B39" s="39" t="s">
        <v>890</v>
      </c>
      <c r="C39" s="38">
        <v>44880</v>
      </c>
      <c r="D39" s="43" t="s">
        <v>163</v>
      </c>
      <c r="E39" s="41"/>
      <c r="F39" s="141">
        <v>5776</v>
      </c>
      <c r="G39" s="44">
        <v>1155.2</v>
      </c>
      <c r="H39" s="76"/>
      <c r="I39" s="52">
        <f t="shared" si="0"/>
        <v>1155.2</v>
      </c>
      <c r="J39" s="134"/>
    </row>
    <row r="40" spans="2:11" customFormat="1">
      <c r="B40" s="39" t="s">
        <v>891</v>
      </c>
      <c r="C40" s="38">
        <v>44880</v>
      </c>
      <c r="D40" s="43" t="s">
        <v>163</v>
      </c>
      <c r="E40" s="41"/>
      <c r="F40" s="141">
        <v>6346</v>
      </c>
      <c r="G40" s="44">
        <v>1269.2</v>
      </c>
      <c r="H40" s="76"/>
      <c r="I40" s="52">
        <f t="shared" si="0"/>
        <v>1269.2</v>
      </c>
      <c r="J40" s="134"/>
    </row>
    <row r="41" spans="2:11" customFormat="1">
      <c r="B41" s="39" t="s">
        <v>892</v>
      </c>
      <c r="C41" s="38">
        <v>44880</v>
      </c>
      <c r="D41" s="43" t="s">
        <v>163</v>
      </c>
      <c r="E41" s="41"/>
      <c r="F41" s="141">
        <v>6080</v>
      </c>
      <c r="G41" s="44">
        <v>1216</v>
      </c>
      <c r="H41" s="76"/>
      <c r="I41" s="52">
        <f t="shared" si="0"/>
        <v>1216</v>
      </c>
      <c r="J41" s="134"/>
    </row>
    <row r="42" spans="2:11" customFormat="1">
      <c r="B42" s="39"/>
      <c r="C42" s="38"/>
      <c r="D42" s="43"/>
      <c r="E42" s="41"/>
      <c r="F42" s="141"/>
      <c r="G42" s="44"/>
      <c r="H42" s="76"/>
      <c r="I42" s="52"/>
      <c r="J42" s="134"/>
    </row>
    <row r="43" spans="2:11" customFormat="1" hidden="1" outlineLevel="1">
      <c r="B43" s="39"/>
      <c r="C43" s="38"/>
      <c r="D43" s="43"/>
      <c r="E43" s="41"/>
      <c r="F43" s="141"/>
      <c r="G43" s="44"/>
      <c r="H43" s="76"/>
      <c r="I43" s="52"/>
      <c r="J43" s="134"/>
    </row>
    <row r="44" spans="2:11" customFormat="1" hidden="1" outlineLevel="1">
      <c r="B44" s="39"/>
      <c r="C44" s="38"/>
      <c r="D44" s="43"/>
      <c r="E44" s="41"/>
      <c r="F44" s="141"/>
      <c r="G44" s="44"/>
      <c r="H44" s="76"/>
      <c r="I44" s="52"/>
      <c r="J44" s="134"/>
    </row>
    <row r="45" spans="2:11" customFormat="1" hidden="1" outlineLevel="1">
      <c r="B45" s="39"/>
      <c r="C45" s="38"/>
      <c r="D45" s="43"/>
      <c r="E45" s="41"/>
      <c r="F45" s="141"/>
      <c r="G45" s="44"/>
      <c r="H45" s="76"/>
      <c r="I45" s="52"/>
      <c r="J45" s="134"/>
    </row>
    <row r="46" spans="2:11" customFormat="1" hidden="1" outlineLevel="1">
      <c r="C46" s="1"/>
      <c r="D46" s="43"/>
      <c r="E46" s="40"/>
      <c r="F46" s="40"/>
      <c r="G46" s="44"/>
      <c r="H46" s="76"/>
    </row>
    <row r="47" spans="2:11" customFormat="1" collapsed="1">
      <c r="C47" s="1"/>
      <c r="D47" s="35" t="s">
        <v>13</v>
      </c>
      <c r="E47" s="37"/>
      <c r="F47" s="37">
        <f>SUM(F37:F45)</f>
        <v>21021</v>
      </c>
      <c r="G47" s="143">
        <f>SUM(G37:G45)</f>
        <v>4204.2</v>
      </c>
      <c r="H47" s="6"/>
      <c r="I47" s="6" t="s">
        <v>300</v>
      </c>
      <c r="K47" t="s">
        <v>303</v>
      </c>
    </row>
    <row r="48" spans="2:11" customFormat="1">
      <c r="C48" s="1"/>
      <c r="D48" s="3"/>
      <c r="E48" s="6"/>
      <c r="F48" s="6"/>
      <c r="G48" s="6"/>
      <c r="H48" s="6"/>
      <c r="I48" s="6"/>
    </row>
    <row r="49" spans="2:11" customFormat="1">
      <c r="B49" s="3" t="s">
        <v>797</v>
      </c>
      <c r="C49" s="1"/>
      <c r="D49" s="3"/>
      <c r="E49" s="6"/>
      <c r="F49" s="6"/>
      <c r="G49" s="6"/>
      <c r="H49" s="6"/>
      <c r="I49" s="6"/>
    </row>
    <row r="50" spans="2:11" customFormat="1">
      <c r="C50" s="1"/>
      <c r="D50" s="3"/>
      <c r="E50" s="6"/>
      <c r="F50" s="6"/>
      <c r="G50" s="6"/>
      <c r="H50" s="6"/>
      <c r="I50" s="6"/>
    </row>
    <row r="51" spans="2:11" customFormat="1">
      <c r="B51" s="35" t="s">
        <v>0</v>
      </c>
      <c r="C51" s="36" t="s">
        <v>73</v>
      </c>
      <c r="D51" s="35" t="s">
        <v>16</v>
      </c>
      <c r="E51" s="37" t="s">
        <v>2</v>
      </c>
      <c r="F51" s="37" t="s">
        <v>3</v>
      </c>
      <c r="G51" s="37" t="s">
        <v>4</v>
      </c>
      <c r="H51" s="6"/>
      <c r="I51" s="6"/>
    </row>
    <row r="52" spans="2:11" customFormat="1">
      <c r="B52" s="39"/>
      <c r="C52" s="38"/>
      <c r="D52" s="43"/>
      <c r="E52" s="41"/>
      <c r="F52" s="40"/>
      <c r="G52" s="44"/>
      <c r="H52" s="6"/>
      <c r="I52" s="6"/>
    </row>
    <row r="53" spans="2:11" customFormat="1">
      <c r="B53" s="39"/>
      <c r="C53" s="38"/>
      <c r="D53" s="43"/>
      <c r="E53" s="37"/>
      <c r="F53" s="41"/>
      <c r="G53" s="41"/>
      <c r="H53" s="6"/>
      <c r="I53" s="6"/>
      <c r="J53" s="134"/>
    </row>
    <row r="54" spans="2:11" customFormat="1">
      <c r="B54" s="39"/>
      <c r="C54" s="38"/>
      <c r="E54" s="43"/>
      <c r="F54" s="40"/>
      <c r="G54" s="44"/>
      <c r="H54" s="6"/>
      <c r="I54" s="6"/>
      <c r="J54" s="134"/>
    </row>
    <row r="55" spans="2:11" customFormat="1">
      <c r="C55" s="1"/>
      <c r="D55" s="43"/>
      <c r="E55" s="40"/>
      <c r="F55" s="40"/>
      <c r="G55" s="44"/>
      <c r="H55" s="76"/>
    </row>
    <row r="56" spans="2:11" customFormat="1">
      <c r="C56" s="1"/>
      <c r="D56" s="35" t="s">
        <v>13</v>
      </c>
      <c r="E56" s="37"/>
      <c r="F56" s="37">
        <f>F52+F53+F54</f>
        <v>0</v>
      </c>
      <c r="G56" s="143">
        <f>ROUND(SUM(G52:G54),0)</f>
        <v>0</v>
      </c>
      <c r="H56" s="6"/>
      <c r="I56" s="6" t="s">
        <v>689</v>
      </c>
      <c r="K56" t="s">
        <v>303</v>
      </c>
    </row>
    <row r="57" spans="2:11" customFormat="1" ht="16.5" customHeight="1" thickBot="1">
      <c r="C57" s="1"/>
      <c r="E57" s="13"/>
      <c r="F57" s="13"/>
      <c r="G57" s="13"/>
      <c r="H57" s="13"/>
    </row>
    <row r="58" spans="2:11" customFormat="1" ht="15.75" thickBot="1">
      <c r="B58" s="196" t="s">
        <v>415</v>
      </c>
      <c r="C58" s="197"/>
      <c r="D58" s="197"/>
      <c r="E58" s="17"/>
      <c r="F58" s="18">
        <f>F26+F47+F32+F56</f>
        <v>22688</v>
      </c>
      <c r="G58" s="19">
        <f>ROUND((G26+G32+G47+G56),0)</f>
        <v>4538</v>
      </c>
      <c r="H58" s="77"/>
      <c r="I58" s="6" t="s">
        <v>304</v>
      </c>
    </row>
    <row r="60" spans="2:11" ht="15.75" thickBot="1">
      <c r="B60" s="129"/>
      <c r="C60" s="129"/>
      <c r="D60" s="129"/>
      <c r="E60" s="130"/>
      <c r="F60" s="131"/>
      <c r="G60" s="131"/>
    </row>
    <row r="61" spans="2:11" customFormat="1" ht="15.75" thickBot="1">
      <c r="B61" s="22"/>
      <c r="C61" s="23"/>
      <c r="D61" s="22"/>
      <c r="E61" s="24"/>
      <c r="F61" s="24"/>
      <c r="G61" s="24"/>
      <c r="H61" s="13"/>
    </row>
    <row r="62" spans="2:11" customFormat="1" ht="15.75" thickBot="1">
      <c r="C62" s="1"/>
      <c r="E62" s="13"/>
      <c r="F62" s="13"/>
      <c r="G62" s="13"/>
      <c r="H62" s="13"/>
    </row>
    <row r="63" spans="2:11" customFormat="1" ht="15.75" thickBot="1">
      <c r="B63" s="188" t="s">
        <v>11</v>
      </c>
      <c r="C63" s="189"/>
      <c r="D63" s="189"/>
      <c r="E63" s="189"/>
      <c r="F63" s="189"/>
      <c r="G63" s="190"/>
      <c r="H63" s="5"/>
    </row>
    <row r="64" spans="2:11" customFormat="1">
      <c r="B64" s="54"/>
      <c r="C64" s="54"/>
      <c r="D64" s="54"/>
      <c r="E64" s="54"/>
      <c r="F64" s="54"/>
      <c r="G64" s="54"/>
      <c r="H64" s="5"/>
    </row>
    <row r="65" spans="2:9" customFormat="1">
      <c r="B65" s="3" t="s">
        <v>696</v>
      </c>
      <c r="C65" s="54"/>
      <c r="D65" s="54"/>
      <c r="E65" s="54"/>
      <c r="F65" s="54"/>
      <c r="G65" s="54"/>
      <c r="H65" s="5"/>
    </row>
    <row r="66" spans="2:9" customFormat="1">
      <c r="B66" s="54"/>
      <c r="C66" s="54"/>
      <c r="D66" s="54"/>
      <c r="E66" s="54"/>
      <c r="F66" s="54"/>
      <c r="G66" s="54"/>
      <c r="H66" s="5"/>
    </row>
    <row r="67" spans="2:9" customFormat="1">
      <c r="B67" s="35" t="s">
        <v>0</v>
      </c>
      <c r="C67" s="36" t="s">
        <v>73</v>
      </c>
      <c r="D67" s="35" t="s">
        <v>16</v>
      </c>
      <c r="E67" s="37" t="s">
        <v>2</v>
      </c>
      <c r="F67" s="37" t="s">
        <v>3</v>
      </c>
      <c r="G67" s="37" t="s">
        <v>4</v>
      </c>
      <c r="H67" s="6"/>
    </row>
    <row r="68" spans="2:9" customFormat="1">
      <c r="B68" s="96"/>
      <c r="C68" s="72"/>
      <c r="D68" s="116"/>
      <c r="E68" s="41"/>
      <c r="F68" s="40"/>
      <c r="G68" s="91"/>
      <c r="H68" s="76"/>
      <c r="I68" s="13"/>
    </row>
    <row r="69" spans="2:9" customFormat="1">
      <c r="B69" s="55"/>
      <c r="C69" s="57"/>
      <c r="D69" s="39"/>
      <c r="E69" s="41"/>
      <c r="F69" s="40"/>
      <c r="G69" s="44">
        <f>+F69*0.2</f>
        <v>0</v>
      </c>
      <c r="H69" s="76"/>
    </row>
    <row r="70" spans="2:9" customFormat="1">
      <c r="B70" s="54"/>
      <c r="C70" s="54"/>
      <c r="D70" s="35" t="s">
        <v>12</v>
      </c>
      <c r="E70" s="46">
        <f>SUM(E68:E69)</f>
        <v>0</v>
      </c>
      <c r="F70" s="46">
        <f t="shared" ref="F70" si="1">SUM(F68:F69)</f>
        <v>0</v>
      </c>
      <c r="G70" s="46">
        <f>SUM(G68:G69)</f>
        <v>0</v>
      </c>
      <c r="H70" s="75"/>
      <c r="I70">
        <v>445620</v>
      </c>
    </row>
    <row r="71" spans="2:9" customFormat="1" ht="15.75" thickBot="1">
      <c r="B71" s="54"/>
      <c r="C71" s="54"/>
      <c r="D71" s="3"/>
      <c r="E71" s="51"/>
      <c r="F71" s="51"/>
      <c r="G71" s="51"/>
      <c r="H71" s="75"/>
      <c r="I71" s="6"/>
    </row>
    <row r="72" spans="2:9" customFormat="1" ht="15.75" thickBot="1">
      <c r="B72" s="188" t="s">
        <v>6</v>
      </c>
      <c r="C72" s="189"/>
      <c r="D72" s="189"/>
      <c r="E72" s="189"/>
      <c r="F72" s="189"/>
      <c r="G72" s="190"/>
      <c r="H72" s="75"/>
      <c r="I72" s="6"/>
    </row>
    <row r="73" spans="2:9" customFormat="1">
      <c r="B73" s="54"/>
      <c r="C73" s="54"/>
      <c r="D73" s="3"/>
      <c r="E73" s="51"/>
      <c r="F73" s="51"/>
      <c r="G73" s="51"/>
      <c r="H73" s="75"/>
      <c r="I73" s="6"/>
    </row>
    <row r="74" spans="2:9" customFormat="1">
      <c r="B74" s="3" t="s">
        <v>697</v>
      </c>
      <c r="C74" s="1"/>
      <c r="D74" s="3"/>
      <c r="E74" s="6"/>
      <c r="F74" s="6"/>
      <c r="G74" s="6"/>
      <c r="H74" s="75"/>
      <c r="I74" s="6"/>
    </row>
    <row r="75" spans="2:9" customFormat="1">
      <c r="C75" s="1"/>
      <c r="D75" s="3"/>
      <c r="E75" s="6"/>
      <c r="F75" s="6"/>
      <c r="G75" s="6"/>
      <c r="H75" s="75"/>
      <c r="I75" s="6"/>
    </row>
    <row r="76" spans="2:9" customFormat="1">
      <c r="B76" s="35" t="s">
        <v>0</v>
      </c>
      <c r="C76" s="36" t="s">
        <v>73</v>
      </c>
      <c r="D76" s="35" t="s">
        <v>16</v>
      </c>
      <c r="E76" s="37" t="s">
        <v>2</v>
      </c>
      <c r="F76" s="37" t="s">
        <v>3</v>
      </c>
      <c r="G76" s="37" t="s">
        <v>4</v>
      </c>
      <c r="H76" s="75"/>
      <c r="I76" s="6"/>
    </row>
    <row r="77" spans="2:9" customFormat="1">
      <c r="B77" s="39"/>
      <c r="C77" s="38"/>
      <c r="D77" s="43"/>
      <c r="E77" s="6"/>
      <c r="F77" s="6"/>
      <c r="G77" s="140"/>
      <c r="H77" s="75"/>
      <c r="I77" s="6"/>
    </row>
    <row r="78" spans="2:9" customFormat="1">
      <c r="C78" s="1"/>
      <c r="D78" s="43"/>
      <c r="E78" s="40"/>
      <c r="F78" s="40"/>
      <c r="G78" s="44"/>
      <c r="H78" s="75"/>
      <c r="I78" s="6"/>
    </row>
    <row r="79" spans="2:9" customFormat="1">
      <c r="C79" s="1"/>
      <c r="D79" s="35" t="s">
        <v>13</v>
      </c>
      <c r="E79" s="37"/>
      <c r="F79" s="37">
        <f>F77</f>
        <v>0</v>
      </c>
      <c r="G79" s="143">
        <f>ROUND(SUM(G77),0)</f>
        <v>0</v>
      </c>
      <c r="H79" s="75"/>
      <c r="I79" s="6"/>
    </row>
    <row r="80" spans="2:9" customFormat="1">
      <c r="B80" s="54"/>
      <c r="C80" s="54"/>
      <c r="D80" s="3"/>
      <c r="E80" s="51"/>
      <c r="F80" s="51"/>
      <c r="G80" s="51"/>
      <c r="H80" s="75"/>
      <c r="I80" s="6"/>
    </row>
    <row r="81" spans="2:11" customFormat="1">
      <c r="B81" s="54"/>
      <c r="C81" s="54"/>
      <c r="D81" s="3"/>
      <c r="E81" s="51"/>
      <c r="F81" s="51"/>
      <c r="G81" s="51"/>
      <c r="H81" s="75"/>
      <c r="I81" s="6"/>
    </row>
    <row r="82" spans="2:11" customFormat="1" ht="15.75" thickBot="1">
      <c r="B82" s="54"/>
      <c r="C82" s="54"/>
      <c r="D82" s="3"/>
      <c r="E82" s="51"/>
      <c r="F82" s="51"/>
      <c r="G82" s="58"/>
      <c r="H82" s="78"/>
      <c r="I82" s="6"/>
    </row>
    <row r="83" spans="2:11" customFormat="1" ht="15.75" thickBot="1">
      <c r="B83" s="191" t="s">
        <v>284</v>
      </c>
      <c r="C83" s="192"/>
      <c r="D83" s="192"/>
      <c r="E83" s="20"/>
      <c r="F83" s="20"/>
      <c r="G83" s="21">
        <f>ROUND(G70+G79,0)</f>
        <v>0</v>
      </c>
      <c r="H83" s="79"/>
      <c r="I83" s="6" t="s">
        <v>256</v>
      </c>
      <c r="K83">
        <v>445620</v>
      </c>
    </row>
    <row r="84" spans="2:11" customFormat="1">
      <c r="B84" s="54"/>
      <c r="C84" s="54"/>
      <c r="D84" s="3"/>
      <c r="E84" s="51"/>
      <c r="F84" s="51"/>
      <c r="G84" s="58"/>
      <c r="H84" s="78"/>
      <c r="I84" s="6"/>
    </row>
    <row r="85" spans="2:11" customFormat="1">
      <c r="B85" s="54"/>
      <c r="C85" s="54"/>
      <c r="D85" s="3"/>
      <c r="E85" s="51"/>
      <c r="F85" s="51"/>
      <c r="G85" s="58"/>
      <c r="H85" s="78"/>
    </row>
    <row r="86" spans="2:11" customFormat="1">
      <c r="B86" s="3" t="s">
        <v>255</v>
      </c>
      <c r="C86" s="54"/>
      <c r="D86" s="3"/>
      <c r="E86" s="51"/>
      <c r="F86" s="51"/>
      <c r="G86" s="58"/>
      <c r="H86" s="78"/>
    </row>
    <row r="87" spans="2:11" customFormat="1">
      <c r="B87" s="3"/>
      <c r="C87" s="54"/>
      <c r="D87" s="3"/>
      <c r="E87" s="51"/>
      <c r="F87" s="51"/>
      <c r="G87" s="58"/>
      <c r="H87" s="78"/>
    </row>
    <row r="88" spans="2:11" customFormat="1">
      <c r="B88" s="35" t="s">
        <v>0</v>
      </c>
      <c r="C88" s="36" t="s">
        <v>73</v>
      </c>
      <c r="D88" s="35" t="s">
        <v>16</v>
      </c>
      <c r="E88" s="37" t="s">
        <v>2</v>
      </c>
      <c r="F88" s="37" t="s">
        <v>3</v>
      </c>
      <c r="G88" s="37" t="s">
        <v>4</v>
      </c>
      <c r="H88" s="6"/>
    </row>
    <row r="89" spans="2:11" customFormat="1">
      <c r="B89" s="55" t="s">
        <v>893</v>
      </c>
      <c r="C89" s="57">
        <v>44866</v>
      </c>
      <c r="D89" s="39" t="s">
        <v>758</v>
      </c>
      <c r="E89" s="41">
        <v>907.45</v>
      </c>
      <c r="F89" s="40">
        <f t="shared" ref="F89:F99" si="2">G89/0.2</f>
        <v>756.2</v>
      </c>
      <c r="G89" s="117">
        <v>151.24</v>
      </c>
      <c r="H89" s="80"/>
      <c r="I89" s="13">
        <f>E89/1.2*0.2</f>
        <v>151.24166666666667</v>
      </c>
    </row>
    <row r="90" spans="2:11" customFormat="1">
      <c r="B90" s="56" t="s">
        <v>894</v>
      </c>
      <c r="C90" s="57">
        <v>44866</v>
      </c>
      <c r="D90" s="39" t="s">
        <v>758</v>
      </c>
      <c r="E90" s="41">
        <v>427.98</v>
      </c>
      <c r="F90" s="40">
        <f t="shared" si="2"/>
        <v>356.65</v>
      </c>
      <c r="G90" s="117">
        <v>71.33</v>
      </c>
      <c r="H90" s="80"/>
      <c r="I90" s="13">
        <f t="shared" ref="I90:I93" si="3">E90/1.2*0.2</f>
        <v>71.330000000000013</v>
      </c>
    </row>
    <row r="91" spans="2:11" customFormat="1">
      <c r="B91" s="56" t="s">
        <v>895</v>
      </c>
      <c r="C91" s="57">
        <v>44866</v>
      </c>
      <c r="D91" s="39" t="s">
        <v>758</v>
      </c>
      <c r="E91" s="41">
        <v>429.77</v>
      </c>
      <c r="F91" s="40">
        <f t="shared" si="2"/>
        <v>358.15</v>
      </c>
      <c r="G91" s="117">
        <v>71.63</v>
      </c>
      <c r="H91" s="80"/>
      <c r="I91" s="13">
        <f t="shared" si="3"/>
        <v>71.62833333333333</v>
      </c>
    </row>
    <row r="92" spans="2:11" customFormat="1">
      <c r="B92" s="56" t="s">
        <v>896</v>
      </c>
      <c r="C92" s="57">
        <v>44866</v>
      </c>
      <c r="D92" s="39" t="s">
        <v>758</v>
      </c>
      <c r="E92" s="41">
        <v>459.47</v>
      </c>
      <c r="F92" s="40">
        <f t="shared" si="2"/>
        <v>382.9</v>
      </c>
      <c r="G92" s="117">
        <v>76.58</v>
      </c>
      <c r="H92" s="80"/>
      <c r="I92" s="13">
        <f t="shared" si="3"/>
        <v>76.578333333333347</v>
      </c>
    </row>
    <row r="93" spans="2:11" customFormat="1">
      <c r="B93" s="56" t="s">
        <v>897</v>
      </c>
      <c r="C93" s="57">
        <v>44866</v>
      </c>
      <c r="D93" s="39" t="s">
        <v>758</v>
      </c>
      <c r="E93" s="41">
        <v>60.11</v>
      </c>
      <c r="F93" s="40">
        <f t="shared" si="2"/>
        <v>36.449999999999996</v>
      </c>
      <c r="G93" s="68">
        <v>7.29</v>
      </c>
      <c r="H93" s="80"/>
      <c r="I93" s="144">
        <f t="shared" si="3"/>
        <v>10.018333333333334</v>
      </c>
      <c r="J93" s="145" t="s">
        <v>898</v>
      </c>
      <c r="K93" s="145"/>
    </row>
    <row r="94" spans="2:11" customFormat="1">
      <c r="B94" s="56"/>
      <c r="C94" s="57"/>
      <c r="D94" s="39"/>
      <c r="E94" s="41"/>
      <c r="F94" s="40">
        <f t="shared" si="2"/>
        <v>0</v>
      </c>
      <c r="G94" s="68"/>
      <c r="H94" s="80"/>
    </row>
    <row r="95" spans="2:11" customFormat="1" hidden="1" outlineLevel="1">
      <c r="B95" s="56"/>
      <c r="C95" s="57"/>
      <c r="D95" s="39"/>
      <c r="E95" s="41"/>
      <c r="F95" s="40">
        <f t="shared" si="2"/>
        <v>0</v>
      </c>
      <c r="G95" s="68"/>
      <c r="H95" s="80"/>
    </row>
    <row r="96" spans="2:11" customFormat="1" hidden="1" outlineLevel="1">
      <c r="B96" s="56"/>
      <c r="C96" s="57"/>
      <c r="D96" s="39"/>
      <c r="E96" s="41"/>
      <c r="F96" s="40">
        <f t="shared" si="2"/>
        <v>0</v>
      </c>
      <c r="G96" s="68"/>
      <c r="H96" s="80"/>
    </row>
    <row r="97" spans="2:11" customFormat="1" hidden="1" outlineLevel="1">
      <c r="B97" s="56"/>
      <c r="C97" s="57"/>
      <c r="D97" s="39"/>
      <c r="E97" s="41"/>
      <c r="F97" s="40">
        <f t="shared" si="2"/>
        <v>0</v>
      </c>
      <c r="G97" s="68"/>
      <c r="H97" s="80"/>
    </row>
    <row r="98" spans="2:11" customFormat="1" hidden="1" outlineLevel="1">
      <c r="B98" s="56"/>
      <c r="C98" s="57"/>
      <c r="D98" s="39"/>
      <c r="E98" s="41"/>
      <c r="F98" s="40">
        <f t="shared" si="2"/>
        <v>0</v>
      </c>
      <c r="G98" s="68"/>
      <c r="H98" s="80"/>
    </row>
    <row r="99" spans="2:11" customFormat="1" hidden="1" outlineLevel="1">
      <c r="B99" s="56"/>
      <c r="C99" s="57"/>
      <c r="D99" s="39"/>
      <c r="E99" s="41"/>
      <c r="F99" s="40">
        <f t="shared" si="2"/>
        <v>0</v>
      </c>
      <c r="G99" s="68"/>
      <c r="H99" s="80"/>
    </row>
    <row r="100" spans="2:11" customFormat="1" hidden="1" outlineLevel="1">
      <c r="B100" s="56"/>
      <c r="C100" s="57"/>
      <c r="D100" s="39"/>
      <c r="E100" s="41"/>
      <c r="F100" s="40"/>
      <c r="G100" s="68"/>
      <c r="H100" s="80"/>
    </row>
    <row r="101" spans="2:11" customFormat="1" hidden="1" outlineLevel="1">
      <c r="B101" s="56"/>
      <c r="C101" s="57"/>
      <c r="D101" s="39"/>
      <c r="E101" s="41"/>
      <c r="F101" s="40"/>
      <c r="G101" s="68"/>
      <c r="H101" s="80"/>
    </row>
    <row r="102" spans="2:11" customFormat="1" collapsed="1">
      <c r="B102" s="54"/>
      <c r="C102" s="54"/>
      <c r="D102" s="35" t="s">
        <v>12</v>
      </c>
      <c r="E102" s="46">
        <f>SUM(E89:E101)</f>
        <v>2284.7800000000002</v>
      </c>
      <c r="F102" s="46">
        <f>SUM(F89:F101)</f>
        <v>1890.3500000000001</v>
      </c>
      <c r="G102" s="46">
        <f>ROUND(SUM(G89:G101),0)</f>
        <v>378</v>
      </c>
      <c r="H102" s="75"/>
      <c r="I102">
        <v>445660</v>
      </c>
    </row>
    <row r="103" spans="2:11" customFormat="1">
      <c r="B103" s="3"/>
      <c r="C103" s="54"/>
      <c r="D103" s="3"/>
      <c r="E103" s="51"/>
      <c r="F103" s="51"/>
      <c r="G103" s="58"/>
      <c r="H103" s="78"/>
    </row>
    <row r="104" spans="2:11" customFormat="1">
      <c r="B104" s="3" t="s">
        <v>260</v>
      </c>
      <c r="C104" s="1"/>
      <c r="D104" s="3"/>
      <c r="E104" s="6"/>
      <c r="F104" s="6"/>
      <c r="G104" s="6"/>
      <c r="H104" s="6"/>
    </row>
    <row r="105" spans="2:11" customFormat="1">
      <c r="B105" s="3"/>
      <c r="C105" s="1"/>
      <c r="D105" s="11"/>
      <c r="E105" s="15"/>
      <c r="F105" s="15"/>
      <c r="G105" s="15"/>
      <c r="H105" s="81"/>
    </row>
    <row r="106" spans="2:11" customFormat="1">
      <c r="B106" s="35" t="s">
        <v>0</v>
      </c>
      <c r="C106" s="36" t="s">
        <v>261</v>
      </c>
      <c r="D106" s="35" t="s">
        <v>16</v>
      </c>
      <c r="E106" s="37" t="s">
        <v>2</v>
      </c>
      <c r="F106" s="37" t="s">
        <v>3</v>
      </c>
      <c r="G106" s="37" t="s">
        <v>4</v>
      </c>
      <c r="H106" s="6"/>
      <c r="I106" s="6"/>
      <c r="J106" s="6"/>
    </row>
    <row r="107" spans="2:11" customFormat="1" hidden="1">
      <c r="B107" s="97" t="s">
        <v>904</v>
      </c>
      <c r="C107" s="45">
        <v>44873</v>
      </c>
      <c r="D107" s="87" t="s">
        <v>815</v>
      </c>
      <c r="E107" s="89">
        <f>F107*1.2</f>
        <v>75</v>
      </c>
      <c r="F107" s="90">
        <f>I107/0.2</f>
        <v>62.5</v>
      </c>
      <c r="G107" s="91">
        <f>F107*0.2</f>
        <v>12.5</v>
      </c>
      <c r="H107" s="82"/>
      <c r="I107">
        <v>12.5</v>
      </c>
      <c r="J107" s="13">
        <f>G107-I107</f>
        <v>0</v>
      </c>
      <c r="K107" s="13"/>
    </row>
    <row r="108" spans="2:11" customFormat="1" hidden="1">
      <c r="B108" s="97" t="s">
        <v>905</v>
      </c>
      <c r="C108" s="45">
        <v>44874</v>
      </c>
      <c r="D108" s="87" t="s">
        <v>815</v>
      </c>
      <c r="E108" s="89">
        <f t="shared" ref="E108:E162" si="4">F108*1.2</f>
        <v>75</v>
      </c>
      <c r="F108" s="90">
        <f t="shared" ref="F108:F161" si="5">I108/0.2</f>
        <v>62.5</v>
      </c>
      <c r="G108" s="91">
        <f t="shared" ref="G108:G161" si="6">F108*0.2</f>
        <v>12.5</v>
      </c>
      <c r="H108" s="82"/>
      <c r="I108">
        <v>12.5</v>
      </c>
      <c r="J108" s="13">
        <f t="shared" ref="J108:J169" si="7">G108-I108</f>
        <v>0</v>
      </c>
      <c r="K108" s="13"/>
    </row>
    <row r="109" spans="2:11" customFormat="1" hidden="1">
      <c r="B109" s="97" t="s">
        <v>906</v>
      </c>
      <c r="C109" s="45">
        <v>44874</v>
      </c>
      <c r="D109" s="87" t="s">
        <v>815</v>
      </c>
      <c r="E109" s="89">
        <f t="shared" si="4"/>
        <v>300</v>
      </c>
      <c r="F109" s="90">
        <f t="shared" si="5"/>
        <v>250</v>
      </c>
      <c r="G109" s="91">
        <f t="shared" si="6"/>
        <v>50</v>
      </c>
      <c r="H109" s="82"/>
      <c r="I109">
        <v>50</v>
      </c>
      <c r="J109" s="13">
        <f t="shared" si="7"/>
        <v>0</v>
      </c>
      <c r="K109" s="13"/>
    </row>
    <row r="110" spans="2:11" customFormat="1" hidden="1">
      <c r="B110" s="97" t="s">
        <v>907</v>
      </c>
      <c r="C110" s="45">
        <v>44895</v>
      </c>
      <c r="D110" s="87" t="s">
        <v>533</v>
      </c>
      <c r="E110" s="89">
        <f t="shared" si="4"/>
        <v>73.61999999999999</v>
      </c>
      <c r="F110" s="90">
        <f t="shared" si="5"/>
        <v>61.349999999999994</v>
      </c>
      <c r="G110" s="91">
        <f t="shared" si="6"/>
        <v>12.27</v>
      </c>
      <c r="H110" s="82"/>
      <c r="I110">
        <v>12.27</v>
      </c>
      <c r="J110" s="13">
        <f t="shared" si="7"/>
        <v>0</v>
      </c>
      <c r="K110" s="13"/>
    </row>
    <row r="111" spans="2:11" customFormat="1" hidden="1">
      <c r="B111" s="97" t="s">
        <v>908</v>
      </c>
      <c r="C111" s="45">
        <v>44895</v>
      </c>
      <c r="D111" s="87" t="s">
        <v>533</v>
      </c>
      <c r="E111" s="89">
        <f t="shared" si="4"/>
        <v>285.05999999999995</v>
      </c>
      <c r="F111" s="90">
        <f t="shared" si="5"/>
        <v>237.54999999999998</v>
      </c>
      <c r="G111" s="91">
        <f t="shared" si="6"/>
        <v>47.51</v>
      </c>
      <c r="H111" s="82"/>
      <c r="I111">
        <v>47.51</v>
      </c>
      <c r="J111" s="13">
        <f t="shared" si="7"/>
        <v>0</v>
      </c>
      <c r="K111" s="13"/>
    </row>
    <row r="112" spans="2:11" customFormat="1" hidden="1">
      <c r="B112" s="97" t="s">
        <v>909</v>
      </c>
      <c r="C112" s="38">
        <v>44867</v>
      </c>
      <c r="D112" s="87" t="s">
        <v>899</v>
      </c>
      <c r="E112" s="89">
        <f t="shared" si="4"/>
        <v>240.6</v>
      </c>
      <c r="F112" s="90">
        <f t="shared" si="5"/>
        <v>200.5</v>
      </c>
      <c r="G112" s="91">
        <f t="shared" si="6"/>
        <v>40.1</v>
      </c>
      <c r="H112" s="82"/>
      <c r="I112">
        <v>40.1</v>
      </c>
      <c r="J112" s="13">
        <f t="shared" si="7"/>
        <v>0</v>
      </c>
      <c r="K112" s="13"/>
    </row>
    <row r="113" spans="2:13" customFormat="1" hidden="1">
      <c r="B113" s="97" t="s">
        <v>910</v>
      </c>
      <c r="C113" s="38">
        <v>44867</v>
      </c>
      <c r="D113" s="87" t="s">
        <v>534</v>
      </c>
      <c r="E113" s="89">
        <f t="shared" si="4"/>
        <v>1592.8200000000002</v>
      </c>
      <c r="F113" s="90">
        <f t="shared" si="5"/>
        <v>1327.3500000000001</v>
      </c>
      <c r="G113" s="91">
        <f t="shared" si="6"/>
        <v>265.47000000000003</v>
      </c>
      <c r="H113" s="82"/>
      <c r="I113">
        <v>265.47000000000003</v>
      </c>
      <c r="J113" s="13">
        <f t="shared" si="7"/>
        <v>0</v>
      </c>
      <c r="K113" s="13"/>
      <c r="M113" s="1"/>
    </row>
    <row r="114" spans="2:13" customFormat="1">
      <c r="B114" s="56" t="s">
        <v>911</v>
      </c>
      <c r="C114" s="38">
        <v>44867</v>
      </c>
      <c r="D114" s="39" t="s">
        <v>900</v>
      </c>
      <c r="E114" s="41">
        <f t="shared" si="4"/>
        <v>180.83999999999997</v>
      </c>
      <c r="F114" s="132">
        <f t="shared" si="5"/>
        <v>150.69999999999999</v>
      </c>
      <c r="G114" s="117">
        <f t="shared" si="6"/>
        <v>30.14</v>
      </c>
      <c r="H114" s="82"/>
      <c r="I114">
        <v>30.14</v>
      </c>
      <c r="J114" s="13">
        <f t="shared" si="7"/>
        <v>0</v>
      </c>
      <c r="K114" s="13"/>
      <c r="M114" s="1"/>
    </row>
    <row r="115" spans="2:13" customFormat="1" hidden="1">
      <c r="B115" s="97" t="s">
        <v>912</v>
      </c>
      <c r="C115" s="45">
        <v>44880</v>
      </c>
      <c r="D115" s="87" t="s">
        <v>719</v>
      </c>
      <c r="E115" s="89">
        <f t="shared" si="4"/>
        <v>1335.3</v>
      </c>
      <c r="F115" s="90">
        <f t="shared" si="5"/>
        <v>1112.75</v>
      </c>
      <c r="G115" s="91">
        <f t="shared" si="6"/>
        <v>222.55</v>
      </c>
      <c r="H115" s="82"/>
      <c r="I115">
        <v>222.55</v>
      </c>
      <c r="J115" s="13">
        <f t="shared" si="7"/>
        <v>0</v>
      </c>
      <c r="K115" s="13"/>
    </row>
    <row r="116" spans="2:13" customFormat="1" hidden="1">
      <c r="B116" s="97" t="s">
        <v>913</v>
      </c>
      <c r="C116" s="38">
        <v>44880</v>
      </c>
      <c r="D116" s="87" t="s">
        <v>901</v>
      </c>
      <c r="E116" s="89">
        <f t="shared" si="4"/>
        <v>1132.3799999999999</v>
      </c>
      <c r="F116" s="90">
        <f t="shared" si="5"/>
        <v>943.64999999999986</v>
      </c>
      <c r="G116" s="91">
        <f t="shared" si="6"/>
        <v>188.73</v>
      </c>
      <c r="H116" s="82"/>
      <c r="I116">
        <v>188.73</v>
      </c>
      <c r="J116" s="13">
        <f t="shared" si="7"/>
        <v>0</v>
      </c>
      <c r="K116" s="13"/>
    </row>
    <row r="117" spans="2:13" customFormat="1" hidden="1">
      <c r="B117" s="97" t="s">
        <v>914</v>
      </c>
      <c r="C117" s="38">
        <v>44874</v>
      </c>
      <c r="D117" s="87" t="s">
        <v>496</v>
      </c>
      <c r="E117" s="89">
        <f t="shared" si="4"/>
        <v>360</v>
      </c>
      <c r="F117" s="90">
        <f t="shared" si="5"/>
        <v>300</v>
      </c>
      <c r="G117" s="91">
        <f t="shared" si="6"/>
        <v>60</v>
      </c>
      <c r="H117" s="82"/>
      <c r="I117">
        <v>60</v>
      </c>
      <c r="J117" s="13">
        <f t="shared" si="7"/>
        <v>0</v>
      </c>
      <c r="K117" s="13"/>
    </row>
    <row r="118" spans="2:13" customFormat="1" hidden="1">
      <c r="B118" s="97" t="s">
        <v>915</v>
      </c>
      <c r="C118" s="38">
        <v>44880</v>
      </c>
      <c r="D118" s="87" t="s">
        <v>899</v>
      </c>
      <c r="E118" s="89">
        <f t="shared" si="4"/>
        <v>284.39999999999998</v>
      </c>
      <c r="F118" s="90">
        <f t="shared" si="5"/>
        <v>236.99999999999997</v>
      </c>
      <c r="G118" s="91">
        <f t="shared" si="6"/>
        <v>47.4</v>
      </c>
      <c r="H118" s="82"/>
      <c r="I118">
        <v>47.4</v>
      </c>
      <c r="J118" s="13">
        <f t="shared" si="7"/>
        <v>0</v>
      </c>
      <c r="K118" s="13"/>
    </row>
    <row r="119" spans="2:13" customFormat="1" hidden="1">
      <c r="B119" s="97" t="s">
        <v>916</v>
      </c>
      <c r="C119" s="38">
        <v>44880</v>
      </c>
      <c r="D119" s="87" t="s">
        <v>899</v>
      </c>
      <c r="E119" s="89">
        <f t="shared" si="4"/>
        <v>20.639999999999997</v>
      </c>
      <c r="F119" s="90">
        <f t="shared" si="5"/>
        <v>17.2</v>
      </c>
      <c r="G119" s="91">
        <f t="shared" si="6"/>
        <v>3.44</v>
      </c>
      <c r="H119" s="82"/>
      <c r="I119">
        <v>3.44</v>
      </c>
      <c r="J119" s="13">
        <f t="shared" si="7"/>
        <v>0</v>
      </c>
      <c r="K119" s="13"/>
    </row>
    <row r="120" spans="2:13" customFormat="1" hidden="1">
      <c r="B120" s="97" t="s">
        <v>917</v>
      </c>
      <c r="C120" s="45">
        <v>44880</v>
      </c>
      <c r="D120" s="87" t="s">
        <v>902</v>
      </c>
      <c r="E120" s="89">
        <f t="shared" si="4"/>
        <v>2479.1999999999998</v>
      </c>
      <c r="F120" s="90">
        <f t="shared" si="5"/>
        <v>2066</v>
      </c>
      <c r="G120" s="91">
        <f t="shared" si="6"/>
        <v>413.20000000000005</v>
      </c>
      <c r="H120" s="82"/>
      <c r="I120">
        <v>413.2</v>
      </c>
      <c r="J120" s="13">
        <f t="shared" si="7"/>
        <v>0</v>
      </c>
      <c r="K120" s="13"/>
    </row>
    <row r="121" spans="2:13" customFormat="1" hidden="1">
      <c r="B121" s="97" t="s">
        <v>918</v>
      </c>
      <c r="C121" s="45">
        <v>44872</v>
      </c>
      <c r="D121" s="87" t="s">
        <v>903</v>
      </c>
      <c r="E121" s="89">
        <f t="shared" si="4"/>
        <v>491.15999999999991</v>
      </c>
      <c r="F121" s="90">
        <f t="shared" si="5"/>
        <v>409.29999999999995</v>
      </c>
      <c r="G121" s="91">
        <f t="shared" si="6"/>
        <v>81.86</v>
      </c>
      <c r="H121" s="82"/>
      <c r="I121">
        <v>81.86</v>
      </c>
      <c r="J121" s="13">
        <f t="shared" si="7"/>
        <v>0</v>
      </c>
      <c r="K121" s="13"/>
    </row>
    <row r="122" spans="2:13" customFormat="1" hidden="1">
      <c r="B122" s="97" t="s">
        <v>919</v>
      </c>
      <c r="C122" s="38">
        <v>44886</v>
      </c>
      <c r="D122" s="87" t="s">
        <v>505</v>
      </c>
      <c r="E122" s="89">
        <f t="shared" si="4"/>
        <v>158.69999999999999</v>
      </c>
      <c r="F122" s="90">
        <f t="shared" si="5"/>
        <v>132.25</v>
      </c>
      <c r="G122" s="91">
        <f t="shared" si="6"/>
        <v>26.450000000000003</v>
      </c>
      <c r="H122" s="82"/>
      <c r="I122">
        <v>26.45</v>
      </c>
      <c r="J122" s="13">
        <f t="shared" si="7"/>
        <v>0</v>
      </c>
      <c r="K122" s="13"/>
    </row>
    <row r="123" spans="2:13" customFormat="1" hidden="1">
      <c r="B123" s="97" t="s">
        <v>920</v>
      </c>
      <c r="C123" s="38">
        <v>44886</v>
      </c>
      <c r="D123" s="87" t="s">
        <v>505</v>
      </c>
      <c r="E123" s="89">
        <f t="shared" si="4"/>
        <v>170.93999999999997</v>
      </c>
      <c r="F123" s="90">
        <f t="shared" si="5"/>
        <v>142.44999999999999</v>
      </c>
      <c r="G123" s="91">
        <f t="shared" si="6"/>
        <v>28.49</v>
      </c>
      <c r="H123" s="82"/>
      <c r="I123">
        <v>28.49</v>
      </c>
      <c r="J123" s="13">
        <f t="shared" si="7"/>
        <v>0</v>
      </c>
      <c r="K123" s="13"/>
    </row>
    <row r="124" spans="2:13" customFormat="1" hidden="1">
      <c r="B124" s="97" t="s">
        <v>921</v>
      </c>
      <c r="C124" s="38">
        <v>44886</v>
      </c>
      <c r="D124" s="87" t="s">
        <v>505</v>
      </c>
      <c r="E124" s="89">
        <f t="shared" si="4"/>
        <v>85.61999999999999</v>
      </c>
      <c r="F124" s="90">
        <f t="shared" si="5"/>
        <v>71.349999999999994</v>
      </c>
      <c r="G124" s="91">
        <f t="shared" si="6"/>
        <v>14.27</v>
      </c>
      <c r="H124" s="82"/>
      <c r="I124">
        <v>14.27</v>
      </c>
      <c r="J124" s="13">
        <f t="shared" si="7"/>
        <v>0</v>
      </c>
      <c r="K124" s="13"/>
    </row>
    <row r="125" spans="2:13" customFormat="1" hidden="1">
      <c r="B125" s="97" t="s">
        <v>922</v>
      </c>
      <c r="C125" s="38">
        <v>44886</v>
      </c>
      <c r="D125" s="87" t="s">
        <v>505</v>
      </c>
      <c r="E125" s="89">
        <f t="shared" si="4"/>
        <v>181.68</v>
      </c>
      <c r="F125" s="90">
        <f t="shared" si="5"/>
        <v>151.4</v>
      </c>
      <c r="G125" s="91">
        <f t="shared" si="6"/>
        <v>30.28</v>
      </c>
      <c r="H125" s="82"/>
      <c r="I125">
        <v>30.28</v>
      </c>
      <c r="J125" s="13">
        <f t="shared" si="7"/>
        <v>0</v>
      </c>
      <c r="K125" s="13"/>
    </row>
    <row r="126" spans="2:13" customFormat="1" hidden="1">
      <c r="B126" s="97" t="s">
        <v>923</v>
      </c>
      <c r="C126" s="38">
        <v>44886</v>
      </c>
      <c r="D126" s="87" t="s">
        <v>505</v>
      </c>
      <c r="E126" s="89">
        <f t="shared" si="4"/>
        <v>77.639999999999986</v>
      </c>
      <c r="F126" s="90">
        <f t="shared" si="5"/>
        <v>64.699999999999989</v>
      </c>
      <c r="G126" s="91">
        <f t="shared" si="6"/>
        <v>12.939999999999998</v>
      </c>
      <c r="H126" s="82"/>
      <c r="I126">
        <v>12.94</v>
      </c>
      <c r="J126" s="13">
        <f t="shared" si="7"/>
        <v>0</v>
      </c>
      <c r="K126" s="13"/>
    </row>
    <row r="127" spans="2:13" customFormat="1" hidden="1">
      <c r="B127" s="97" t="s">
        <v>924</v>
      </c>
      <c r="C127" s="38">
        <v>44886</v>
      </c>
      <c r="D127" s="87" t="s">
        <v>505</v>
      </c>
      <c r="E127" s="89">
        <f t="shared" si="4"/>
        <v>54.599999999999987</v>
      </c>
      <c r="F127" s="90">
        <f t="shared" si="5"/>
        <v>45.499999999999993</v>
      </c>
      <c r="G127" s="91">
        <f t="shared" si="6"/>
        <v>9.1</v>
      </c>
      <c r="H127" s="82"/>
      <c r="I127">
        <v>9.1</v>
      </c>
      <c r="J127" s="13">
        <f t="shared" si="7"/>
        <v>0</v>
      </c>
      <c r="K127" s="13"/>
    </row>
    <row r="128" spans="2:13" customFormat="1" hidden="1">
      <c r="B128" s="97" t="s">
        <v>925</v>
      </c>
      <c r="C128" s="45">
        <v>44880</v>
      </c>
      <c r="D128" s="87" t="s">
        <v>394</v>
      </c>
      <c r="E128" s="89">
        <f t="shared" si="4"/>
        <v>142.5</v>
      </c>
      <c r="F128" s="90">
        <f t="shared" si="5"/>
        <v>118.75</v>
      </c>
      <c r="G128" s="91">
        <f t="shared" si="6"/>
        <v>23.75</v>
      </c>
      <c r="H128" s="82"/>
      <c r="I128">
        <v>23.75</v>
      </c>
      <c r="J128" s="13">
        <f t="shared" si="7"/>
        <v>0</v>
      </c>
      <c r="K128" s="13"/>
    </row>
    <row r="129" spans="2:11" customFormat="1" hidden="1">
      <c r="B129" s="97" t="s">
        <v>926</v>
      </c>
      <c r="C129" s="45">
        <v>44879</v>
      </c>
      <c r="D129" s="87" t="s">
        <v>815</v>
      </c>
      <c r="E129" s="89">
        <f t="shared" si="4"/>
        <v>300</v>
      </c>
      <c r="F129" s="90">
        <f t="shared" si="5"/>
        <v>250</v>
      </c>
      <c r="G129" s="91">
        <f t="shared" si="6"/>
        <v>50</v>
      </c>
      <c r="H129" s="82"/>
      <c r="I129">
        <v>50</v>
      </c>
      <c r="J129" s="13">
        <f t="shared" si="7"/>
        <v>0</v>
      </c>
      <c r="K129" s="13"/>
    </row>
    <row r="130" spans="2:11" customFormat="1" hidden="1">
      <c r="B130" s="97" t="s">
        <v>927</v>
      </c>
      <c r="C130" s="45">
        <v>44895</v>
      </c>
      <c r="D130" s="87" t="s">
        <v>533</v>
      </c>
      <c r="E130" s="89">
        <f t="shared" si="4"/>
        <v>345.9</v>
      </c>
      <c r="F130" s="90">
        <f t="shared" si="5"/>
        <v>288.25</v>
      </c>
      <c r="G130" s="91">
        <f t="shared" si="6"/>
        <v>57.650000000000006</v>
      </c>
      <c r="H130" s="82"/>
      <c r="I130">
        <v>57.65</v>
      </c>
      <c r="J130" s="13">
        <f t="shared" si="7"/>
        <v>0</v>
      </c>
      <c r="K130" s="13"/>
    </row>
    <row r="131" spans="2:11" customFormat="1" hidden="1">
      <c r="B131" s="97"/>
      <c r="C131" s="45"/>
      <c r="D131" s="87"/>
      <c r="E131" s="89">
        <f t="shared" si="4"/>
        <v>0</v>
      </c>
      <c r="F131" s="90">
        <f t="shared" si="5"/>
        <v>0</v>
      </c>
      <c r="G131" s="91">
        <f t="shared" si="6"/>
        <v>0</v>
      </c>
      <c r="H131" s="82"/>
      <c r="J131" s="13">
        <f t="shared" si="7"/>
        <v>0</v>
      </c>
      <c r="K131" s="13"/>
    </row>
    <row r="132" spans="2:11" customFormat="1" hidden="1">
      <c r="B132" s="97"/>
      <c r="C132" s="45"/>
      <c r="D132" s="87"/>
      <c r="E132" s="89">
        <f t="shared" si="4"/>
        <v>0</v>
      </c>
      <c r="F132" s="90">
        <f t="shared" si="5"/>
        <v>0</v>
      </c>
      <c r="G132" s="91">
        <f t="shared" si="6"/>
        <v>0</v>
      </c>
      <c r="H132" s="82"/>
      <c r="J132" s="13">
        <f t="shared" si="7"/>
        <v>0</v>
      </c>
      <c r="K132" s="13"/>
    </row>
    <row r="133" spans="2:11" customFormat="1" hidden="1">
      <c r="B133" s="97"/>
      <c r="C133" s="45"/>
      <c r="D133" s="87"/>
      <c r="E133" s="89">
        <f t="shared" si="4"/>
        <v>0</v>
      </c>
      <c r="F133" s="90">
        <f t="shared" si="5"/>
        <v>0</v>
      </c>
      <c r="G133" s="91">
        <f t="shared" si="6"/>
        <v>0</v>
      </c>
      <c r="H133" s="82"/>
      <c r="J133" s="13">
        <f t="shared" si="7"/>
        <v>0</v>
      </c>
      <c r="K133" s="13"/>
    </row>
    <row r="134" spans="2:11" customFormat="1" hidden="1" outlineLevel="1">
      <c r="B134" s="97"/>
      <c r="C134" s="45"/>
      <c r="D134" s="87"/>
      <c r="E134" s="89">
        <f t="shared" si="4"/>
        <v>0</v>
      </c>
      <c r="F134" s="90">
        <f t="shared" si="5"/>
        <v>0</v>
      </c>
      <c r="G134" s="91">
        <f t="shared" si="6"/>
        <v>0</v>
      </c>
      <c r="H134" s="82"/>
      <c r="J134" s="13">
        <f t="shared" si="7"/>
        <v>0</v>
      </c>
      <c r="K134" s="13"/>
    </row>
    <row r="135" spans="2:11" customFormat="1" hidden="1" outlineLevel="1">
      <c r="B135" s="97"/>
      <c r="C135" s="45"/>
      <c r="D135" s="87"/>
      <c r="E135" s="89">
        <f t="shared" si="4"/>
        <v>0</v>
      </c>
      <c r="F135" s="90">
        <f t="shared" si="5"/>
        <v>0</v>
      </c>
      <c r="G135" s="91">
        <f t="shared" si="6"/>
        <v>0</v>
      </c>
      <c r="H135" s="82"/>
      <c r="J135" s="13">
        <f t="shared" si="7"/>
        <v>0</v>
      </c>
      <c r="K135" s="13"/>
    </row>
    <row r="136" spans="2:11" customFormat="1" hidden="1" outlineLevel="1">
      <c r="B136" s="97"/>
      <c r="C136" s="45"/>
      <c r="D136" s="87"/>
      <c r="E136" s="89">
        <f t="shared" si="4"/>
        <v>0</v>
      </c>
      <c r="F136" s="90">
        <f t="shared" si="5"/>
        <v>0</v>
      </c>
      <c r="G136" s="91">
        <f t="shared" si="6"/>
        <v>0</v>
      </c>
      <c r="H136" s="82"/>
      <c r="J136" s="13">
        <f t="shared" si="7"/>
        <v>0</v>
      </c>
      <c r="K136" s="13"/>
    </row>
    <row r="137" spans="2:11" customFormat="1" hidden="1" outlineLevel="1">
      <c r="B137" s="97"/>
      <c r="C137" s="45"/>
      <c r="D137" s="87"/>
      <c r="E137" s="89">
        <f t="shared" si="4"/>
        <v>0</v>
      </c>
      <c r="F137" s="90">
        <f t="shared" si="5"/>
        <v>0</v>
      </c>
      <c r="G137" s="91">
        <f t="shared" si="6"/>
        <v>0</v>
      </c>
      <c r="H137" s="82"/>
      <c r="J137" s="13">
        <f t="shared" si="7"/>
        <v>0</v>
      </c>
      <c r="K137" s="13"/>
    </row>
    <row r="138" spans="2:11" customFormat="1" hidden="1" outlineLevel="1">
      <c r="B138" s="97"/>
      <c r="C138" s="45"/>
      <c r="D138" s="87"/>
      <c r="E138" s="89">
        <f t="shared" si="4"/>
        <v>0</v>
      </c>
      <c r="F138" s="90">
        <f t="shared" si="5"/>
        <v>0</v>
      </c>
      <c r="G138" s="91">
        <f t="shared" si="6"/>
        <v>0</v>
      </c>
      <c r="H138" s="82"/>
      <c r="J138" s="13">
        <f t="shared" si="7"/>
        <v>0</v>
      </c>
      <c r="K138" s="13"/>
    </row>
    <row r="139" spans="2:11" customFormat="1" hidden="1" outlineLevel="1">
      <c r="B139" s="97"/>
      <c r="C139" s="45"/>
      <c r="D139" s="87"/>
      <c r="E139" s="89">
        <f t="shared" si="4"/>
        <v>0</v>
      </c>
      <c r="F139" s="90">
        <f t="shared" si="5"/>
        <v>0</v>
      </c>
      <c r="G139" s="91">
        <f t="shared" si="6"/>
        <v>0</v>
      </c>
      <c r="H139" s="82"/>
      <c r="J139" s="13">
        <f t="shared" si="7"/>
        <v>0</v>
      </c>
      <c r="K139" s="13"/>
    </row>
    <row r="140" spans="2:11" customFormat="1" hidden="1" outlineLevel="1">
      <c r="B140" s="97"/>
      <c r="C140" s="45"/>
      <c r="D140" s="87"/>
      <c r="E140" s="89">
        <f t="shared" si="4"/>
        <v>0</v>
      </c>
      <c r="F140" s="90">
        <f t="shared" si="5"/>
        <v>0</v>
      </c>
      <c r="G140" s="91">
        <f t="shared" si="6"/>
        <v>0</v>
      </c>
      <c r="H140" s="82"/>
      <c r="J140" s="13">
        <f t="shared" si="7"/>
        <v>0</v>
      </c>
      <c r="K140" s="13"/>
    </row>
    <row r="141" spans="2:11" customFormat="1" hidden="1" outlineLevel="1">
      <c r="B141" s="97"/>
      <c r="C141" s="45"/>
      <c r="D141" s="87"/>
      <c r="E141" s="89">
        <f t="shared" si="4"/>
        <v>0</v>
      </c>
      <c r="F141" s="90">
        <f t="shared" si="5"/>
        <v>0</v>
      </c>
      <c r="G141" s="91">
        <f t="shared" si="6"/>
        <v>0</v>
      </c>
      <c r="H141" s="82"/>
      <c r="J141" s="13">
        <f t="shared" si="7"/>
        <v>0</v>
      </c>
      <c r="K141" s="13"/>
    </row>
    <row r="142" spans="2:11" customFormat="1" hidden="1" outlineLevel="1">
      <c r="B142" s="97"/>
      <c r="C142" s="45"/>
      <c r="D142" s="87"/>
      <c r="E142" s="89">
        <f t="shared" si="4"/>
        <v>0</v>
      </c>
      <c r="F142" s="90">
        <f t="shared" si="5"/>
        <v>0</v>
      </c>
      <c r="G142" s="91">
        <f t="shared" si="6"/>
        <v>0</v>
      </c>
      <c r="H142" s="82"/>
      <c r="J142" s="13">
        <f t="shared" si="7"/>
        <v>0</v>
      </c>
      <c r="K142" s="13"/>
    </row>
    <row r="143" spans="2:11" customFormat="1" hidden="1" outlineLevel="1">
      <c r="B143" s="97"/>
      <c r="C143" s="45"/>
      <c r="D143" s="87"/>
      <c r="E143" s="89">
        <f t="shared" si="4"/>
        <v>0</v>
      </c>
      <c r="F143" s="90">
        <f t="shared" si="5"/>
        <v>0</v>
      </c>
      <c r="G143" s="91">
        <f t="shared" si="6"/>
        <v>0</v>
      </c>
      <c r="H143" s="82"/>
      <c r="J143" s="13">
        <f t="shared" si="7"/>
        <v>0</v>
      </c>
      <c r="K143" s="13"/>
    </row>
    <row r="144" spans="2:11" customFormat="1" hidden="1" outlineLevel="1">
      <c r="B144" s="97"/>
      <c r="C144" s="45"/>
      <c r="D144" s="87"/>
      <c r="E144" s="89">
        <f t="shared" si="4"/>
        <v>0</v>
      </c>
      <c r="F144" s="90">
        <f t="shared" si="5"/>
        <v>0</v>
      </c>
      <c r="G144" s="91">
        <f t="shared" si="6"/>
        <v>0</v>
      </c>
      <c r="H144" s="82"/>
      <c r="I144" s="119"/>
      <c r="J144" s="13">
        <f t="shared" si="7"/>
        <v>0</v>
      </c>
      <c r="K144" s="13"/>
    </row>
    <row r="145" spans="2:11" customFormat="1" hidden="1" outlineLevel="1">
      <c r="B145" s="97"/>
      <c r="C145" s="45"/>
      <c r="D145" s="87"/>
      <c r="E145" s="89">
        <f t="shared" si="4"/>
        <v>0</v>
      </c>
      <c r="F145" s="90">
        <f t="shared" si="5"/>
        <v>0</v>
      </c>
      <c r="G145" s="91">
        <f>F145*0.2</f>
        <v>0</v>
      </c>
      <c r="H145" s="82"/>
      <c r="I145" s="119"/>
      <c r="J145" s="13">
        <f t="shared" si="7"/>
        <v>0</v>
      </c>
      <c r="K145" s="13"/>
    </row>
    <row r="146" spans="2:11" customFormat="1" hidden="1" outlineLevel="1">
      <c r="B146" s="97"/>
      <c r="C146" s="45"/>
      <c r="D146" s="87"/>
      <c r="E146" s="89">
        <f t="shared" si="4"/>
        <v>0</v>
      </c>
      <c r="F146" s="90">
        <f t="shared" si="5"/>
        <v>0</v>
      </c>
      <c r="G146" s="91">
        <f t="shared" si="6"/>
        <v>0</v>
      </c>
      <c r="H146" s="82"/>
      <c r="I146" s="119"/>
      <c r="J146" s="13">
        <f t="shared" si="7"/>
        <v>0</v>
      </c>
      <c r="K146" s="13"/>
    </row>
    <row r="147" spans="2:11" customFormat="1" hidden="1" outlineLevel="1">
      <c r="B147" s="98"/>
      <c r="C147" s="45"/>
      <c r="D147" s="87"/>
      <c r="E147" s="89">
        <f t="shared" si="4"/>
        <v>0</v>
      </c>
      <c r="F147" s="90">
        <f t="shared" si="5"/>
        <v>0</v>
      </c>
      <c r="G147" s="91">
        <f t="shared" si="6"/>
        <v>0</v>
      </c>
      <c r="H147" s="83"/>
      <c r="I147" s="119"/>
      <c r="J147" s="13">
        <f t="shared" si="7"/>
        <v>0</v>
      </c>
      <c r="K147" s="13"/>
    </row>
    <row r="148" spans="2:11" customFormat="1" hidden="1" outlineLevel="1">
      <c r="B148" s="105"/>
      <c r="C148" s="45"/>
      <c r="D148" s="87"/>
      <c r="E148" s="89">
        <f t="shared" si="4"/>
        <v>0</v>
      </c>
      <c r="F148" s="90">
        <f t="shared" si="5"/>
        <v>0</v>
      </c>
      <c r="G148" s="91">
        <f t="shared" si="6"/>
        <v>0</v>
      </c>
      <c r="H148" s="83"/>
      <c r="I148" s="13"/>
      <c r="J148" s="13">
        <f t="shared" si="7"/>
        <v>0</v>
      </c>
      <c r="K148" s="13"/>
    </row>
    <row r="149" spans="2:11" customFormat="1" hidden="1" outlineLevel="1">
      <c r="B149" s="96"/>
      <c r="C149" s="45"/>
      <c r="D149" s="87"/>
      <c r="E149" s="89">
        <f t="shared" si="4"/>
        <v>0</v>
      </c>
      <c r="F149" s="90">
        <f t="shared" si="5"/>
        <v>0</v>
      </c>
      <c r="G149" s="91">
        <f t="shared" si="6"/>
        <v>0</v>
      </c>
      <c r="H149" s="83"/>
      <c r="I149" s="13"/>
      <c r="J149" s="13">
        <f t="shared" si="7"/>
        <v>0</v>
      </c>
      <c r="K149" s="13"/>
    </row>
    <row r="150" spans="2:11" customFormat="1" hidden="1" outlineLevel="1">
      <c r="B150" s="96"/>
      <c r="C150" s="45"/>
      <c r="D150" s="105"/>
      <c r="E150" s="89">
        <f t="shared" si="4"/>
        <v>0</v>
      </c>
      <c r="F150" s="90">
        <f t="shared" si="5"/>
        <v>0</v>
      </c>
      <c r="G150" s="91">
        <f t="shared" si="6"/>
        <v>0</v>
      </c>
      <c r="H150" s="83"/>
      <c r="I150" s="13"/>
      <c r="J150" s="13">
        <f t="shared" si="7"/>
        <v>0</v>
      </c>
      <c r="K150" s="13"/>
    </row>
    <row r="151" spans="2:11" customFormat="1" hidden="1" outlineLevel="1">
      <c r="B151" s="96"/>
      <c r="C151" s="45"/>
      <c r="D151" s="105"/>
      <c r="E151" s="89">
        <f t="shared" si="4"/>
        <v>0</v>
      </c>
      <c r="F151" s="90">
        <f t="shared" si="5"/>
        <v>0</v>
      </c>
      <c r="G151" s="91">
        <f t="shared" si="6"/>
        <v>0</v>
      </c>
      <c r="H151" s="83"/>
      <c r="I151" s="13"/>
      <c r="J151" s="13">
        <f t="shared" si="7"/>
        <v>0</v>
      </c>
      <c r="K151" s="13"/>
    </row>
    <row r="152" spans="2:11" customFormat="1" hidden="1" outlineLevel="1">
      <c r="B152" s="96"/>
      <c r="C152" s="45"/>
      <c r="E152" s="89">
        <f t="shared" si="4"/>
        <v>0</v>
      </c>
      <c r="F152" s="90">
        <f t="shared" si="5"/>
        <v>0</v>
      </c>
      <c r="G152" s="91">
        <f t="shared" si="6"/>
        <v>0</v>
      </c>
      <c r="H152" s="83"/>
      <c r="I152" s="13"/>
      <c r="J152" s="13">
        <f t="shared" si="7"/>
        <v>0</v>
      </c>
      <c r="K152" s="13"/>
    </row>
    <row r="153" spans="2:11" customFormat="1" hidden="1" outlineLevel="1">
      <c r="B153" s="96"/>
      <c r="C153" s="45"/>
      <c r="D153" s="94"/>
      <c r="E153" s="89">
        <f t="shared" si="4"/>
        <v>0</v>
      </c>
      <c r="F153" s="90">
        <f t="shared" si="5"/>
        <v>0</v>
      </c>
      <c r="G153" s="91">
        <f t="shared" si="6"/>
        <v>0</v>
      </c>
      <c r="H153" s="83"/>
      <c r="I153" s="13"/>
      <c r="J153" s="13">
        <f t="shared" si="7"/>
        <v>0</v>
      </c>
      <c r="K153" s="13"/>
    </row>
    <row r="154" spans="2:11" customFormat="1" hidden="1" outlineLevel="1">
      <c r="B154" s="89"/>
      <c r="C154" s="45"/>
      <c r="D154" s="105"/>
      <c r="E154" s="89">
        <f t="shared" si="4"/>
        <v>0</v>
      </c>
      <c r="F154" s="90">
        <f t="shared" si="5"/>
        <v>0</v>
      </c>
      <c r="G154" s="91">
        <f t="shared" si="6"/>
        <v>0</v>
      </c>
      <c r="H154" s="83"/>
      <c r="I154" s="13"/>
      <c r="J154" s="13">
        <f t="shared" si="7"/>
        <v>0</v>
      </c>
      <c r="K154" s="13"/>
    </row>
    <row r="155" spans="2:11" customFormat="1" hidden="1" outlineLevel="1">
      <c r="B155" s="105"/>
      <c r="C155" s="45"/>
      <c r="D155" s="105"/>
      <c r="E155" s="89">
        <f t="shared" si="4"/>
        <v>0</v>
      </c>
      <c r="F155" s="90">
        <f t="shared" si="5"/>
        <v>0</v>
      </c>
      <c r="G155" s="91">
        <f t="shared" si="6"/>
        <v>0</v>
      </c>
      <c r="H155" s="83"/>
      <c r="I155" s="13"/>
      <c r="J155" s="13">
        <f t="shared" si="7"/>
        <v>0</v>
      </c>
      <c r="K155" s="13"/>
    </row>
    <row r="156" spans="2:11" customFormat="1" hidden="1" outlineLevel="1">
      <c r="B156" s="105"/>
      <c r="C156" s="45"/>
      <c r="D156" s="96"/>
      <c r="E156" s="89">
        <f t="shared" si="4"/>
        <v>0</v>
      </c>
      <c r="F156" s="90">
        <f t="shared" si="5"/>
        <v>0</v>
      </c>
      <c r="G156" s="91">
        <f t="shared" si="6"/>
        <v>0</v>
      </c>
      <c r="H156" s="83"/>
      <c r="I156" s="13"/>
      <c r="J156" s="13">
        <f t="shared" si="7"/>
        <v>0</v>
      </c>
      <c r="K156" s="13"/>
    </row>
    <row r="157" spans="2:11" customFormat="1" hidden="1" outlineLevel="1">
      <c r="B157" s="105"/>
      <c r="C157" s="45"/>
      <c r="D157" s="105"/>
      <c r="E157" s="89">
        <f t="shared" si="4"/>
        <v>0</v>
      </c>
      <c r="F157" s="90">
        <f t="shared" si="5"/>
        <v>0</v>
      </c>
      <c r="G157" s="91">
        <f t="shared" si="6"/>
        <v>0</v>
      </c>
      <c r="H157" s="83"/>
      <c r="I157" s="13"/>
      <c r="J157" s="13">
        <f t="shared" si="7"/>
        <v>0</v>
      </c>
      <c r="K157" s="13"/>
    </row>
    <row r="158" spans="2:11" customFormat="1" hidden="1" outlineLevel="1">
      <c r="B158" s="95"/>
      <c r="C158" s="72"/>
      <c r="D158" s="96"/>
      <c r="E158" s="89">
        <f t="shared" si="4"/>
        <v>0</v>
      </c>
      <c r="F158" s="90">
        <f t="shared" si="5"/>
        <v>0</v>
      </c>
      <c r="G158" s="91">
        <f t="shared" si="6"/>
        <v>0</v>
      </c>
      <c r="H158" s="83"/>
      <c r="I158" s="13"/>
      <c r="J158" s="13">
        <f t="shared" si="7"/>
        <v>0</v>
      </c>
      <c r="K158" s="13"/>
    </row>
    <row r="159" spans="2:11" customFormat="1" hidden="1" outlineLevel="1">
      <c r="B159" s="105"/>
      <c r="C159" s="93"/>
      <c r="D159" s="105"/>
      <c r="E159" s="89">
        <f t="shared" si="4"/>
        <v>0</v>
      </c>
      <c r="F159" s="90">
        <f t="shared" si="5"/>
        <v>0</v>
      </c>
      <c r="G159" s="91">
        <f t="shared" si="6"/>
        <v>0</v>
      </c>
      <c r="H159" s="83"/>
      <c r="I159" s="13"/>
      <c r="J159" s="13">
        <f t="shared" si="7"/>
        <v>0</v>
      </c>
    </row>
    <row r="160" spans="2:11" customFormat="1" hidden="1" outlineLevel="1">
      <c r="B160" s="95"/>
      <c r="C160" s="93"/>
      <c r="D160" s="96"/>
      <c r="E160" s="89">
        <f t="shared" si="4"/>
        <v>0</v>
      </c>
      <c r="F160" s="90">
        <f t="shared" si="5"/>
        <v>0</v>
      </c>
      <c r="G160" s="91">
        <f t="shared" si="6"/>
        <v>0</v>
      </c>
      <c r="H160" s="84"/>
      <c r="I160" s="13"/>
      <c r="J160" s="13">
        <f t="shared" si="7"/>
        <v>0</v>
      </c>
    </row>
    <row r="161" spans="2:11" customFormat="1" hidden="1" outlineLevel="1">
      <c r="B161" s="95"/>
      <c r="C161" s="93"/>
      <c r="D161" s="96"/>
      <c r="E161" s="89">
        <f t="shared" si="4"/>
        <v>0</v>
      </c>
      <c r="F161" s="90">
        <f t="shared" si="5"/>
        <v>0</v>
      </c>
      <c r="G161" s="91">
        <f t="shared" si="6"/>
        <v>0</v>
      </c>
      <c r="H161" s="84"/>
      <c r="I161" s="13"/>
      <c r="J161" s="13">
        <f t="shared" si="7"/>
        <v>0</v>
      </c>
    </row>
    <row r="162" spans="2:11" customFormat="1" hidden="1" outlineLevel="1">
      <c r="B162" s="96"/>
      <c r="C162" s="93"/>
      <c r="D162" s="96"/>
      <c r="E162" s="89">
        <f t="shared" si="4"/>
        <v>0</v>
      </c>
      <c r="F162" s="40">
        <f>I162/0.2</f>
        <v>0</v>
      </c>
      <c r="G162" s="91">
        <f>+F162*0.2</f>
        <v>0</v>
      </c>
      <c r="H162" s="84"/>
      <c r="I162" s="13"/>
      <c r="J162" s="13">
        <f t="shared" si="7"/>
        <v>0</v>
      </c>
    </row>
    <row r="163" spans="2:11" customFormat="1" hidden="1" outlineLevel="1">
      <c r="B163" s="105"/>
      <c r="C163" s="93"/>
      <c r="D163" s="96"/>
      <c r="E163" s="95">
        <f>F163*1.2</f>
        <v>0</v>
      </c>
      <c r="F163" s="90">
        <f>I163/0.2</f>
        <v>0</v>
      </c>
      <c r="G163" s="91">
        <f>+F163*0.2</f>
        <v>0</v>
      </c>
      <c r="H163" s="84"/>
      <c r="I163" s="13"/>
      <c r="J163" s="13">
        <f t="shared" si="7"/>
        <v>0</v>
      </c>
    </row>
    <row r="164" spans="2:11" customFormat="1" hidden="1" outlineLevel="1">
      <c r="B164" s="95"/>
      <c r="C164" s="93"/>
      <c r="D164" s="94"/>
      <c r="E164" s="95">
        <f t="shared" ref="E164:E171" si="8">F164*1.2</f>
        <v>0</v>
      </c>
      <c r="F164" s="90">
        <f t="shared" ref="F164:F171" si="9">I164/0.2</f>
        <v>0</v>
      </c>
      <c r="G164" s="91">
        <f t="shared" ref="G164:G170" si="10">+F164*0.2</f>
        <v>0</v>
      </c>
      <c r="H164" s="84"/>
      <c r="I164" s="13"/>
      <c r="J164" s="13">
        <f t="shared" si="7"/>
        <v>0</v>
      </c>
    </row>
    <row r="165" spans="2:11" customFormat="1" hidden="1" outlineLevel="1">
      <c r="B165" s="95"/>
      <c r="C165" s="93"/>
      <c r="D165" s="94"/>
      <c r="E165" s="95">
        <f t="shared" si="8"/>
        <v>0</v>
      </c>
      <c r="F165" s="90">
        <f t="shared" si="9"/>
        <v>0</v>
      </c>
      <c r="G165" s="91">
        <f t="shared" si="10"/>
        <v>0</v>
      </c>
      <c r="H165" s="84"/>
      <c r="I165" s="13"/>
      <c r="J165" s="13">
        <f t="shared" si="7"/>
        <v>0</v>
      </c>
    </row>
    <row r="166" spans="2:11" customFormat="1" hidden="1" outlineLevel="1">
      <c r="B166" s="95"/>
      <c r="C166" s="93"/>
      <c r="D166" s="94"/>
      <c r="E166" s="95">
        <f t="shared" si="8"/>
        <v>0</v>
      </c>
      <c r="F166" s="90">
        <f t="shared" si="9"/>
        <v>0</v>
      </c>
      <c r="G166" s="91">
        <f t="shared" si="10"/>
        <v>0</v>
      </c>
      <c r="H166" s="84"/>
      <c r="I166" s="13"/>
      <c r="J166" s="13">
        <f t="shared" si="7"/>
        <v>0</v>
      </c>
    </row>
    <row r="167" spans="2:11" customFormat="1" hidden="1" outlineLevel="1">
      <c r="B167" s="95"/>
      <c r="C167" s="93"/>
      <c r="D167" s="94"/>
      <c r="E167" s="95">
        <f t="shared" si="8"/>
        <v>0</v>
      </c>
      <c r="F167" s="90">
        <f t="shared" si="9"/>
        <v>0</v>
      </c>
      <c r="G167" s="91">
        <f t="shared" si="10"/>
        <v>0</v>
      </c>
      <c r="H167" s="84"/>
      <c r="I167" s="13"/>
      <c r="J167" s="13">
        <f t="shared" si="7"/>
        <v>0</v>
      </c>
    </row>
    <row r="168" spans="2:11" customFormat="1" hidden="1" outlineLevel="1">
      <c r="B168" s="95"/>
      <c r="C168" s="93"/>
      <c r="D168" s="94"/>
      <c r="E168" s="95">
        <f t="shared" si="8"/>
        <v>0</v>
      </c>
      <c r="F168" s="90">
        <f t="shared" si="9"/>
        <v>0</v>
      </c>
      <c r="G168" s="91">
        <f t="shared" si="10"/>
        <v>0</v>
      </c>
      <c r="H168" s="84"/>
      <c r="I168" s="13"/>
      <c r="J168" s="13">
        <f t="shared" si="7"/>
        <v>0</v>
      </c>
    </row>
    <row r="169" spans="2:11" customFormat="1" hidden="1" outlineLevel="1">
      <c r="B169" s="95"/>
      <c r="C169" s="93"/>
      <c r="D169" s="94"/>
      <c r="E169" s="95">
        <f t="shared" si="8"/>
        <v>0</v>
      </c>
      <c r="F169" s="90">
        <f t="shared" si="9"/>
        <v>0</v>
      </c>
      <c r="G169" s="91">
        <f t="shared" si="10"/>
        <v>0</v>
      </c>
      <c r="H169" s="84"/>
      <c r="I169" s="13"/>
      <c r="J169" s="13">
        <f t="shared" si="7"/>
        <v>0</v>
      </c>
    </row>
    <row r="170" spans="2:11" customFormat="1" hidden="1" outlineLevel="1">
      <c r="B170" s="95"/>
      <c r="C170" s="93"/>
      <c r="D170" s="94"/>
      <c r="E170" s="95">
        <f t="shared" si="8"/>
        <v>0</v>
      </c>
      <c r="F170" s="90">
        <f t="shared" si="9"/>
        <v>0</v>
      </c>
      <c r="G170" s="91">
        <f t="shared" si="10"/>
        <v>0</v>
      </c>
      <c r="H170" s="84"/>
      <c r="J170" s="13">
        <f t="shared" ref="J170:J171" si="11">G170-I170</f>
        <v>0</v>
      </c>
    </row>
    <row r="171" spans="2:11" customFormat="1" hidden="1" outlineLevel="1">
      <c r="B171" s="92"/>
      <c r="C171" s="93"/>
      <c r="D171" s="94"/>
      <c r="E171" s="95">
        <f t="shared" si="8"/>
        <v>0</v>
      </c>
      <c r="F171" s="90">
        <f t="shared" si="9"/>
        <v>0</v>
      </c>
      <c r="G171" s="91">
        <f t="shared" ref="G171" si="12">F171*0.2</f>
        <v>0</v>
      </c>
      <c r="H171" s="84"/>
      <c r="J171" s="13">
        <f t="shared" si="11"/>
        <v>0</v>
      </c>
    </row>
    <row r="172" spans="2:11" customFormat="1" hidden="1" outlineLevel="1">
      <c r="B172" s="94"/>
      <c r="C172" s="93"/>
      <c r="D172" s="94"/>
      <c r="E172" s="95"/>
      <c r="F172" s="90"/>
      <c r="G172" s="95"/>
      <c r="H172" s="84"/>
    </row>
    <row r="173" spans="2:11" customFormat="1" collapsed="1">
      <c r="C173" s="1"/>
      <c r="D173" s="35" t="s">
        <v>12</v>
      </c>
      <c r="E173" s="46">
        <f>SUM(E107:E172)</f>
        <v>10443.600000000002</v>
      </c>
      <c r="F173" s="46">
        <f>SUM(F107:F172)</f>
        <v>8703</v>
      </c>
      <c r="G173" s="46">
        <f>ROUND(SUM(G107:G172),0)</f>
        <v>1741</v>
      </c>
      <c r="H173" s="75"/>
      <c r="K173">
        <v>445661</v>
      </c>
    </row>
    <row r="174" spans="2:11" customFormat="1" ht="15.75" thickBot="1">
      <c r="C174" s="1"/>
      <c r="D174" s="3"/>
      <c r="E174" s="51"/>
      <c r="F174" s="51"/>
      <c r="G174" s="51"/>
      <c r="H174" s="75"/>
    </row>
    <row r="175" spans="2:11" customFormat="1" ht="15.75" thickBot="1">
      <c r="B175" s="188" t="s">
        <v>76</v>
      </c>
      <c r="C175" s="189"/>
      <c r="D175" s="189"/>
      <c r="E175" s="189"/>
      <c r="F175" s="189"/>
      <c r="G175" s="190"/>
      <c r="H175" s="5"/>
    </row>
    <row r="176" spans="2:11" customFormat="1">
      <c r="B176" s="3" t="s">
        <v>241</v>
      </c>
      <c r="C176" s="1"/>
      <c r="E176" s="6"/>
      <c r="F176" s="6"/>
      <c r="G176" s="6"/>
      <c r="H176" s="6"/>
    </row>
    <row r="177" spans="2:11" customFormat="1">
      <c r="B177" s="35" t="s">
        <v>0</v>
      </c>
      <c r="C177" s="36" t="s">
        <v>73</v>
      </c>
      <c r="D177" s="35" t="s">
        <v>16</v>
      </c>
      <c r="E177" s="37" t="s">
        <v>2</v>
      </c>
      <c r="F177" s="37" t="s">
        <v>3</v>
      </c>
      <c r="G177" s="37" t="s">
        <v>4</v>
      </c>
      <c r="H177" s="6"/>
    </row>
    <row r="178" spans="2:11" customFormat="1">
      <c r="B178" s="38" t="s">
        <v>887</v>
      </c>
      <c r="C178" s="1">
        <v>44880</v>
      </c>
      <c r="D178" s="116" t="s">
        <v>468</v>
      </c>
      <c r="E178" s="40"/>
      <c r="F178" s="40">
        <v>1667.2</v>
      </c>
      <c r="G178" s="40">
        <v>333.44</v>
      </c>
      <c r="H178" s="74"/>
    </row>
    <row r="179" spans="2:11" customFormat="1">
      <c r="B179" s="38"/>
      <c r="C179" s="38"/>
      <c r="D179" s="39"/>
      <c r="E179" s="40"/>
      <c r="F179" s="40"/>
      <c r="G179" s="40"/>
      <c r="H179" s="13"/>
    </row>
    <row r="180" spans="2:11" customFormat="1">
      <c r="B180" s="3"/>
      <c r="C180" s="8"/>
      <c r="D180" s="35" t="s">
        <v>12</v>
      </c>
      <c r="E180" s="46">
        <f>SUM(E179:E179)</f>
        <v>0</v>
      </c>
      <c r="F180" s="46">
        <f>ROUND(SUM(F178:F179),0)</f>
        <v>1667</v>
      </c>
      <c r="G180" s="142">
        <f>SUM(G178:G179)</f>
        <v>333.44</v>
      </c>
      <c r="H180" s="75"/>
      <c r="K180" t="s">
        <v>302</v>
      </c>
    </row>
    <row r="181" spans="2:11" customFormat="1">
      <c r="C181" s="1"/>
      <c r="D181" s="3"/>
      <c r="E181" s="51"/>
      <c r="F181" s="51"/>
      <c r="G181" s="51"/>
      <c r="H181" s="75"/>
    </row>
    <row r="182" spans="2:11" customFormat="1">
      <c r="C182" s="1"/>
      <c r="D182" s="3"/>
      <c r="E182" s="51"/>
      <c r="F182" s="51"/>
      <c r="G182" s="51"/>
      <c r="H182" s="75"/>
    </row>
    <row r="183" spans="2:11" customFormat="1" ht="15.75" thickBot="1">
      <c r="C183" s="1"/>
      <c r="E183" s="15"/>
      <c r="F183" s="15"/>
      <c r="G183" s="15"/>
      <c r="H183" s="81"/>
    </row>
    <row r="184" spans="2:11" customFormat="1" ht="15.75" thickBot="1">
      <c r="B184" s="188" t="s">
        <v>6</v>
      </c>
      <c r="C184" s="189"/>
      <c r="D184" s="189"/>
      <c r="E184" s="189"/>
      <c r="F184" s="189"/>
      <c r="G184" s="190"/>
      <c r="H184" s="5"/>
    </row>
    <row r="185" spans="2:11" customFormat="1">
      <c r="B185" s="135"/>
      <c r="C185" s="135"/>
      <c r="D185" s="135"/>
      <c r="E185" s="135"/>
      <c r="F185" s="135"/>
      <c r="G185" s="135"/>
      <c r="H185" s="5"/>
    </row>
    <row r="186" spans="2:11" customFormat="1">
      <c r="B186" s="3" t="s">
        <v>694</v>
      </c>
      <c r="C186" s="1"/>
      <c r="D186" s="3"/>
      <c r="E186" s="6"/>
      <c r="F186" s="6"/>
      <c r="G186" s="6"/>
      <c r="H186" s="5"/>
    </row>
    <row r="187" spans="2:11" customFormat="1">
      <c r="C187" s="1"/>
      <c r="D187" s="3"/>
      <c r="E187" s="6"/>
      <c r="F187" s="6"/>
      <c r="G187" s="6"/>
      <c r="H187" s="5"/>
    </row>
    <row r="188" spans="2:11" customFormat="1">
      <c r="B188" s="35" t="s">
        <v>0</v>
      </c>
      <c r="C188" s="36" t="s">
        <v>73</v>
      </c>
      <c r="D188" s="35" t="s">
        <v>16</v>
      </c>
      <c r="E188" s="37" t="s">
        <v>2</v>
      </c>
      <c r="F188" s="37" t="s">
        <v>3</v>
      </c>
      <c r="G188" s="37" t="s">
        <v>4</v>
      </c>
      <c r="H188" s="5"/>
    </row>
    <row r="189" spans="2:11" customFormat="1">
      <c r="B189" s="39"/>
      <c r="C189" s="38"/>
      <c r="D189" s="43"/>
      <c r="E189" s="41"/>
      <c r="F189" s="40"/>
      <c r="G189" s="44"/>
      <c r="H189" s="5"/>
    </row>
    <row r="190" spans="2:11" customFormat="1">
      <c r="B190" s="39"/>
      <c r="C190" s="38"/>
      <c r="D190" s="43"/>
      <c r="E190" s="40"/>
      <c r="F190" s="40"/>
      <c r="G190" s="44"/>
      <c r="H190" s="5"/>
    </row>
    <row r="191" spans="2:11" customFormat="1">
      <c r="C191" s="1"/>
      <c r="D191" s="43"/>
      <c r="E191" s="40"/>
      <c r="F191" s="40"/>
      <c r="G191" s="44"/>
      <c r="H191" s="5"/>
    </row>
    <row r="192" spans="2:11" customFormat="1">
      <c r="C192" s="1"/>
      <c r="D192" s="35" t="s">
        <v>13</v>
      </c>
      <c r="E192" s="37"/>
      <c r="F192" s="37">
        <f>F189+F190</f>
        <v>0</v>
      </c>
      <c r="G192" s="143">
        <f>ROUND(SUM(G189:G190),0)</f>
        <v>0</v>
      </c>
      <c r="H192" s="5"/>
    </row>
    <row r="193" spans="2:11" customFormat="1">
      <c r="B193" s="135"/>
      <c r="C193" s="135"/>
      <c r="D193" s="135"/>
      <c r="E193" s="135"/>
      <c r="F193" s="135"/>
      <c r="G193" s="135"/>
      <c r="H193" s="5"/>
    </row>
    <row r="194" spans="2:11" customFormat="1">
      <c r="B194" s="10" t="s">
        <v>695</v>
      </c>
      <c r="C194" s="1"/>
      <c r="E194" s="6"/>
      <c r="F194" s="6"/>
      <c r="G194" s="6"/>
      <c r="H194" s="6"/>
    </row>
    <row r="195" spans="2:11" customFormat="1">
      <c r="B195" s="35" t="s">
        <v>0</v>
      </c>
      <c r="C195" s="36" t="s">
        <v>73</v>
      </c>
      <c r="D195" s="35" t="s">
        <v>16</v>
      </c>
      <c r="E195" s="37" t="s">
        <v>2</v>
      </c>
      <c r="F195" s="37" t="s">
        <v>3</v>
      </c>
      <c r="G195" s="37" t="s">
        <v>4</v>
      </c>
      <c r="H195" s="6"/>
    </row>
    <row r="196" spans="2:11" customFormat="1">
      <c r="B196" s="39" t="s">
        <v>888</v>
      </c>
      <c r="C196" s="38">
        <v>44880</v>
      </c>
      <c r="D196" s="43" t="s">
        <v>393</v>
      </c>
      <c r="E196" s="41"/>
      <c r="F196" s="132">
        <v>1802</v>
      </c>
      <c r="G196" s="44">
        <v>360.4</v>
      </c>
      <c r="H196" s="76"/>
    </row>
    <row r="197" spans="2:11" customFormat="1">
      <c r="B197" s="39" t="s">
        <v>889</v>
      </c>
      <c r="C197" s="38">
        <v>44880</v>
      </c>
      <c r="D197" s="43" t="s">
        <v>393</v>
      </c>
      <c r="E197" s="41"/>
      <c r="F197" s="40">
        <v>1017</v>
      </c>
      <c r="G197" s="44">
        <v>203.4</v>
      </c>
      <c r="H197" s="76"/>
    </row>
    <row r="198" spans="2:11" customFormat="1">
      <c r="B198" s="39" t="s">
        <v>890</v>
      </c>
      <c r="C198" s="38">
        <v>44880</v>
      </c>
      <c r="D198" s="43" t="s">
        <v>163</v>
      </c>
      <c r="E198" s="41"/>
      <c r="F198" s="40">
        <v>5776</v>
      </c>
      <c r="G198" s="44">
        <v>1155.2</v>
      </c>
      <c r="H198" s="76"/>
    </row>
    <row r="199" spans="2:11" customFormat="1">
      <c r="B199" s="39" t="s">
        <v>891</v>
      </c>
      <c r="C199" s="38">
        <v>44880</v>
      </c>
      <c r="D199" s="43" t="s">
        <v>163</v>
      </c>
      <c r="E199" s="41"/>
      <c r="F199" s="40">
        <v>6346</v>
      </c>
      <c r="G199" s="44">
        <v>1269.2</v>
      </c>
      <c r="H199" s="76"/>
    </row>
    <row r="200" spans="2:11" customFormat="1">
      <c r="B200" s="39" t="s">
        <v>892</v>
      </c>
      <c r="C200" s="38">
        <v>44880</v>
      </c>
      <c r="D200" s="43" t="s">
        <v>163</v>
      </c>
      <c r="E200" s="41"/>
      <c r="F200" s="40">
        <v>6080</v>
      </c>
      <c r="G200" s="44">
        <v>1216</v>
      </c>
      <c r="H200" s="76"/>
      <c r="K200" s="13">
        <f>F207-F47</f>
        <v>0</v>
      </c>
    </row>
    <row r="201" spans="2:11" customFormat="1">
      <c r="B201" s="39"/>
      <c r="C201" s="38"/>
      <c r="D201" s="43"/>
      <c r="E201" s="41"/>
      <c r="F201" s="40"/>
      <c r="G201" s="44"/>
      <c r="H201" s="76"/>
    </row>
    <row r="202" spans="2:11" customFormat="1">
      <c r="B202" s="39"/>
      <c r="C202" s="38"/>
      <c r="D202" s="43"/>
      <c r="E202" s="41"/>
      <c r="F202" s="132"/>
      <c r="G202" s="44"/>
      <c r="H202" s="76"/>
    </row>
    <row r="203" spans="2:11" customFormat="1">
      <c r="B203" s="39"/>
      <c r="C203" s="38"/>
      <c r="D203" s="43"/>
      <c r="E203" s="41"/>
      <c r="F203" s="40"/>
      <c r="G203" s="44"/>
      <c r="H203" s="76"/>
    </row>
    <row r="204" spans="2:11" customFormat="1" hidden="1" outlineLevel="1">
      <c r="B204" s="39"/>
      <c r="C204" s="38"/>
      <c r="D204" s="43"/>
      <c r="E204" s="41"/>
      <c r="F204" s="40"/>
      <c r="G204" s="44"/>
      <c r="H204" s="76"/>
    </row>
    <row r="205" spans="2:11" customFormat="1" hidden="1" outlineLevel="1">
      <c r="B205" s="39"/>
      <c r="C205" s="38"/>
      <c r="D205" s="43"/>
      <c r="E205" s="40"/>
      <c r="F205" s="41"/>
      <c r="G205" s="44"/>
      <c r="H205" s="76"/>
    </row>
    <row r="206" spans="2:11" customFormat="1" hidden="1" outlineLevel="1">
      <c r="B206" s="39"/>
      <c r="C206" s="38"/>
      <c r="D206" s="43"/>
      <c r="E206" s="40"/>
      <c r="F206" s="41"/>
      <c r="G206" s="44">
        <f t="shared" ref="G206" si="13">F206*0.2</f>
        <v>0</v>
      </c>
      <c r="H206" s="76"/>
      <c r="J206" s="9"/>
    </row>
    <row r="207" spans="2:11" customFormat="1" collapsed="1">
      <c r="C207" s="1"/>
      <c r="D207" s="35" t="s">
        <v>13</v>
      </c>
      <c r="E207" s="37"/>
      <c r="F207" s="37">
        <f>SUM(F196:F206)</f>
        <v>21021</v>
      </c>
      <c r="G207" s="143">
        <f>SUM(G196:G206)</f>
        <v>4204.2</v>
      </c>
      <c r="H207" s="6"/>
      <c r="K207" t="s">
        <v>303</v>
      </c>
    </row>
    <row r="208" spans="2:11" customFormat="1" ht="15.75" thickBot="1">
      <c r="C208" s="1"/>
      <c r="E208" s="13"/>
      <c r="F208" s="13"/>
      <c r="G208" s="13"/>
      <c r="H208" s="13"/>
    </row>
    <row r="209" spans="2:10" customFormat="1" ht="15.75" thickBot="1">
      <c r="B209" s="191" t="s">
        <v>285</v>
      </c>
      <c r="C209" s="192"/>
      <c r="D209" s="192"/>
      <c r="E209" s="20"/>
      <c r="F209" s="20"/>
      <c r="G209" s="21">
        <f>ROUND(G102+G173+G180+G192+G207,0)</f>
        <v>6657</v>
      </c>
      <c r="H209" s="79"/>
      <c r="I209" s="6" t="s">
        <v>286</v>
      </c>
    </row>
    <row r="210" spans="2:10" customFormat="1">
      <c r="C210" s="1"/>
      <c r="E210" s="13"/>
      <c r="F210" s="13"/>
      <c r="G210" s="13"/>
      <c r="H210" s="13"/>
      <c r="J210" s="12"/>
    </row>
    <row r="212" spans="2:10" customFormat="1">
      <c r="C212" s="1"/>
      <c r="D212" s="3" t="s">
        <v>8</v>
      </c>
      <c r="E212" s="6"/>
      <c r="F212" s="6"/>
      <c r="G212" s="6">
        <v>17613</v>
      </c>
      <c r="H212" s="6"/>
      <c r="I212" s="6" t="s">
        <v>289</v>
      </c>
      <c r="J212" s="9"/>
    </row>
    <row r="213" spans="2:10" customFormat="1" ht="15.75" thickBot="1">
      <c r="C213" s="1"/>
      <c r="D213" s="3"/>
      <c r="E213" s="6"/>
      <c r="F213" s="6"/>
      <c r="G213" s="6"/>
      <c r="H213" s="6"/>
      <c r="J213" s="9"/>
    </row>
    <row r="214" spans="2:10" customFormat="1" ht="15.75" thickBot="1">
      <c r="B214" s="198" t="s">
        <v>287</v>
      </c>
      <c r="C214" s="199"/>
      <c r="D214" s="199"/>
      <c r="E214" s="103"/>
      <c r="F214" s="103"/>
      <c r="G214" s="104">
        <f>G83+G209+G212</f>
        <v>24270</v>
      </c>
      <c r="H214" s="79"/>
      <c r="I214" s="6" t="s">
        <v>288</v>
      </c>
    </row>
    <row r="215" spans="2:10" customFormat="1">
      <c r="C215" s="1"/>
      <c r="D215" s="3"/>
      <c r="E215" s="6"/>
      <c r="F215" s="6"/>
      <c r="G215" s="6"/>
      <c r="H215" s="6"/>
    </row>
    <row r="216" spans="2:10" customFormat="1">
      <c r="C216" s="1"/>
      <c r="D216" s="3" t="s">
        <v>250</v>
      </c>
      <c r="E216" s="6"/>
      <c r="F216" s="6"/>
      <c r="G216" s="16">
        <f>IF((G58-G214)&gt;0,(G58-G214),0)</f>
        <v>0</v>
      </c>
      <c r="H216" s="85"/>
      <c r="I216" s="6" t="s">
        <v>290</v>
      </c>
    </row>
    <row r="217" spans="2:10" customFormat="1">
      <c r="C217" s="1"/>
      <c r="D217" s="3"/>
      <c r="E217" s="6"/>
      <c r="F217" s="6"/>
      <c r="G217" s="6"/>
      <c r="H217" s="6"/>
    </row>
    <row r="218" spans="2:10" customFormat="1">
      <c r="C218" s="1"/>
      <c r="D218" s="3" t="s">
        <v>9</v>
      </c>
      <c r="E218" s="6"/>
      <c r="F218" s="6"/>
      <c r="G218" s="16">
        <f>IF((G58-G214)&lt;0,-(G58-G214),0)</f>
        <v>19732</v>
      </c>
      <c r="H218" s="85"/>
      <c r="I218" s="6" t="s">
        <v>291</v>
      </c>
    </row>
    <row r="220" spans="2:10" customFormat="1">
      <c r="C220" s="1"/>
      <c r="D220" s="3" t="s">
        <v>251</v>
      </c>
      <c r="E220" s="13"/>
      <c r="F220" s="13"/>
      <c r="G220" s="6">
        <v>19732</v>
      </c>
      <c r="H220" s="6"/>
      <c r="I220" s="6" t="s">
        <v>292</v>
      </c>
    </row>
    <row r="221" spans="2:10" customFormat="1">
      <c r="C221" s="1"/>
      <c r="D221" s="3"/>
      <c r="E221" s="13"/>
      <c r="F221" s="13"/>
      <c r="G221" s="6"/>
      <c r="H221" s="6"/>
    </row>
    <row r="222" spans="2:10" customFormat="1">
      <c r="C222" s="1"/>
      <c r="D222" s="3" t="s">
        <v>252</v>
      </c>
      <c r="E222" s="13"/>
      <c r="F222" s="13"/>
      <c r="G222" s="6">
        <f>+G218-G220</f>
        <v>0</v>
      </c>
      <c r="H222" s="6"/>
      <c r="I222" s="6" t="s">
        <v>293</v>
      </c>
    </row>
  </sheetData>
  <autoFilter ref="B106:G171" xr:uid="{0A74FEDC-2AFF-4E71-B1D9-F09573DBF6E8}">
    <filterColumn colId="0">
      <filters>
        <filter val="F-2022-10-1662"/>
      </filters>
    </filterColumn>
  </autoFilter>
  <mergeCells count="13">
    <mergeCell ref="B214:D214"/>
    <mergeCell ref="B63:G63"/>
    <mergeCell ref="B72:G72"/>
    <mergeCell ref="B83:D83"/>
    <mergeCell ref="B175:G175"/>
    <mergeCell ref="B184:G184"/>
    <mergeCell ref="B209:D209"/>
    <mergeCell ref="B58:D58"/>
    <mergeCell ref="B4:G4"/>
    <mergeCell ref="B6:G6"/>
    <mergeCell ref="B17:G17"/>
    <mergeCell ref="B28:G28"/>
    <mergeCell ref="B34:G34"/>
  </mergeCells>
  <pageMargins left="0.7" right="0.7" top="0.75" bottom="0.75" header="0.3" footer="0.3"/>
  <pageSetup paperSize="9"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E3D6-D9ED-45D9-B16D-7C06CBDB9099}">
  <dimension ref="A1:M243"/>
  <sheetViews>
    <sheetView showGridLines="0" zoomScale="110" zoomScaleNormal="110" zoomScaleSheetLayoutView="80" workbookViewId="0">
      <pane ySplit="8" topLeftCell="A128" activePane="bottomLeft" state="frozen"/>
      <selection pane="bottomLeft" activeCell="G239" sqref="G239"/>
    </sheetView>
  </sheetViews>
  <sheetFormatPr defaultColWidth="11.42578125" defaultRowHeight="15" outlineLevelRow="1"/>
  <cols>
    <col min="1" max="1" width="5.5703125" customWidth="1"/>
    <col min="2" max="2" width="24" customWidth="1"/>
    <col min="3" max="3" width="23.7109375" style="1" customWidth="1"/>
    <col min="4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1:13" ht="15.75" thickBot="1"/>
    <row r="2" spans="1:13" ht="15.75" thickBot="1">
      <c r="B2" s="26" t="s">
        <v>15</v>
      </c>
      <c r="C2" s="25">
        <v>44896</v>
      </c>
    </row>
    <row r="3" spans="1:13" ht="15.75" thickBot="1">
      <c r="B3" s="7"/>
    </row>
    <row r="4" spans="1:13" ht="19.5" thickBot="1">
      <c r="B4" s="193" t="s">
        <v>17</v>
      </c>
      <c r="C4" s="194"/>
      <c r="D4" s="194"/>
      <c r="E4" s="194"/>
      <c r="F4" s="194"/>
      <c r="G4" s="195"/>
      <c r="H4" s="73"/>
    </row>
    <row r="5" spans="1:13" ht="19.5" thickBot="1">
      <c r="C5" s="2"/>
    </row>
    <row r="6" spans="1:13" ht="15.75" thickBot="1">
      <c r="B6" s="188" t="s">
        <v>7</v>
      </c>
      <c r="C6" s="189"/>
      <c r="D6" s="189"/>
      <c r="E6" s="189"/>
      <c r="F6" s="189"/>
      <c r="G6" s="190"/>
      <c r="H6" s="5"/>
    </row>
    <row r="7" spans="1:13">
      <c r="B7" s="3" t="s">
        <v>248</v>
      </c>
      <c r="C7" s="4"/>
      <c r="D7" s="5"/>
      <c r="E7" s="14"/>
      <c r="F7" s="14"/>
      <c r="G7" s="14"/>
      <c r="H7" s="14"/>
    </row>
    <row r="8" spans="1:13">
      <c r="B8" s="35" t="s">
        <v>0</v>
      </c>
      <c r="C8" s="36" t="s">
        <v>1</v>
      </c>
      <c r="D8" s="35" t="s">
        <v>16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1:13">
      <c r="B9" s="38"/>
      <c r="C9" s="53">
        <v>44907</v>
      </c>
      <c r="D9" s="69" t="s">
        <v>747</v>
      </c>
      <c r="E9" s="40"/>
      <c r="F9" s="41">
        <v>194269.53</v>
      </c>
      <c r="G9" s="41"/>
    </row>
    <row r="10" spans="1:13">
      <c r="B10" s="106"/>
      <c r="C10" s="53">
        <v>44903</v>
      </c>
      <c r="D10" s="39" t="s">
        <v>748</v>
      </c>
      <c r="E10" s="40"/>
      <c r="F10" s="41">
        <v>200000</v>
      </c>
      <c r="G10" s="41"/>
    </row>
    <row r="11" spans="1:13">
      <c r="B11" s="106"/>
      <c r="C11" s="53"/>
      <c r="D11" s="39"/>
      <c r="E11" s="40"/>
      <c r="F11" s="41"/>
      <c r="G11" s="41"/>
    </row>
    <row r="12" spans="1:13">
      <c r="B12" s="106"/>
      <c r="C12" s="53"/>
      <c r="D12" s="39"/>
      <c r="E12" s="40"/>
      <c r="F12" s="41"/>
      <c r="G12" s="41"/>
    </row>
    <row r="13" spans="1:13">
      <c r="B13" s="106"/>
      <c r="C13" s="53"/>
      <c r="D13" s="39"/>
      <c r="E13" s="40"/>
      <c r="F13" s="41"/>
      <c r="G13" s="41"/>
    </row>
    <row r="14" spans="1:13">
      <c r="B14" s="106"/>
      <c r="C14" s="53"/>
      <c r="D14" s="39"/>
      <c r="E14" s="40"/>
      <c r="F14" s="41"/>
      <c r="G14" s="41"/>
    </row>
    <row r="15" spans="1:13" s="123" customFormat="1">
      <c r="A15" s="3"/>
      <c r="B15" s="3"/>
      <c r="C15" s="8"/>
      <c r="D15" s="35" t="s">
        <v>12</v>
      </c>
      <c r="E15" s="37"/>
      <c r="F15" s="37">
        <f>ROUND(SUM(F9:F14),0)</f>
        <v>394270</v>
      </c>
      <c r="G15" s="37"/>
      <c r="H15" s="6"/>
      <c r="I15" s="6" t="s">
        <v>298</v>
      </c>
      <c r="J15" s="3"/>
      <c r="K15" s="3"/>
      <c r="L15" s="3"/>
      <c r="M15" s="3"/>
    </row>
    <row r="16" spans="1:13" ht="15.75" thickBot="1"/>
    <row r="17" spans="1:13" ht="15.75" thickBot="1">
      <c r="B17" s="188" t="s">
        <v>76</v>
      </c>
      <c r="C17" s="189"/>
      <c r="D17" s="189"/>
      <c r="E17" s="189"/>
      <c r="F17" s="189"/>
      <c r="G17" s="190"/>
      <c r="H17" s="5"/>
    </row>
    <row r="18" spans="1:13">
      <c r="B18" s="3" t="s">
        <v>241</v>
      </c>
      <c r="E18" s="6"/>
      <c r="F18" s="6"/>
      <c r="G18" s="6"/>
      <c r="H18" s="6"/>
    </row>
    <row r="19" spans="1:13">
      <c r="B19" s="35" t="s">
        <v>0</v>
      </c>
      <c r="C19" s="36" t="s">
        <v>73</v>
      </c>
      <c r="D19" s="35" t="s">
        <v>16</v>
      </c>
      <c r="E19" s="37" t="s">
        <v>2</v>
      </c>
      <c r="F19" s="37" t="s">
        <v>3</v>
      </c>
      <c r="G19" s="37" t="s">
        <v>4</v>
      </c>
      <c r="H19" s="6"/>
    </row>
    <row r="20" spans="1:13">
      <c r="B20" s="39" t="s">
        <v>928</v>
      </c>
      <c r="C20" s="1">
        <v>44897</v>
      </c>
      <c r="D20" s="39" t="s">
        <v>468</v>
      </c>
      <c r="E20" s="40"/>
      <c r="F20" s="40">
        <v>1667.2</v>
      </c>
      <c r="G20" s="40">
        <v>333.44</v>
      </c>
      <c r="H20" s="74"/>
      <c r="J20">
        <f>+F20*0.2</f>
        <v>333.44000000000005</v>
      </c>
    </row>
    <row r="21" spans="1:13">
      <c r="B21" s="38" t="s">
        <v>929</v>
      </c>
      <c r="C21" s="38">
        <v>44926</v>
      </c>
      <c r="D21" s="39" t="s">
        <v>625</v>
      </c>
      <c r="E21" s="40"/>
      <c r="F21" s="40">
        <v>8415</v>
      </c>
      <c r="G21" s="40">
        <v>1683</v>
      </c>
      <c r="H21" s="74"/>
      <c r="J21">
        <f t="shared" ref="J21:J24" si="0">+F21*0.2</f>
        <v>1683</v>
      </c>
    </row>
    <row r="22" spans="1:13">
      <c r="B22" s="38" t="s">
        <v>930</v>
      </c>
      <c r="C22" s="38">
        <v>44926</v>
      </c>
      <c r="D22" s="39" t="s">
        <v>625</v>
      </c>
      <c r="E22" s="40"/>
      <c r="F22" s="40">
        <v>4165</v>
      </c>
      <c r="G22" s="40">
        <v>833</v>
      </c>
      <c r="H22" s="74"/>
      <c r="J22">
        <f t="shared" si="0"/>
        <v>833</v>
      </c>
    </row>
    <row r="23" spans="1:13" outlineLevel="1">
      <c r="B23" s="38" t="s">
        <v>931</v>
      </c>
      <c r="C23" s="38">
        <v>44926</v>
      </c>
      <c r="D23" s="39" t="s">
        <v>625</v>
      </c>
      <c r="E23" s="40"/>
      <c r="F23" s="40">
        <v>2000</v>
      </c>
      <c r="G23" s="40">
        <v>400</v>
      </c>
      <c r="H23" s="74"/>
      <c r="J23">
        <f t="shared" si="0"/>
        <v>400</v>
      </c>
    </row>
    <row r="24" spans="1:13" outlineLevel="1">
      <c r="B24" s="38" t="s">
        <v>932</v>
      </c>
      <c r="C24" s="38">
        <v>44926</v>
      </c>
      <c r="D24" s="39" t="s">
        <v>468</v>
      </c>
      <c r="E24" s="40"/>
      <c r="F24" s="40">
        <v>1667.2</v>
      </c>
      <c r="G24" s="40">
        <v>333.44</v>
      </c>
      <c r="H24" s="74"/>
      <c r="J24">
        <f t="shared" si="0"/>
        <v>333.44000000000005</v>
      </c>
    </row>
    <row r="25" spans="1:13" outlineLevel="1">
      <c r="B25" s="39"/>
      <c r="C25" s="45"/>
      <c r="D25" s="39"/>
      <c r="E25" s="41"/>
      <c r="F25" s="41"/>
      <c r="G25" s="41"/>
    </row>
    <row r="26" spans="1:13">
      <c r="B26" s="3"/>
      <c r="C26" s="8"/>
      <c r="D26" s="35" t="s">
        <v>12</v>
      </c>
      <c r="E26" s="46">
        <f>SUM(E25:E25)</f>
        <v>0</v>
      </c>
      <c r="F26" s="86">
        <f>ROUND(SUM(F20:F25),0)</f>
        <v>17914</v>
      </c>
      <c r="G26" s="142">
        <f>SUM(G20:G25)</f>
        <v>3582.88</v>
      </c>
      <c r="H26" s="75"/>
      <c r="I26" s="6" t="s">
        <v>299</v>
      </c>
      <c r="K26" t="s">
        <v>302</v>
      </c>
    </row>
    <row r="27" spans="1:13" ht="15.75" thickBot="1">
      <c r="B27" s="3"/>
      <c r="C27" s="8"/>
      <c r="D27" s="3"/>
      <c r="E27" s="51"/>
      <c r="F27" s="51"/>
      <c r="G27" s="51"/>
      <c r="H27" s="75"/>
    </row>
    <row r="28" spans="1:13" ht="15.75" thickBot="1">
      <c r="B28" s="188" t="s">
        <v>78</v>
      </c>
      <c r="C28" s="189"/>
      <c r="D28" s="189"/>
      <c r="E28" s="189"/>
      <c r="F28" s="189"/>
      <c r="G28" s="190"/>
      <c r="H28" s="5"/>
    </row>
    <row r="29" spans="1:13">
      <c r="B29" s="3" t="s">
        <v>77</v>
      </c>
      <c r="E29" s="6"/>
      <c r="F29" s="6"/>
      <c r="G29" s="6"/>
      <c r="H29" s="6"/>
    </row>
    <row r="30" spans="1:13">
      <c r="B30" s="35" t="s">
        <v>0</v>
      </c>
      <c r="C30" s="36" t="s">
        <v>73</v>
      </c>
      <c r="D30" s="35" t="s">
        <v>16</v>
      </c>
      <c r="E30" s="37" t="s">
        <v>2</v>
      </c>
      <c r="F30" s="37" t="s">
        <v>3</v>
      </c>
      <c r="G30" s="37" t="s">
        <v>4</v>
      </c>
      <c r="H30" s="6"/>
      <c r="J30" s="9"/>
    </row>
    <row r="31" spans="1:13">
      <c r="B31" s="38"/>
      <c r="C31" s="38"/>
      <c r="D31" s="39"/>
      <c r="E31" s="40"/>
      <c r="F31" s="40"/>
      <c r="G31" s="40"/>
      <c r="H31" s="74"/>
      <c r="J31" s="9"/>
    </row>
    <row r="32" spans="1:13" s="123" customFormat="1">
      <c r="A32" s="3"/>
      <c r="B32" s="3"/>
      <c r="C32" s="8"/>
      <c r="D32" s="35" t="s">
        <v>12</v>
      </c>
      <c r="E32" s="46">
        <f>SUM(E31)</f>
        <v>0</v>
      </c>
      <c r="F32" s="46">
        <f>SUM(F31)</f>
        <v>0</v>
      </c>
      <c r="G32" s="46">
        <f>ROUND(SUM(G31),0)</f>
        <v>0</v>
      </c>
      <c r="H32" s="75"/>
      <c r="I32" s="3"/>
      <c r="J32" s="3"/>
      <c r="K32">
        <v>4457100</v>
      </c>
      <c r="M32" s="3"/>
    </row>
    <row r="33" spans="2:10" ht="15.75" thickBot="1"/>
    <row r="34" spans="2:10" ht="15.75" thickBot="1">
      <c r="B34" s="188" t="s">
        <v>6</v>
      </c>
      <c r="C34" s="189"/>
      <c r="D34" s="189"/>
      <c r="E34" s="189"/>
      <c r="F34" s="189"/>
      <c r="G34" s="190"/>
      <c r="H34" s="5"/>
      <c r="J34" s="6" t="s">
        <v>687</v>
      </c>
    </row>
    <row r="35" spans="2:10">
      <c r="B35" s="10" t="s">
        <v>690</v>
      </c>
      <c r="E35" s="6"/>
      <c r="F35" s="6"/>
      <c r="G35" s="6"/>
      <c r="H35" s="6"/>
    </row>
    <row r="36" spans="2:10">
      <c r="B36" s="35" t="s">
        <v>0</v>
      </c>
      <c r="C36" s="36" t="s">
        <v>73</v>
      </c>
      <c r="D36" s="35" t="s">
        <v>16</v>
      </c>
      <c r="E36" s="37" t="s">
        <v>2</v>
      </c>
      <c r="F36" s="37" t="s">
        <v>3</v>
      </c>
      <c r="G36" s="37" t="s">
        <v>4</v>
      </c>
      <c r="H36" s="6"/>
    </row>
    <row r="37" spans="2:10">
      <c r="B37" s="39" t="s">
        <v>937</v>
      </c>
      <c r="C37" s="38">
        <v>44896</v>
      </c>
      <c r="D37" s="43" t="s">
        <v>934</v>
      </c>
      <c r="E37" s="41"/>
      <c r="F37" s="141">
        <v>90</v>
      </c>
      <c r="G37" s="44">
        <v>18</v>
      </c>
      <c r="H37" s="76"/>
      <c r="I37" s="52">
        <f>F37*0.2</f>
        <v>18</v>
      </c>
      <c r="J37" s="134">
        <f>G37-I37</f>
        <v>0</v>
      </c>
    </row>
    <row r="38" spans="2:10">
      <c r="B38" s="39" t="s">
        <v>938</v>
      </c>
      <c r="C38" s="38">
        <v>44896</v>
      </c>
      <c r="D38" s="43" t="s">
        <v>935</v>
      </c>
      <c r="E38" s="41"/>
      <c r="F38" s="141">
        <v>12000</v>
      </c>
      <c r="G38" s="44">
        <v>2400</v>
      </c>
      <c r="H38" s="76"/>
      <c r="I38" s="52">
        <f t="shared" ref="I38:I47" si="1">F38*0.2</f>
        <v>2400</v>
      </c>
      <c r="J38" s="134">
        <f t="shared" ref="J38:J47" si="2">G38-I38</f>
        <v>0</v>
      </c>
    </row>
    <row r="39" spans="2:10" customFormat="1">
      <c r="B39" s="39" t="s">
        <v>939</v>
      </c>
      <c r="C39" s="38">
        <v>44896</v>
      </c>
      <c r="D39" s="43" t="s">
        <v>393</v>
      </c>
      <c r="E39" s="41"/>
      <c r="F39" s="141">
        <v>191</v>
      </c>
      <c r="G39" s="44">
        <v>38.200000000000003</v>
      </c>
      <c r="H39" s="76"/>
      <c r="I39" s="52">
        <f t="shared" si="1"/>
        <v>38.200000000000003</v>
      </c>
      <c r="J39" s="134">
        <f t="shared" si="2"/>
        <v>0</v>
      </c>
    </row>
    <row r="40" spans="2:10" customFormat="1">
      <c r="B40" s="39" t="s">
        <v>940</v>
      </c>
      <c r="C40" s="38">
        <v>44896</v>
      </c>
      <c r="D40" s="43" t="s">
        <v>936</v>
      </c>
      <c r="E40" s="41"/>
      <c r="F40" s="141">
        <v>1763.76</v>
      </c>
      <c r="G40" s="44">
        <v>352.75</v>
      </c>
      <c r="H40" s="76"/>
      <c r="I40" s="52">
        <f t="shared" si="1"/>
        <v>352.75200000000001</v>
      </c>
      <c r="J40" s="134">
        <f t="shared" si="2"/>
        <v>-2.0000000000095497E-3</v>
      </c>
    </row>
    <row r="41" spans="2:10" customFormat="1">
      <c r="B41" s="39" t="s">
        <v>941</v>
      </c>
      <c r="C41" s="38">
        <v>44896</v>
      </c>
      <c r="D41" s="43" t="s">
        <v>535</v>
      </c>
      <c r="E41" s="41"/>
      <c r="F41" s="141">
        <v>1201.2</v>
      </c>
      <c r="G41" s="44">
        <v>240.24</v>
      </c>
      <c r="H41" s="76"/>
      <c r="I41" s="52">
        <f t="shared" si="1"/>
        <v>240.24</v>
      </c>
      <c r="J41" s="134">
        <f t="shared" si="2"/>
        <v>0</v>
      </c>
    </row>
    <row r="42" spans="2:10" customFormat="1">
      <c r="B42" s="39" t="s">
        <v>942</v>
      </c>
      <c r="C42" s="38">
        <v>44903</v>
      </c>
      <c r="D42" s="43" t="s">
        <v>535</v>
      </c>
      <c r="E42" s="41"/>
      <c r="F42" s="141">
        <v>1211.2</v>
      </c>
      <c r="G42" s="44">
        <v>242.24</v>
      </c>
      <c r="H42" s="76"/>
      <c r="I42" s="52">
        <f t="shared" si="1"/>
        <v>242.24</v>
      </c>
      <c r="J42" s="134">
        <f t="shared" si="2"/>
        <v>0</v>
      </c>
    </row>
    <row r="43" spans="2:10" customFormat="1" outlineLevel="1">
      <c r="B43" s="39" t="s">
        <v>943</v>
      </c>
      <c r="C43" s="38">
        <v>44908</v>
      </c>
      <c r="D43" s="43" t="s">
        <v>393</v>
      </c>
      <c r="E43" s="41"/>
      <c r="F43" s="141">
        <v>333</v>
      </c>
      <c r="G43" s="44">
        <v>66.599999999999994</v>
      </c>
      <c r="H43" s="76"/>
      <c r="I43" s="52">
        <f t="shared" si="1"/>
        <v>66.600000000000009</v>
      </c>
      <c r="J43" s="134">
        <f t="shared" si="2"/>
        <v>0</v>
      </c>
    </row>
    <row r="44" spans="2:10" customFormat="1" outlineLevel="1">
      <c r="B44" s="39" t="s">
        <v>944</v>
      </c>
      <c r="C44" s="38">
        <v>44917</v>
      </c>
      <c r="D44" s="43" t="s">
        <v>535</v>
      </c>
      <c r="E44" s="41"/>
      <c r="F44" s="141">
        <v>3907.15</v>
      </c>
      <c r="G44" s="44">
        <v>781.43</v>
      </c>
      <c r="H44" s="76"/>
      <c r="I44" s="52">
        <f t="shared" si="1"/>
        <v>781.43000000000006</v>
      </c>
      <c r="J44" s="134">
        <f t="shared" si="2"/>
        <v>0</v>
      </c>
    </row>
    <row r="45" spans="2:10" customFormat="1" outlineLevel="1">
      <c r="B45" s="39" t="s">
        <v>945</v>
      </c>
      <c r="C45" s="38">
        <v>44925</v>
      </c>
      <c r="D45" s="43" t="s">
        <v>163</v>
      </c>
      <c r="E45" s="41"/>
      <c r="F45" s="141">
        <v>4560</v>
      </c>
      <c r="G45" s="44">
        <v>912</v>
      </c>
      <c r="H45" s="76"/>
      <c r="I45" s="52">
        <f t="shared" si="1"/>
        <v>912</v>
      </c>
      <c r="J45" s="134">
        <f t="shared" si="2"/>
        <v>0</v>
      </c>
    </row>
    <row r="46" spans="2:10" customFormat="1" outlineLevel="1">
      <c r="B46" s="39" t="s">
        <v>946</v>
      </c>
      <c r="C46" s="38">
        <v>44925</v>
      </c>
      <c r="D46" s="43" t="s">
        <v>163</v>
      </c>
      <c r="E46" s="41"/>
      <c r="F46" s="141">
        <v>4568</v>
      </c>
      <c r="G46" s="44">
        <v>913.6</v>
      </c>
      <c r="H46" s="76"/>
      <c r="I46" s="52">
        <f t="shared" si="1"/>
        <v>913.6</v>
      </c>
      <c r="J46" s="134">
        <f t="shared" si="2"/>
        <v>0</v>
      </c>
    </row>
    <row r="47" spans="2:10" customFormat="1" outlineLevel="1">
      <c r="B47" s="39" t="s">
        <v>947</v>
      </c>
      <c r="C47" s="38">
        <v>44925</v>
      </c>
      <c r="D47" s="43" t="s">
        <v>163</v>
      </c>
      <c r="E47" s="41"/>
      <c r="F47" s="141">
        <v>4712</v>
      </c>
      <c r="G47" s="44">
        <v>942.4</v>
      </c>
      <c r="H47" s="76"/>
      <c r="I47" s="52">
        <f t="shared" si="1"/>
        <v>942.40000000000009</v>
      </c>
      <c r="J47" s="134">
        <f t="shared" si="2"/>
        <v>0</v>
      </c>
    </row>
    <row r="48" spans="2:10" customFormat="1" outlineLevel="1">
      <c r="B48" s="39"/>
      <c r="C48" s="38"/>
      <c r="D48" s="43"/>
      <c r="E48" s="41"/>
      <c r="F48" s="141"/>
      <c r="G48" s="44"/>
      <c r="H48" s="76"/>
      <c r="I48" s="52"/>
      <c r="J48" s="134"/>
    </row>
    <row r="49" spans="2:11" customFormat="1" outlineLevel="1">
      <c r="B49" s="39"/>
      <c r="C49" s="38"/>
      <c r="D49" s="43"/>
      <c r="E49" s="41"/>
      <c r="F49" s="141"/>
      <c r="G49" s="44"/>
      <c r="H49" s="76"/>
      <c r="I49" s="52"/>
      <c r="J49" s="134"/>
    </row>
    <row r="50" spans="2:11" customFormat="1" outlineLevel="1">
      <c r="C50" s="1"/>
      <c r="D50" s="43"/>
      <c r="E50" s="40"/>
      <c r="F50" s="40"/>
      <c r="G50" s="44"/>
      <c r="H50" s="76"/>
    </row>
    <row r="51" spans="2:11" customFormat="1">
      <c r="C51" s="1"/>
      <c r="D51" s="35" t="s">
        <v>13</v>
      </c>
      <c r="E51" s="37"/>
      <c r="F51" s="37">
        <f>SUM(F37:F49)</f>
        <v>34537.31</v>
      </c>
      <c r="G51" s="143">
        <f>SUM(G37:G49)</f>
        <v>6907.4599999999991</v>
      </c>
      <c r="H51" s="6"/>
      <c r="I51" s="6" t="s">
        <v>300</v>
      </c>
      <c r="K51" t="s">
        <v>303</v>
      </c>
    </row>
    <row r="52" spans="2:11" customFormat="1">
      <c r="C52" s="1"/>
      <c r="D52" s="3"/>
      <c r="E52" s="6"/>
      <c r="F52" s="6"/>
      <c r="G52" s="6"/>
      <c r="H52" s="6"/>
      <c r="I52" s="6"/>
    </row>
    <row r="53" spans="2:11" customFormat="1">
      <c r="B53" s="3" t="s">
        <v>797</v>
      </c>
      <c r="C53" s="1"/>
      <c r="D53" s="3"/>
      <c r="E53" s="6"/>
      <c r="F53" s="6"/>
      <c r="G53" s="6"/>
      <c r="H53" s="6"/>
      <c r="I53" s="6"/>
    </row>
    <row r="54" spans="2:11" customFormat="1">
      <c r="C54" s="1"/>
      <c r="D54" s="3"/>
      <c r="E54" s="6"/>
      <c r="F54" s="6"/>
      <c r="G54" s="6"/>
      <c r="H54" s="6"/>
      <c r="I54" s="6"/>
    </row>
    <row r="55" spans="2:11" customFormat="1">
      <c r="B55" s="35" t="s">
        <v>0</v>
      </c>
      <c r="C55" s="36" t="s">
        <v>73</v>
      </c>
      <c r="D55" s="35" t="s">
        <v>16</v>
      </c>
      <c r="E55" s="37" t="s">
        <v>2</v>
      </c>
      <c r="F55" s="37" t="s">
        <v>3</v>
      </c>
      <c r="G55" s="37" t="s">
        <v>4</v>
      </c>
      <c r="H55" s="6"/>
      <c r="I55" s="6"/>
    </row>
    <row r="56" spans="2:11" customFormat="1">
      <c r="B56" s="39"/>
      <c r="C56" s="38"/>
      <c r="D56" s="43"/>
      <c r="E56" s="41"/>
      <c r="F56" s="40"/>
      <c r="G56" s="44"/>
      <c r="H56" s="6"/>
      <c r="I56" s="6"/>
    </row>
    <row r="57" spans="2:11" customFormat="1">
      <c r="B57" s="39"/>
      <c r="C57" s="38"/>
      <c r="D57" s="43"/>
      <c r="E57" s="37"/>
      <c r="F57" s="41"/>
      <c r="G57" s="41"/>
      <c r="H57" s="6"/>
      <c r="I57" s="6"/>
      <c r="J57" s="134"/>
    </row>
    <row r="58" spans="2:11" customFormat="1">
      <c r="B58" s="39"/>
      <c r="C58" s="38"/>
      <c r="E58" s="43"/>
      <c r="F58" s="40"/>
      <c r="G58" s="44"/>
      <c r="H58" s="6"/>
      <c r="I58" s="6"/>
      <c r="J58" s="134"/>
    </row>
    <row r="59" spans="2:11" customFormat="1">
      <c r="C59" s="1"/>
      <c r="D59" s="43"/>
      <c r="E59" s="40"/>
      <c r="F59" s="40"/>
      <c r="G59" s="44"/>
      <c r="H59" s="76"/>
    </row>
    <row r="60" spans="2:11" customFormat="1">
      <c r="C60" s="1"/>
      <c r="D60" s="35" t="s">
        <v>13</v>
      </c>
      <c r="E60" s="37"/>
      <c r="F60" s="37">
        <f>F56+F57+F58</f>
        <v>0</v>
      </c>
      <c r="G60" s="143">
        <f>ROUND(SUM(G56:G58),0)</f>
        <v>0</v>
      </c>
      <c r="H60" s="6"/>
      <c r="I60" s="6" t="s">
        <v>689</v>
      </c>
      <c r="K60" t="s">
        <v>303</v>
      </c>
    </row>
    <row r="61" spans="2:11" customFormat="1" ht="16.5" customHeight="1" thickBot="1">
      <c r="C61" s="1"/>
      <c r="E61" s="13"/>
      <c r="F61" s="13"/>
      <c r="G61" s="13"/>
      <c r="H61" s="13"/>
    </row>
    <row r="62" spans="2:11" customFormat="1" ht="15.75" thickBot="1">
      <c r="B62" s="196" t="s">
        <v>415</v>
      </c>
      <c r="C62" s="197"/>
      <c r="D62" s="197"/>
      <c r="E62" s="17"/>
      <c r="F62" s="18">
        <f>F26+F51+F32+F60</f>
        <v>52451.31</v>
      </c>
      <c r="G62" s="19">
        <f>ROUND((G26+G32+G51+G60),0)</f>
        <v>10490</v>
      </c>
      <c r="H62" s="77"/>
      <c r="I62" s="6" t="s">
        <v>304</v>
      </c>
    </row>
    <row r="64" spans="2:11" customFormat="1" ht="15.75" thickBot="1">
      <c r="B64" s="129"/>
      <c r="C64" s="129"/>
      <c r="D64" s="129"/>
      <c r="E64" s="130"/>
      <c r="F64" s="131"/>
      <c r="G64" s="131"/>
      <c r="H64" s="13"/>
    </row>
    <row r="65" spans="2:10" customFormat="1" ht="15.75" thickBot="1">
      <c r="B65" s="22"/>
      <c r="C65" s="23"/>
      <c r="D65" s="22"/>
      <c r="E65" s="24"/>
      <c r="F65" s="24"/>
      <c r="G65" s="24"/>
      <c r="H65" s="13"/>
    </row>
    <row r="66" spans="2:10" customFormat="1" ht="15.75" thickBot="1">
      <c r="C66" s="1"/>
      <c r="E66" s="13"/>
      <c r="F66" s="13"/>
      <c r="G66" s="13"/>
      <c r="H66" s="13"/>
    </row>
    <row r="67" spans="2:10" customFormat="1" ht="15.75" thickBot="1">
      <c r="B67" s="188" t="s">
        <v>11</v>
      </c>
      <c r="C67" s="189"/>
      <c r="D67" s="189"/>
      <c r="E67" s="189"/>
      <c r="F67" s="189"/>
      <c r="G67" s="190"/>
      <c r="H67" s="5"/>
    </row>
    <row r="68" spans="2:10" customFormat="1">
      <c r="B68" s="54"/>
      <c r="C68" s="54"/>
      <c r="D68" s="54"/>
      <c r="E68" s="54"/>
      <c r="F68" s="54"/>
      <c r="G68" s="54"/>
      <c r="H68" s="5"/>
    </row>
    <row r="69" spans="2:10" customFormat="1">
      <c r="B69" s="3" t="s">
        <v>696</v>
      </c>
      <c r="C69" s="54"/>
      <c r="D69" s="54"/>
      <c r="E69" s="54"/>
      <c r="F69" s="54"/>
      <c r="G69" s="54"/>
      <c r="H69" s="5"/>
    </row>
    <row r="70" spans="2:10" customFormat="1">
      <c r="B70" s="54"/>
      <c r="C70" s="54"/>
      <c r="D70" s="54"/>
      <c r="E70" s="54"/>
      <c r="F70" s="54"/>
      <c r="G70" s="54"/>
      <c r="H70" s="5"/>
    </row>
    <row r="71" spans="2:10" customFormat="1">
      <c r="B71" s="35" t="s">
        <v>0</v>
      </c>
      <c r="C71" s="36" t="s">
        <v>73</v>
      </c>
      <c r="D71" s="35" t="s">
        <v>16</v>
      </c>
      <c r="E71" s="37" t="s">
        <v>2</v>
      </c>
      <c r="F71" s="37" t="s">
        <v>3</v>
      </c>
      <c r="G71" s="37" t="s">
        <v>4</v>
      </c>
      <c r="H71" s="6"/>
    </row>
    <row r="72" spans="2:10" customFormat="1">
      <c r="B72" s="96" t="s">
        <v>976</v>
      </c>
      <c r="C72" s="72">
        <v>44923</v>
      </c>
      <c r="D72" s="116" t="s">
        <v>975</v>
      </c>
      <c r="E72" s="41">
        <v>1362</v>
      </c>
      <c r="F72" s="40">
        <f>E72/1.2</f>
        <v>1135</v>
      </c>
      <c r="G72" s="91">
        <v>227</v>
      </c>
      <c r="H72" s="76"/>
      <c r="I72" s="13"/>
      <c r="J72">
        <f>F72*0.2</f>
        <v>227</v>
      </c>
    </row>
    <row r="73" spans="2:10" customFormat="1">
      <c r="B73" s="55"/>
      <c r="C73" s="57"/>
      <c r="D73" s="39"/>
      <c r="E73" s="41"/>
      <c r="F73" s="40"/>
      <c r="G73" s="44">
        <f>+F73*0.2</f>
        <v>0</v>
      </c>
      <c r="H73" s="76"/>
    </row>
    <row r="74" spans="2:10" customFormat="1">
      <c r="B74" s="54"/>
      <c r="C74" s="54"/>
      <c r="D74" s="35" t="s">
        <v>12</v>
      </c>
      <c r="E74" s="46">
        <f>SUM(E72:E73)</f>
        <v>1362</v>
      </c>
      <c r="F74" s="46">
        <f t="shared" ref="F74" si="3">SUM(F72:F73)</f>
        <v>1135</v>
      </c>
      <c r="G74" s="46">
        <f>SUM(G72:G73)</f>
        <v>227</v>
      </c>
      <c r="H74" s="75"/>
      <c r="I74">
        <v>445620</v>
      </c>
    </row>
    <row r="75" spans="2:10" customFormat="1" ht="15.75" thickBot="1">
      <c r="B75" s="54"/>
      <c r="C75" s="54"/>
      <c r="D75" s="3"/>
      <c r="E75" s="51"/>
      <c r="F75" s="51"/>
      <c r="G75" s="51"/>
      <c r="H75" s="75"/>
      <c r="I75" s="6"/>
    </row>
    <row r="76" spans="2:10" customFormat="1" ht="15.75" thickBot="1">
      <c r="B76" s="188" t="s">
        <v>6</v>
      </c>
      <c r="C76" s="189"/>
      <c r="D76" s="189"/>
      <c r="E76" s="189"/>
      <c r="F76" s="189"/>
      <c r="G76" s="190"/>
      <c r="H76" s="75"/>
      <c r="I76" s="6"/>
    </row>
    <row r="77" spans="2:10" customFormat="1">
      <c r="B77" s="54"/>
      <c r="C77" s="54"/>
      <c r="D77" s="3"/>
      <c r="E77" s="51"/>
      <c r="F77" s="51"/>
      <c r="G77" s="51"/>
      <c r="H77" s="75"/>
      <c r="I77" s="6"/>
    </row>
    <row r="78" spans="2:10" customFormat="1">
      <c r="B78" s="3" t="s">
        <v>697</v>
      </c>
      <c r="C78" s="1"/>
      <c r="D78" s="3"/>
      <c r="E78" s="6"/>
      <c r="F78" s="6"/>
      <c r="G78" s="6"/>
      <c r="H78" s="75"/>
      <c r="I78" s="6"/>
    </row>
    <row r="79" spans="2:10" customFormat="1">
      <c r="C79" s="1"/>
      <c r="D79" s="3"/>
      <c r="E79" s="6"/>
      <c r="F79" s="6"/>
      <c r="G79" s="6"/>
      <c r="H79" s="75"/>
      <c r="I79" s="6"/>
    </row>
    <row r="80" spans="2:10" customFormat="1">
      <c r="B80" s="35" t="s">
        <v>0</v>
      </c>
      <c r="C80" s="36" t="s">
        <v>73</v>
      </c>
      <c r="D80" s="35" t="s">
        <v>16</v>
      </c>
      <c r="E80" s="37" t="s">
        <v>2</v>
      </c>
      <c r="F80" s="37" t="s">
        <v>3</v>
      </c>
      <c r="G80" s="37" t="s">
        <v>4</v>
      </c>
      <c r="H80" s="75"/>
      <c r="I80" s="6"/>
    </row>
    <row r="81" spans="2:12" customFormat="1">
      <c r="B81" s="39"/>
      <c r="C81" s="38"/>
      <c r="D81" s="43"/>
      <c r="E81" s="6"/>
      <c r="F81" s="6"/>
      <c r="G81" s="140"/>
      <c r="H81" s="75"/>
      <c r="I81" s="6"/>
    </row>
    <row r="82" spans="2:12" customFormat="1">
      <c r="C82" s="1"/>
      <c r="D82" s="43"/>
      <c r="E82" s="40"/>
      <c r="F82" s="40"/>
      <c r="G82" s="44"/>
      <c r="H82" s="75"/>
      <c r="I82" s="6"/>
    </row>
    <row r="83" spans="2:12" customFormat="1">
      <c r="C83" s="1"/>
      <c r="D83" s="35" t="s">
        <v>13</v>
      </c>
      <c r="E83" s="37"/>
      <c r="F83" s="37">
        <f>F81</f>
        <v>0</v>
      </c>
      <c r="G83" s="143">
        <f>ROUND(SUM(G81),0)</f>
        <v>0</v>
      </c>
      <c r="H83" s="75"/>
      <c r="I83" s="6"/>
    </row>
    <row r="84" spans="2:12" customFormat="1">
      <c r="B84" s="54"/>
      <c r="C84" s="54"/>
      <c r="D84" s="3"/>
      <c r="E84" s="51"/>
      <c r="F84" s="51"/>
      <c r="G84" s="51"/>
      <c r="H84" s="75"/>
      <c r="I84" s="6"/>
    </row>
    <row r="85" spans="2:12" customFormat="1">
      <c r="B85" s="54"/>
      <c r="C85" s="54"/>
      <c r="D85" s="3"/>
      <c r="E85" s="51"/>
      <c r="F85" s="51"/>
      <c r="G85" s="51"/>
      <c r="H85" s="75"/>
      <c r="I85" s="6"/>
    </row>
    <row r="86" spans="2:12" customFormat="1" ht="15.75" thickBot="1">
      <c r="B86" s="54"/>
      <c r="C86" s="54"/>
      <c r="D86" s="3"/>
      <c r="E86" s="51"/>
      <c r="F86" s="51"/>
      <c r="G86" s="58"/>
      <c r="H86" s="78"/>
      <c r="I86" s="6"/>
    </row>
    <row r="87" spans="2:12" customFormat="1" ht="15.75" thickBot="1">
      <c r="B87" s="191" t="s">
        <v>284</v>
      </c>
      <c r="C87" s="192"/>
      <c r="D87" s="192"/>
      <c r="E87" s="20"/>
      <c r="F87" s="20"/>
      <c r="G87" s="21">
        <f>ROUND(G74+G83,0)</f>
        <v>227</v>
      </c>
      <c r="H87" s="79"/>
      <c r="I87" s="6" t="s">
        <v>256</v>
      </c>
      <c r="K87">
        <v>445620</v>
      </c>
    </row>
    <row r="88" spans="2:12" customFormat="1">
      <c r="B88" s="54"/>
      <c r="C88" s="54"/>
      <c r="D88" s="3"/>
      <c r="E88" s="51"/>
      <c r="F88" s="51"/>
      <c r="G88" s="58"/>
      <c r="H88" s="78"/>
      <c r="I88" s="6"/>
    </row>
    <row r="89" spans="2:12" customFormat="1">
      <c r="B89" s="54"/>
      <c r="C89" s="54"/>
      <c r="D89" s="3"/>
      <c r="E89" s="51"/>
      <c r="F89" s="51"/>
      <c r="G89" s="58"/>
      <c r="H89" s="78"/>
    </row>
    <row r="90" spans="2:12" customFormat="1">
      <c r="B90" s="3" t="s">
        <v>255</v>
      </c>
      <c r="C90" s="54"/>
      <c r="D90" s="3"/>
      <c r="E90" s="51"/>
      <c r="F90" s="51"/>
      <c r="G90" s="58"/>
      <c r="H90" s="78"/>
    </row>
    <row r="91" spans="2:12" customFormat="1">
      <c r="B91" s="3"/>
      <c r="C91" s="54"/>
      <c r="D91" s="3"/>
      <c r="E91" s="51"/>
      <c r="F91" s="51"/>
      <c r="G91" s="58"/>
      <c r="H91" s="78"/>
    </row>
    <row r="92" spans="2:12" customFormat="1">
      <c r="B92" s="35" t="s">
        <v>0</v>
      </c>
      <c r="C92" s="36" t="s">
        <v>73</v>
      </c>
      <c r="D92" s="35" t="s">
        <v>16</v>
      </c>
      <c r="E92" s="37" t="s">
        <v>2</v>
      </c>
      <c r="F92" s="37" t="s">
        <v>3</v>
      </c>
      <c r="G92" s="37" t="s">
        <v>4</v>
      </c>
      <c r="H92" s="6"/>
    </row>
    <row r="93" spans="2:12" customFormat="1">
      <c r="B93" s="55" t="s">
        <v>948</v>
      </c>
      <c r="C93" s="57">
        <v>44896</v>
      </c>
      <c r="D93" s="39" t="s">
        <v>969</v>
      </c>
      <c r="E93" s="41">
        <v>48.95</v>
      </c>
      <c r="F93" s="40">
        <f t="shared" ref="F93:F115" si="4">G93/0.2</f>
        <v>40.799999999999997</v>
      </c>
      <c r="G93" s="117">
        <v>8.16</v>
      </c>
      <c r="H93" s="80"/>
      <c r="I93" s="13">
        <f>E93/1.2*0.2</f>
        <v>8.158333333333335</v>
      </c>
      <c r="J93" s="13">
        <f>G93-I93</f>
        <v>1.6666666666651508E-3</v>
      </c>
    </row>
    <row r="94" spans="2:12" customFormat="1">
      <c r="B94" s="56" t="s">
        <v>949</v>
      </c>
      <c r="C94" s="57">
        <v>44896</v>
      </c>
      <c r="D94" s="39" t="s">
        <v>970</v>
      </c>
      <c r="E94" s="41">
        <v>78.98</v>
      </c>
      <c r="F94" s="40">
        <f t="shared" si="4"/>
        <v>65.8</v>
      </c>
      <c r="G94" s="117">
        <v>13.16</v>
      </c>
      <c r="H94" s="80"/>
      <c r="I94" s="13">
        <f t="shared" ref="I94:I114" si="5">E94/1.2*0.2</f>
        <v>13.163333333333336</v>
      </c>
      <c r="J94" s="13">
        <f t="shared" ref="J94:J114" si="6">G94-I94</f>
        <v>-3.3333333333356308E-3</v>
      </c>
    </row>
    <row r="95" spans="2:12" customFormat="1">
      <c r="B95" s="56" t="s">
        <v>950</v>
      </c>
      <c r="C95" s="57">
        <v>44896</v>
      </c>
      <c r="D95" s="39" t="s">
        <v>970</v>
      </c>
      <c r="E95" s="41">
        <v>95.46</v>
      </c>
      <c r="F95" s="40">
        <v>81.67</v>
      </c>
      <c r="G95" s="117">
        <v>13.79</v>
      </c>
      <c r="H95" s="80"/>
      <c r="I95" s="13">
        <f>E95/1.2*0.2</f>
        <v>15.91</v>
      </c>
      <c r="J95" s="144">
        <f>G95-I95</f>
        <v>-2.120000000000001</v>
      </c>
      <c r="K95" s="145" t="s">
        <v>973</v>
      </c>
      <c r="L95" s="145"/>
    </row>
    <row r="96" spans="2:12" customFormat="1">
      <c r="B96" s="56" t="s">
        <v>951</v>
      </c>
      <c r="C96" s="57">
        <v>44896</v>
      </c>
      <c r="D96" s="39" t="s">
        <v>97</v>
      </c>
      <c r="E96" s="41">
        <v>432</v>
      </c>
      <c r="F96" s="40">
        <f t="shared" si="4"/>
        <v>360</v>
      </c>
      <c r="G96" s="117">
        <v>72</v>
      </c>
      <c r="H96" s="80"/>
      <c r="I96" s="13">
        <f t="shared" si="5"/>
        <v>72</v>
      </c>
      <c r="J96" s="13">
        <f t="shared" si="6"/>
        <v>0</v>
      </c>
    </row>
    <row r="97" spans="2:12" customFormat="1">
      <c r="B97" s="56" t="s">
        <v>952</v>
      </c>
      <c r="C97" s="57">
        <v>44896</v>
      </c>
      <c r="D97" s="39" t="s">
        <v>97</v>
      </c>
      <c r="E97" s="41">
        <v>3197.32</v>
      </c>
      <c r="F97" s="40">
        <f t="shared" si="4"/>
        <v>2664.45</v>
      </c>
      <c r="G97" s="68">
        <v>532.89</v>
      </c>
      <c r="H97" s="80"/>
      <c r="I97" s="13">
        <f t="shared" si="5"/>
        <v>532.88666666666666</v>
      </c>
      <c r="J97" s="13">
        <f t="shared" si="6"/>
        <v>3.3333333333303017E-3</v>
      </c>
    </row>
    <row r="98" spans="2:12" customFormat="1">
      <c r="B98" s="56" t="s">
        <v>953</v>
      </c>
      <c r="C98" s="57">
        <v>44896</v>
      </c>
      <c r="D98" s="39" t="s">
        <v>97</v>
      </c>
      <c r="E98" s="41">
        <v>396.7</v>
      </c>
      <c r="F98" s="40">
        <f t="shared" si="4"/>
        <v>330.6</v>
      </c>
      <c r="G98" s="68">
        <v>66.12</v>
      </c>
      <c r="H98" s="80"/>
      <c r="I98" s="13">
        <f t="shared" si="5"/>
        <v>66.11666666666666</v>
      </c>
      <c r="J98" s="13">
        <f t="shared" si="6"/>
        <v>3.3333333333445125E-3</v>
      </c>
    </row>
    <row r="99" spans="2:12" customFormat="1" outlineLevel="1">
      <c r="B99" s="56" t="s">
        <v>954</v>
      </c>
      <c r="C99" s="57">
        <v>44896</v>
      </c>
      <c r="D99" s="39" t="s">
        <v>97</v>
      </c>
      <c r="E99" s="41">
        <v>3420.37</v>
      </c>
      <c r="F99" s="40">
        <f t="shared" si="4"/>
        <v>2850.2999999999997</v>
      </c>
      <c r="G99" s="68">
        <v>570.05999999999995</v>
      </c>
      <c r="H99" s="80"/>
      <c r="I99" s="13">
        <f t="shared" si="5"/>
        <v>570.06166666666672</v>
      </c>
      <c r="J99" s="13">
        <f t="shared" si="6"/>
        <v>-1.6666666667788377E-3</v>
      </c>
    </row>
    <row r="100" spans="2:12" customFormat="1" outlineLevel="1">
      <c r="B100" s="56" t="s">
        <v>955</v>
      </c>
      <c r="C100" s="57">
        <v>44896</v>
      </c>
      <c r="D100" s="39" t="s">
        <v>971</v>
      </c>
      <c r="E100" s="41">
        <v>68.83</v>
      </c>
      <c r="F100" s="40">
        <f t="shared" si="4"/>
        <v>57.35</v>
      </c>
      <c r="G100" s="68">
        <v>11.47</v>
      </c>
      <c r="H100" s="80"/>
      <c r="I100" s="13">
        <f t="shared" si="5"/>
        <v>11.471666666666668</v>
      </c>
      <c r="J100" s="13">
        <f t="shared" si="6"/>
        <v>-1.6666666666669272E-3</v>
      </c>
    </row>
    <row r="101" spans="2:12" customFormat="1" outlineLevel="1">
      <c r="B101" s="56" t="s">
        <v>956</v>
      </c>
      <c r="C101" s="57">
        <v>44896</v>
      </c>
      <c r="D101" s="39" t="s">
        <v>971</v>
      </c>
      <c r="E101" s="41">
        <v>11.89</v>
      </c>
      <c r="F101" s="40">
        <f t="shared" si="4"/>
        <v>9.8999999999999986</v>
      </c>
      <c r="G101" s="68">
        <v>1.98</v>
      </c>
      <c r="H101" s="80"/>
      <c r="I101" s="13">
        <f t="shared" si="5"/>
        <v>1.9816666666666671</v>
      </c>
      <c r="J101" s="13">
        <f t="shared" si="6"/>
        <v>-1.6666666666671492E-3</v>
      </c>
    </row>
    <row r="102" spans="2:12" customFormat="1" outlineLevel="1">
      <c r="B102" s="56" t="s">
        <v>957</v>
      </c>
      <c r="C102" s="57">
        <v>44896</v>
      </c>
      <c r="D102" s="39" t="s">
        <v>97</v>
      </c>
      <c r="E102" s="41">
        <v>110.84</v>
      </c>
      <c r="F102" s="40">
        <f t="shared" si="4"/>
        <v>92.35</v>
      </c>
      <c r="G102" s="68">
        <v>18.47</v>
      </c>
      <c r="H102" s="80"/>
      <c r="I102" s="13">
        <f t="shared" si="5"/>
        <v>18.473333333333336</v>
      </c>
      <c r="J102" s="13">
        <f t="shared" si="6"/>
        <v>-3.3333333333374071E-3</v>
      </c>
    </row>
    <row r="103" spans="2:12" customFormat="1" outlineLevel="1">
      <c r="B103" s="56" t="s">
        <v>715</v>
      </c>
      <c r="C103" s="57">
        <v>44896</v>
      </c>
      <c r="D103" s="39" t="s">
        <v>126</v>
      </c>
      <c r="E103" s="41">
        <v>536.57000000000005</v>
      </c>
      <c r="F103" s="40">
        <f t="shared" si="4"/>
        <v>447.15000000000003</v>
      </c>
      <c r="G103" s="68">
        <v>89.43</v>
      </c>
      <c r="H103" s="80"/>
      <c r="I103" s="13">
        <f t="shared" si="5"/>
        <v>89.428333333333342</v>
      </c>
      <c r="J103" s="13">
        <f t="shared" si="6"/>
        <v>1.6666666666651508E-3</v>
      </c>
    </row>
    <row r="104" spans="2:12" customFormat="1" outlineLevel="1">
      <c r="B104" s="56" t="s">
        <v>958</v>
      </c>
      <c r="C104" s="57">
        <v>44896</v>
      </c>
      <c r="D104" s="39" t="s">
        <v>758</v>
      </c>
      <c r="E104" s="41">
        <v>542.36</v>
      </c>
      <c r="F104" s="40">
        <f t="shared" si="4"/>
        <v>451.95</v>
      </c>
      <c r="G104" s="68">
        <v>90.39</v>
      </c>
      <c r="H104" s="80"/>
      <c r="I104" s="13">
        <f t="shared" si="5"/>
        <v>90.393333333333345</v>
      </c>
      <c r="J104" s="13">
        <f t="shared" si="6"/>
        <v>-3.3333333333445125E-3</v>
      </c>
    </row>
    <row r="105" spans="2:12" customFormat="1" outlineLevel="1">
      <c r="B105" s="56" t="s">
        <v>959</v>
      </c>
      <c r="C105" s="57">
        <v>44896</v>
      </c>
      <c r="D105" s="39" t="s">
        <v>758</v>
      </c>
      <c r="E105" s="41">
        <v>1325.6</v>
      </c>
      <c r="F105" s="40">
        <f t="shared" si="4"/>
        <v>1104.6499999999999</v>
      </c>
      <c r="G105" s="68">
        <v>220.93</v>
      </c>
      <c r="H105" s="80"/>
      <c r="I105" s="13">
        <f t="shared" si="5"/>
        <v>220.93333333333337</v>
      </c>
      <c r="J105" s="13">
        <f t="shared" si="6"/>
        <v>-3.3333333333587234E-3</v>
      </c>
    </row>
    <row r="106" spans="2:12" customFormat="1" outlineLevel="1">
      <c r="B106" s="56" t="s">
        <v>960</v>
      </c>
      <c r="C106" s="57">
        <v>44903</v>
      </c>
      <c r="D106" s="39" t="s">
        <v>758</v>
      </c>
      <c r="E106" s="41">
        <v>1070.05</v>
      </c>
      <c r="F106" s="40">
        <f t="shared" si="4"/>
        <v>891.69999999999993</v>
      </c>
      <c r="G106" s="68">
        <v>178.34</v>
      </c>
      <c r="H106" s="80"/>
      <c r="I106" s="13">
        <f t="shared" si="5"/>
        <v>178.3416666666667</v>
      </c>
      <c r="J106" s="13">
        <f t="shared" si="6"/>
        <v>-1.6666666666935726E-3</v>
      </c>
    </row>
    <row r="107" spans="2:12" customFormat="1" outlineLevel="1">
      <c r="B107" s="56" t="s">
        <v>961</v>
      </c>
      <c r="C107" s="57">
        <v>44904</v>
      </c>
      <c r="D107" s="39" t="s">
        <v>173</v>
      </c>
      <c r="E107" s="41">
        <v>108.65</v>
      </c>
      <c r="F107" s="40">
        <f t="shared" si="4"/>
        <v>30.699999999999996</v>
      </c>
      <c r="G107" s="68">
        <v>6.14</v>
      </c>
      <c r="H107" s="80"/>
      <c r="I107" s="13">
        <f t="shared" si="5"/>
        <v>18.108333333333334</v>
      </c>
      <c r="J107" s="144">
        <f t="shared" si="6"/>
        <v>-11.968333333333334</v>
      </c>
      <c r="K107" s="145" t="s">
        <v>974</v>
      </c>
      <c r="L107" s="145"/>
    </row>
    <row r="108" spans="2:12" customFormat="1" outlineLevel="1">
      <c r="B108" s="56" t="s">
        <v>962</v>
      </c>
      <c r="C108" s="57">
        <v>44904</v>
      </c>
      <c r="D108" s="39" t="s">
        <v>972</v>
      </c>
      <c r="E108" s="41">
        <v>142.57</v>
      </c>
      <c r="F108" s="40">
        <f t="shared" si="4"/>
        <v>118.85</v>
      </c>
      <c r="G108" s="68">
        <v>23.77</v>
      </c>
      <c r="H108" s="80"/>
      <c r="I108" s="13">
        <f t="shared" si="5"/>
        <v>23.76166666666667</v>
      </c>
      <c r="J108" s="13">
        <f t="shared" si="6"/>
        <v>8.3333333333293069E-3</v>
      </c>
    </row>
    <row r="109" spans="2:12" customFormat="1" outlineLevel="1">
      <c r="B109" s="56" t="s">
        <v>963</v>
      </c>
      <c r="C109" s="57">
        <v>44908</v>
      </c>
      <c r="D109" s="39" t="s">
        <v>758</v>
      </c>
      <c r="E109" s="41">
        <v>58.18</v>
      </c>
      <c r="F109" s="40">
        <f t="shared" si="4"/>
        <v>34.9</v>
      </c>
      <c r="G109" s="68">
        <v>6.98</v>
      </c>
      <c r="H109" s="80"/>
      <c r="I109" s="13">
        <f t="shared" si="5"/>
        <v>9.6966666666666672</v>
      </c>
      <c r="J109" s="144">
        <f t="shared" si="6"/>
        <v>-2.7166666666666668</v>
      </c>
      <c r="K109" s="145" t="s">
        <v>974</v>
      </c>
      <c r="L109" s="145"/>
    </row>
    <row r="110" spans="2:12" customFormat="1" outlineLevel="1">
      <c r="B110" s="56" t="s">
        <v>964</v>
      </c>
      <c r="C110" s="57">
        <v>44908</v>
      </c>
      <c r="D110" s="39" t="s">
        <v>758</v>
      </c>
      <c r="E110" s="41">
        <v>69.930000000000007</v>
      </c>
      <c r="F110" s="40">
        <f t="shared" si="4"/>
        <v>44.65</v>
      </c>
      <c r="G110" s="68">
        <v>8.93</v>
      </c>
      <c r="H110" s="80"/>
      <c r="I110" s="13">
        <f t="shared" si="5"/>
        <v>11.655000000000001</v>
      </c>
      <c r="J110" s="144">
        <f t="shared" si="6"/>
        <v>-2.7250000000000014</v>
      </c>
      <c r="K110" s="145" t="s">
        <v>974</v>
      </c>
      <c r="L110" s="145"/>
    </row>
    <row r="111" spans="2:12" customFormat="1" outlineLevel="1">
      <c r="B111" s="56" t="s">
        <v>965</v>
      </c>
      <c r="C111" s="57">
        <v>44911</v>
      </c>
      <c r="D111" s="39" t="s">
        <v>969</v>
      </c>
      <c r="E111" s="41">
        <v>48.95</v>
      </c>
      <c r="F111" s="40">
        <f t="shared" si="4"/>
        <v>40.799999999999997</v>
      </c>
      <c r="G111" s="68">
        <v>8.16</v>
      </c>
      <c r="H111" s="80"/>
      <c r="I111" s="13">
        <f t="shared" si="5"/>
        <v>8.158333333333335</v>
      </c>
      <c r="J111" s="13">
        <f t="shared" si="6"/>
        <v>1.6666666666651508E-3</v>
      </c>
    </row>
    <row r="112" spans="2:12" customFormat="1" outlineLevel="1">
      <c r="B112" s="56" t="s">
        <v>966</v>
      </c>
      <c r="C112" s="57">
        <v>44926</v>
      </c>
      <c r="D112" s="39" t="s">
        <v>970</v>
      </c>
      <c r="E112" s="41">
        <v>126.03</v>
      </c>
      <c r="F112" s="40">
        <v>112.38</v>
      </c>
      <c r="G112" s="68">
        <v>13.65</v>
      </c>
      <c r="H112" s="80"/>
      <c r="I112" s="13">
        <f>E112/1.2*0.2</f>
        <v>21.005000000000003</v>
      </c>
      <c r="J112" s="144">
        <f>G112-I112</f>
        <v>-7.3550000000000022</v>
      </c>
      <c r="K112" s="145" t="s">
        <v>973</v>
      </c>
      <c r="L112" s="145"/>
    </row>
    <row r="113" spans="2:13" customFormat="1" outlineLevel="1">
      <c r="B113" s="56" t="s">
        <v>967</v>
      </c>
      <c r="C113" s="57">
        <v>44926</v>
      </c>
      <c r="D113" s="39" t="s">
        <v>97</v>
      </c>
      <c r="E113" s="41">
        <v>202.55</v>
      </c>
      <c r="F113" s="40">
        <f t="shared" si="4"/>
        <v>168.79999999999998</v>
      </c>
      <c r="G113" s="68">
        <v>33.76</v>
      </c>
      <c r="H113" s="80"/>
      <c r="I113" s="13">
        <f t="shared" si="5"/>
        <v>33.75833333333334</v>
      </c>
      <c r="J113" s="13">
        <f t="shared" si="6"/>
        <v>1.6666666666580454E-3</v>
      </c>
    </row>
    <row r="114" spans="2:13" customFormat="1" outlineLevel="1">
      <c r="B114" s="56" t="s">
        <v>968</v>
      </c>
      <c r="C114" s="57">
        <v>44926</v>
      </c>
      <c r="D114" s="39" t="s">
        <v>97</v>
      </c>
      <c r="E114" s="41">
        <v>3315.54</v>
      </c>
      <c r="F114" s="40">
        <f t="shared" si="4"/>
        <v>2762.95</v>
      </c>
      <c r="G114" s="68">
        <v>552.59</v>
      </c>
      <c r="H114" s="80"/>
      <c r="I114" s="13">
        <f t="shared" si="5"/>
        <v>552.59</v>
      </c>
      <c r="J114" s="13">
        <f t="shared" si="6"/>
        <v>0</v>
      </c>
    </row>
    <row r="115" spans="2:13" customFormat="1" outlineLevel="1">
      <c r="B115" s="56"/>
      <c r="C115" s="57"/>
      <c r="D115" s="39"/>
      <c r="E115" s="41"/>
      <c r="F115" s="40">
        <f t="shared" si="4"/>
        <v>0</v>
      </c>
      <c r="G115" s="68"/>
      <c r="H115" s="80"/>
    </row>
    <row r="116" spans="2:13" customFormat="1" outlineLevel="1">
      <c r="B116" s="56"/>
      <c r="C116" s="57"/>
      <c r="D116" s="39"/>
      <c r="E116" s="41"/>
      <c r="F116" s="40"/>
      <c r="G116" s="68"/>
      <c r="H116" s="80"/>
    </row>
    <row r="117" spans="2:13" customFormat="1">
      <c r="B117" s="54"/>
      <c r="C117" s="54"/>
      <c r="D117" s="35" t="s">
        <v>12</v>
      </c>
      <c r="E117" s="46">
        <f>SUM(E93:E116)</f>
        <v>15408.32</v>
      </c>
      <c r="F117" s="46">
        <f>SUM(F93:F116)</f>
        <v>12762.699999999997</v>
      </c>
      <c r="G117" s="46">
        <f>ROUND(SUM(G93:G116),0)</f>
        <v>2541</v>
      </c>
      <c r="H117" s="75"/>
      <c r="I117">
        <v>445660</v>
      </c>
    </row>
    <row r="118" spans="2:13" customFormat="1">
      <c r="B118" s="3"/>
      <c r="C118" s="54"/>
      <c r="D118" s="3"/>
      <c r="E118" s="51"/>
      <c r="F118" s="51"/>
      <c r="G118" s="58"/>
      <c r="H118" s="78"/>
    </row>
    <row r="119" spans="2:13" customFormat="1">
      <c r="B119" s="3" t="s">
        <v>260</v>
      </c>
      <c r="C119" s="1"/>
      <c r="D119" s="3"/>
      <c r="E119" s="6"/>
      <c r="F119" s="6"/>
      <c r="G119" s="6"/>
      <c r="H119" s="6"/>
    </row>
    <row r="120" spans="2:13" customFormat="1">
      <c r="B120" s="3"/>
      <c r="C120" s="1"/>
      <c r="D120" s="11"/>
      <c r="E120" s="15"/>
      <c r="F120" s="15"/>
      <c r="G120" s="15"/>
      <c r="H120" s="81"/>
    </row>
    <row r="121" spans="2:13" customFormat="1">
      <c r="B121" s="35" t="s">
        <v>0</v>
      </c>
      <c r="C121" s="36" t="s">
        <v>261</v>
      </c>
      <c r="D121" s="35" t="s">
        <v>16</v>
      </c>
      <c r="E121" s="37" t="s">
        <v>2</v>
      </c>
      <c r="F121" s="37" t="s">
        <v>3</v>
      </c>
      <c r="G121" s="37" t="s">
        <v>4</v>
      </c>
      <c r="H121" s="6"/>
      <c r="I121" s="6"/>
      <c r="J121" s="6"/>
    </row>
    <row r="122" spans="2:13" customFormat="1">
      <c r="B122" s="97" t="s">
        <v>983</v>
      </c>
      <c r="C122" s="45">
        <v>44866</v>
      </c>
      <c r="D122" s="87" t="s">
        <v>542</v>
      </c>
      <c r="E122" s="89">
        <f>F122*1.2</f>
        <v>3964.0199999999991</v>
      </c>
      <c r="F122" s="90">
        <f>I122/0.2</f>
        <v>3303.3499999999995</v>
      </c>
      <c r="G122" s="91">
        <f>F122*0.2</f>
        <v>660.67</v>
      </c>
      <c r="H122" s="82"/>
      <c r="I122">
        <v>660.67</v>
      </c>
      <c r="J122" s="13">
        <f>G122-I122</f>
        <v>0</v>
      </c>
      <c r="K122" s="13"/>
    </row>
    <row r="123" spans="2:13" customFormat="1">
      <c r="B123" s="97" t="s">
        <v>984</v>
      </c>
      <c r="C123" s="45">
        <v>44866</v>
      </c>
      <c r="D123" s="87" t="s">
        <v>542</v>
      </c>
      <c r="E123" s="89">
        <f t="shared" ref="E123:E177" si="7">F123*1.2</f>
        <v>2192.3999999999996</v>
      </c>
      <c r="F123" s="90">
        <f t="shared" ref="F123:F176" si="8">I123/0.2</f>
        <v>1826.9999999999998</v>
      </c>
      <c r="G123" s="91">
        <f t="shared" ref="G123:G176" si="9">F123*0.2</f>
        <v>365.4</v>
      </c>
      <c r="H123" s="82"/>
      <c r="I123">
        <v>365.4</v>
      </c>
      <c r="J123" s="13">
        <f t="shared" ref="J123:J186" si="10">G123-I123</f>
        <v>0</v>
      </c>
      <c r="K123" s="13"/>
    </row>
    <row r="124" spans="2:13" customFormat="1">
      <c r="B124" s="97" t="s">
        <v>985</v>
      </c>
      <c r="C124" s="45">
        <v>44895</v>
      </c>
      <c r="D124" s="87" t="s">
        <v>977</v>
      </c>
      <c r="E124" s="89">
        <f t="shared" si="7"/>
        <v>2160</v>
      </c>
      <c r="F124" s="90">
        <f t="shared" si="8"/>
        <v>1800</v>
      </c>
      <c r="G124" s="91">
        <f t="shared" si="9"/>
        <v>360</v>
      </c>
      <c r="H124" s="82"/>
      <c r="I124">
        <v>360</v>
      </c>
      <c r="J124" s="13">
        <f t="shared" si="10"/>
        <v>0</v>
      </c>
      <c r="K124" s="13"/>
    </row>
    <row r="125" spans="2:13" customFormat="1">
      <c r="B125" s="97" t="s">
        <v>986</v>
      </c>
      <c r="C125" s="45">
        <v>44896</v>
      </c>
      <c r="D125" s="87" t="s">
        <v>535</v>
      </c>
      <c r="E125" s="89">
        <f t="shared" si="7"/>
        <v>10080</v>
      </c>
      <c r="F125" s="90">
        <f t="shared" si="8"/>
        <v>8400</v>
      </c>
      <c r="G125" s="91">
        <f t="shared" si="9"/>
        <v>1680</v>
      </c>
      <c r="H125" s="82"/>
      <c r="I125">
        <v>1680</v>
      </c>
      <c r="J125" s="13">
        <f t="shared" si="10"/>
        <v>0</v>
      </c>
      <c r="K125" s="13"/>
    </row>
    <row r="126" spans="2:13" customFormat="1">
      <c r="B126" s="97" t="s">
        <v>987</v>
      </c>
      <c r="C126" s="45">
        <v>44896</v>
      </c>
      <c r="D126" s="87" t="s">
        <v>899</v>
      </c>
      <c r="E126" s="89">
        <f t="shared" si="7"/>
        <v>73.08</v>
      </c>
      <c r="F126" s="90">
        <f t="shared" si="8"/>
        <v>60.9</v>
      </c>
      <c r="G126" s="91">
        <f t="shared" si="9"/>
        <v>12.18</v>
      </c>
      <c r="H126" s="82"/>
      <c r="I126">
        <v>12.18</v>
      </c>
      <c r="J126" s="13">
        <f t="shared" si="10"/>
        <v>0</v>
      </c>
      <c r="K126" s="13"/>
    </row>
    <row r="127" spans="2:13" customFormat="1">
      <c r="B127" s="97" t="s">
        <v>988</v>
      </c>
      <c r="C127" s="38">
        <v>44896</v>
      </c>
      <c r="D127" s="87" t="s">
        <v>722</v>
      </c>
      <c r="E127" s="89">
        <f t="shared" si="7"/>
        <v>1248</v>
      </c>
      <c r="F127" s="90">
        <f t="shared" si="8"/>
        <v>1040</v>
      </c>
      <c r="G127" s="91">
        <f t="shared" si="9"/>
        <v>208</v>
      </c>
      <c r="H127" s="82"/>
      <c r="I127">
        <v>208</v>
      </c>
      <c r="J127" s="13">
        <f t="shared" si="10"/>
        <v>0</v>
      </c>
      <c r="K127" s="13"/>
    </row>
    <row r="128" spans="2:13" customFormat="1">
      <c r="B128" s="97" t="s">
        <v>989</v>
      </c>
      <c r="C128" s="38">
        <v>44896</v>
      </c>
      <c r="D128" s="87" t="s">
        <v>978</v>
      </c>
      <c r="E128" s="89">
        <f t="shared" si="7"/>
        <v>192</v>
      </c>
      <c r="F128" s="90">
        <f t="shared" si="8"/>
        <v>160</v>
      </c>
      <c r="G128" s="91">
        <f t="shared" si="9"/>
        <v>32</v>
      </c>
      <c r="H128" s="82"/>
      <c r="I128">
        <v>32</v>
      </c>
      <c r="J128" s="13">
        <f t="shared" si="10"/>
        <v>0</v>
      </c>
      <c r="K128" s="13"/>
      <c r="M128" s="1"/>
    </row>
    <row r="129" spans="2:13" customFormat="1">
      <c r="B129" s="56" t="s">
        <v>990</v>
      </c>
      <c r="C129" s="38">
        <v>44896</v>
      </c>
      <c r="D129" s="39" t="s">
        <v>719</v>
      </c>
      <c r="E129" s="41">
        <f t="shared" si="7"/>
        <v>1335.3</v>
      </c>
      <c r="F129" s="132">
        <f t="shared" si="8"/>
        <v>1112.75</v>
      </c>
      <c r="G129" s="117">
        <f t="shared" si="9"/>
        <v>222.55</v>
      </c>
      <c r="H129" s="82"/>
      <c r="I129">
        <v>222.55</v>
      </c>
      <c r="J129" s="13">
        <f t="shared" si="10"/>
        <v>0</v>
      </c>
      <c r="K129" s="13"/>
      <c r="M129" s="1"/>
    </row>
    <row r="130" spans="2:13" customFormat="1">
      <c r="B130" s="97" t="s">
        <v>991</v>
      </c>
      <c r="C130" s="45">
        <v>44896</v>
      </c>
      <c r="D130" s="87" t="s">
        <v>397</v>
      </c>
      <c r="E130" s="89">
        <f t="shared" si="7"/>
        <v>9576</v>
      </c>
      <c r="F130" s="90">
        <f t="shared" si="8"/>
        <v>7980</v>
      </c>
      <c r="G130" s="91">
        <f t="shared" si="9"/>
        <v>1596</v>
      </c>
      <c r="H130" s="82"/>
      <c r="I130">
        <v>1596</v>
      </c>
      <c r="J130" s="13">
        <f t="shared" si="10"/>
        <v>0</v>
      </c>
      <c r="K130" s="13"/>
    </row>
    <row r="131" spans="2:13" customFormat="1">
      <c r="B131" s="97" t="s">
        <v>992</v>
      </c>
      <c r="C131" s="38">
        <v>44896</v>
      </c>
      <c r="D131" s="87" t="s">
        <v>979</v>
      </c>
      <c r="E131" s="89">
        <f t="shared" si="7"/>
        <v>1171.8</v>
      </c>
      <c r="F131" s="90">
        <f t="shared" si="8"/>
        <v>976.5</v>
      </c>
      <c r="G131" s="91">
        <f t="shared" si="9"/>
        <v>195.3</v>
      </c>
      <c r="H131" s="82"/>
      <c r="I131">
        <v>195.3</v>
      </c>
      <c r="J131" s="13">
        <f t="shared" si="10"/>
        <v>0</v>
      </c>
      <c r="K131" s="13"/>
    </row>
    <row r="132" spans="2:13" customFormat="1">
      <c r="B132" s="97" t="s">
        <v>993</v>
      </c>
      <c r="C132" s="38">
        <v>44896</v>
      </c>
      <c r="D132" s="87" t="s">
        <v>980</v>
      </c>
      <c r="E132" s="89">
        <f t="shared" si="7"/>
        <v>491.15999999999991</v>
      </c>
      <c r="F132" s="90">
        <f t="shared" si="8"/>
        <v>409.29999999999995</v>
      </c>
      <c r="G132" s="91">
        <f t="shared" si="9"/>
        <v>81.86</v>
      </c>
      <c r="H132" s="82"/>
      <c r="I132">
        <v>81.86</v>
      </c>
      <c r="J132" s="13">
        <f t="shared" si="10"/>
        <v>0</v>
      </c>
      <c r="K132" s="13"/>
    </row>
    <row r="133" spans="2:13" customFormat="1">
      <c r="B133" s="97" t="s">
        <v>994</v>
      </c>
      <c r="C133" s="38">
        <v>44896</v>
      </c>
      <c r="D133" s="87" t="s">
        <v>815</v>
      </c>
      <c r="E133" s="89">
        <f t="shared" si="7"/>
        <v>75</v>
      </c>
      <c r="F133" s="90">
        <f t="shared" si="8"/>
        <v>62.5</v>
      </c>
      <c r="G133" s="91">
        <f t="shared" si="9"/>
        <v>12.5</v>
      </c>
      <c r="H133" s="82"/>
      <c r="I133">
        <v>12.5</v>
      </c>
      <c r="J133" s="13">
        <f t="shared" si="10"/>
        <v>0</v>
      </c>
      <c r="K133" s="13"/>
    </row>
    <row r="134" spans="2:13" customFormat="1">
      <c r="B134" s="97" t="s">
        <v>995</v>
      </c>
      <c r="C134" s="38">
        <v>44896</v>
      </c>
      <c r="D134" s="87" t="s">
        <v>815</v>
      </c>
      <c r="E134" s="89">
        <f t="shared" si="7"/>
        <v>75</v>
      </c>
      <c r="F134" s="90">
        <f t="shared" si="8"/>
        <v>62.5</v>
      </c>
      <c r="G134" s="91">
        <f t="shared" si="9"/>
        <v>12.5</v>
      </c>
      <c r="H134" s="82"/>
      <c r="I134">
        <v>12.5</v>
      </c>
      <c r="J134" s="13">
        <f t="shared" si="10"/>
        <v>0</v>
      </c>
      <c r="K134" s="13"/>
    </row>
    <row r="135" spans="2:13" customFormat="1">
      <c r="B135" s="97" t="s">
        <v>996</v>
      </c>
      <c r="C135" s="45">
        <v>44896</v>
      </c>
      <c r="D135" s="87" t="s">
        <v>815</v>
      </c>
      <c r="E135" s="89">
        <f t="shared" si="7"/>
        <v>75</v>
      </c>
      <c r="F135" s="90">
        <f t="shared" si="8"/>
        <v>62.5</v>
      </c>
      <c r="G135" s="91">
        <f t="shared" si="9"/>
        <v>12.5</v>
      </c>
      <c r="H135" s="82"/>
      <c r="I135">
        <v>12.5</v>
      </c>
      <c r="J135" s="13">
        <f t="shared" si="10"/>
        <v>0</v>
      </c>
      <c r="K135" s="13"/>
    </row>
    <row r="136" spans="2:13" customFormat="1">
      <c r="B136" s="97" t="s">
        <v>997</v>
      </c>
      <c r="C136" s="45">
        <v>44896</v>
      </c>
      <c r="D136" s="87" t="s">
        <v>815</v>
      </c>
      <c r="E136" s="89">
        <f t="shared" si="7"/>
        <v>75</v>
      </c>
      <c r="F136" s="90">
        <f t="shared" si="8"/>
        <v>62.5</v>
      </c>
      <c r="G136" s="91">
        <f t="shared" si="9"/>
        <v>12.5</v>
      </c>
      <c r="H136" s="82"/>
      <c r="I136">
        <v>12.5</v>
      </c>
      <c r="J136" s="13">
        <f t="shared" si="10"/>
        <v>0</v>
      </c>
      <c r="K136" s="13"/>
    </row>
    <row r="137" spans="2:13" customFormat="1">
      <c r="B137" s="97" t="s">
        <v>998</v>
      </c>
      <c r="C137" s="38">
        <v>44896</v>
      </c>
      <c r="D137" s="87" t="s">
        <v>478</v>
      </c>
      <c r="E137" s="89">
        <f t="shared" si="7"/>
        <v>328.62</v>
      </c>
      <c r="F137" s="90">
        <f t="shared" si="8"/>
        <v>273.85000000000002</v>
      </c>
      <c r="G137" s="91">
        <f t="shared" si="9"/>
        <v>54.77000000000001</v>
      </c>
      <c r="H137" s="82"/>
      <c r="I137">
        <v>54.77</v>
      </c>
      <c r="J137" s="13">
        <f t="shared" si="10"/>
        <v>0</v>
      </c>
      <c r="K137" s="13"/>
    </row>
    <row r="138" spans="2:13" customFormat="1">
      <c r="B138" s="97" t="s">
        <v>999</v>
      </c>
      <c r="C138" s="38">
        <v>44896</v>
      </c>
      <c r="D138" s="87" t="s">
        <v>496</v>
      </c>
      <c r="E138" s="89">
        <f t="shared" si="7"/>
        <v>360</v>
      </c>
      <c r="F138" s="90">
        <f t="shared" si="8"/>
        <v>300</v>
      </c>
      <c r="G138" s="91">
        <f t="shared" si="9"/>
        <v>60</v>
      </c>
      <c r="H138" s="82"/>
      <c r="I138">
        <v>60</v>
      </c>
      <c r="J138" s="13">
        <f t="shared" si="10"/>
        <v>0</v>
      </c>
      <c r="K138" s="13"/>
    </row>
    <row r="139" spans="2:13" customFormat="1">
      <c r="B139" s="97" t="s">
        <v>1000</v>
      </c>
      <c r="C139" s="38">
        <v>44900</v>
      </c>
      <c r="D139" s="87" t="s">
        <v>815</v>
      </c>
      <c r="E139" s="89">
        <f t="shared" si="7"/>
        <v>75</v>
      </c>
      <c r="F139" s="90">
        <f t="shared" si="8"/>
        <v>62.5</v>
      </c>
      <c r="G139" s="91">
        <f t="shared" si="9"/>
        <v>12.5</v>
      </c>
      <c r="H139" s="82"/>
      <c r="I139">
        <v>12.5</v>
      </c>
      <c r="J139" s="13">
        <f t="shared" si="10"/>
        <v>0</v>
      </c>
      <c r="K139" s="13"/>
    </row>
    <row r="140" spans="2:13" customFormat="1">
      <c r="B140" s="97" t="s">
        <v>1001</v>
      </c>
      <c r="C140" s="38">
        <v>44900</v>
      </c>
      <c r="D140" s="87" t="s">
        <v>815</v>
      </c>
      <c r="E140" s="89">
        <f t="shared" si="7"/>
        <v>75</v>
      </c>
      <c r="F140" s="90">
        <f t="shared" si="8"/>
        <v>62.5</v>
      </c>
      <c r="G140" s="91">
        <f t="shared" si="9"/>
        <v>12.5</v>
      </c>
      <c r="H140" s="82"/>
      <c r="I140">
        <v>12.5</v>
      </c>
      <c r="J140" s="13">
        <f t="shared" si="10"/>
        <v>0</v>
      </c>
      <c r="K140" s="13"/>
    </row>
    <row r="141" spans="2:13" customFormat="1">
      <c r="B141" s="97" t="s">
        <v>1002</v>
      </c>
      <c r="C141" s="38">
        <v>44900</v>
      </c>
      <c r="D141" s="87" t="s">
        <v>815</v>
      </c>
      <c r="E141" s="89">
        <f t="shared" si="7"/>
        <v>75</v>
      </c>
      <c r="F141" s="90">
        <f t="shared" si="8"/>
        <v>62.5</v>
      </c>
      <c r="G141" s="91">
        <f t="shared" si="9"/>
        <v>12.5</v>
      </c>
      <c r="H141" s="82"/>
      <c r="I141">
        <v>12.5</v>
      </c>
      <c r="J141" s="13">
        <f t="shared" si="10"/>
        <v>0</v>
      </c>
      <c r="K141" s="13"/>
    </row>
    <row r="142" spans="2:13" customFormat="1">
      <c r="B142" s="97" t="s">
        <v>1003</v>
      </c>
      <c r="C142" s="38">
        <v>44900</v>
      </c>
      <c r="D142" s="87" t="s">
        <v>815</v>
      </c>
      <c r="E142" s="89">
        <f t="shared" si="7"/>
        <v>75</v>
      </c>
      <c r="F142" s="90">
        <f t="shared" si="8"/>
        <v>62.5</v>
      </c>
      <c r="G142" s="91">
        <f t="shared" si="9"/>
        <v>12.5</v>
      </c>
      <c r="H142" s="82"/>
      <c r="I142">
        <v>12.5</v>
      </c>
      <c r="J142" s="13">
        <f t="shared" si="10"/>
        <v>0</v>
      </c>
      <c r="K142" s="13"/>
    </row>
    <row r="143" spans="2:13" customFormat="1">
      <c r="B143" s="97" t="s">
        <v>1004</v>
      </c>
      <c r="C143" s="45">
        <v>44900</v>
      </c>
      <c r="D143" s="87" t="s">
        <v>815</v>
      </c>
      <c r="E143" s="89">
        <f t="shared" si="7"/>
        <v>300</v>
      </c>
      <c r="F143" s="90">
        <f t="shared" si="8"/>
        <v>250</v>
      </c>
      <c r="G143" s="91">
        <f t="shared" si="9"/>
        <v>50</v>
      </c>
      <c r="H143" s="82"/>
      <c r="I143">
        <v>50</v>
      </c>
      <c r="J143" s="13">
        <f t="shared" si="10"/>
        <v>0</v>
      </c>
      <c r="K143" s="13"/>
    </row>
    <row r="144" spans="2:13" customFormat="1">
      <c r="B144" s="97" t="s">
        <v>1005</v>
      </c>
      <c r="C144" s="45">
        <v>44901</v>
      </c>
      <c r="D144" s="87" t="s">
        <v>981</v>
      </c>
      <c r="E144" s="89">
        <f t="shared" si="7"/>
        <v>63.84</v>
      </c>
      <c r="F144" s="90">
        <f t="shared" si="8"/>
        <v>53.2</v>
      </c>
      <c r="G144" s="91">
        <f t="shared" si="9"/>
        <v>10.64</v>
      </c>
      <c r="H144" s="82"/>
      <c r="I144">
        <v>10.64</v>
      </c>
      <c r="J144" s="13">
        <f t="shared" si="10"/>
        <v>0</v>
      </c>
      <c r="K144" s="13"/>
    </row>
    <row r="145" spans="2:11" customFormat="1">
      <c r="B145" s="97" t="s">
        <v>1006</v>
      </c>
      <c r="C145" s="45">
        <v>44902</v>
      </c>
      <c r="D145" s="87" t="s">
        <v>656</v>
      </c>
      <c r="E145" s="89">
        <f t="shared" si="7"/>
        <v>420</v>
      </c>
      <c r="F145" s="90">
        <f t="shared" si="8"/>
        <v>350</v>
      </c>
      <c r="G145" s="91">
        <f t="shared" si="9"/>
        <v>70</v>
      </c>
      <c r="H145" s="82"/>
      <c r="I145">
        <v>70</v>
      </c>
      <c r="J145" s="13">
        <f t="shared" si="10"/>
        <v>0</v>
      </c>
      <c r="K145" s="13"/>
    </row>
    <row r="146" spans="2:11" customFormat="1">
      <c r="B146" s="97" t="s">
        <v>1007</v>
      </c>
      <c r="C146" s="45">
        <v>44908</v>
      </c>
      <c r="D146" s="87" t="s">
        <v>496</v>
      </c>
      <c r="E146" s="89">
        <f t="shared" si="7"/>
        <v>288</v>
      </c>
      <c r="F146" s="90">
        <f t="shared" si="8"/>
        <v>240</v>
      </c>
      <c r="G146" s="91">
        <f t="shared" si="9"/>
        <v>48</v>
      </c>
      <c r="H146" s="82"/>
      <c r="I146">
        <v>48</v>
      </c>
      <c r="J146" s="13">
        <f t="shared" si="10"/>
        <v>0</v>
      </c>
      <c r="K146" s="13"/>
    </row>
    <row r="147" spans="2:11" customFormat="1">
      <c r="B147" s="97" t="s">
        <v>1008</v>
      </c>
      <c r="C147" s="45">
        <v>44926</v>
      </c>
      <c r="D147" s="87" t="s">
        <v>397</v>
      </c>
      <c r="E147" s="89">
        <f t="shared" si="7"/>
        <v>9120</v>
      </c>
      <c r="F147" s="90">
        <f t="shared" si="8"/>
        <v>7600</v>
      </c>
      <c r="G147" s="91">
        <f t="shared" si="9"/>
        <v>1520</v>
      </c>
      <c r="H147" s="82"/>
      <c r="I147">
        <v>1520</v>
      </c>
      <c r="J147" s="13">
        <f t="shared" si="10"/>
        <v>0</v>
      </c>
      <c r="K147" s="13"/>
    </row>
    <row r="148" spans="2:11" customFormat="1">
      <c r="B148" s="97" t="s">
        <v>1009</v>
      </c>
      <c r="C148" s="45">
        <v>44926</v>
      </c>
      <c r="D148" s="87" t="s">
        <v>827</v>
      </c>
      <c r="E148" s="89">
        <f t="shared" si="7"/>
        <v>388.97999999999996</v>
      </c>
      <c r="F148" s="90">
        <f t="shared" si="8"/>
        <v>324.14999999999998</v>
      </c>
      <c r="G148" s="91">
        <f t="shared" si="9"/>
        <v>64.83</v>
      </c>
      <c r="H148" s="82"/>
      <c r="I148">
        <v>64.83</v>
      </c>
      <c r="J148" s="13">
        <f t="shared" si="10"/>
        <v>0</v>
      </c>
      <c r="K148" s="13"/>
    </row>
    <row r="149" spans="2:11" customFormat="1">
      <c r="B149" s="97" t="s">
        <v>777</v>
      </c>
      <c r="C149" s="45">
        <v>44910</v>
      </c>
      <c r="D149" s="87" t="s">
        <v>982</v>
      </c>
      <c r="E149" s="89">
        <f t="shared" si="7"/>
        <v>-360</v>
      </c>
      <c r="F149" s="90">
        <f t="shared" si="8"/>
        <v>-300</v>
      </c>
      <c r="G149" s="91">
        <f t="shared" si="9"/>
        <v>-60</v>
      </c>
      <c r="H149" s="82"/>
      <c r="I149">
        <v>-60</v>
      </c>
      <c r="J149" s="13">
        <f t="shared" si="10"/>
        <v>0</v>
      </c>
      <c r="K149" s="13"/>
    </row>
    <row r="150" spans="2:11" customFormat="1" hidden="1" outlineLevel="1">
      <c r="B150" s="97"/>
      <c r="C150" s="45"/>
      <c r="D150" s="87"/>
      <c r="E150" s="89">
        <f t="shared" si="7"/>
        <v>0</v>
      </c>
      <c r="F150" s="90">
        <f t="shared" si="8"/>
        <v>0</v>
      </c>
      <c r="G150" s="91">
        <f t="shared" si="9"/>
        <v>0</v>
      </c>
      <c r="H150" s="82"/>
      <c r="J150" s="13">
        <f t="shared" si="10"/>
        <v>0</v>
      </c>
      <c r="K150" s="13"/>
    </row>
    <row r="151" spans="2:11" customFormat="1" hidden="1" outlineLevel="1">
      <c r="B151" s="97"/>
      <c r="C151" s="45"/>
      <c r="D151" s="87"/>
      <c r="E151" s="89">
        <f t="shared" si="7"/>
        <v>0</v>
      </c>
      <c r="F151" s="90">
        <f t="shared" si="8"/>
        <v>0</v>
      </c>
      <c r="G151" s="91">
        <f t="shared" si="9"/>
        <v>0</v>
      </c>
      <c r="H151" s="82"/>
      <c r="J151" s="13">
        <f t="shared" si="10"/>
        <v>0</v>
      </c>
      <c r="K151" s="13"/>
    </row>
    <row r="152" spans="2:11" customFormat="1" hidden="1" outlineLevel="1">
      <c r="B152" s="97"/>
      <c r="C152" s="45"/>
      <c r="D152" s="87"/>
      <c r="E152" s="89">
        <f t="shared" si="7"/>
        <v>0</v>
      </c>
      <c r="F152" s="90">
        <f t="shared" si="8"/>
        <v>0</v>
      </c>
      <c r="G152" s="91">
        <f t="shared" si="9"/>
        <v>0</v>
      </c>
      <c r="H152" s="82"/>
      <c r="J152" s="13">
        <f t="shared" si="10"/>
        <v>0</v>
      </c>
      <c r="K152" s="13"/>
    </row>
    <row r="153" spans="2:11" customFormat="1" hidden="1" outlineLevel="1">
      <c r="B153" s="97"/>
      <c r="C153" s="45"/>
      <c r="D153" s="87"/>
      <c r="E153" s="89">
        <f t="shared" si="7"/>
        <v>0</v>
      </c>
      <c r="F153" s="90">
        <f t="shared" si="8"/>
        <v>0</v>
      </c>
      <c r="G153" s="91">
        <f t="shared" si="9"/>
        <v>0</v>
      </c>
      <c r="H153" s="82"/>
      <c r="J153" s="13">
        <f t="shared" si="10"/>
        <v>0</v>
      </c>
      <c r="K153" s="13"/>
    </row>
    <row r="154" spans="2:11" customFormat="1" hidden="1" outlineLevel="1">
      <c r="B154" s="97"/>
      <c r="C154" s="45"/>
      <c r="D154" s="87"/>
      <c r="E154" s="89">
        <f t="shared" si="7"/>
        <v>0</v>
      </c>
      <c r="F154" s="90">
        <f t="shared" si="8"/>
        <v>0</v>
      </c>
      <c r="G154" s="91">
        <f t="shared" si="9"/>
        <v>0</v>
      </c>
      <c r="H154" s="82"/>
      <c r="J154" s="13">
        <f t="shared" si="10"/>
        <v>0</v>
      </c>
      <c r="K154" s="13"/>
    </row>
    <row r="155" spans="2:11" customFormat="1" hidden="1" outlineLevel="1">
      <c r="B155" s="97"/>
      <c r="C155" s="45"/>
      <c r="D155" s="87"/>
      <c r="E155" s="89">
        <f t="shared" si="7"/>
        <v>0</v>
      </c>
      <c r="F155" s="90">
        <f t="shared" si="8"/>
        <v>0</v>
      </c>
      <c r="G155" s="91">
        <f t="shared" si="9"/>
        <v>0</v>
      </c>
      <c r="H155" s="82"/>
      <c r="J155" s="13">
        <f t="shared" si="10"/>
        <v>0</v>
      </c>
      <c r="K155" s="13"/>
    </row>
    <row r="156" spans="2:11" customFormat="1" hidden="1" outlineLevel="1">
      <c r="B156" s="97"/>
      <c r="C156" s="45"/>
      <c r="D156" s="87"/>
      <c r="E156" s="89">
        <f t="shared" si="7"/>
        <v>0</v>
      </c>
      <c r="F156" s="90">
        <f t="shared" si="8"/>
        <v>0</v>
      </c>
      <c r="G156" s="91">
        <f t="shared" si="9"/>
        <v>0</v>
      </c>
      <c r="H156" s="82"/>
      <c r="J156" s="13">
        <f t="shared" si="10"/>
        <v>0</v>
      </c>
      <c r="K156" s="13"/>
    </row>
    <row r="157" spans="2:11" customFormat="1" hidden="1" outlineLevel="1">
      <c r="B157" s="97"/>
      <c r="C157" s="45"/>
      <c r="D157" s="87"/>
      <c r="E157" s="89">
        <f t="shared" si="7"/>
        <v>0</v>
      </c>
      <c r="F157" s="90">
        <f t="shared" si="8"/>
        <v>0</v>
      </c>
      <c r="G157" s="91">
        <f t="shared" si="9"/>
        <v>0</v>
      </c>
      <c r="H157" s="82"/>
      <c r="J157" s="13">
        <f t="shared" si="10"/>
        <v>0</v>
      </c>
      <c r="K157" s="13"/>
    </row>
    <row r="158" spans="2:11" customFormat="1" hidden="1" outlineLevel="1">
      <c r="B158" s="97"/>
      <c r="C158" s="45"/>
      <c r="D158" s="87"/>
      <c r="E158" s="89">
        <f t="shared" si="7"/>
        <v>0</v>
      </c>
      <c r="F158" s="90">
        <f t="shared" si="8"/>
        <v>0</v>
      </c>
      <c r="G158" s="91">
        <f t="shared" si="9"/>
        <v>0</v>
      </c>
      <c r="H158" s="82"/>
      <c r="J158" s="13">
        <f t="shared" si="10"/>
        <v>0</v>
      </c>
      <c r="K158" s="13"/>
    </row>
    <row r="159" spans="2:11" customFormat="1" hidden="1" outlineLevel="1">
      <c r="B159" s="97"/>
      <c r="C159" s="45"/>
      <c r="D159" s="87"/>
      <c r="E159" s="89">
        <f t="shared" si="7"/>
        <v>0</v>
      </c>
      <c r="F159" s="90">
        <f t="shared" si="8"/>
        <v>0</v>
      </c>
      <c r="G159" s="91">
        <f t="shared" si="9"/>
        <v>0</v>
      </c>
      <c r="H159" s="82"/>
      <c r="I159" s="119"/>
      <c r="J159" s="13">
        <f t="shared" si="10"/>
        <v>0</v>
      </c>
      <c r="K159" s="13"/>
    </row>
    <row r="160" spans="2:11" customFormat="1" hidden="1" outlineLevel="1">
      <c r="B160" s="97"/>
      <c r="C160" s="45"/>
      <c r="D160" s="87"/>
      <c r="E160" s="89">
        <f t="shared" si="7"/>
        <v>0</v>
      </c>
      <c r="F160" s="90">
        <f t="shared" si="8"/>
        <v>0</v>
      </c>
      <c r="G160" s="91">
        <f>F160*0.2</f>
        <v>0</v>
      </c>
      <c r="H160" s="82"/>
      <c r="I160" s="119"/>
      <c r="J160" s="13">
        <f t="shared" si="10"/>
        <v>0</v>
      </c>
      <c r="K160" s="13"/>
    </row>
    <row r="161" spans="2:11" customFormat="1" hidden="1" outlineLevel="1">
      <c r="B161" s="97"/>
      <c r="C161" s="45"/>
      <c r="D161" s="87"/>
      <c r="E161" s="89">
        <f t="shared" si="7"/>
        <v>0</v>
      </c>
      <c r="F161" s="90">
        <f t="shared" si="8"/>
        <v>0</v>
      </c>
      <c r="G161" s="91">
        <f t="shared" si="9"/>
        <v>0</v>
      </c>
      <c r="H161" s="82"/>
      <c r="I161" s="119"/>
      <c r="J161" s="13">
        <f t="shared" si="10"/>
        <v>0</v>
      </c>
      <c r="K161" s="13"/>
    </row>
    <row r="162" spans="2:11" customFormat="1" hidden="1" outlineLevel="1">
      <c r="B162" s="98"/>
      <c r="C162" s="45"/>
      <c r="D162" s="87"/>
      <c r="E162" s="89">
        <f t="shared" si="7"/>
        <v>0</v>
      </c>
      <c r="F162" s="90">
        <f t="shared" si="8"/>
        <v>0</v>
      </c>
      <c r="G162" s="91">
        <f t="shared" si="9"/>
        <v>0</v>
      </c>
      <c r="H162" s="83"/>
      <c r="I162" s="119"/>
      <c r="J162" s="13">
        <f t="shared" si="10"/>
        <v>0</v>
      </c>
      <c r="K162" s="13"/>
    </row>
    <row r="163" spans="2:11" customFormat="1" hidden="1" outlineLevel="1">
      <c r="B163" s="105"/>
      <c r="C163" s="45"/>
      <c r="D163" s="87"/>
      <c r="E163" s="89">
        <f t="shared" si="7"/>
        <v>0</v>
      </c>
      <c r="F163" s="90">
        <f t="shared" si="8"/>
        <v>0</v>
      </c>
      <c r="G163" s="91">
        <f t="shared" si="9"/>
        <v>0</v>
      </c>
      <c r="H163" s="83"/>
      <c r="I163" s="13"/>
      <c r="J163" s="13">
        <f t="shared" si="10"/>
        <v>0</v>
      </c>
      <c r="K163" s="13"/>
    </row>
    <row r="164" spans="2:11" customFormat="1" hidden="1" outlineLevel="1">
      <c r="B164" s="96"/>
      <c r="C164" s="45"/>
      <c r="D164" s="87"/>
      <c r="E164" s="89">
        <f t="shared" si="7"/>
        <v>0</v>
      </c>
      <c r="F164" s="90">
        <f t="shared" si="8"/>
        <v>0</v>
      </c>
      <c r="G164" s="91">
        <f t="shared" si="9"/>
        <v>0</v>
      </c>
      <c r="H164" s="83"/>
      <c r="I164" s="13"/>
      <c r="J164" s="13">
        <f t="shared" si="10"/>
        <v>0</v>
      </c>
      <c r="K164" s="13"/>
    </row>
    <row r="165" spans="2:11" customFormat="1" hidden="1" outlineLevel="1">
      <c r="B165" s="96"/>
      <c r="C165" s="45"/>
      <c r="D165" s="105"/>
      <c r="E165" s="89">
        <f t="shared" si="7"/>
        <v>0</v>
      </c>
      <c r="F165" s="90">
        <f t="shared" si="8"/>
        <v>0</v>
      </c>
      <c r="G165" s="91">
        <f t="shared" si="9"/>
        <v>0</v>
      </c>
      <c r="H165" s="83"/>
      <c r="I165" s="13"/>
      <c r="J165" s="13">
        <f t="shared" si="10"/>
        <v>0</v>
      </c>
      <c r="K165" s="13"/>
    </row>
    <row r="166" spans="2:11" customFormat="1" hidden="1" outlineLevel="1">
      <c r="B166" s="96"/>
      <c r="C166" s="45"/>
      <c r="D166" s="105"/>
      <c r="E166" s="89">
        <f t="shared" si="7"/>
        <v>0</v>
      </c>
      <c r="F166" s="90">
        <f t="shared" si="8"/>
        <v>0</v>
      </c>
      <c r="G166" s="91">
        <f t="shared" si="9"/>
        <v>0</v>
      </c>
      <c r="H166" s="83"/>
      <c r="I166" s="13"/>
      <c r="J166" s="13">
        <f t="shared" si="10"/>
        <v>0</v>
      </c>
      <c r="K166" s="13"/>
    </row>
    <row r="167" spans="2:11" customFormat="1" hidden="1" outlineLevel="1">
      <c r="B167" s="96"/>
      <c r="C167" s="45"/>
      <c r="E167" s="89">
        <f t="shared" si="7"/>
        <v>0</v>
      </c>
      <c r="F167" s="90">
        <f t="shared" si="8"/>
        <v>0</v>
      </c>
      <c r="G167" s="91">
        <f t="shared" si="9"/>
        <v>0</v>
      </c>
      <c r="H167" s="83"/>
      <c r="I167" s="13"/>
      <c r="J167" s="13">
        <f t="shared" si="10"/>
        <v>0</v>
      </c>
      <c r="K167" s="13"/>
    </row>
    <row r="168" spans="2:11" customFormat="1" hidden="1" outlineLevel="1">
      <c r="B168" s="96"/>
      <c r="C168" s="45"/>
      <c r="D168" s="94"/>
      <c r="E168" s="89">
        <f t="shared" si="7"/>
        <v>0</v>
      </c>
      <c r="F168" s="90">
        <f t="shared" si="8"/>
        <v>0</v>
      </c>
      <c r="G168" s="91">
        <f t="shared" si="9"/>
        <v>0</v>
      </c>
      <c r="H168" s="83"/>
      <c r="I168" s="13"/>
      <c r="J168" s="13">
        <f t="shared" si="10"/>
        <v>0</v>
      </c>
      <c r="K168" s="13"/>
    </row>
    <row r="169" spans="2:11" customFormat="1" hidden="1" outlineLevel="1">
      <c r="B169" s="89"/>
      <c r="C169" s="45"/>
      <c r="D169" s="105"/>
      <c r="E169" s="89">
        <f t="shared" si="7"/>
        <v>0</v>
      </c>
      <c r="F169" s="90">
        <f t="shared" si="8"/>
        <v>0</v>
      </c>
      <c r="G169" s="91">
        <f t="shared" si="9"/>
        <v>0</v>
      </c>
      <c r="H169" s="83"/>
      <c r="I169" s="13"/>
      <c r="J169" s="13">
        <f t="shared" si="10"/>
        <v>0</v>
      </c>
      <c r="K169" s="13"/>
    </row>
    <row r="170" spans="2:11" customFormat="1" hidden="1" outlineLevel="1">
      <c r="B170" s="105"/>
      <c r="C170" s="45"/>
      <c r="D170" s="105"/>
      <c r="E170" s="89">
        <f t="shared" si="7"/>
        <v>0</v>
      </c>
      <c r="F170" s="90">
        <f t="shared" si="8"/>
        <v>0</v>
      </c>
      <c r="G170" s="91">
        <f t="shared" si="9"/>
        <v>0</v>
      </c>
      <c r="H170" s="83"/>
      <c r="I170" s="13"/>
      <c r="J170" s="13">
        <f t="shared" si="10"/>
        <v>0</v>
      </c>
      <c r="K170" s="13"/>
    </row>
    <row r="171" spans="2:11" customFormat="1" hidden="1" outlineLevel="1">
      <c r="B171" s="105"/>
      <c r="C171" s="45"/>
      <c r="D171" s="96"/>
      <c r="E171" s="89">
        <f t="shared" si="7"/>
        <v>0</v>
      </c>
      <c r="F171" s="90">
        <f t="shared" si="8"/>
        <v>0</v>
      </c>
      <c r="G171" s="91">
        <f t="shared" si="9"/>
        <v>0</v>
      </c>
      <c r="H171" s="83"/>
      <c r="I171" s="13"/>
      <c r="J171" s="13">
        <f t="shared" si="10"/>
        <v>0</v>
      </c>
      <c r="K171" s="13"/>
    </row>
    <row r="172" spans="2:11" customFormat="1" hidden="1" outlineLevel="1">
      <c r="B172" s="105"/>
      <c r="C172" s="45"/>
      <c r="D172" s="105"/>
      <c r="E172" s="89">
        <f t="shared" si="7"/>
        <v>0</v>
      </c>
      <c r="F172" s="90">
        <f t="shared" si="8"/>
        <v>0</v>
      </c>
      <c r="G172" s="91">
        <f t="shared" si="9"/>
        <v>0</v>
      </c>
      <c r="H172" s="83"/>
      <c r="I172" s="13"/>
      <c r="J172" s="13">
        <f t="shared" si="10"/>
        <v>0</v>
      </c>
      <c r="K172" s="13"/>
    </row>
    <row r="173" spans="2:11" customFormat="1" hidden="1" outlineLevel="1">
      <c r="B173" s="95"/>
      <c r="C173" s="72"/>
      <c r="D173" s="96"/>
      <c r="E173" s="89">
        <f t="shared" si="7"/>
        <v>0</v>
      </c>
      <c r="F173" s="90">
        <f t="shared" si="8"/>
        <v>0</v>
      </c>
      <c r="G173" s="91">
        <f t="shared" si="9"/>
        <v>0</v>
      </c>
      <c r="H173" s="83"/>
      <c r="I173" s="13"/>
      <c r="J173" s="13">
        <f t="shared" si="10"/>
        <v>0</v>
      </c>
      <c r="K173" s="13"/>
    </row>
    <row r="174" spans="2:11" customFormat="1" hidden="1" outlineLevel="1">
      <c r="B174" s="105"/>
      <c r="C174" s="93"/>
      <c r="D174" s="105"/>
      <c r="E174" s="89">
        <f t="shared" si="7"/>
        <v>0</v>
      </c>
      <c r="F174" s="90">
        <f t="shared" si="8"/>
        <v>0</v>
      </c>
      <c r="G174" s="91">
        <f t="shared" si="9"/>
        <v>0</v>
      </c>
      <c r="H174" s="83"/>
      <c r="I174" s="13"/>
      <c r="J174" s="13">
        <f t="shared" si="10"/>
        <v>0</v>
      </c>
    </row>
    <row r="175" spans="2:11" customFormat="1" hidden="1" outlineLevel="1">
      <c r="B175" s="95"/>
      <c r="C175" s="93"/>
      <c r="D175" s="96"/>
      <c r="E175" s="89">
        <f t="shared" si="7"/>
        <v>0</v>
      </c>
      <c r="F175" s="90">
        <f t="shared" si="8"/>
        <v>0</v>
      </c>
      <c r="G175" s="91">
        <f t="shared" si="9"/>
        <v>0</v>
      </c>
      <c r="H175" s="84"/>
      <c r="I175" s="13"/>
      <c r="J175" s="13">
        <f t="shared" si="10"/>
        <v>0</v>
      </c>
    </row>
    <row r="176" spans="2:11" customFormat="1" hidden="1" outlineLevel="1">
      <c r="B176" s="95"/>
      <c r="C176" s="93"/>
      <c r="D176" s="96"/>
      <c r="E176" s="89">
        <f t="shared" si="7"/>
        <v>0</v>
      </c>
      <c r="F176" s="90">
        <f t="shared" si="8"/>
        <v>0</v>
      </c>
      <c r="G176" s="91">
        <f t="shared" si="9"/>
        <v>0</v>
      </c>
      <c r="H176" s="84"/>
      <c r="I176" s="13"/>
      <c r="J176" s="13">
        <f t="shared" si="10"/>
        <v>0</v>
      </c>
    </row>
    <row r="177" spans="2:11" customFormat="1" hidden="1" outlineLevel="1">
      <c r="B177" s="96"/>
      <c r="C177" s="93"/>
      <c r="D177" s="96"/>
      <c r="E177" s="89">
        <f t="shared" si="7"/>
        <v>0</v>
      </c>
      <c r="F177" s="40">
        <f>I177/0.2</f>
        <v>0</v>
      </c>
      <c r="G177" s="91">
        <f>+F177*0.2</f>
        <v>0</v>
      </c>
      <c r="H177" s="84"/>
      <c r="I177" s="13"/>
      <c r="J177" s="13">
        <f t="shared" si="10"/>
        <v>0</v>
      </c>
    </row>
    <row r="178" spans="2:11" customFormat="1" hidden="1" outlineLevel="1">
      <c r="B178" s="105"/>
      <c r="C178" s="93"/>
      <c r="D178" s="96"/>
      <c r="E178" s="95">
        <f>F178*1.2</f>
        <v>0</v>
      </c>
      <c r="F178" s="90">
        <f>I178/0.2</f>
        <v>0</v>
      </c>
      <c r="G178" s="91">
        <f>+F178*0.2</f>
        <v>0</v>
      </c>
      <c r="H178" s="84"/>
      <c r="I178" s="13"/>
      <c r="J178" s="13">
        <f t="shared" si="10"/>
        <v>0</v>
      </c>
    </row>
    <row r="179" spans="2:11" customFormat="1" hidden="1" outlineLevel="1">
      <c r="B179" s="95"/>
      <c r="C179" s="93"/>
      <c r="D179" s="94"/>
      <c r="E179" s="95">
        <f t="shared" ref="E179:E186" si="11">F179*1.2</f>
        <v>0</v>
      </c>
      <c r="F179" s="90">
        <f t="shared" ref="F179:F186" si="12">I179/0.2</f>
        <v>0</v>
      </c>
      <c r="G179" s="91">
        <f t="shared" ref="G179:G185" si="13">+F179*0.2</f>
        <v>0</v>
      </c>
      <c r="H179" s="84"/>
      <c r="I179" s="13"/>
      <c r="J179" s="13">
        <f t="shared" si="10"/>
        <v>0</v>
      </c>
    </row>
    <row r="180" spans="2:11" customFormat="1" hidden="1" outlineLevel="1">
      <c r="B180" s="95"/>
      <c r="C180" s="93"/>
      <c r="D180" s="94"/>
      <c r="E180" s="95">
        <f t="shared" si="11"/>
        <v>0</v>
      </c>
      <c r="F180" s="90">
        <f t="shared" si="12"/>
        <v>0</v>
      </c>
      <c r="G180" s="91">
        <f t="shared" si="13"/>
        <v>0</v>
      </c>
      <c r="H180" s="84"/>
      <c r="I180" s="13"/>
      <c r="J180" s="13">
        <f t="shared" si="10"/>
        <v>0</v>
      </c>
    </row>
    <row r="181" spans="2:11" customFormat="1" hidden="1" outlineLevel="1">
      <c r="B181" s="95"/>
      <c r="C181" s="93"/>
      <c r="D181" s="94"/>
      <c r="E181" s="95">
        <f t="shared" si="11"/>
        <v>0</v>
      </c>
      <c r="F181" s="90">
        <f t="shared" si="12"/>
        <v>0</v>
      </c>
      <c r="G181" s="91">
        <f t="shared" si="13"/>
        <v>0</v>
      </c>
      <c r="H181" s="84"/>
      <c r="I181" s="13"/>
      <c r="J181" s="13">
        <f t="shared" si="10"/>
        <v>0</v>
      </c>
    </row>
    <row r="182" spans="2:11" customFormat="1" hidden="1" outlineLevel="1">
      <c r="B182" s="95"/>
      <c r="C182" s="93"/>
      <c r="D182" s="94"/>
      <c r="E182" s="95">
        <f t="shared" si="11"/>
        <v>0</v>
      </c>
      <c r="F182" s="90">
        <f t="shared" si="12"/>
        <v>0</v>
      </c>
      <c r="G182" s="91">
        <f t="shared" si="13"/>
        <v>0</v>
      </c>
      <c r="H182" s="84"/>
      <c r="I182" s="13"/>
      <c r="J182" s="13">
        <f t="shared" si="10"/>
        <v>0</v>
      </c>
    </row>
    <row r="183" spans="2:11" customFormat="1" hidden="1" outlineLevel="1">
      <c r="B183" s="95"/>
      <c r="C183" s="93"/>
      <c r="D183" s="94"/>
      <c r="E183" s="95">
        <f t="shared" si="11"/>
        <v>0</v>
      </c>
      <c r="F183" s="90">
        <f t="shared" si="12"/>
        <v>0</v>
      </c>
      <c r="G183" s="91">
        <f t="shared" si="13"/>
        <v>0</v>
      </c>
      <c r="H183" s="84"/>
      <c r="I183" s="13"/>
      <c r="J183" s="13">
        <f t="shared" si="10"/>
        <v>0</v>
      </c>
    </row>
    <row r="184" spans="2:11" customFormat="1" hidden="1" outlineLevel="1">
      <c r="B184" s="95"/>
      <c r="C184" s="93"/>
      <c r="D184" s="94"/>
      <c r="E184" s="95">
        <f t="shared" si="11"/>
        <v>0</v>
      </c>
      <c r="F184" s="90">
        <f t="shared" si="12"/>
        <v>0</v>
      </c>
      <c r="G184" s="91">
        <f t="shared" si="13"/>
        <v>0</v>
      </c>
      <c r="H184" s="84"/>
      <c r="I184" s="13"/>
      <c r="J184" s="13">
        <f t="shared" si="10"/>
        <v>0</v>
      </c>
    </row>
    <row r="185" spans="2:11" customFormat="1" hidden="1" outlineLevel="1">
      <c r="B185" s="95"/>
      <c r="C185" s="93"/>
      <c r="D185" s="94"/>
      <c r="E185" s="95">
        <f t="shared" si="11"/>
        <v>0</v>
      </c>
      <c r="F185" s="90">
        <f t="shared" si="12"/>
        <v>0</v>
      </c>
      <c r="G185" s="91">
        <f t="shared" si="13"/>
        <v>0</v>
      </c>
      <c r="H185" s="84"/>
      <c r="J185" s="13">
        <f t="shared" si="10"/>
        <v>0</v>
      </c>
    </row>
    <row r="186" spans="2:11" customFormat="1" hidden="1" outlineLevel="1">
      <c r="B186" s="92"/>
      <c r="C186" s="93"/>
      <c r="D186" s="94"/>
      <c r="E186" s="95">
        <f t="shared" si="11"/>
        <v>0</v>
      </c>
      <c r="F186" s="90">
        <f t="shared" si="12"/>
        <v>0</v>
      </c>
      <c r="G186" s="91">
        <f t="shared" ref="G186" si="14">F186*0.2</f>
        <v>0</v>
      </c>
      <c r="H186" s="84"/>
      <c r="J186" s="13">
        <f t="shared" si="10"/>
        <v>0</v>
      </c>
    </row>
    <row r="187" spans="2:11" customFormat="1" hidden="1" outlineLevel="1">
      <c r="B187" s="94"/>
      <c r="C187" s="93"/>
      <c r="D187" s="94"/>
      <c r="E187" s="95"/>
      <c r="F187" s="90"/>
      <c r="G187" s="95"/>
      <c r="H187" s="84"/>
    </row>
    <row r="188" spans="2:11" customFormat="1" collapsed="1">
      <c r="C188" s="1"/>
      <c r="D188" s="35" t="s">
        <v>12</v>
      </c>
      <c r="E188" s="46">
        <f>SUM(E122:E187)</f>
        <v>43993.2</v>
      </c>
      <c r="F188" s="46">
        <f>SUM(F122:F187)</f>
        <v>36661</v>
      </c>
      <c r="G188" s="46">
        <f>ROUND(SUM(G122:G187),0)</f>
        <v>7332</v>
      </c>
      <c r="H188" s="75"/>
      <c r="K188">
        <v>445661</v>
      </c>
    </row>
    <row r="189" spans="2:11" customFormat="1" ht="15.75" thickBot="1">
      <c r="C189" s="1"/>
      <c r="D189" s="3"/>
      <c r="E189" s="51"/>
      <c r="F189" s="51"/>
      <c r="G189" s="51"/>
      <c r="H189" s="75"/>
    </row>
    <row r="190" spans="2:11" customFormat="1" ht="15.75" thickBot="1">
      <c r="B190" s="188" t="s">
        <v>76</v>
      </c>
      <c r="C190" s="189"/>
      <c r="D190" s="189"/>
      <c r="E190" s="189"/>
      <c r="F190" s="189"/>
      <c r="G190" s="190"/>
      <c r="H190" s="5"/>
    </row>
    <row r="191" spans="2:11" customFormat="1">
      <c r="B191" s="3" t="s">
        <v>933</v>
      </c>
      <c r="C191" s="1"/>
      <c r="E191" s="6"/>
      <c r="F191" s="6"/>
      <c r="G191" s="6"/>
      <c r="H191" s="6"/>
    </row>
    <row r="192" spans="2:11" customFormat="1">
      <c r="B192" s="35" t="s">
        <v>0</v>
      </c>
      <c r="C192" s="36" t="s">
        <v>73</v>
      </c>
      <c r="D192" s="35" t="s">
        <v>16</v>
      </c>
      <c r="E192" s="37" t="s">
        <v>2</v>
      </c>
      <c r="F192" s="37" t="s">
        <v>3</v>
      </c>
      <c r="G192" s="37" t="s">
        <v>4</v>
      </c>
      <c r="H192" s="6"/>
    </row>
    <row r="193" spans="2:11" customFormat="1">
      <c r="B193" s="38" t="s">
        <v>928</v>
      </c>
      <c r="C193" s="38">
        <v>44897</v>
      </c>
      <c r="D193" s="146" t="s">
        <v>468</v>
      </c>
      <c r="E193" s="40"/>
      <c r="F193" s="40">
        <v>1667.2</v>
      </c>
      <c r="G193" s="40">
        <v>333.44</v>
      </c>
      <c r="H193" s="74"/>
    </row>
    <row r="194" spans="2:11" customFormat="1">
      <c r="B194" s="38" t="s">
        <v>929</v>
      </c>
      <c r="C194" s="38">
        <v>44926</v>
      </c>
      <c r="D194" s="146" t="s">
        <v>625</v>
      </c>
      <c r="E194" s="40"/>
      <c r="F194" s="40">
        <v>8415</v>
      </c>
      <c r="G194" s="40">
        <v>1683</v>
      </c>
      <c r="H194" s="74"/>
    </row>
    <row r="195" spans="2:11" customFormat="1">
      <c r="B195" s="38" t="s">
        <v>930</v>
      </c>
      <c r="C195" s="38">
        <v>44926</v>
      </c>
      <c r="D195" s="146" t="s">
        <v>625</v>
      </c>
      <c r="E195" s="40"/>
      <c r="F195" s="40">
        <v>4165</v>
      </c>
      <c r="G195" s="40">
        <v>833</v>
      </c>
      <c r="H195" s="74"/>
    </row>
    <row r="196" spans="2:11" customFormat="1">
      <c r="B196" s="38" t="s">
        <v>931</v>
      </c>
      <c r="C196" s="38">
        <v>44926</v>
      </c>
      <c r="D196" s="146" t="s">
        <v>625</v>
      </c>
      <c r="E196" s="40"/>
      <c r="F196" s="40">
        <v>2000</v>
      </c>
      <c r="G196" s="40">
        <v>400</v>
      </c>
      <c r="H196" s="74"/>
    </row>
    <row r="197" spans="2:11" customFormat="1">
      <c r="B197" s="38" t="s">
        <v>932</v>
      </c>
      <c r="C197" s="38">
        <v>44926</v>
      </c>
      <c r="D197" s="146" t="s">
        <v>468</v>
      </c>
      <c r="E197" s="40"/>
      <c r="F197" s="40">
        <v>1667.2</v>
      </c>
      <c r="G197" s="40">
        <v>333.44</v>
      </c>
      <c r="H197" s="74"/>
    </row>
    <row r="198" spans="2:11" customFormat="1">
      <c r="B198" s="38"/>
      <c r="C198" s="38"/>
      <c r="D198" s="146"/>
      <c r="E198" s="40"/>
      <c r="F198" s="40"/>
      <c r="G198" s="40"/>
      <c r="H198" s="74"/>
    </row>
    <row r="199" spans="2:11" customFormat="1">
      <c r="B199" s="38"/>
      <c r="C199" s="38"/>
      <c r="D199" s="146"/>
      <c r="E199" s="40"/>
      <c r="F199" s="40"/>
      <c r="G199" s="40"/>
      <c r="H199" s="74"/>
    </row>
    <row r="200" spans="2:11" customFormat="1">
      <c r="B200" s="38"/>
      <c r="C200" s="38"/>
      <c r="D200" s="39"/>
      <c r="E200" s="40"/>
      <c r="F200" s="40"/>
      <c r="G200" s="40"/>
      <c r="H200" s="13"/>
    </row>
    <row r="201" spans="2:11" customFormat="1">
      <c r="B201" s="3"/>
      <c r="C201" s="8"/>
      <c r="D201" s="35" t="s">
        <v>12</v>
      </c>
      <c r="E201" s="46">
        <f>SUM(E200:E200)</f>
        <v>0</v>
      </c>
      <c r="F201" s="46">
        <f>ROUND(SUM(F193:F200),0)</f>
        <v>17914</v>
      </c>
      <c r="G201" s="142">
        <f>SUM(G193:G200)</f>
        <v>3582.88</v>
      </c>
      <c r="H201" s="75"/>
      <c r="K201" t="s">
        <v>302</v>
      </c>
    </row>
    <row r="202" spans="2:11" customFormat="1">
      <c r="C202" s="1"/>
      <c r="D202" s="3"/>
      <c r="E202" s="51"/>
      <c r="F202" s="51"/>
      <c r="G202" s="51"/>
      <c r="H202" s="75"/>
    </row>
    <row r="203" spans="2:11" customFormat="1">
      <c r="C203" s="1"/>
      <c r="D203" s="3"/>
      <c r="E203" s="51"/>
      <c r="F203" s="51"/>
      <c r="G203" s="51"/>
      <c r="H203" s="75"/>
    </row>
    <row r="204" spans="2:11" customFormat="1" ht="15.75" thickBot="1">
      <c r="C204" s="1"/>
      <c r="E204" s="15"/>
      <c r="F204" s="15"/>
      <c r="G204" s="15"/>
      <c r="H204" s="81"/>
    </row>
    <row r="205" spans="2:11" customFormat="1" ht="15.75" thickBot="1">
      <c r="B205" s="188" t="s">
        <v>6</v>
      </c>
      <c r="C205" s="189"/>
      <c r="D205" s="189"/>
      <c r="E205" s="189"/>
      <c r="F205" s="189"/>
      <c r="G205" s="190"/>
      <c r="H205" s="5"/>
    </row>
    <row r="206" spans="2:11" customFormat="1">
      <c r="B206" s="135"/>
      <c r="C206" s="135"/>
      <c r="D206" s="135"/>
      <c r="E206" s="135"/>
      <c r="F206" s="135"/>
      <c r="G206" s="135"/>
      <c r="H206" s="5"/>
    </row>
    <row r="207" spans="2:11" customFormat="1">
      <c r="B207" s="3" t="s">
        <v>694</v>
      </c>
      <c r="C207" s="1"/>
      <c r="D207" s="3"/>
      <c r="E207" s="6"/>
      <c r="F207" s="6"/>
      <c r="G207" s="6"/>
      <c r="H207" s="5"/>
    </row>
    <row r="208" spans="2:11" customFormat="1">
      <c r="C208" s="1"/>
      <c r="D208" s="3"/>
      <c r="E208" s="6"/>
      <c r="F208" s="6"/>
      <c r="G208" s="6"/>
      <c r="H208" s="5"/>
    </row>
    <row r="209" spans="2:11" customFormat="1">
      <c r="B209" s="35" t="s">
        <v>0</v>
      </c>
      <c r="C209" s="36" t="s">
        <v>73</v>
      </c>
      <c r="D209" s="35" t="s">
        <v>16</v>
      </c>
      <c r="E209" s="37" t="s">
        <v>2</v>
      </c>
      <c r="F209" s="37" t="s">
        <v>3</v>
      </c>
      <c r="G209" s="37" t="s">
        <v>4</v>
      </c>
      <c r="H209" s="5"/>
    </row>
    <row r="210" spans="2:11" customFormat="1">
      <c r="B210" s="39"/>
      <c r="C210" s="38"/>
      <c r="D210" s="43"/>
      <c r="E210" s="41"/>
      <c r="F210" s="40"/>
      <c r="G210" s="44"/>
      <c r="H210" s="5"/>
    </row>
    <row r="211" spans="2:11" customFormat="1">
      <c r="B211" s="39"/>
      <c r="C211" s="38"/>
      <c r="D211" s="43"/>
      <c r="E211" s="40"/>
      <c r="F211" s="40"/>
      <c r="G211" s="44"/>
      <c r="H211" s="5"/>
    </row>
    <row r="212" spans="2:11" customFormat="1">
      <c r="C212" s="1"/>
      <c r="D212" s="43"/>
      <c r="E212" s="40"/>
      <c r="F212" s="40"/>
      <c r="G212" s="44"/>
      <c r="H212" s="5"/>
    </row>
    <row r="213" spans="2:11" customFormat="1">
      <c r="C213" s="1"/>
      <c r="D213" s="35" t="s">
        <v>13</v>
      </c>
      <c r="E213" s="37"/>
      <c r="F213" s="37">
        <f>F210+F211</f>
        <v>0</v>
      </c>
      <c r="G213" s="143">
        <f>ROUND(SUM(G210:G211),0)</f>
        <v>0</v>
      </c>
      <c r="H213" s="5"/>
    </row>
    <row r="214" spans="2:11" customFormat="1">
      <c r="B214" s="135"/>
      <c r="C214" s="135"/>
      <c r="D214" s="135"/>
      <c r="E214" s="135"/>
      <c r="F214" s="135"/>
      <c r="G214" s="135"/>
      <c r="H214" s="5"/>
    </row>
    <row r="215" spans="2:11" customFormat="1">
      <c r="B215" s="10" t="s">
        <v>695</v>
      </c>
      <c r="C215" s="1"/>
      <c r="E215" s="6"/>
      <c r="F215" s="6"/>
      <c r="G215" s="6"/>
      <c r="H215" s="6"/>
    </row>
    <row r="216" spans="2:11" customFormat="1">
      <c r="B216" s="35" t="s">
        <v>0</v>
      </c>
      <c r="C216" s="36" t="s">
        <v>73</v>
      </c>
      <c r="D216" s="35" t="s">
        <v>16</v>
      </c>
      <c r="E216" s="37" t="s">
        <v>2</v>
      </c>
      <c r="F216" s="37" t="s">
        <v>3</v>
      </c>
      <c r="G216" s="37" t="s">
        <v>4</v>
      </c>
      <c r="H216" s="6"/>
    </row>
    <row r="217" spans="2:11" customFormat="1">
      <c r="B217" s="39" t="s">
        <v>937</v>
      </c>
      <c r="C217" s="38">
        <v>44896</v>
      </c>
      <c r="D217" s="43" t="s">
        <v>934</v>
      </c>
      <c r="E217" s="41"/>
      <c r="F217" s="132">
        <v>90</v>
      </c>
      <c r="G217" s="44">
        <v>18</v>
      </c>
      <c r="H217" s="76"/>
    </row>
    <row r="218" spans="2:11" customFormat="1">
      <c r="B218" s="39" t="s">
        <v>938</v>
      </c>
      <c r="C218" s="38">
        <v>44896</v>
      </c>
      <c r="D218" s="43" t="s">
        <v>935</v>
      </c>
      <c r="E218" s="41"/>
      <c r="F218" s="40">
        <v>12000</v>
      </c>
      <c r="G218" s="44">
        <v>2400</v>
      </c>
      <c r="H218" s="76"/>
    </row>
    <row r="219" spans="2:11" customFormat="1">
      <c r="B219" s="39" t="s">
        <v>939</v>
      </c>
      <c r="C219" s="38">
        <v>44896</v>
      </c>
      <c r="D219" s="43" t="s">
        <v>393</v>
      </c>
      <c r="E219" s="41"/>
      <c r="F219" s="40">
        <v>191</v>
      </c>
      <c r="G219" s="44">
        <v>38.200000000000003</v>
      </c>
      <c r="H219" s="76"/>
    </row>
    <row r="220" spans="2:11" customFormat="1">
      <c r="B220" s="39" t="s">
        <v>940</v>
      </c>
      <c r="C220" s="38">
        <v>44896</v>
      </c>
      <c r="D220" s="43" t="s">
        <v>936</v>
      </c>
      <c r="E220" s="41"/>
      <c r="F220" s="40">
        <v>1763.76</v>
      </c>
      <c r="G220" s="44">
        <v>352.75</v>
      </c>
      <c r="H220" s="76"/>
    </row>
    <row r="221" spans="2:11" customFormat="1">
      <c r="B221" s="39" t="s">
        <v>941</v>
      </c>
      <c r="C221" s="38">
        <v>44896</v>
      </c>
      <c r="D221" s="43" t="s">
        <v>535</v>
      </c>
      <c r="E221" s="41"/>
      <c r="F221" s="40">
        <v>1201.2</v>
      </c>
      <c r="G221" s="44">
        <v>240.24</v>
      </c>
      <c r="H221" s="76"/>
      <c r="K221" s="13">
        <f>F228-F51</f>
        <v>0</v>
      </c>
    </row>
    <row r="222" spans="2:11" customFormat="1">
      <c r="B222" s="39" t="s">
        <v>942</v>
      </c>
      <c r="C222" s="38">
        <v>44903</v>
      </c>
      <c r="D222" s="43" t="s">
        <v>535</v>
      </c>
      <c r="E222" s="41"/>
      <c r="F222" s="40">
        <v>1211.2</v>
      </c>
      <c r="G222" s="44">
        <v>242.24</v>
      </c>
      <c r="H222" s="76"/>
    </row>
    <row r="223" spans="2:11" customFormat="1">
      <c r="B223" s="39" t="s">
        <v>943</v>
      </c>
      <c r="C223" s="38">
        <v>44908</v>
      </c>
      <c r="D223" s="43" t="s">
        <v>393</v>
      </c>
      <c r="E223" s="41"/>
      <c r="F223" s="132">
        <v>333</v>
      </c>
      <c r="G223" s="44">
        <v>66.599999999999994</v>
      </c>
      <c r="H223" s="76"/>
    </row>
    <row r="224" spans="2:11" customFormat="1">
      <c r="B224" s="39" t="s">
        <v>944</v>
      </c>
      <c r="C224" s="38">
        <v>44917</v>
      </c>
      <c r="D224" s="43" t="s">
        <v>535</v>
      </c>
      <c r="E224" s="41"/>
      <c r="F224" s="40">
        <v>3907.15</v>
      </c>
      <c r="G224" s="44">
        <v>781.43</v>
      </c>
      <c r="H224" s="76"/>
    </row>
    <row r="225" spans="2:11" customFormat="1" outlineLevel="1">
      <c r="B225" s="39" t="s">
        <v>945</v>
      </c>
      <c r="C225" s="38">
        <v>44925</v>
      </c>
      <c r="D225" s="43" t="s">
        <v>163</v>
      </c>
      <c r="E225" s="41"/>
      <c r="F225" s="40">
        <v>4560</v>
      </c>
      <c r="G225" s="44">
        <v>912</v>
      </c>
      <c r="H225" s="76"/>
    </row>
    <row r="226" spans="2:11" customFormat="1" outlineLevel="1">
      <c r="B226" s="39" t="s">
        <v>946</v>
      </c>
      <c r="C226" s="38">
        <v>44925</v>
      </c>
      <c r="D226" s="43" t="s">
        <v>163</v>
      </c>
      <c r="E226" s="40"/>
      <c r="F226" s="41">
        <v>4568</v>
      </c>
      <c r="G226" s="44">
        <v>913.6</v>
      </c>
      <c r="H226" s="76"/>
    </row>
    <row r="227" spans="2:11" customFormat="1" outlineLevel="1">
      <c r="B227" s="39" t="s">
        <v>947</v>
      </c>
      <c r="C227" s="38">
        <v>44925</v>
      </c>
      <c r="D227" s="43" t="s">
        <v>163</v>
      </c>
      <c r="E227" s="40"/>
      <c r="F227" s="41">
        <v>4712</v>
      </c>
      <c r="G227" s="44">
        <v>942.4</v>
      </c>
      <c r="H227" s="76"/>
      <c r="J227" s="9"/>
    </row>
    <row r="228" spans="2:11" customFormat="1">
      <c r="C228" s="1"/>
      <c r="D228" s="35" t="s">
        <v>13</v>
      </c>
      <c r="E228" s="37"/>
      <c r="F228" s="37">
        <f>SUM(F217:F227)</f>
        <v>34537.31</v>
      </c>
      <c r="G228" s="143">
        <f>SUM(G217:G227)</f>
        <v>6907.4599999999991</v>
      </c>
      <c r="H228" s="6"/>
      <c r="K228" t="s">
        <v>303</v>
      </c>
    </row>
    <row r="229" spans="2:11" customFormat="1" ht="15.75" thickBot="1">
      <c r="C229" s="1"/>
      <c r="E229" s="13"/>
      <c r="F229" s="13"/>
      <c r="G229" s="13"/>
      <c r="H229" s="13"/>
    </row>
    <row r="230" spans="2:11" customFormat="1" ht="15.75" thickBot="1">
      <c r="B230" s="191" t="s">
        <v>285</v>
      </c>
      <c r="C230" s="192"/>
      <c r="D230" s="192"/>
      <c r="E230" s="20"/>
      <c r="F230" s="20"/>
      <c r="G230" s="21">
        <f>ROUND(G117+G188+G201+G213+G228,0)</f>
        <v>20363</v>
      </c>
      <c r="H230" s="79"/>
      <c r="I230" s="6" t="s">
        <v>286</v>
      </c>
    </row>
    <row r="231" spans="2:11" customFormat="1">
      <c r="C231" s="1"/>
      <c r="E231" s="13"/>
      <c r="F231" s="13"/>
      <c r="G231" s="13"/>
      <c r="H231" s="13"/>
      <c r="J231" s="12"/>
    </row>
    <row r="233" spans="2:11" customFormat="1">
      <c r="C233" s="1"/>
      <c r="D233" s="3" t="s">
        <v>8</v>
      </c>
      <c r="E233" s="6"/>
      <c r="F233" s="6"/>
      <c r="G233" s="6">
        <v>0</v>
      </c>
      <c r="H233" s="6"/>
      <c r="I233" s="6" t="s">
        <v>289</v>
      </c>
      <c r="J233" s="9"/>
    </row>
    <row r="234" spans="2:11" customFormat="1" ht="15.75" thickBot="1">
      <c r="C234" s="1"/>
      <c r="D234" s="3"/>
      <c r="E234" s="6"/>
      <c r="F234" s="6"/>
      <c r="G234" s="6"/>
      <c r="H234" s="6"/>
      <c r="J234" s="9"/>
    </row>
    <row r="235" spans="2:11" customFormat="1" ht="15.75" thickBot="1">
      <c r="B235" s="198" t="s">
        <v>287</v>
      </c>
      <c r="C235" s="199"/>
      <c r="D235" s="199"/>
      <c r="E235" s="103"/>
      <c r="F235" s="103"/>
      <c r="G235" s="104">
        <f>G87+G230+G233</f>
        <v>20590</v>
      </c>
      <c r="H235" s="79"/>
      <c r="I235" s="6" t="s">
        <v>288</v>
      </c>
    </row>
    <row r="236" spans="2:11" customFormat="1">
      <c r="C236" s="1"/>
      <c r="D236" s="3"/>
      <c r="E236" s="6"/>
      <c r="F236" s="6"/>
      <c r="G236" s="6"/>
      <c r="H236" s="6"/>
    </row>
    <row r="237" spans="2:11" customFormat="1">
      <c r="C237" s="1"/>
      <c r="D237" s="3" t="s">
        <v>250</v>
      </c>
      <c r="E237" s="6"/>
      <c r="F237" s="6"/>
      <c r="G237" s="16">
        <f>IF((G62-G235)&gt;0,(G62-G235),0)</f>
        <v>0</v>
      </c>
      <c r="H237" s="85"/>
      <c r="I237" s="6" t="s">
        <v>290</v>
      </c>
    </row>
    <row r="238" spans="2:11" customFormat="1">
      <c r="C238" s="1"/>
      <c r="D238" s="3"/>
      <c r="E238" s="6"/>
      <c r="F238" s="6"/>
      <c r="G238" s="6"/>
      <c r="H238" s="6"/>
    </row>
    <row r="239" spans="2:11" customFormat="1">
      <c r="C239" s="1"/>
      <c r="D239" s="3" t="s">
        <v>9</v>
      </c>
      <c r="E239" s="6"/>
      <c r="F239" s="6"/>
      <c r="G239" s="16">
        <f>IF((G62-G235)&lt;0,-(G62-G235),0)</f>
        <v>10100</v>
      </c>
      <c r="H239" s="85"/>
      <c r="I239" s="6" t="s">
        <v>291</v>
      </c>
    </row>
    <row r="241" spans="3:9" customFormat="1">
      <c r="C241" s="1"/>
      <c r="D241" s="3" t="s">
        <v>251</v>
      </c>
      <c r="E241" s="13"/>
      <c r="F241" s="13"/>
      <c r="G241" s="6">
        <v>10100</v>
      </c>
      <c r="H241" s="6"/>
      <c r="I241" s="6" t="s">
        <v>292</v>
      </c>
    </row>
    <row r="242" spans="3:9" customFormat="1">
      <c r="C242" s="1"/>
      <c r="D242" s="3"/>
      <c r="E242" s="13"/>
      <c r="F242" s="13"/>
      <c r="G242" s="6"/>
      <c r="H242" s="6"/>
    </row>
    <row r="243" spans="3:9" customFormat="1">
      <c r="C243" s="1"/>
      <c r="D243" s="3" t="s">
        <v>252</v>
      </c>
      <c r="E243" s="13"/>
      <c r="F243" s="13"/>
      <c r="G243" s="6">
        <f>+G239-G241</f>
        <v>0</v>
      </c>
      <c r="H243" s="6"/>
      <c r="I243" s="6" t="s">
        <v>293</v>
      </c>
    </row>
  </sheetData>
  <autoFilter ref="B121:G121" xr:uid="{5F5CE3D6-D9ED-45D9-B16D-7C06CBDB9099}"/>
  <mergeCells count="13">
    <mergeCell ref="B62:D62"/>
    <mergeCell ref="B4:G4"/>
    <mergeCell ref="B6:G6"/>
    <mergeCell ref="B17:G17"/>
    <mergeCell ref="B28:G28"/>
    <mergeCell ref="B34:G34"/>
    <mergeCell ref="B235:D235"/>
    <mergeCell ref="B67:G67"/>
    <mergeCell ref="B76:G76"/>
    <mergeCell ref="B87:D87"/>
    <mergeCell ref="B190:G190"/>
    <mergeCell ref="B205:G205"/>
    <mergeCell ref="B230:D230"/>
  </mergeCells>
  <pageMargins left="0.7" right="0.7" top="0.75" bottom="0.75" header="0.3" footer="0.3"/>
  <pageSetup paperSize="9" scale="3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C55D-0BB7-4C91-B85E-4A476D3703BC}">
  <sheetPr filterMode="1"/>
  <dimension ref="A1:M245"/>
  <sheetViews>
    <sheetView showGridLines="0" zoomScaleNormal="100" zoomScaleSheetLayoutView="80" workbookViewId="0">
      <pane ySplit="8" topLeftCell="A228" activePane="bottomLeft" state="frozen"/>
      <selection pane="bottomLeft" activeCell="G246" sqref="G246"/>
    </sheetView>
  </sheetViews>
  <sheetFormatPr defaultColWidth="11.42578125" defaultRowHeight="15" outlineLevelRow="1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44927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>
        <v>44935</v>
      </c>
      <c r="C9" s="69" t="s">
        <v>1072</v>
      </c>
      <c r="D9" s="38"/>
      <c r="E9" s="40"/>
      <c r="F9" s="148">
        <v>200000</v>
      </c>
      <c r="G9" s="41"/>
    </row>
    <row r="10" spans="2:11">
      <c r="B10" s="53">
        <v>44946</v>
      </c>
      <c r="C10" s="39" t="s">
        <v>747</v>
      </c>
      <c r="D10" s="106"/>
      <c r="E10" s="40"/>
      <c r="F10" s="148">
        <v>173816.14</v>
      </c>
      <c r="G10" s="41"/>
    </row>
    <row r="11" spans="2:11">
      <c r="B11" s="53">
        <v>44951</v>
      </c>
      <c r="C11" s="69" t="s">
        <v>1072</v>
      </c>
      <c r="D11" s="106"/>
      <c r="E11" s="40"/>
      <c r="F11" s="148">
        <v>100000</v>
      </c>
      <c r="G11" s="41"/>
    </row>
    <row r="12" spans="2:11">
      <c r="B12" s="53">
        <v>44957</v>
      </c>
      <c r="C12" s="69" t="s">
        <v>1072</v>
      </c>
      <c r="D12" s="106"/>
      <c r="E12" s="40"/>
      <c r="F12" s="148">
        <v>100000</v>
      </c>
      <c r="G12" s="41"/>
    </row>
    <row r="13" spans="2:11">
      <c r="B13" s="53"/>
      <c r="C13" s="39" t="s">
        <v>1074</v>
      </c>
      <c r="D13" s="106"/>
      <c r="E13" s="40"/>
      <c r="F13" s="133">
        <v>245991.17</v>
      </c>
      <c r="G13" s="41"/>
    </row>
    <row r="14" spans="2:11">
      <c r="B14" s="53"/>
      <c r="C14" s="39" t="s">
        <v>1075</v>
      </c>
      <c r="D14" s="106"/>
      <c r="E14" s="40"/>
      <c r="F14" s="133">
        <v>122995.58</v>
      </c>
      <c r="G14" s="41"/>
    </row>
    <row r="15" spans="2:11">
      <c r="B15" s="53"/>
      <c r="C15" s="39" t="s">
        <v>1076</v>
      </c>
      <c r="D15" s="106"/>
      <c r="E15" s="40"/>
      <c r="F15" s="133">
        <v>245991.17</v>
      </c>
      <c r="G15" s="41"/>
    </row>
    <row r="16" spans="2:11">
      <c r="B16" s="53"/>
      <c r="C16" s="69"/>
      <c r="D16" s="106"/>
      <c r="E16" s="40"/>
      <c r="F16" s="148"/>
      <c r="G16" s="41"/>
    </row>
    <row r="17" spans="1:13">
      <c r="B17" s="53"/>
      <c r="C17" s="69"/>
      <c r="D17" s="106"/>
      <c r="E17" s="40"/>
      <c r="F17" s="148"/>
      <c r="G17" s="41"/>
    </row>
    <row r="18" spans="1:13">
      <c r="B18" s="53"/>
      <c r="C18" s="39"/>
      <c r="D18" s="106"/>
      <c r="E18" s="40"/>
      <c r="F18" s="41"/>
      <c r="G18" s="41"/>
    </row>
    <row r="19" spans="1:13" s="123" customFormat="1">
      <c r="A19" s="3"/>
      <c r="B19" s="8"/>
      <c r="C19" s="35" t="s">
        <v>12</v>
      </c>
      <c r="D19" s="35"/>
      <c r="E19" s="37"/>
      <c r="F19" s="37">
        <f>ROUND(SUM(F9:F18),0)</f>
        <v>1188794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>
        <v>44957</v>
      </c>
      <c r="C24" s="39" t="s">
        <v>625</v>
      </c>
      <c r="D24" s="38" t="s">
        <v>1020</v>
      </c>
      <c r="E24" s="40"/>
      <c r="F24" s="141">
        <v>5760</v>
      </c>
      <c r="G24" s="40">
        <v>1152</v>
      </c>
      <c r="H24" s="74"/>
      <c r="I24" s="52">
        <f t="shared" ref="I24:I26" si="0">F24*0.2</f>
        <v>1152</v>
      </c>
      <c r="J24" s="134">
        <f t="shared" ref="J24:J26" si="1">G24-I24</f>
        <v>0</v>
      </c>
    </row>
    <row r="25" spans="1:13">
      <c r="B25" s="38">
        <v>44957</v>
      </c>
      <c r="C25" s="39" t="s">
        <v>625</v>
      </c>
      <c r="D25" s="38" t="s">
        <v>1021</v>
      </c>
      <c r="E25" s="40"/>
      <c r="F25" s="141">
        <v>15993</v>
      </c>
      <c r="G25" s="40">
        <v>3198.6</v>
      </c>
      <c r="H25" s="74"/>
      <c r="I25" s="52">
        <f t="shared" si="0"/>
        <v>3198.6000000000004</v>
      </c>
      <c r="J25" s="134">
        <f t="shared" si="1"/>
        <v>0</v>
      </c>
    </row>
    <row r="26" spans="1:13">
      <c r="B26" s="38">
        <v>44957</v>
      </c>
      <c r="C26" s="39" t="s">
        <v>625</v>
      </c>
      <c r="D26" s="38" t="s">
        <v>1022</v>
      </c>
      <c r="E26" s="40"/>
      <c r="F26" s="141">
        <v>3150</v>
      </c>
      <c r="G26" s="40">
        <v>630</v>
      </c>
      <c r="H26" s="74"/>
      <c r="I26" s="52">
        <f t="shared" si="0"/>
        <v>630</v>
      </c>
      <c r="J26" s="134">
        <f t="shared" si="1"/>
        <v>0</v>
      </c>
    </row>
    <row r="27" spans="1:13" hidden="1" outlineLevel="1">
      <c r="B27" s="38"/>
      <c r="C27" s="39"/>
      <c r="D27" s="38"/>
      <c r="E27" s="40"/>
      <c r="F27" s="141"/>
      <c r="G27" s="40"/>
      <c r="H27" s="74"/>
      <c r="J27">
        <f t="shared" ref="J27" si="2">+F27*0.2</f>
        <v>0</v>
      </c>
    </row>
    <row r="28" spans="1:13" hidden="1" outlineLevel="1">
      <c r="B28" s="45"/>
      <c r="C28" s="39"/>
      <c r="D28" s="39"/>
      <c r="E28" s="41"/>
      <c r="F28" s="41"/>
      <c r="G28" s="41"/>
    </row>
    <row r="29" spans="1:13" collapsed="1">
      <c r="B29" s="8"/>
      <c r="C29" s="35" t="s">
        <v>12</v>
      </c>
      <c r="D29" s="35"/>
      <c r="E29" s="46">
        <f>SUM(E28:E28)</f>
        <v>0</v>
      </c>
      <c r="F29" s="86">
        <f>ROUND(SUM(F24:F28),0)</f>
        <v>24903</v>
      </c>
      <c r="G29" s="142">
        <f>SUM(G24:G28)</f>
        <v>4980.6000000000004</v>
      </c>
      <c r="H29" s="75"/>
      <c r="I29" s="6" t="s">
        <v>299</v>
      </c>
      <c r="K29" t="s">
        <v>302</v>
      </c>
    </row>
    <row r="30" spans="1:13" ht="15.75" thickBot="1">
      <c r="B30" s="8"/>
      <c r="C30" s="3"/>
      <c r="D30" s="3"/>
      <c r="E30" s="51"/>
      <c r="F30" s="51"/>
      <c r="G30" s="51"/>
      <c r="H30" s="75"/>
    </row>
    <row r="31" spans="1:13" ht="15.75" thickBot="1">
      <c r="B31" s="188" t="s">
        <v>78</v>
      </c>
      <c r="C31" s="189"/>
      <c r="D31" s="189"/>
      <c r="E31" s="189"/>
      <c r="F31" s="189"/>
      <c r="G31" s="190"/>
      <c r="H31" s="5"/>
    </row>
    <row r="32" spans="1:13">
      <c r="B32" s="3" t="s">
        <v>77</v>
      </c>
      <c r="E32" s="6"/>
      <c r="F32" s="6"/>
      <c r="G32" s="6"/>
      <c r="H32" s="6"/>
    </row>
    <row r="33" spans="1:13">
      <c r="B33" s="36" t="s">
        <v>73</v>
      </c>
      <c r="C33" s="35" t="s">
        <v>16</v>
      </c>
      <c r="D33" s="35" t="s">
        <v>0</v>
      </c>
      <c r="E33" s="37" t="s">
        <v>2</v>
      </c>
      <c r="F33" s="37" t="s">
        <v>3</v>
      </c>
      <c r="G33" s="37" t="s">
        <v>4</v>
      </c>
      <c r="H33" s="6"/>
      <c r="J33" s="9"/>
    </row>
    <row r="34" spans="1:13">
      <c r="B34" s="38"/>
      <c r="C34" s="39"/>
      <c r="D34" s="38"/>
      <c r="E34" s="40"/>
      <c r="F34" s="40"/>
      <c r="G34" s="40"/>
      <c r="H34" s="74"/>
      <c r="J34" s="9"/>
    </row>
    <row r="35" spans="1:13" s="123" customFormat="1">
      <c r="A35" s="3"/>
      <c r="B35" s="8"/>
      <c r="C35" s="35" t="s">
        <v>12</v>
      </c>
      <c r="D35" s="35"/>
      <c r="E35" s="46">
        <f>SUM(E34)</f>
        <v>0</v>
      </c>
      <c r="F35" s="46">
        <f>SUM(F34)</f>
        <v>0</v>
      </c>
      <c r="G35" s="46">
        <f>ROUND(SUM(G34),0)</f>
        <v>0</v>
      </c>
      <c r="H35" s="75"/>
      <c r="I35" s="3"/>
      <c r="J35" s="3"/>
      <c r="K35">
        <v>4457100</v>
      </c>
      <c r="M35" s="3"/>
    </row>
    <row r="36" spans="1:13" customFormat="1" ht="15.75" thickBot="1">
      <c r="B36" s="1"/>
      <c r="E36" s="13"/>
      <c r="F36" s="13"/>
      <c r="G36" s="13"/>
      <c r="H36" s="13"/>
    </row>
    <row r="37" spans="1:13" customFormat="1" ht="15.75" thickBot="1">
      <c r="B37" s="188" t="s">
        <v>6</v>
      </c>
      <c r="C37" s="189"/>
      <c r="D37" s="189"/>
      <c r="E37" s="189"/>
      <c r="F37" s="189"/>
      <c r="G37" s="190"/>
      <c r="H37" s="5"/>
      <c r="J37" s="6" t="s">
        <v>687</v>
      </c>
    </row>
    <row r="38" spans="1:13" customFormat="1">
      <c r="B38" s="10" t="s">
        <v>690</v>
      </c>
      <c r="E38" s="6"/>
      <c r="F38" s="6"/>
      <c r="G38" s="6"/>
      <c r="H38" s="6"/>
    </row>
    <row r="39" spans="1:13" customFormat="1">
      <c r="B39" s="36" t="s">
        <v>73</v>
      </c>
      <c r="C39" s="35" t="s">
        <v>16</v>
      </c>
      <c r="D39" s="35" t="s">
        <v>0</v>
      </c>
      <c r="E39" s="37" t="s">
        <v>2</v>
      </c>
      <c r="F39" s="37" t="s">
        <v>3</v>
      </c>
      <c r="G39" s="37" t="s">
        <v>4</v>
      </c>
      <c r="H39" s="6"/>
    </row>
    <row r="40" spans="1:13" customFormat="1">
      <c r="B40" s="38">
        <v>44927</v>
      </c>
      <c r="C40" s="43" t="s">
        <v>1010</v>
      </c>
      <c r="D40" s="39" t="s">
        <v>1011</v>
      </c>
      <c r="E40" s="41"/>
      <c r="F40" s="141">
        <v>7056</v>
      </c>
      <c r="G40" s="44">
        <v>1411.2</v>
      </c>
      <c r="H40" s="76"/>
      <c r="I40" s="52">
        <f>F40*0.2</f>
        <v>1411.2</v>
      </c>
      <c r="J40" s="134">
        <f>G40-I40</f>
        <v>0</v>
      </c>
    </row>
    <row r="41" spans="1:13" customFormat="1">
      <c r="B41" s="38">
        <v>44927</v>
      </c>
      <c r="C41" s="43" t="s">
        <v>1010</v>
      </c>
      <c r="D41" s="39" t="s">
        <v>1012</v>
      </c>
      <c r="E41" s="41"/>
      <c r="F41" s="141">
        <v>7056</v>
      </c>
      <c r="G41" s="44">
        <v>1411.2</v>
      </c>
      <c r="H41" s="76"/>
      <c r="I41" s="52">
        <f t="shared" ref="I41:I50" si="3">F41*0.2</f>
        <v>1411.2</v>
      </c>
      <c r="J41" s="134">
        <f t="shared" ref="J41:J50" si="4">G41-I41</f>
        <v>0</v>
      </c>
    </row>
    <row r="42" spans="1:13" customFormat="1">
      <c r="B42" s="38">
        <v>44927</v>
      </c>
      <c r="C42" s="43" t="s">
        <v>163</v>
      </c>
      <c r="D42" s="39" t="s">
        <v>1013</v>
      </c>
      <c r="E42" s="41"/>
      <c r="F42" s="141">
        <v>6384</v>
      </c>
      <c r="G42" s="44">
        <v>1276.8</v>
      </c>
      <c r="H42" s="76"/>
      <c r="I42" s="52">
        <f t="shared" si="3"/>
        <v>1276.8000000000002</v>
      </c>
      <c r="J42" s="134">
        <f t="shared" si="4"/>
        <v>0</v>
      </c>
    </row>
    <row r="43" spans="1:13" customFormat="1">
      <c r="B43" s="38">
        <v>44927</v>
      </c>
      <c r="C43" s="43" t="s">
        <v>163</v>
      </c>
      <c r="D43" s="39" t="s">
        <v>1014</v>
      </c>
      <c r="E43" s="41"/>
      <c r="F43" s="141">
        <v>6479</v>
      </c>
      <c r="G43" s="44">
        <v>1295.8</v>
      </c>
      <c r="H43" s="76"/>
      <c r="I43" s="52">
        <f t="shared" si="3"/>
        <v>1295.8000000000002</v>
      </c>
      <c r="J43" s="134">
        <f t="shared" si="4"/>
        <v>0</v>
      </c>
    </row>
    <row r="44" spans="1:13" customFormat="1">
      <c r="B44" s="38">
        <v>44931</v>
      </c>
      <c r="C44" s="43" t="s">
        <v>535</v>
      </c>
      <c r="D44" s="39" t="s">
        <v>944</v>
      </c>
      <c r="E44" s="41"/>
      <c r="F44" s="141">
        <v>3912.15</v>
      </c>
      <c r="G44" s="44">
        <v>782.43</v>
      </c>
      <c r="H44" s="76"/>
      <c r="I44" s="52">
        <f t="shared" si="3"/>
        <v>782.43000000000006</v>
      </c>
      <c r="J44" s="134">
        <f t="shared" si="4"/>
        <v>0</v>
      </c>
    </row>
    <row r="45" spans="1:13" customFormat="1">
      <c r="B45" s="38">
        <v>44945</v>
      </c>
      <c r="C45" s="43" t="s">
        <v>393</v>
      </c>
      <c r="D45" s="39" t="s">
        <v>1015</v>
      </c>
      <c r="E45" s="41"/>
      <c r="F45" s="141">
        <v>1834</v>
      </c>
      <c r="G45" s="44">
        <v>366.8</v>
      </c>
      <c r="H45" s="76"/>
      <c r="I45" s="52">
        <f t="shared" si="3"/>
        <v>366.8</v>
      </c>
      <c r="J45" s="134">
        <f t="shared" si="4"/>
        <v>0</v>
      </c>
    </row>
    <row r="46" spans="1:13" customFormat="1">
      <c r="B46" s="38">
        <v>44957</v>
      </c>
      <c r="C46" s="43" t="s">
        <v>163</v>
      </c>
      <c r="D46" s="39" t="s">
        <v>1016</v>
      </c>
      <c r="E46" s="41"/>
      <c r="F46" s="141">
        <v>6080</v>
      </c>
      <c r="G46" s="44">
        <v>1216</v>
      </c>
      <c r="H46" s="76"/>
      <c r="I46" s="52">
        <f t="shared" si="3"/>
        <v>1216</v>
      </c>
      <c r="J46" s="134">
        <f t="shared" si="4"/>
        <v>0</v>
      </c>
    </row>
    <row r="47" spans="1:13" customFormat="1">
      <c r="B47" s="38">
        <v>44957</v>
      </c>
      <c r="C47" s="43" t="s">
        <v>163</v>
      </c>
      <c r="D47" s="39" t="s">
        <v>1017</v>
      </c>
      <c r="E47" s="41"/>
      <c r="F47" s="141">
        <v>6080</v>
      </c>
      <c r="G47" s="44">
        <v>1216</v>
      </c>
      <c r="H47" s="76"/>
      <c r="I47" s="52">
        <f t="shared" si="3"/>
        <v>1216</v>
      </c>
      <c r="J47" s="134">
        <f t="shared" si="4"/>
        <v>0</v>
      </c>
    </row>
    <row r="48" spans="1:13" customFormat="1">
      <c r="B48" s="38">
        <v>44957</v>
      </c>
      <c r="C48" s="43" t="s">
        <v>163</v>
      </c>
      <c r="D48" s="39" t="s">
        <v>1018</v>
      </c>
      <c r="E48" s="41"/>
      <c r="F48" s="141">
        <v>6289</v>
      </c>
      <c r="G48" s="44">
        <v>1257.8</v>
      </c>
      <c r="H48" s="76"/>
      <c r="I48" s="52">
        <f t="shared" si="3"/>
        <v>1257.8000000000002</v>
      </c>
      <c r="J48" s="134">
        <f t="shared" si="4"/>
        <v>0</v>
      </c>
    </row>
    <row r="49" spans="2:11" customFormat="1">
      <c r="B49" s="38">
        <v>44927</v>
      </c>
      <c r="C49" s="39" t="s">
        <v>163</v>
      </c>
      <c r="D49" s="39" t="s">
        <v>1019</v>
      </c>
      <c r="E49" s="40"/>
      <c r="F49" s="141">
        <v>6384</v>
      </c>
      <c r="G49" s="40">
        <v>1276.8</v>
      </c>
      <c r="H49" s="74"/>
      <c r="I49" s="52">
        <f>F49*0.2</f>
        <v>1276.8000000000002</v>
      </c>
      <c r="J49" s="134">
        <f>G49-I49</f>
        <v>0</v>
      </c>
    </row>
    <row r="50" spans="2:11" customFormat="1" hidden="1" outlineLevel="1">
      <c r="B50" s="38"/>
      <c r="C50" s="43"/>
      <c r="D50" s="39"/>
      <c r="E50" s="41"/>
      <c r="F50" s="141"/>
      <c r="G50" s="44"/>
      <c r="H50" s="76"/>
      <c r="I50" s="52">
        <f t="shared" si="3"/>
        <v>0</v>
      </c>
      <c r="J50" s="134">
        <f t="shared" si="4"/>
        <v>0</v>
      </c>
    </row>
    <row r="51" spans="2:11" customFormat="1" hidden="1" outlineLevel="1">
      <c r="B51" s="38"/>
      <c r="C51" s="43"/>
      <c r="D51" s="39"/>
      <c r="E51" s="41"/>
      <c r="F51" s="141"/>
      <c r="G51" s="44"/>
      <c r="H51" s="76"/>
      <c r="I51" s="52"/>
      <c r="J51" s="134"/>
    </row>
    <row r="52" spans="2:11" customFormat="1" hidden="1" outlineLevel="1">
      <c r="B52" s="38"/>
      <c r="C52" s="43"/>
      <c r="D52" s="39"/>
      <c r="E52" s="41"/>
      <c r="F52" s="141"/>
      <c r="G52" s="44"/>
      <c r="H52" s="76"/>
      <c r="I52" s="52"/>
      <c r="J52" s="134"/>
    </row>
    <row r="53" spans="2:11" customFormat="1" hidden="1" outlineLevel="1">
      <c r="B53" s="1"/>
      <c r="C53" s="43"/>
      <c r="D53" s="43"/>
      <c r="E53" s="40"/>
      <c r="F53" s="40"/>
      <c r="G53" s="44"/>
      <c r="H53" s="76"/>
    </row>
    <row r="54" spans="2:11" customFormat="1" collapsed="1">
      <c r="B54" s="1"/>
      <c r="C54" s="35" t="s">
        <v>13</v>
      </c>
      <c r="D54" s="35"/>
      <c r="E54" s="37"/>
      <c r="F54" s="37">
        <f>SUM(F40:F52)</f>
        <v>57554.15</v>
      </c>
      <c r="G54" s="143">
        <f>SUM(G40:G52)</f>
        <v>11510.829999999998</v>
      </c>
      <c r="H54" s="6"/>
      <c r="I54" s="6" t="s">
        <v>300</v>
      </c>
      <c r="K54" t="s">
        <v>303</v>
      </c>
    </row>
    <row r="55" spans="2:11" customFormat="1">
      <c r="B55" s="1"/>
      <c r="C55" s="3"/>
      <c r="D55" s="3"/>
      <c r="E55" s="6"/>
      <c r="F55" s="6"/>
      <c r="G55" s="6"/>
      <c r="H55" s="6"/>
      <c r="I55" s="6"/>
    </row>
    <row r="56" spans="2:11" customFormat="1">
      <c r="B56" s="3" t="s">
        <v>797</v>
      </c>
      <c r="C56" s="3"/>
      <c r="D56" s="3"/>
      <c r="E56" s="6"/>
      <c r="F56" s="6"/>
      <c r="G56" s="6"/>
      <c r="H56" s="6"/>
      <c r="I56" s="6"/>
    </row>
    <row r="57" spans="2:11" customFormat="1">
      <c r="B57" s="1"/>
      <c r="C57" s="3"/>
      <c r="D57" s="3"/>
      <c r="E57" s="6"/>
      <c r="F57" s="6"/>
      <c r="G57" s="6"/>
      <c r="H57" s="6"/>
      <c r="I57" s="6"/>
    </row>
    <row r="58" spans="2:11" customFormat="1">
      <c r="B58" s="36" t="s">
        <v>73</v>
      </c>
      <c r="C58" s="35" t="s">
        <v>16</v>
      </c>
      <c r="D58" s="35" t="s">
        <v>0</v>
      </c>
      <c r="E58" s="37" t="s">
        <v>2</v>
      </c>
      <c r="F58" s="37" t="s">
        <v>3</v>
      </c>
      <c r="G58" s="37" t="s">
        <v>4</v>
      </c>
      <c r="H58" s="6"/>
      <c r="I58" s="6"/>
    </row>
    <row r="59" spans="2:11" customFormat="1">
      <c r="B59" s="38"/>
      <c r="C59" s="43"/>
      <c r="D59" s="39"/>
      <c r="E59" s="41"/>
      <c r="F59" s="40"/>
      <c r="G59" s="44"/>
      <c r="H59" s="6"/>
      <c r="I59" s="6"/>
    </row>
    <row r="60" spans="2:11" customFormat="1">
      <c r="B60" s="38"/>
      <c r="C60" s="43"/>
      <c r="D60" s="39"/>
      <c r="E60" s="37"/>
      <c r="F60" s="41"/>
      <c r="G60" s="41"/>
      <c r="H60" s="6"/>
      <c r="I60" s="6"/>
      <c r="J60" s="134"/>
    </row>
    <row r="61" spans="2:11" customFormat="1">
      <c r="B61" s="38"/>
      <c r="D61" s="39"/>
      <c r="E61" s="43"/>
      <c r="F61" s="40"/>
      <c r="G61" s="44"/>
      <c r="H61" s="6"/>
      <c r="I61" s="6"/>
      <c r="J61" s="134"/>
    </row>
    <row r="62" spans="2:11" customFormat="1">
      <c r="B62" s="1"/>
      <c r="C62" s="43"/>
      <c r="D62" s="43"/>
      <c r="E62" s="40"/>
      <c r="F62" s="40"/>
      <c r="G62" s="44"/>
      <c r="H62" s="76"/>
    </row>
    <row r="63" spans="2:11" customFormat="1">
      <c r="B63" s="1"/>
      <c r="C63" s="35" t="s">
        <v>13</v>
      </c>
      <c r="D63" s="35"/>
      <c r="E63" s="37"/>
      <c r="F63" s="37">
        <f>F59+F60+F61</f>
        <v>0</v>
      </c>
      <c r="G63" s="143">
        <f>ROUND(SUM(G59:G61),0)</f>
        <v>0</v>
      </c>
      <c r="H63" s="6"/>
      <c r="I63" s="6" t="s">
        <v>689</v>
      </c>
      <c r="K63" t="s">
        <v>303</v>
      </c>
    </row>
    <row r="64" spans="2:11" customFormat="1" ht="16.5" customHeight="1" thickBot="1">
      <c r="B64" s="1"/>
      <c r="E64" s="13"/>
      <c r="F64" s="13"/>
      <c r="G64" s="13"/>
      <c r="H64" s="13"/>
    </row>
    <row r="65" spans="1:10" customFormat="1" ht="15.75" thickBot="1">
      <c r="B65" s="196" t="s">
        <v>415</v>
      </c>
      <c r="C65" s="197"/>
      <c r="D65" s="197"/>
      <c r="E65" s="17"/>
      <c r="F65" s="18">
        <f>F29+F54+F35+F63</f>
        <v>82457.149999999994</v>
      </c>
      <c r="G65" s="19">
        <f>ROUND((G29+G35+G54+G63),0)</f>
        <v>16491</v>
      </c>
      <c r="H65" s="77"/>
      <c r="I65" s="6" t="s">
        <v>304</v>
      </c>
    </row>
    <row r="67" spans="1:10" customFormat="1" ht="15.75" thickBot="1">
      <c r="B67" s="129"/>
      <c r="C67" s="129"/>
      <c r="D67" s="129"/>
      <c r="E67" s="130"/>
      <c r="F67" s="131"/>
      <c r="G67" s="131"/>
      <c r="H67" s="13"/>
    </row>
    <row r="68" spans="1:10" customFormat="1" ht="15.75" thickBot="1">
      <c r="B68" s="23"/>
      <c r="C68" s="22"/>
      <c r="D68" s="22"/>
      <c r="E68" s="24"/>
      <c r="F68" s="24"/>
      <c r="G68" s="24"/>
      <c r="H68" s="13"/>
    </row>
    <row r="69" spans="1:10" customFormat="1" ht="15.75" thickBot="1">
      <c r="B69" s="1"/>
      <c r="E69" s="13"/>
      <c r="F69" s="13"/>
      <c r="G69" s="13"/>
      <c r="H69" s="13"/>
    </row>
    <row r="70" spans="1:10" customFormat="1" ht="15.75" thickBot="1">
      <c r="B70" s="188" t="s">
        <v>11</v>
      </c>
      <c r="C70" s="189"/>
      <c r="D70" s="189"/>
      <c r="E70" s="189"/>
      <c r="F70" s="189"/>
      <c r="G70" s="190"/>
      <c r="H70" s="5"/>
    </row>
    <row r="71" spans="1:10" customFormat="1">
      <c r="B71" s="54"/>
      <c r="C71" s="54"/>
      <c r="D71" s="54"/>
      <c r="E71" s="54"/>
      <c r="F71" s="54"/>
      <c r="G71" s="54"/>
      <c r="H71" s="5"/>
    </row>
    <row r="72" spans="1:10" customFormat="1">
      <c r="B72" s="3" t="s">
        <v>696</v>
      </c>
      <c r="C72" s="54"/>
      <c r="D72" s="54"/>
      <c r="E72" s="54"/>
      <c r="F72" s="54"/>
      <c r="G72" s="54"/>
      <c r="H72" s="5"/>
    </row>
    <row r="73" spans="1:10" customFormat="1">
      <c r="B73" s="54"/>
      <c r="C73" s="54"/>
      <c r="D73" s="54"/>
      <c r="E73" s="54"/>
      <c r="F73" s="54"/>
      <c r="G73" s="54"/>
      <c r="H73" s="5"/>
    </row>
    <row r="74" spans="1:10" customFormat="1">
      <c r="B74" s="36" t="s">
        <v>73</v>
      </c>
      <c r="C74" s="35" t="s">
        <v>16</v>
      </c>
      <c r="D74" s="35" t="s">
        <v>0</v>
      </c>
      <c r="E74" s="37" t="s">
        <v>2</v>
      </c>
      <c r="F74" s="37" t="s">
        <v>3</v>
      </c>
      <c r="G74" s="37" t="s">
        <v>4</v>
      </c>
      <c r="H74" s="6"/>
    </row>
    <row r="75" spans="1:10" customFormat="1">
      <c r="B75" s="72">
        <v>44938</v>
      </c>
      <c r="C75" s="72" t="s">
        <v>975</v>
      </c>
      <c r="D75" s="96" t="s">
        <v>1023</v>
      </c>
      <c r="E75" s="41">
        <v>2280</v>
      </c>
      <c r="F75" s="40">
        <f>E75/1.2</f>
        <v>1900</v>
      </c>
      <c r="G75" s="91">
        <v>380</v>
      </c>
      <c r="H75" s="76"/>
      <c r="I75" s="13"/>
      <c r="J75">
        <f>F75*0.2</f>
        <v>380</v>
      </c>
    </row>
    <row r="76" spans="1:10" customFormat="1">
      <c r="A76" t="s">
        <v>1073</v>
      </c>
      <c r="B76" s="102">
        <v>44909</v>
      </c>
      <c r="C76" s="39" t="s">
        <v>1024</v>
      </c>
      <c r="D76" s="55" t="s">
        <v>1025</v>
      </c>
      <c r="E76" s="41">
        <f>F76*1.2</f>
        <v>3534</v>
      </c>
      <c r="F76" s="40">
        <f>G76/0.2</f>
        <v>2945</v>
      </c>
      <c r="G76" s="44">
        <v>589</v>
      </c>
      <c r="H76" s="76"/>
      <c r="J76">
        <f>F76*0.2</f>
        <v>589</v>
      </c>
    </row>
    <row r="77" spans="1:10" customFormat="1">
      <c r="B77" s="54"/>
      <c r="C77" s="35" t="s">
        <v>12</v>
      </c>
      <c r="D77" s="35"/>
      <c r="E77" s="46">
        <f>SUM(E75:E76)</f>
        <v>5814</v>
      </c>
      <c r="F77" s="46">
        <f>SUM(F75:F76)</f>
        <v>4845</v>
      </c>
      <c r="G77" s="46">
        <f>SUM(G75:G76)</f>
        <v>969</v>
      </c>
      <c r="H77" s="75"/>
      <c r="I77">
        <v>445620</v>
      </c>
    </row>
    <row r="78" spans="1:10" customFormat="1" ht="15.75" thickBot="1">
      <c r="B78" s="54"/>
      <c r="C78" s="3"/>
      <c r="D78" s="3"/>
      <c r="E78" s="51"/>
      <c r="F78" s="51"/>
      <c r="G78" s="51"/>
      <c r="H78" s="75"/>
      <c r="I78" s="6"/>
    </row>
    <row r="79" spans="1:10" customFormat="1" ht="15.75" thickBot="1">
      <c r="B79" s="188" t="s">
        <v>6</v>
      </c>
      <c r="C79" s="189"/>
      <c r="D79" s="189"/>
      <c r="E79" s="189"/>
      <c r="F79" s="189"/>
      <c r="G79" s="190"/>
      <c r="H79" s="75"/>
      <c r="I79" s="6"/>
    </row>
    <row r="80" spans="1:10" customFormat="1">
      <c r="B80" s="54"/>
      <c r="C80" s="3"/>
      <c r="D80" s="3"/>
      <c r="E80" s="51"/>
      <c r="F80" s="51"/>
      <c r="G80" s="51"/>
      <c r="H80" s="75"/>
      <c r="I80" s="6"/>
    </row>
    <row r="81" spans="2:11" customFormat="1">
      <c r="B81" s="3" t="s">
        <v>697</v>
      </c>
      <c r="C81" s="3"/>
      <c r="D81" s="3"/>
      <c r="E81" s="6"/>
      <c r="F81" s="6"/>
      <c r="G81" s="6"/>
      <c r="H81" s="75"/>
      <c r="I81" s="6"/>
    </row>
    <row r="82" spans="2:11" customFormat="1">
      <c r="B82" s="1"/>
      <c r="C82" s="3"/>
      <c r="D82" s="3"/>
      <c r="E82" s="6"/>
      <c r="F82" s="6"/>
      <c r="G82" s="6"/>
      <c r="H82" s="75"/>
      <c r="I82" s="6"/>
    </row>
    <row r="83" spans="2:11" customFormat="1">
      <c r="B83" s="36" t="s">
        <v>73</v>
      </c>
      <c r="C83" s="35" t="s">
        <v>16</v>
      </c>
      <c r="D83" s="35" t="s">
        <v>0</v>
      </c>
      <c r="E83" s="37" t="s">
        <v>2</v>
      </c>
      <c r="F83" s="37" t="s">
        <v>3</v>
      </c>
      <c r="G83" s="37" t="s">
        <v>4</v>
      </c>
      <c r="H83" s="75"/>
      <c r="I83" s="6"/>
    </row>
    <row r="84" spans="2:11" customFormat="1">
      <c r="B84" s="38"/>
      <c r="C84" s="43"/>
      <c r="D84" s="39"/>
      <c r="E84" s="6"/>
      <c r="F84" s="6"/>
      <c r="G84" s="140"/>
      <c r="H84" s="75"/>
      <c r="I84" s="6"/>
    </row>
    <row r="85" spans="2:11" customFormat="1">
      <c r="B85" s="1"/>
      <c r="C85" s="43"/>
      <c r="D85" s="43"/>
      <c r="E85" s="40"/>
      <c r="F85" s="40"/>
      <c r="G85" s="44"/>
      <c r="H85" s="75"/>
      <c r="I85" s="6"/>
    </row>
    <row r="86" spans="2:11" customFormat="1">
      <c r="B86" s="1"/>
      <c r="C86" s="35" t="s">
        <v>13</v>
      </c>
      <c r="D86" s="35"/>
      <c r="E86" s="37"/>
      <c r="F86" s="37">
        <f>F84</f>
        <v>0</v>
      </c>
      <c r="G86" s="143">
        <f>ROUND(SUM(G84),0)</f>
        <v>0</v>
      </c>
      <c r="H86" s="75"/>
      <c r="I86" s="6"/>
    </row>
    <row r="87" spans="2:11" customFormat="1">
      <c r="B87" s="54"/>
      <c r="C87" s="3"/>
      <c r="D87" s="3"/>
      <c r="E87" s="51"/>
      <c r="F87" s="51"/>
      <c r="G87" s="51"/>
      <c r="H87" s="75"/>
      <c r="I87" s="6"/>
    </row>
    <row r="88" spans="2:11" customFormat="1">
      <c r="B88" s="54"/>
      <c r="C88" s="3"/>
      <c r="D88" s="3"/>
      <c r="E88" s="51"/>
      <c r="F88" s="51"/>
      <c r="G88" s="51"/>
      <c r="H88" s="75"/>
      <c r="I88" s="6"/>
    </row>
    <row r="89" spans="2:11" customFormat="1" ht="15.75" thickBot="1">
      <c r="B89" s="54"/>
      <c r="C89" s="3"/>
      <c r="D89" s="3"/>
      <c r="E89" s="51"/>
      <c r="F89" s="51"/>
      <c r="G89" s="58"/>
      <c r="H89" s="78"/>
      <c r="I89" s="6"/>
    </row>
    <row r="90" spans="2:11" customFormat="1" ht="15.75" thickBot="1">
      <c r="B90" s="191" t="s">
        <v>284</v>
      </c>
      <c r="C90" s="192"/>
      <c r="D90" s="192"/>
      <c r="E90" s="20"/>
      <c r="F90" s="20"/>
      <c r="G90" s="21">
        <f>ROUND(G77+G86,0)</f>
        <v>969</v>
      </c>
      <c r="H90" s="79"/>
      <c r="I90" s="6" t="s">
        <v>256</v>
      </c>
      <c r="K90">
        <v>445620</v>
      </c>
    </row>
    <row r="91" spans="2:11" customFormat="1">
      <c r="B91" s="54"/>
      <c r="C91" s="3"/>
      <c r="D91" s="3"/>
      <c r="E91" s="51"/>
      <c r="F91" s="51"/>
      <c r="G91" s="58"/>
      <c r="H91" s="78"/>
      <c r="I91" s="6"/>
    </row>
    <row r="92" spans="2:11" customFormat="1">
      <c r="B92" s="54"/>
      <c r="C92" s="3"/>
      <c r="D92" s="3"/>
      <c r="E92" s="51"/>
      <c r="F92" s="51"/>
      <c r="G92" s="58"/>
      <c r="H92" s="78"/>
    </row>
    <row r="93" spans="2:11" customFormat="1">
      <c r="B93" s="3" t="s">
        <v>255</v>
      </c>
      <c r="C93" s="3"/>
      <c r="D93" s="3"/>
      <c r="E93" s="51"/>
      <c r="F93" s="51"/>
      <c r="G93" s="58"/>
      <c r="H93" s="78"/>
    </row>
    <row r="94" spans="2:11" customFormat="1">
      <c r="B94" s="54"/>
      <c r="C94" s="3"/>
      <c r="D94" s="3"/>
      <c r="E94" s="51"/>
      <c r="F94" s="51"/>
      <c r="G94" s="58"/>
      <c r="H94" s="78"/>
    </row>
    <row r="95" spans="2:11" customFormat="1">
      <c r="B95" s="36" t="s">
        <v>73</v>
      </c>
      <c r="C95" s="35" t="s">
        <v>16</v>
      </c>
      <c r="D95" s="35" t="s">
        <v>0</v>
      </c>
      <c r="E95" s="37" t="s">
        <v>2</v>
      </c>
      <c r="F95" s="37" t="s">
        <v>3</v>
      </c>
      <c r="G95" s="37" t="s">
        <v>4</v>
      </c>
      <c r="H95" s="6"/>
    </row>
    <row r="96" spans="2:11" customFormat="1">
      <c r="B96" s="57">
        <v>44927</v>
      </c>
      <c r="C96" s="39" t="s">
        <v>1058</v>
      </c>
      <c r="D96" s="55" t="s">
        <v>1059</v>
      </c>
      <c r="E96" s="41">
        <v>432</v>
      </c>
      <c r="F96" s="40">
        <f t="shared" ref="F96:F119" si="5">G96/0.2</f>
        <v>360</v>
      </c>
      <c r="G96" s="117">
        <v>72</v>
      </c>
      <c r="H96" s="80"/>
      <c r="I96" s="13">
        <f>E96/1.2*0.2</f>
        <v>72</v>
      </c>
      <c r="J96" s="13">
        <f>G96-I96</f>
        <v>0</v>
      </c>
    </row>
    <row r="97" spans="2:12" customFormat="1">
      <c r="B97" s="57">
        <v>44929</v>
      </c>
      <c r="C97" s="39" t="s">
        <v>971</v>
      </c>
      <c r="D97" s="56" t="s">
        <v>1060</v>
      </c>
      <c r="E97" s="41">
        <v>43.67</v>
      </c>
      <c r="F97" s="40">
        <f t="shared" si="5"/>
        <v>36.4</v>
      </c>
      <c r="G97" s="117">
        <v>7.28</v>
      </c>
      <c r="H97" s="80"/>
      <c r="I97" s="13">
        <f t="shared" ref="I97:I117" si="6">E97/1.2*0.2</f>
        <v>7.2783333333333351</v>
      </c>
      <c r="J97" s="13">
        <f t="shared" ref="J97:J117" si="7">G97-I97</f>
        <v>1.6666666666651508E-3</v>
      </c>
    </row>
    <row r="98" spans="2:12" customFormat="1">
      <c r="B98" s="57">
        <v>44935</v>
      </c>
      <c r="C98" s="39" t="s">
        <v>975</v>
      </c>
      <c r="D98" s="56" t="s">
        <v>1061</v>
      </c>
      <c r="E98" s="41">
        <v>164.4</v>
      </c>
      <c r="F98" s="40">
        <f t="shared" si="5"/>
        <v>136.99999999999997</v>
      </c>
      <c r="G98" s="117">
        <v>27.4</v>
      </c>
      <c r="H98" s="80"/>
      <c r="I98" s="13">
        <f>E98/1.2*0.2</f>
        <v>27.400000000000002</v>
      </c>
      <c r="J98" s="13">
        <f>G98-I98</f>
        <v>0</v>
      </c>
    </row>
    <row r="99" spans="2:12" customFormat="1">
      <c r="B99" s="57">
        <v>44937</v>
      </c>
      <c r="C99" s="39" t="s">
        <v>970</v>
      </c>
      <c r="D99" s="56" t="s">
        <v>1062</v>
      </c>
      <c r="E99" s="41">
        <v>73.23</v>
      </c>
      <c r="F99" s="40">
        <f t="shared" si="5"/>
        <v>60.999999999999993</v>
      </c>
      <c r="G99" s="117">
        <v>12.2</v>
      </c>
      <c r="H99" s="80"/>
      <c r="I99" s="13">
        <f t="shared" si="6"/>
        <v>12.205000000000002</v>
      </c>
      <c r="J99" s="13">
        <f t="shared" si="7"/>
        <v>-5.000000000002558E-3</v>
      </c>
    </row>
    <row r="100" spans="2:12" customFormat="1">
      <c r="B100" s="57">
        <v>44939</v>
      </c>
      <c r="C100" s="39" t="s">
        <v>1063</v>
      </c>
      <c r="D100" s="56" t="s">
        <v>1064</v>
      </c>
      <c r="E100" s="41">
        <v>68.8</v>
      </c>
      <c r="F100" s="40">
        <f t="shared" si="5"/>
        <v>44.199999999999996</v>
      </c>
      <c r="G100" s="68">
        <v>8.84</v>
      </c>
      <c r="H100" s="80"/>
      <c r="I100" s="13">
        <f t="shared" si="6"/>
        <v>11.466666666666669</v>
      </c>
      <c r="J100" s="144">
        <f t="shared" si="7"/>
        <v>-2.6266666666666687</v>
      </c>
      <c r="K100" s="145" t="s">
        <v>1071</v>
      </c>
      <c r="L100" s="145"/>
    </row>
    <row r="101" spans="2:12" customFormat="1">
      <c r="B101" s="57">
        <v>44950</v>
      </c>
      <c r="C101" s="39" t="s">
        <v>972</v>
      </c>
      <c r="D101" s="56" t="s">
        <v>1065</v>
      </c>
      <c r="E101" s="41">
        <v>15.97</v>
      </c>
      <c r="F101" s="40">
        <f t="shared" si="5"/>
        <v>4.1499999999999995</v>
      </c>
      <c r="G101" s="68">
        <v>0.83</v>
      </c>
      <c r="H101" s="80"/>
      <c r="I101" s="13">
        <f t="shared" si="6"/>
        <v>2.6616666666666671</v>
      </c>
      <c r="J101" s="144">
        <f t="shared" si="7"/>
        <v>-1.831666666666667</v>
      </c>
      <c r="K101" s="145" t="s">
        <v>1071</v>
      </c>
      <c r="L101" s="145"/>
    </row>
    <row r="102" spans="2:12" customFormat="1">
      <c r="B102" s="57">
        <v>44951</v>
      </c>
      <c r="C102" s="39" t="s">
        <v>972</v>
      </c>
      <c r="D102" s="56" t="s">
        <v>1066</v>
      </c>
      <c r="E102" s="41">
        <v>69.98</v>
      </c>
      <c r="F102" s="40">
        <f t="shared" si="5"/>
        <v>58.3</v>
      </c>
      <c r="G102" s="68">
        <v>11.66</v>
      </c>
      <c r="H102" s="80"/>
      <c r="I102" s="13">
        <f t="shared" si="6"/>
        <v>11.663333333333334</v>
      </c>
      <c r="J102" s="13">
        <f t="shared" si="7"/>
        <v>-3.3333333333338544E-3</v>
      </c>
    </row>
    <row r="103" spans="2:12" customFormat="1">
      <c r="B103" s="57">
        <v>44957</v>
      </c>
      <c r="C103" s="39" t="s">
        <v>972</v>
      </c>
      <c r="D103" s="56" t="s">
        <v>1067</v>
      </c>
      <c r="E103" s="41">
        <v>119.43</v>
      </c>
      <c r="F103" s="40">
        <f t="shared" si="5"/>
        <v>99.55</v>
      </c>
      <c r="G103" s="68">
        <v>19.91</v>
      </c>
      <c r="H103" s="80"/>
      <c r="I103" s="13">
        <f t="shared" si="6"/>
        <v>19.905000000000001</v>
      </c>
      <c r="J103" s="13">
        <f t="shared" si="7"/>
        <v>4.9999999999990052E-3</v>
      </c>
    </row>
    <row r="104" spans="2:12" customFormat="1">
      <c r="B104" s="57">
        <v>44957</v>
      </c>
      <c r="C104" s="39" t="s">
        <v>971</v>
      </c>
      <c r="D104" s="56" t="s">
        <v>1068</v>
      </c>
      <c r="E104" s="41">
        <v>40.22</v>
      </c>
      <c r="F104" s="40">
        <f t="shared" si="5"/>
        <v>33.5</v>
      </c>
      <c r="G104" s="68">
        <v>6.7</v>
      </c>
      <c r="H104" s="80"/>
      <c r="I104" s="13">
        <f t="shared" si="6"/>
        <v>6.7033333333333331</v>
      </c>
      <c r="J104" s="13">
        <f t="shared" si="7"/>
        <v>-3.3333333333329662E-3</v>
      </c>
    </row>
    <row r="105" spans="2:12" customFormat="1">
      <c r="B105" s="57">
        <v>44957</v>
      </c>
      <c r="C105" s="39" t="s">
        <v>972</v>
      </c>
      <c r="D105" s="56" t="s">
        <v>701</v>
      </c>
      <c r="E105" s="41">
        <v>40.58</v>
      </c>
      <c r="F105" s="40">
        <f t="shared" si="5"/>
        <v>33.799999999999997</v>
      </c>
      <c r="G105" s="68">
        <v>6.76</v>
      </c>
      <c r="H105" s="80"/>
      <c r="I105" s="13">
        <f t="shared" si="6"/>
        <v>6.7633333333333345</v>
      </c>
      <c r="J105" s="13">
        <f t="shared" si="7"/>
        <v>-3.3333333333347426E-3</v>
      </c>
    </row>
    <row r="106" spans="2:12" customFormat="1">
      <c r="B106" s="57">
        <v>44957</v>
      </c>
      <c r="C106" s="39" t="s">
        <v>971</v>
      </c>
      <c r="D106" s="56" t="s">
        <v>1069</v>
      </c>
      <c r="E106" s="41">
        <v>61.98</v>
      </c>
      <c r="F106" s="40">
        <f t="shared" si="5"/>
        <v>51.699999999999996</v>
      </c>
      <c r="G106" s="68">
        <v>10.34</v>
      </c>
      <c r="H106" s="80"/>
      <c r="I106" s="13">
        <f t="shared" si="6"/>
        <v>10.33</v>
      </c>
      <c r="J106" s="13">
        <f t="shared" si="7"/>
        <v>9.9999999999997868E-3</v>
      </c>
    </row>
    <row r="107" spans="2:12" customFormat="1">
      <c r="B107" s="57">
        <v>44957</v>
      </c>
      <c r="C107" s="39" t="s">
        <v>972</v>
      </c>
      <c r="D107" s="56" t="s">
        <v>1070</v>
      </c>
      <c r="E107" s="41">
        <v>34.880000000000003</v>
      </c>
      <c r="F107" s="40">
        <f t="shared" si="5"/>
        <v>29.1</v>
      </c>
      <c r="G107" s="68">
        <v>5.82</v>
      </c>
      <c r="H107" s="80"/>
      <c r="I107" s="13">
        <f t="shared" si="6"/>
        <v>5.8133333333333344</v>
      </c>
      <c r="J107" s="13">
        <f t="shared" si="7"/>
        <v>6.6666666666659324E-3</v>
      </c>
    </row>
    <row r="108" spans="2:12" customFormat="1" hidden="1" outlineLevel="1">
      <c r="B108" s="57"/>
      <c r="C108" s="39"/>
      <c r="D108" s="56"/>
      <c r="E108" s="41">
        <v>0</v>
      </c>
      <c r="F108" s="40">
        <f t="shared" si="5"/>
        <v>0</v>
      </c>
      <c r="G108" s="68"/>
      <c r="H108" s="80"/>
      <c r="I108" s="13">
        <f t="shared" si="6"/>
        <v>0</v>
      </c>
      <c r="J108" s="13">
        <f t="shared" si="7"/>
        <v>0</v>
      </c>
    </row>
    <row r="109" spans="2:12" customFormat="1" hidden="1" outlineLevel="1">
      <c r="B109" s="57"/>
      <c r="C109" s="39"/>
      <c r="D109" s="56"/>
      <c r="E109" s="41">
        <v>0</v>
      </c>
      <c r="F109" s="40">
        <f t="shared" si="5"/>
        <v>0</v>
      </c>
      <c r="G109" s="68"/>
      <c r="H109" s="80"/>
      <c r="I109" s="13">
        <f t="shared" si="6"/>
        <v>0</v>
      </c>
      <c r="J109" s="13">
        <f t="shared" si="7"/>
        <v>0</v>
      </c>
    </row>
    <row r="110" spans="2:12" customFormat="1" hidden="1" outlineLevel="1">
      <c r="B110" s="57"/>
      <c r="C110" s="39"/>
      <c r="D110" s="56"/>
      <c r="E110" s="41">
        <v>0</v>
      </c>
      <c r="F110" s="40">
        <f t="shared" si="5"/>
        <v>0</v>
      </c>
      <c r="G110" s="68"/>
      <c r="H110" s="80"/>
      <c r="I110" s="13">
        <f t="shared" si="6"/>
        <v>0</v>
      </c>
      <c r="J110" s="13">
        <f t="shared" si="7"/>
        <v>0</v>
      </c>
    </row>
    <row r="111" spans="2:12" customFormat="1" hidden="1" outlineLevel="1">
      <c r="B111" s="57"/>
      <c r="C111" s="39"/>
      <c r="D111" s="56"/>
      <c r="E111" s="41">
        <v>0</v>
      </c>
      <c r="F111" s="40">
        <f t="shared" si="5"/>
        <v>0</v>
      </c>
      <c r="G111" s="68"/>
      <c r="H111" s="80"/>
      <c r="I111" s="13">
        <f t="shared" si="6"/>
        <v>0</v>
      </c>
      <c r="J111" s="13">
        <f t="shared" si="7"/>
        <v>0</v>
      </c>
    </row>
    <row r="112" spans="2:12" customFormat="1" hidden="1" outlineLevel="1">
      <c r="B112" s="57"/>
      <c r="C112" s="39"/>
      <c r="D112" s="56"/>
      <c r="E112" s="41">
        <v>0</v>
      </c>
      <c r="F112" s="40">
        <f t="shared" si="5"/>
        <v>0</v>
      </c>
      <c r="G112" s="68"/>
      <c r="H112" s="80"/>
      <c r="I112" s="13">
        <f t="shared" si="6"/>
        <v>0</v>
      </c>
      <c r="J112" s="13">
        <f t="shared" si="7"/>
        <v>0</v>
      </c>
    </row>
    <row r="113" spans="2:12" customFormat="1" hidden="1" outlineLevel="1">
      <c r="B113" s="57"/>
      <c r="C113" s="39"/>
      <c r="D113" s="56"/>
      <c r="E113" s="41">
        <v>0</v>
      </c>
      <c r="F113" s="40">
        <f t="shared" si="5"/>
        <v>0</v>
      </c>
      <c r="G113" s="68"/>
      <c r="H113" s="80"/>
      <c r="I113" s="13">
        <f t="shared" si="6"/>
        <v>0</v>
      </c>
      <c r="J113" s="13">
        <f t="shared" si="7"/>
        <v>0</v>
      </c>
    </row>
    <row r="114" spans="2:12" customFormat="1" hidden="1" outlineLevel="1">
      <c r="B114" s="57"/>
      <c r="C114" s="39"/>
      <c r="D114" s="56"/>
      <c r="E114" s="41">
        <v>0</v>
      </c>
      <c r="F114" s="40">
        <f t="shared" si="5"/>
        <v>0</v>
      </c>
      <c r="G114" s="68"/>
      <c r="H114" s="80"/>
      <c r="I114" s="13">
        <f t="shared" si="6"/>
        <v>0</v>
      </c>
      <c r="J114" s="13">
        <f t="shared" si="7"/>
        <v>0</v>
      </c>
    </row>
    <row r="115" spans="2:12" customFormat="1" hidden="1" outlineLevel="1">
      <c r="B115" s="57"/>
      <c r="C115" s="39"/>
      <c r="D115" s="56"/>
      <c r="E115" s="41">
        <v>0</v>
      </c>
      <c r="F115" s="40">
        <f t="shared" si="5"/>
        <v>0</v>
      </c>
      <c r="G115" s="68"/>
      <c r="H115" s="80"/>
      <c r="I115" s="13">
        <f>E115/1.2*0.2</f>
        <v>0</v>
      </c>
      <c r="J115" s="13">
        <f>G115-I115</f>
        <v>0</v>
      </c>
    </row>
    <row r="116" spans="2:12" customFormat="1" hidden="1" outlineLevel="1">
      <c r="B116" s="57"/>
      <c r="C116" s="39"/>
      <c r="D116" s="56"/>
      <c r="E116" s="41">
        <v>0</v>
      </c>
      <c r="F116" s="40">
        <f t="shared" si="5"/>
        <v>0</v>
      </c>
      <c r="G116" s="68"/>
      <c r="H116" s="80"/>
      <c r="I116" s="13">
        <f t="shared" si="6"/>
        <v>0</v>
      </c>
      <c r="J116" s="144">
        <f t="shared" si="7"/>
        <v>0</v>
      </c>
      <c r="K116" s="145"/>
      <c r="L116" s="145"/>
    </row>
    <row r="117" spans="2:12" customFormat="1" hidden="1" outlineLevel="1">
      <c r="B117" s="57"/>
      <c r="C117" s="39"/>
      <c r="D117" s="56"/>
      <c r="E117" s="41">
        <v>0</v>
      </c>
      <c r="F117" s="40">
        <f t="shared" si="5"/>
        <v>0</v>
      </c>
      <c r="G117" s="68"/>
      <c r="H117" s="80"/>
      <c r="I117" s="13">
        <f t="shared" si="6"/>
        <v>0</v>
      </c>
      <c r="J117" s="13">
        <f t="shared" si="7"/>
        <v>0</v>
      </c>
    </row>
    <row r="118" spans="2:12" customFormat="1" hidden="1" outlineLevel="1">
      <c r="B118" s="57"/>
      <c r="C118" s="39"/>
      <c r="D118" s="56"/>
      <c r="E118" s="41">
        <v>0</v>
      </c>
      <c r="F118" s="40">
        <f t="shared" si="5"/>
        <v>0</v>
      </c>
      <c r="G118" s="68"/>
      <c r="H118" s="80"/>
      <c r="I118" s="13">
        <f t="shared" ref="I118:I119" si="8">E118/1.2*0.2</f>
        <v>0</v>
      </c>
      <c r="J118" s="13">
        <f t="shared" ref="J118:J119" si="9">G118-I118</f>
        <v>0</v>
      </c>
    </row>
    <row r="119" spans="2:12" customFormat="1" hidden="1" outlineLevel="1">
      <c r="B119" s="57"/>
      <c r="C119" s="39"/>
      <c r="D119" s="56"/>
      <c r="E119" s="41">
        <v>0</v>
      </c>
      <c r="F119" s="40">
        <f t="shared" si="5"/>
        <v>0</v>
      </c>
      <c r="G119" s="68"/>
      <c r="H119" s="80"/>
      <c r="I119" s="13">
        <f t="shared" si="8"/>
        <v>0</v>
      </c>
      <c r="J119" s="13">
        <f t="shared" si="9"/>
        <v>0</v>
      </c>
    </row>
    <row r="120" spans="2:12" customFormat="1" collapsed="1">
      <c r="B120" s="54"/>
      <c r="C120" s="35" t="s">
        <v>12</v>
      </c>
      <c r="D120" s="35"/>
      <c r="E120" s="46">
        <f>SUM(E96:E119)</f>
        <v>1165.1400000000001</v>
      </c>
      <c r="F120" s="46">
        <f>SUM(F96:F119)</f>
        <v>948.69999999999993</v>
      </c>
      <c r="G120" s="46">
        <f>ROUND(SUM(G96:G119),0)</f>
        <v>190</v>
      </c>
      <c r="H120" s="75"/>
      <c r="I120">
        <v>445660</v>
      </c>
    </row>
    <row r="121" spans="2:12" customFormat="1">
      <c r="B121" s="54"/>
      <c r="C121" s="3"/>
      <c r="D121" s="3"/>
      <c r="E121" s="51"/>
      <c r="F121" s="51"/>
      <c r="G121" s="58"/>
      <c r="H121" s="78"/>
    </row>
    <row r="122" spans="2:12" customFormat="1">
      <c r="B122" s="3" t="s">
        <v>260</v>
      </c>
      <c r="C122" s="3"/>
      <c r="D122" s="3"/>
      <c r="E122" s="6"/>
      <c r="F122" s="6"/>
      <c r="G122" s="6"/>
      <c r="H122" s="6"/>
    </row>
    <row r="123" spans="2:12" customFormat="1">
      <c r="B123" s="1"/>
      <c r="C123" s="11"/>
      <c r="D123" s="11"/>
      <c r="E123" s="15"/>
      <c r="F123" s="15"/>
      <c r="G123" s="15"/>
      <c r="H123" s="81"/>
    </row>
    <row r="124" spans="2:12" customFormat="1">
      <c r="B124" s="36" t="s">
        <v>261</v>
      </c>
      <c r="C124" s="35" t="s">
        <v>16</v>
      </c>
      <c r="D124" s="35" t="s">
        <v>0</v>
      </c>
      <c r="E124" s="37" t="s">
        <v>2</v>
      </c>
      <c r="F124" s="37" t="s">
        <v>3</v>
      </c>
      <c r="G124" s="37" t="s">
        <v>4</v>
      </c>
      <c r="H124" s="6"/>
      <c r="I124" s="6"/>
      <c r="J124" s="6"/>
    </row>
    <row r="125" spans="2:12" customFormat="1" hidden="1">
      <c r="B125" s="57">
        <v>44927</v>
      </c>
      <c r="C125" s="39" t="s">
        <v>496</v>
      </c>
      <c r="D125" s="55" t="s">
        <v>1026</v>
      </c>
      <c r="E125" s="41">
        <v>360</v>
      </c>
      <c r="F125" s="40">
        <f t="shared" ref="F125:F148" si="10">G125/0.2</f>
        <v>300</v>
      </c>
      <c r="G125" s="117">
        <v>60</v>
      </c>
      <c r="H125" s="80"/>
      <c r="I125" s="13">
        <f>E125/1.2*0.2</f>
        <v>60</v>
      </c>
      <c r="J125" s="13">
        <f>G125-I125</f>
        <v>0</v>
      </c>
    </row>
    <row r="126" spans="2:12" customFormat="1" hidden="1">
      <c r="B126" s="57">
        <v>44927</v>
      </c>
      <c r="C126" s="39" t="s">
        <v>827</v>
      </c>
      <c r="D126" s="56" t="s">
        <v>1027</v>
      </c>
      <c r="E126" s="41">
        <v>419.8</v>
      </c>
      <c r="F126" s="40">
        <f t="shared" si="10"/>
        <v>349.84999999999997</v>
      </c>
      <c r="G126" s="117">
        <v>69.97</v>
      </c>
      <c r="H126" s="80"/>
      <c r="I126" s="13">
        <f t="shared" ref="I126" si="11">E126/1.2*0.2</f>
        <v>69.966666666666683</v>
      </c>
      <c r="J126" s="13">
        <f t="shared" ref="J126" si="12">G126-I126</f>
        <v>3.3333333333160908E-3</v>
      </c>
    </row>
    <row r="127" spans="2:12" customFormat="1" hidden="1">
      <c r="B127" s="57">
        <v>44927</v>
      </c>
      <c r="C127" s="39" t="s">
        <v>654</v>
      </c>
      <c r="D127" s="56" t="s">
        <v>1028</v>
      </c>
      <c r="E127" s="41">
        <v>594.42999999999995</v>
      </c>
      <c r="F127" s="40">
        <f t="shared" si="10"/>
        <v>480</v>
      </c>
      <c r="G127" s="117">
        <v>96</v>
      </c>
      <c r="H127" s="80"/>
      <c r="I127" s="13">
        <f>E127/1.2*0.2</f>
        <v>99.071666666666658</v>
      </c>
      <c r="J127" s="144">
        <f>G127-I127</f>
        <v>-3.0716666666666583</v>
      </c>
      <c r="K127" s="145" t="s">
        <v>1056</v>
      </c>
    </row>
    <row r="128" spans="2:12" customFormat="1" hidden="1">
      <c r="B128" s="57">
        <v>44927</v>
      </c>
      <c r="C128" s="39" t="s">
        <v>439</v>
      </c>
      <c r="D128" s="56" t="s">
        <v>1029</v>
      </c>
      <c r="E128" s="41">
        <v>14836.72</v>
      </c>
      <c r="F128" s="40">
        <f t="shared" si="10"/>
        <v>12363.949999999999</v>
      </c>
      <c r="G128" s="117">
        <v>2472.79</v>
      </c>
      <c r="H128" s="80"/>
      <c r="I128" s="13">
        <f t="shared" ref="I128:I143" si="13">E128/1.2*0.2</f>
        <v>2472.7866666666669</v>
      </c>
      <c r="J128" s="13">
        <f t="shared" ref="J128:J143" si="14">G128-I128</f>
        <v>3.333333333102928E-3</v>
      </c>
    </row>
    <row r="129" spans="2:13" customFormat="1" hidden="1">
      <c r="B129" s="57">
        <v>44927</v>
      </c>
      <c r="C129" s="39" t="s">
        <v>1030</v>
      </c>
      <c r="D129" s="56" t="s">
        <v>1031</v>
      </c>
      <c r="E129" s="41">
        <v>7457.96</v>
      </c>
      <c r="F129" s="40">
        <f t="shared" si="10"/>
        <v>409.29999999999995</v>
      </c>
      <c r="G129" s="68">
        <v>81.86</v>
      </c>
      <c r="H129" s="80"/>
      <c r="I129" s="13">
        <f t="shared" si="13"/>
        <v>1242.9933333333336</v>
      </c>
      <c r="J129" s="144">
        <f t="shared" si="14"/>
        <v>-1161.1333333333337</v>
      </c>
      <c r="K129" s="145" t="s">
        <v>1055</v>
      </c>
    </row>
    <row r="130" spans="2:13" customFormat="1" hidden="1">
      <c r="B130" s="57">
        <v>44927</v>
      </c>
      <c r="C130" s="39" t="s">
        <v>979</v>
      </c>
      <c r="D130" s="56" t="s">
        <v>1032</v>
      </c>
      <c r="E130" s="41">
        <v>864.87</v>
      </c>
      <c r="F130" s="40">
        <f t="shared" si="10"/>
        <v>720.69999999999993</v>
      </c>
      <c r="G130" s="68">
        <v>144.13999999999999</v>
      </c>
      <c r="H130" s="80"/>
      <c r="I130" s="13">
        <f t="shared" si="13"/>
        <v>144.14500000000001</v>
      </c>
      <c r="J130" s="13">
        <f t="shared" si="14"/>
        <v>-5.0000000000238742E-3</v>
      </c>
    </row>
    <row r="131" spans="2:13" customFormat="1" hidden="1">
      <c r="B131" s="57">
        <v>44931</v>
      </c>
      <c r="C131" s="39" t="s">
        <v>1033</v>
      </c>
      <c r="D131" s="56" t="s">
        <v>1034</v>
      </c>
      <c r="E131" s="41">
        <v>876</v>
      </c>
      <c r="F131" s="40">
        <f t="shared" si="10"/>
        <v>730</v>
      </c>
      <c r="G131" s="68">
        <v>146</v>
      </c>
      <c r="H131" s="80"/>
      <c r="I131" s="13">
        <f t="shared" si="13"/>
        <v>146</v>
      </c>
      <c r="J131" s="13">
        <f t="shared" si="14"/>
        <v>0</v>
      </c>
      <c r="M131" s="1"/>
    </row>
    <row r="132" spans="2:13" customFormat="1" hidden="1">
      <c r="B132" s="57">
        <v>44935</v>
      </c>
      <c r="C132" s="39" t="s">
        <v>815</v>
      </c>
      <c r="D132" s="56" t="s">
        <v>1035</v>
      </c>
      <c r="E132" s="41">
        <v>75</v>
      </c>
      <c r="F132" s="40">
        <f t="shared" si="10"/>
        <v>62.5</v>
      </c>
      <c r="G132" s="68">
        <v>12.5</v>
      </c>
      <c r="H132" s="80"/>
      <c r="I132" s="13">
        <f t="shared" si="13"/>
        <v>12.5</v>
      </c>
      <c r="J132" s="13">
        <f t="shared" si="14"/>
        <v>0</v>
      </c>
      <c r="M132" s="1"/>
    </row>
    <row r="133" spans="2:13" customFormat="1" hidden="1">
      <c r="B133" s="57">
        <v>44935</v>
      </c>
      <c r="C133" s="39" t="s">
        <v>815</v>
      </c>
      <c r="D133" s="56" t="s">
        <v>1036</v>
      </c>
      <c r="E133" s="41">
        <v>75</v>
      </c>
      <c r="F133" s="40">
        <f t="shared" si="10"/>
        <v>62.5</v>
      </c>
      <c r="G133" s="68">
        <v>12.5</v>
      </c>
      <c r="H133" s="80"/>
      <c r="I133" s="13">
        <f t="shared" si="13"/>
        <v>12.5</v>
      </c>
      <c r="J133" s="13">
        <f t="shared" si="14"/>
        <v>0</v>
      </c>
    </row>
    <row r="134" spans="2:13" customFormat="1" hidden="1">
      <c r="B134" s="57">
        <v>44935</v>
      </c>
      <c r="C134" s="39" t="s">
        <v>815</v>
      </c>
      <c r="D134" s="56" t="s">
        <v>1037</v>
      </c>
      <c r="E134" s="41">
        <v>75</v>
      </c>
      <c r="F134" s="40">
        <f t="shared" si="10"/>
        <v>62.5</v>
      </c>
      <c r="G134" s="68">
        <v>12.5</v>
      </c>
      <c r="H134" s="80"/>
      <c r="I134" s="13">
        <f t="shared" si="13"/>
        <v>12.5</v>
      </c>
      <c r="J134" s="13">
        <f t="shared" si="14"/>
        <v>0</v>
      </c>
    </row>
    <row r="135" spans="2:13" customFormat="1" hidden="1">
      <c r="B135" s="57">
        <v>44935</v>
      </c>
      <c r="C135" s="39" t="s">
        <v>815</v>
      </c>
      <c r="D135" s="56" t="s">
        <v>1038</v>
      </c>
      <c r="E135" s="41">
        <v>300</v>
      </c>
      <c r="F135" s="40">
        <f t="shared" si="10"/>
        <v>250</v>
      </c>
      <c r="G135" s="68">
        <v>50</v>
      </c>
      <c r="H135" s="80"/>
      <c r="I135" s="13">
        <f t="shared" si="13"/>
        <v>50</v>
      </c>
      <c r="J135" s="13">
        <f t="shared" si="14"/>
        <v>0</v>
      </c>
    </row>
    <row r="136" spans="2:13" customFormat="1" hidden="1">
      <c r="B136" s="57">
        <v>44935</v>
      </c>
      <c r="C136" s="39" t="s">
        <v>815</v>
      </c>
      <c r="D136" s="56" t="s">
        <v>1039</v>
      </c>
      <c r="E136" s="41">
        <v>75</v>
      </c>
      <c r="F136" s="40">
        <f t="shared" si="10"/>
        <v>62.5</v>
      </c>
      <c r="G136" s="68">
        <v>12.5</v>
      </c>
      <c r="H136" s="80"/>
      <c r="I136" s="13">
        <f t="shared" si="13"/>
        <v>12.5</v>
      </c>
      <c r="J136" s="13">
        <f t="shared" si="14"/>
        <v>0</v>
      </c>
    </row>
    <row r="137" spans="2:13" customFormat="1" hidden="1">
      <c r="B137" s="57">
        <v>44945</v>
      </c>
      <c r="C137" s="39" t="s">
        <v>1040</v>
      </c>
      <c r="D137" s="56" t="s">
        <v>1041</v>
      </c>
      <c r="E137" s="41">
        <v>240</v>
      </c>
      <c r="F137" s="40">
        <f t="shared" si="10"/>
        <v>200</v>
      </c>
      <c r="G137" s="68">
        <v>40</v>
      </c>
      <c r="H137" s="80"/>
      <c r="I137" s="13">
        <f t="shared" si="13"/>
        <v>40</v>
      </c>
      <c r="J137" s="13">
        <f t="shared" si="14"/>
        <v>0</v>
      </c>
    </row>
    <row r="138" spans="2:13" customFormat="1" hidden="1">
      <c r="B138" s="57">
        <v>44835</v>
      </c>
      <c r="C138" s="39" t="s">
        <v>1042</v>
      </c>
      <c r="D138" s="56" t="s">
        <v>1043</v>
      </c>
      <c r="E138" s="41">
        <v>3960</v>
      </c>
      <c r="F138" s="40">
        <f t="shared" si="10"/>
        <v>3300</v>
      </c>
      <c r="G138" s="68">
        <v>660</v>
      </c>
      <c r="H138" s="80"/>
      <c r="I138" s="13">
        <f t="shared" si="13"/>
        <v>660</v>
      </c>
      <c r="J138" s="13">
        <f t="shared" si="14"/>
        <v>0</v>
      </c>
    </row>
    <row r="139" spans="2:13" customFormat="1" hidden="1">
      <c r="B139" s="57">
        <v>44844</v>
      </c>
      <c r="C139" s="39" t="s">
        <v>431</v>
      </c>
      <c r="D139" s="56" t="s">
        <v>1044</v>
      </c>
      <c r="E139" s="41">
        <v>2041.2</v>
      </c>
      <c r="F139" s="40">
        <f t="shared" si="10"/>
        <v>1700.9999999999998</v>
      </c>
      <c r="G139" s="68">
        <v>340.2</v>
      </c>
      <c r="H139" s="80"/>
      <c r="I139" s="13">
        <f t="shared" si="13"/>
        <v>340.20000000000005</v>
      </c>
      <c r="J139" s="13">
        <f t="shared" si="14"/>
        <v>0</v>
      </c>
    </row>
    <row r="140" spans="2:13" customFormat="1" hidden="1">
      <c r="B140" s="57">
        <v>44896</v>
      </c>
      <c r="C140" s="39" t="s">
        <v>979</v>
      </c>
      <c r="D140" s="56" t="s">
        <v>1045</v>
      </c>
      <c r="E140" s="41">
        <v>1660.92</v>
      </c>
      <c r="F140" s="40">
        <f t="shared" si="10"/>
        <v>1384.1</v>
      </c>
      <c r="G140" s="68">
        <v>276.82</v>
      </c>
      <c r="H140" s="80"/>
      <c r="I140" s="13">
        <f t="shared" si="13"/>
        <v>276.82000000000005</v>
      </c>
      <c r="J140" s="13">
        <f t="shared" si="14"/>
        <v>0</v>
      </c>
    </row>
    <row r="141" spans="2:13" customFormat="1" hidden="1">
      <c r="B141" s="57">
        <v>44896</v>
      </c>
      <c r="C141" s="39" t="s">
        <v>542</v>
      </c>
      <c r="D141" s="56" t="s">
        <v>1046</v>
      </c>
      <c r="E141" s="41">
        <v>2268</v>
      </c>
      <c r="F141" s="40">
        <f t="shared" si="10"/>
        <v>1890</v>
      </c>
      <c r="G141" s="68">
        <v>378</v>
      </c>
      <c r="H141" s="80"/>
      <c r="I141" s="13">
        <f t="shared" si="13"/>
        <v>378</v>
      </c>
      <c r="J141" s="13">
        <f t="shared" si="14"/>
        <v>0</v>
      </c>
    </row>
    <row r="142" spans="2:13" customFormat="1" hidden="1">
      <c r="B142" s="57">
        <v>44896</v>
      </c>
      <c r="C142" s="39" t="s">
        <v>542</v>
      </c>
      <c r="D142" s="56" t="s">
        <v>1047</v>
      </c>
      <c r="E142" s="41">
        <v>4506</v>
      </c>
      <c r="F142" s="40">
        <f t="shared" si="10"/>
        <v>3755</v>
      </c>
      <c r="G142" s="68">
        <v>751</v>
      </c>
      <c r="H142" s="80"/>
      <c r="I142" s="13">
        <f t="shared" si="13"/>
        <v>751</v>
      </c>
      <c r="J142" s="13">
        <f t="shared" si="14"/>
        <v>0</v>
      </c>
    </row>
    <row r="143" spans="2:13" customFormat="1" hidden="1">
      <c r="B143" s="57">
        <v>44907</v>
      </c>
      <c r="C143" s="39" t="s">
        <v>1048</v>
      </c>
      <c r="D143" s="56" t="s">
        <v>1049</v>
      </c>
      <c r="E143" s="41">
        <v>151.19999999999999</v>
      </c>
      <c r="F143" s="40">
        <f t="shared" si="10"/>
        <v>125.99999999999999</v>
      </c>
      <c r="G143" s="68">
        <v>25.2</v>
      </c>
      <c r="H143" s="80"/>
      <c r="I143" s="13">
        <f t="shared" si="13"/>
        <v>25.200000000000003</v>
      </c>
      <c r="J143" s="13">
        <f t="shared" si="14"/>
        <v>0</v>
      </c>
    </row>
    <row r="144" spans="2:13" customFormat="1" hidden="1">
      <c r="B144" s="57">
        <v>44907</v>
      </c>
      <c r="C144" s="39" t="s">
        <v>533</v>
      </c>
      <c r="D144" s="56" t="s">
        <v>1050</v>
      </c>
      <c r="E144" s="41">
        <v>363.98</v>
      </c>
      <c r="F144" s="40">
        <f t="shared" si="10"/>
        <v>303.29999999999995</v>
      </c>
      <c r="G144" s="68">
        <v>60.66</v>
      </c>
      <c r="H144" s="80"/>
      <c r="I144" s="13">
        <f>E144/1.2*0.2</f>
        <v>60.663333333333348</v>
      </c>
      <c r="J144" s="13">
        <f>G144-I144</f>
        <v>-3.333333333351618E-3</v>
      </c>
    </row>
    <row r="145" spans="2:11" customFormat="1" hidden="1">
      <c r="B145" s="57">
        <v>44909</v>
      </c>
      <c r="C145" s="39" t="s">
        <v>534</v>
      </c>
      <c r="D145" s="56" t="s">
        <v>1051</v>
      </c>
      <c r="E145" s="41">
        <v>1735.8</v>
      </c>
      <c r="F145" s="40">
        <f t="shared" si="10"/>
        <v>788.85</v>
      </c>
      <c r="G145" s="68">
        <v>157.77000000000001</v>
      </c>
      <c r="H145" s="80"/>
      <c r="I145" s="13">
        <f t="shared" ref="I145:I148" si="15">E145/1.2*0.2</f>
        <v>289.3</v>
      </c>
      <c r="J145" s="144">
        <f t="shared" ref="J145:J148" si="16">G145-I145</f>
        <v>-131.53</v>
      </c>
      <c r="K145" s="145" t="s">
        <v>1057</v>
      </c>
    </row>
    <row r="146" spans="2:11" customFormat="1" hidden="1">
      <c r="B146" s="57">
        <v>44914</v>
      </c>
      <c r="C146" s="39" t="s">
        <v>533</v>
      </c>
      <c r="D146" s="56" t="s">
        <v>1052</v>
      </c>
      <c r="E146" s="41">
        <v>251.77</v>
      </c>
      <c r="F146" s="40">
        <f t="shared" si="10"/>
        <v>209.79999999999998</v>
      </c>
      <c r="G146" s="68">
        <v>41.96</v>
      </c>
      <c r="H146" s="80"/>
      <c r="I146" s="13">
        <f t="shared" si="15"/>
        <v>41.961666666666673</v>
      </c>
      <c r="J146" s="13">
        <f t="shared" si="16"/>
        <v>-1.6666666666722563E-3</v>
      </c>
    </row>
    <row r="147" spans="2:11" customFormat="1" hidden="1">
      <c r="B147" s="57">
        <v>44918</v>
      </c>
      <c r="C147" s="39" t="s">
        <v>397</v>
      </c>
      <c r="D147" s="56" t="s">
        <v>1053</v>
      </c>
      <c r="E147" s="41">
        <v>7752</v>
      </c>
      <c r="F147" s="40">
        <f t="shared" si="10"/>
        <v>6460</v>
      </c>
      <c r="G147" s="68">
        <v>1292</v>
      </c>
      <c r="H147" s="80"/>
      <c r="I147" s="13">
        <f t="shared" si="15"/>
        <v>1292</v>
      </c>
      <c r="J147" s="13">
        <f t="shared" si="16"/>
        <v>0</v>
      </c>
    </row>
    <row r="148" spans="2:11" customFormat="1">
      <c r="B148" s="57">
        <v>44926</v>
      </c>
      <c r="C148" s="39" t="s">
        <v>535</v>
      </c>
      <c r="D148" s="56" t="s">
        <v>1054</v>
      </c>
      <c r="E148" s="41">
        <v>10584</v>
      </c>
      <c r="F148" s="40">
        <f t="shared" si="10"/>
        <v>8820</v>
      </c>
      <c r="G148" s="68">
        <v>1764</v>
      </c>
      <c r="H148" s="80"/>
      <c r="I148" s="13">
        <f t="shared" si="15"/>
        <v>1764</v>
      </c>
      <c r="J148" s="13">
        <f t="shared" si="16"/>
        <v>0</v>
      </c>
    </row>
    <row r="149" spans="2:11" customFormat="1" hidden="1">
      <c r="B149" s="45"/>
      <c r="C149" s="87"/>
      <c r="D149" s="97"/>
      <c r="E149" s="89">
        <f t="shared" ref="E149:E180" si="17">F149*1.2</f>
        <v>0</v>
      </c>
      <c r="F149" s="90">
        <f t="shared" ref="F149:F179" si="18">I149/0.2</f>
        <v>0</v>
      </c>
      <c r="G149" s="91">
        <f t="shared" ref="G149:G179" si="19">F149*0.2</f>
        <v>0</v>
      </c>
      <c r="H149" s="82"/>
      <c r="J149" s="13">
        <f t="shared" ref="J149:J189" si="20">G149-I149</f>
        <v>0</v>
      </c>
      <c r="K149" s="13"/>
    </row>
    <row r="150" spans="2:11" customFormat="1" hidden="1">
      <c r="B150" s="45"/>
      <c r="C150" s="87"/>
      <c r="D150" s="97"/>
      <c r="E150" s="89">
        <f t="shared" si="17"/>
        <v>0</v>
      </c>
      <c r="F150" s="90">
        <f t="shared" si="18"/>
        <v>0</v>
      </c>
      <c r="G150" s="91">
        <f t="shared" si="19"/>
        <v>0</v>
      </c>
      <c r="H150" s="82"/>
      <c r="J150" s="13">
        <f t="shared" si="20"/>
        <v>0</v>
      </c>
      <c r="K150" s="13"/>
    </row>
    <row r="151" spans="2:11" customFormat="1" hidden="1">
      <c r="B151" s="45"/>
      <c r="C151" s="87"/>
      <c r="D151" s="97"/>
      <c r="E151" s="89">
        <f t="shared" si="17"/>
        <v>0</v>
      </c>
      <c r="F151" s="90">
        <f t="shared" si="18"/>
        <v>0</v>
      </c>
      <c r="G151" s="91">
        <f t="shared" si="19"/>
        <v>0</v>
      </c>
      <c r="H151" s="82"/>
      <c r="J151" s="13">
        <f t="shared" si="20"/>
        <v>0</v>
      </c>
      <c r="K151" s="13"/>
    </row>
    <row r="152" spans="2:11" customFormat="1" hidden="1">
      <c r="B152" s="45"/>
      <c r="C152" s="87"/>
      <c r="D152" s="97"/>
      <c r="E152" s="89">
        <f t="shared" si="17"/>
        <v>0</v>
      </c>
      <c r="F152" s="90">
        <f t="shared" si="18"/>
        <v>0</v>
      </c>
      <c r="G152" s="91">
        <f t="shared" si="19"/>
        <v>0</v>
      </c>
      <c r="H152" s="82"/>
      <c r="J152" s="13">
        <f t="shared" si="20"/>
        <v>0</v>
      </c>
      <c r="K152" s="13"/>
    </row>
    <row r="153" spans="2:11" customFormat="1" hidden="1" outlineLevel="1">
      <c r="B153" s="45"/>
      <c r="C153" s="87"/>
      <c r="D153" s="97"/>
      <c r="E153" s="89">
        <f t="shared" si="17"/>
        <v>0</v>
      </c>
      <c r="F153" s="90">
        <f t="shared" si="18"/>
        <v>0</v>
      </c>
      <c r="G153" s="91">
        <f t="shared" si="19"/>
        <v>0</v>
      </c>
      <c r="H153" s="82"/>
      <c r="J153" s="13">
        <f t="shared" si="20"/>
        <v>0</v>
      </c>
      <c r="K153" s="13"/>
    </row>
    <row r="154" spans="2:11" customFormat="1" hidden="1" outlineLevel="1">
      <c r="B154" s="45"/>
      <c r="C154" s="87"/>
      <c r="D154" s="97"/>
      <c r="E154" s="89">
        <f t="shared" si="17"/>
        <v>0</v>
      </c>
      <c r="F154" s="90">
        <f t="shared" si="18"/>
        <v>0</v>
      </c>
      <c r="G154" s="91">
        <f t="shared" si="19"/>
        <v>0</v>
      </c>
      <c r="H154" s="82"/>
      <c r="J154" s="13">
        <f t="shared" si="20"/>
        <v>0</v>
      </c>
      <c r="K154" s="13"/>
    </row>
    <row r="155" spans="2:11" customFormat="1" hidden="1" outlineLevel="1">
      <c r="B155" s="45"/>
      <c r="C155" s="87"/>
      <c r="D155" s="97"/>
      <c r="E155" s="89">
        <f t="shared" si="17"/>
        <v>0</v>
      </c>
      <c r="F155" s="90">
        <f t="shared" si="18"/>
        <v>0</v>
      </c>
      <c r="G155" s="91">
        <f t="shared" si="19"/>
        <v>0</v>
      </c>
      <c r="H155" s="82"/>
      <c r="J155" s="13">
        <f t="shared" si="20"/>
        <v>0</v>
      </c>
      <c r="K155" s="13"/>
    </row>
    <row r="156" spans="2:11" customFormat="1" hidden="1" outlineLevel="1">
      <c r="B156" s="45"/>
      <c r="C156" s="87"/>
      <c r="D156" s="97"/>
      <c r="E156" s="89">
        <f t="shared" si="17"/>
        <v>0</v>
      </c>
      <c r="F156" s="90">
        <f t="shared" si="18"/>
        <v>0</v>
      </c>
      <c r="G156" s="91">
        <f t="shared" si="19"/>
        <v>0</v>
      </c>
      <c r="H156" s="82"/>
      <c r="J156" s="13">
        <f t="shared" si="20"/>
        <v>0</v>
      </c>
      <c r="K156" s="13"/>
    </row>
    <row r="157" spans="2:11" customFormat="1" hidden="1" outlineLevel="1">
      <c r="B157" s="45"/>
      <c r="C157" s="87"/>
      <c r="D157" s="97"/>
      <c r="E157" s="89">
        <f t="shared" si="17"/>
        <v>0</v>
      </c>
      <c r="F157" s="90">
        <f t="shared" si="18"/>
        <v>0</v>
      </c>
      <c r="G157" s="91">
        <f t="shared" si="19"/>
        <v>0</v>
      </c>
      <c r="H157" s="82"/>
      <c r="J157" s="13">
        <f t="shared" si="20"/>
        <v>0</v>
      </c>
      <c r="K157" s="13"/>
    </row>
    <row r="158" spans="2:11" customFormat="1" hidden="1" outlineLevel="1">
      <c r="B158" s="45"/>
      <c r="C158" s="87"/>
      <c r="D158" s="97"/>
      <c r="E158" s="89">
        <f t="shared" si="17"/>
        <v>0</v>
      </c>
      <c r="F158" s="90">
        <f t="shared" si="18"/>
        <v>0</v>
      </c>
      <c r="G158" s="91">
        <f t="shared" si="19"/>
        <v>0</v>
      </c>
      <c r="H158" s="82"/>
      <c r="J158" s="13">
        <f t="shared" si="20"/>
        <v>0</v>
      </c>
      <c r="K158" s="13"/>
    </row>
    <row r="159" spans="2:11" customFormat="1" hidden="1" outlineLevel="1">
      <c r="B159" s="45"/>
      <c r="C159" s="87"/>
      <c r="D159" s="97"/>
      <c r="E159" s="89">
        <f t="shared" si="17"/>
        <v>0</v>
      </c>
      <c r="F159" s="90">
        <f t="shared" si="18"/>
        <v>0</v>
      </c>
      <c r="G159" s="91">
        <f t="shared" si="19"/>
        <v>0</v>
      </c>
      <c r="H159" s="82"/>
      <c r="J159" s="13">
        <f t="shared" si="20"/>
        <v>0</v>
      </c>
      <c r="K159" s="13"/>
    </row>
    <row r="160" spans="2:11" customFormat="1" hidden="1" outlineLevel="1">
      <c r="B160" s="45"/>
      <c r="C160" s="87"/>
      <c r="D160" s="97"/>
      <c r="E160" s="89">
        <f t="shared" si="17"/>
        <v>0</v>
      </c>
      <c r="F160" s="90">
        <f t="shared" si="18"/>
        <v>0</v>
      </c>
      <c r="G160" s="91">
        <f t="shared" si="19"/>
        <v>0</v>
      </c>
      <c r="H160" s="82"/>
      <c r="J160" s="13">
        <f t="shared" si="20"/>
        <v>0</v>
      </c>
      <c r="K160" s="13"/>
    </row>
    <row r="161" spans="2:11" customFormat="1" hidden="1" outlineLevel="1">
      <c r="B161" s="45"/>
      <c r="C161" s="87"/>
      <c r="D161" s="97"/>
      <c r="E161" s="89">
        <f t="shared" si="17"/>
        <v>0</v>
      </c>
      <c r="F161" s="90">
        <f t="shared" si="18"/>
        <v>0</v>
      </c>
      <c r="G161" s="91">
        <f t="shared" si="19"/>
        <v>0</v>
      </c>
      <c r="H161" s="82"/>
      <c r="J161" s="13">
        <f t="shared" si="20"/>
        <v>0</v>
      </c>
      <c r="K161" s="13"/>
    </row>
    <row r="162" spans="2:11" customFormat="1" hidden="1" outlineLevel="1">
      <c r="B162" s="45"/>
      <c r="C162" s="87"/>
      <c r="D162" s="97"/>
      <c r="E162" s="89">
        <f t="shared" si="17"/>
        <v>0</v>
      </c>
      <c r="F162" s="90">
        <f t="shared" si="18"/>
        <v>0</v>
      </c>
      <c r="G162" s="91">
        <f t="shared" si="19"/>
        <v>0</v>
      </c>
      <c r="H162" s="82"/>
      <c r="I162" s="119"/>
      <c r="J162" s="13">
        <f t="shared" si="20"/>
        <v>0</v>
      </c>
      <c r="K162" s="13"/>
    </row>
    <row r="163" spans="2:11" customFormat="1" hidden="1" outlineLevel="1">
      <c r="B163" s="45"/>
      <c r="C163" s="87"/>
      <c r="D163" s="97"/>
      <c r="E163" s="89">
        <f t="shared" si="17"/>
        <v>0</v>
      </c>
      <c r="F163" s="90">
        <f t="shared" si="18"/>
        <v>0</v>
      </c>
      <c r="G163" s="91">
        <f>F163*0.2</f>
        <v>0</v>
      </c>
      <c r="H163" s="82"/>
      <c r="I163" s="119"/>
      <c r="J163" s="13">
        <f t="shared" si="20"/>
        <v>0</v>
      </c>
      <c r="K163" s="13"/>
    </row>
    <row r="164" spans="2:11" customFormat="1" hidden="1" outlineLevel="1">
      <c r="B164" s="45"/>
      <c r="C164" s="87"/>
      <c r="D164" s="97"/>
      <c r="E164" s="89">
        <f t="shared" si="17"/>
        <v>0</v>
      </c>
      <c r="F164" s="90">
        <f t="shared" si="18"/>
        <v>0</v>
      </c>
      <c r="G164" s="91">
        <f t="shared" si="19"/>
        <v>0</v>
      </c>
      <c r="H164" s="82"/>
      <c r="I164" s="119"/>
      <c r="J164" s="13">
        <f t="shared" si="20"/>
        <v>0</v>
      </c>
      <c r="K164" s="13"/>
    </row>
    <row r="165" spans="2:11" customFormat="1" hidden="1" outlineLevel="1">
      <c r="B165" s="45"/>
      <c r="C165" s="87"/>
      <c r="D165" s="98"/>
      <c r="E165" s="89">
        <f t="shared" si="17"/>
        <v>0</v>
      </c>
      <c r="F165" s="90">
        <f t="shared" si="18"/>
        <v>0</v>
      </c>
      <c r="G165" s="91">
        <f t="shared" si="19"/>
        <v>0</v>
      </c>
      <c r="H165" s="83"/>
      <c r="I165" s="119"/>
      <c r="J165" s="13">
        <f t="shared" si="20"/>
        <v>0</v>
      </c>
      <c r="K165" s="13"/>
    </row>
    <row r="166" spans="2:11" customFormat="1" hidden="1" outlineLevel="1">
      <c r="B166" s="45"/>
      <c r="C166" s="87"/>
      <c r="D166" s="105"/>
      <c r="E166" s="89">
        <f t="shared" si="17"/>
        <v>0</v>
      </c>
      <c r="F166" s="90">
        <f t="shared" si="18"/>
        <v>0</v>
      </c>
      <c r="G166" s="91">
        <f t="shared" si="19"/>
        <v>0</v>
      </c>
      <c r="H166" s="83"/>
      <c r="I166" s="13"/>
      <c r="J166" s="13">
        <f t="shared" si="20"/>
        <v>0</v>
      </c>
      <c r="K166" s="13"/>
    </row>
    <row r="167" spans="2:11" customFormat="1" hidden="1" outlineLevel="1">
      <c r="B167" s="45"/>
      <c r="C167" s="87"/>
      <c r="D167" s="96"/>
      <c r="E167" s="89">
        <f t="shared" si="17"/>
        <v>0</v>
      </c>
      <c r="F167" s="90">
        <f t="shared" si="18"/>
        <v>0</v>
      </c>
      <c r="G167" s="91">
        <f t="shared" si="19"/>
        <v>0</v>
      </c>
      <c r="H167" s="83"/>
      <c r="I167" s="13"/>
      <c r="J167" s="13">
        <f t="shared" si="20"/>
        <v>0</v>
      </c>
      <c r="K167" s="13"/>
    </row>
    <row r="168" spans="2:11" customFormat="1" hidden="1" outlineLevel="1">
      <c r="B168" s="45"/>
      <c r="C168" s="105"/>
      <c r="D168" s="96"/>
      <c r="E168" s="89">
        <f t="shared" si="17"/>
        <v>0</v>
      </c>
      <c r="F168" s="90">
        <f t="shared" si="18"/>
        <v>0</v>
      </c>
      <c r="G168" s="91">
        <f t="shared" si="19"/>
        <v>0</v>
      </c>
      <c r="H168" s="83"/>
      <c r="I168" s="13"/>
      <c r="J168" s="13">
        <f t="shared" si="20"/>
        <v>0</v>
      </c>
      <c r="K168" s="13"/>
    </row>
    <row r="169" spans="2:11" customFormat="1" hidden="1" outlineLevel="1">
      <c r="B169" s="45"/>
      <c r="C169" s="105"/>
      <c r="D169" s="96"/>
      <c r="E169" s="89">
        <f t="shared" si="17"/>
        <v>0</v>
      </c>
      <c r="F169" s="90">
        <f t="shared" si="18"/>
        <v>0</v>
      </c>
      <c r="G169" s="91">
        <f t="shared" si="19"/>
        <v>0</v>
      </c>
      <c r="H169" s="83"/>
      <c r="I169" s="13"/>
      <c r="J169" s="13">
        <f t="shared" si="20"/>
        <v>0</v>
      </c>
      <c r="K169" s="13"/>
    </row>
    <row r="170" spans="2:11" customFormat="1" hidden="1" outlineLevel="1">
      <c r="B170" s="45"/>
      <c r="D170" s="96"/>
      <c r="E170" s="89">
        <f t="shared" si="17"/>
        <v>0</v>
      </c>
      <c r="F170" s="90">
        <f t="shared" si="18"/>
        <v>0</v>
      </c>
      <c r="G170" s="91">
        <f t="shared" si="19"/>
        <v>0</v>
      </c>
      <c r="H170" s="83"/>
      <c r="I170" s="13"/>
      <c r="J170" s="13">
        <f t="shared" si="20"/>
        <v>0</v>
      </c>
      <c r="K170" s="13"/>
    </row>
    <row r="171" spans="2:11" customFormat="1" hidden="1" outlineLevel="1">
      <c r="B171" s="45"/>
      <c r="C171" s="94"/>
      <c r="D171" s="96"/>
      <c r="E171" s="89">
        <f t="shared" si="17"/>
        <v>0</v>
      </c>
      <c r="F171" s="90">
        <f t="shared" si="18"/>
        <v>0</v>
      </c>
      <c r="G171" s="91">
        <f t="shared" si="19"/>
        <v>0</v>
      </c>
      <c r="H171" s="83"/>
      <c r="I171" s="13"/>
      <c r="J171" s="13">
        <f t="shared" si="20"/>
        <v>0</v>
      </c>
      <c r="K171" s="13"/>
    </row>
    <row r="172" spans="2:11" customFormat="1" hidden="1" outlineLevel="1">
      <c r="B172" s="45"/>
      <c r="C172" s="105"/>
      <c r="D172" s="89"/>
      <c r="E172" s="89">
        <f t="shared" si="17"/>
        <v>0</v>
      </c>
      <c r="F172" s="90">
        <f t="shared" si="18"/>
        <v>0</v>
      </c>
      <c r="G172" s="91">
        <f t="shared" si="19"/>
        <v>0</v>
      </c>
      <c r="H172" s="83"/>
      <c r="I172" s="13"/>
      <c r="J172" s="13">
        <f t="shared" si="20"/>
        <v>0</v>
      </c>
      <c r="K172" s="13"/>
    </row>
    <row r="173" spans="2:11" customFormat="1" hidden="1" outlineLevel="1">
      <c r="B173" s="45"/>
      <c r="C173" s="105"/>
      <c r="D173" s="105"/>
      <c r="E173" s="89">
        <f t="shared" si="17"/>
        <v>0</v>
      </c>
      <c r="F173" s="90">
        <f t="shared" si="18"/>
        <v>0</v>
      </c>
      <c r="G173" s="91">
        <f t="shared" si="19"/>
        <v>0</v>
      </c>
      <c r="H173" s="83"/>
      <c r="I173" s="13"/>
      <c r="J173" s="13">
        <f t="shared" si="20"/>
        <v>0</v>
      </c>
      <c r="K173" s="13"/>
    </row>
    <row r="174" spans="2:11" customFormat="1" hidden="1" outlineLevel="1">
      <c r="B174" s="45"/>
      <c r="C174" s="96"/>
      <c r="D174" s="105"/>
      <c r="E174" s="89">
        <f t="shared" si="17"/>
        <v>0</v>
      </c>
      <c r="F174" s="90">
        <f t="shared" si="18"/>
        <v>0</v>
      </c>
      <c r="G174" s="91">
        <f t="shared" si="19"/>
        <v>0</v>
      </c>
      <c r="H174" s="83"/>
      <c r="I174" s="13"/>
      <c r="J174" s="13">
        <f t="shared" si="20"/>
        <v>0</v>
      </c>
      <c r="K174" s="13"/>
    </row>
    <row r="175" spans="2:11" customFormat="1" hidden="1" outlineLevel="1">
      <c r="B175" s="45"/>
      <c r="C175" s="105"/>
      <c r="D175" s="105"/>
      <c r="E175" s="89">
        <f t="shared" si="17"/>
        <v>0</v>
      </c>
      <c r="F175" s="90">
        <f t="shared" si="18"/>
        <v>0</v>
      </c>
      <c r="G175" s="91">
        <f t="shared" si="19"/>
        <v>0</v>
      </c>
      <c r="H175" s="83"/>
      <c r="I175" s="13"/>
      <c r="J175" s="13">
        <f t="shared" si="20"/>
        <v>0</v>
      </c>
      <c r="K175" s="13"/>
    </row>
    <row r="176" spans="2:11" customFormat="1" hidden="1" outlineLevel="1">
      <c r="B176" s="72"/>
      <c r="C176" s="96"/>
      <c r="D176" s="95"/>
      <c r="E176" s="89">
        <f t="shared" si="17"/>
        <v>0</v>
      </c>
      <c r="F176" s="90">
        <f t="shared" si="18"/>
        <v>0</v>
      </c>
      <c r="G176" s="91">
        <f t="shared" si="19"/>
        <v>0</v>
      </c>
      <c r="H176" s="83"/>
      <c r="I176" s="13"/>
      <c r="J176" s="13">
        <f t="shared" si="20"/>
        <v>0</v>
      </c>
      <c r="K176" s="13"/>
    </row>
    <row r="177" spans="2:11" customFormat="1" hidden="1" outlineLevel="1">
      <c r="B177" s="93"/>
      <c r="C177" s="105"/>
      <c r="D177" s="105"/>
      <c r="E177" s="89">
        <f t="shared" si="17"/>
        <v>0</v>
      </c>
      <c r="F177" s="90">
        <f t="shared" si="18"/>
        <v>0</v>
      </c>
      <c r="G177" s="91">
        <f t="shared" si="19"/>
        <v>0</v>
      </c>
      <c r="H177" s="83"/>
      <c r="I177" s="13"/>
      <c r="J177" s="13">
        <f t="shared" si="20"/>
        <v>0</v>
      </c>
    </row>
    <row r="178" spans="2:11" customFormat="1" hidden="1" outlineLevel="1">
      <c r="B178" s="93"/>
      <c r="C178" s="96"/>
      <c r="D178" s="95"/>
      <c r="E178" s="89">
        <f t="shared" si="17"/>
        <v>0</v>
      </c>
      <c r="F178" s="90">
        <f t="shared" si="18"/>
        <v>0</v>
      </c>
      <c r="G178" s="91">
        <f t="shared" si="19"/>
        <v>0</v>
      </c>
      <c r="H178" s="84"/>
      <c r="I178" s="13"/>
      <c r="J178" s="13">
        <f t="shared" si="20"/>
        <v>0</v>
      </c>
    </row>
    <row r="179" spans="2:11" customFormat="1" hidden="1" outlineLevel="1">
      <c r="B179" s="93"/>
      <c r="C179" s="96"/>
      <c r="D179" s="95"/>
      <c r="E179" s="89">
        <f t="shared" si="17"/>
        <v>0</v>
      </c>
      <c r="F179" s="90">
        <f t="shared" si="18"/>
        <v>0</v>
      </c>
      <c r="G179" s="91">
        <f t="shared" si="19"/>
        <v>0</v>
      </c>
      <c r="H179" s="84"/>
      <c r="I179" s="13"/>
      <c r="J179" s="13">
        <f t="shared" si="20"/>
        <v>0</v>
      </c>
    </row>
    <row r="180" spans="2:11" customFormat="1" hidden="1" outlineLevel="1">
      <c r="B180" s="93"/>
      <c r="C180" s="96"/>
      <c r="D180" s="96"/>
      <c r="E180" s="89">
        <f t="shared" si="17"/>
        <v>0</v>
      </c>
      <c r="F180" s="40">
        <f>I180/0.2</f>
        <v>0</v>
      </c>
      <c r="G180" s="91">
        <f>+F180*0.2</f>
        <v>0</v>
      </c>
      <c r="H180" s="84"/>
      <c r="I180" s="13"/>
      <c r="J180" s="13">
        <f t="shared" si="20"/>
        <v>0</v>
      </c>
    </row>
    <row r="181" spans="2:11" customFormat="1" hidden="1" outlineLevel="1">
      <c r="B181" s="93"/>
      <c r="C181" s="96"/>
      <c r="D181" s="105"/>
      <c r="E181" s="95">
        <f>F181*1.2</f>
        <v>0</v>
      </c>
      <c r="F181" s="90">
        <f>I181/0.2</f>
        <v>0</v>
      </c>
      <c r="G181" s="91">
        <f>+F181*0.2</f>
        <v>0</v>
      </c>
      <c r="H181" s="84"/>
      <c r="I181" s="13"/>
      <c r="J181" s="13">
        <f t="shared" si="20"/>
        <v>0</v>
      </c>
    </row>
    <row r="182" spans="2:11" customFormat="1" hidden="1" outlineLevel="1">
      <c r="B182" s="93"/>
      <c r="C182" s="94"/>
      <c r="D182" s="95"/>
      <c r="E182" s="95">
        <f t="shared" ref="E182:E189" si="21">F182*1.2</f>
        <v>0</v>
      </c>
      <c r="F182" s="90">
        <f t="shared" ref="F182:F189" si="22">I182/0.2</f>
        <v>0</v>
      </c>
      <c r="G182" s="91">
        <f t="shared" ref="G182:G188" si="23">+F182*0.2</f>
        <v>0</v>
      </c>
      <c r="H182" s="84"/>
      <c r="I182" s="13"/>
      <c r="J182" s="13">
        <f t="shared" si="20"/>
        <v>0</v>
      </c>
    </row>
    <row r="183" spans="2:11" customFormat="1" hidden="1" outlineLevel="1">
      <c r="B183" s="93"/>
      <c r="C183" s="94"/>
      <c r="D183" s="95"/>
      <c r="E183" s="95">
        <f t="shared" si="21"/>
        <v>0</v>
      </c>
      <c r="F183" s="90">
        <f t="shared" si="22"/>
        <v>0</v>
      </c>
      <c r="G183" s="91">
        <f t="shared" si="23"/>
        <v>0</v>
      </c>
      <c r="H183" s="84"/>
      <c r="I183" s="13"/>
      <c r="J183" s="13">
        <f t="shared" si="20"/>
        <v>0</v>
      </c>
    </row>
    <row r="184" spans="2:11" customFormat="1" hidden="1" outlineLevel="1">
      <c r="B184" s="93"/>
      <c r="C184" s="94"/>
      <c r="D184" s="95"/>
      <c r="E184" s="95">
        <f t="shared" si="21"/>
        <v>0</v>
      </c>
      <c r="F184" s="90">
        <f t="shared" si="22"/>
        <v>0</v>
      </c>
      <c r="G184" s="91">
        <f t="shared" si="23"/>
        <v>0</v>
      </c>
      <c r="H184" s="84"/>
      <c r="I184" s="13"/>
      <c r="J184" s="13">
        <f t="shared" si="20"/>
        <v>0</v>
      </c>
    </row>
    <row r="185" spans="2:11" customFormat="1" hidden="1" outlineLevel="1">
      <c r="B185" s="93"/>
      <c r="C185" s="94"/>
      <c r="D185" s="95"/>
      <c r="E185" s="95">
        <f t="shared" si="21"/>
        <v>0</v>
      </c>
      <c r="F185" s="90">
        <f t="shared" si="22"/>
        <v>0</v>
      </c>
      <c r="G185" s="91">
        <f t="shared" si="23"/>
        <v>0</v>
      </c>
      <c r="H185" s="84"/>
      <c r="I185" s="13"/>
      <c r="J185" s="13">
        <f t="shared" si="20"/>
        <v>0</v>
      </c>
    </row>
    <row r="186" spans="2:11" customFormat="1" hidden="1" outlineLevel="1">
      <c r="B186" s="93"/>
      <c r="C186" s="94"/>
      <c r="D186" s="95"/>
      <c r="E186" s="95">
        <f t="shared" si="21"/>
        <v>0</v>
      </c>
      <c r="F186" s="90">
        <f t="shared" si="22"/>
        <v>0</v>
      </c>
      <c r="G186" s="91">
        <f t="shared" si="23"/>
        <v>0</v>
      </c>
      <c r="H186" s="84"/>
      <c r="I186" s="13"/>
      <c r="J186" s="13">
        <f t="shared" si="20"/>
        <v>0</v>
      </c>
    </row>
    <row r="187" spans="2:11" customFormat="1" hidden="1" outlineLevel="1">
      <c r="B187" s="93"/>
      <c r="C187" s="94"/>
      <c r="D187" s="95"/>
      <c r="E187" s="95">
        <f t="shared" si="21"/>
        <v>0</v>
      </c>
      <c r="F187" s="90">
        <f t="shared" si="22"/>
        <v>0</v>
      </c>
      <c r="G187" s="91">
        <f t="shared" si="23"/>
        <v>0</v>
      </c>
      <c r="H187" s="84"/>
      <c r="I187" s="13"/>
      <c r="J187" s="13">
        <f t="shared" si="20"/>
        <v>0</v>
      </c>
    </row>
    <row r="188" spans="2:11" customFormat="1" hidden="1" outlineLevel="1">
      <c r="B188" s="93"/>
      <c r="C188" s="94"/>
      <c r="D188" s="95"/>
      <c r="E188" s="95">
        <f t="shared" si="21"/>
        <v>0</v>
      </c>
      <c r="F188" s="90">
        <f t="shared" si="22"/>
        <v>0</v>
      </c>
      <c r="G188" s="91">
        <f t="shared" si="23"/>
        <v>0</v>
      </c>
      <c r="H188" s="84"/>
      <c r="J188" s="13">
        <f t="shared" si="20"/>
        <v>0</v>
      </c>
    </row>
    <row r="189" spans="2:11" customFormat="1" hidden="1" outlineLevel="1">
      <c r="B189" s="93"/>
      <c r="C189" s="94"/>
      <c r="D189" s="92"/>
      <c r="E189" s="95">
        <f t="shared" si="21"/>
        <v>0</v>
      </c>
      <c r="F189" s="90">
        <f t="shared" si="22"/>
        <v>0</v>
      </c>
      <c r="G189" s="91">
        <f t="shared" ref="G189" si="24">F189*0.2</f>
        <v>0</v>
      </c>
      <c r="H189" s="84"/>
      <c r="J189" s="13">
        <f t="shared" si="20"/>
        <v>0</v>
      </c>
    </row>
    <row r="190" spans="2:11" customFormat="1" hidden="1" outlineLevel="1">
      <c r="B190" s="93"/>
      <c r="C190" s="94"/>
      <c r="D190" s="94"/>
      <c r="E190" s="95"/>
      <c r="F190" s="90"/>
      <c r="G190" s="95"/>
      <c r="H190" s="84"/>
    </row>
    <row r="191" spans="2:11" customFormat="1" collapsed="1">
      <c r="B191" s="1"/>
      <c r="C191" s="35" t="s">
        <v>12</v>
      </c>
      <c r="D191" s="35"/>
      <c r="E191" s="46">
        <f>SUM(E125:E190)</f>
        <v>61524.65</v>
      </c>
      <c r="F191" s="46">
        <f>SUM(F125:F190)</f>
        <v>44791.849999999991</v>
      </c>
      <c r="G191" s="46">
        <f>ROUND(SUM(G125:G190),0)</f>
        <v>8958</v>
      </c>
      <c r="H191" s="75"/>
      <c r="K191">
        <v>445661</v>
      </c>
    </row>
    <row r="192" spans="2:11" customFormat="1" ht="15.75" thickBot="1">
      <c r="B192" s="1"/>
      <c r="C192" s="3"/>
      <c r="D192" s="3"/>
      <c r="E192" s="51"/>
      <c r="F192" s="51"/>
      <c r="G192" s="51"/>
      <c r="H192" s="75"/>
    </row>
    <row r="193" spans="2:11" customFormat="1" ht="15.75" thickBot="1">
      <c r="B193" s="188" t="s">
        <v>76</v>
      </c>
      <c r="C193" s="189"/>
      <c r="D193" s="189"/>
      <c r="E193" s="189"/>
      <c r="F193" s="189"/>
      <c r="G193" s="190"/>
      <c r="H193" s="5"/>
    </row>
    <row r="194" spans="2:11" customFormat="1">
      <c r="B194" s="3" t="s">
        <v>933</v>
      </c>
      <c r="E194" s="6"/>
      <c r="F194" s="6"/>
      <c r="G194" s="6"/>
      <c r="H194" s="6"/>
    </row>
    <row r="195" spans="2:11" customFormat="1">
      <c r="B195" s="36" t="s">
        <v>73</v>
      </c>
      <c r="C195" s="35" t="s">
        <v>16</v>
      </c>
      <c r="D195" s="35" t="s">
        <v>0</v>
      </c>
      <c r="E195" s="37" t="s">
        <v>2</v>
      </c>
      <c r="F195" s="37" t="s">
        <v>3</v>
      </c>
      <c r="G195" s="37" t="s">
        <v>4</v>
      </c>
      <c r="H195" s="6"/>
    </row>
    <row r="196" spans="2:11" customFormat="1">
      <c r="B196" s="38">
        <v>44957</v>
      </c>
      <c r="C196" s="146" t="s">
        <v>625</v>
      </c>
      <c r="D196" s="38" t="s">
        <v>1020</v>
      </c>
      <c r="E196" s="40"/>
      <c r="F196" s="40">
        <v>5760</v>
      </c>
      <c r="G196" s="40">
        <v>1152</v>
      </c>
      <c r="H196" s="74"/>
    </row>
    <row r="197" spans="2:11" customFormat="1">
      <c r="B197" s="38">
        <v>44957</v>
      </c>
      <c r="C197" s="146" t="s">
        <v>625</v>
      </c>
      <c r="D197" s="38" t="s">
        <v>1021</v>
      </c>
      <c r="E197" s="40"/>
      <c r="F197" s="40">
        <v>15993</v>
      </c>
      <c r="G197" s="40">
        <v>3198.6</v>
      </c>
      <c r="H197" s="74"/>
    </row>
    <row r="198" spans="2:11" customFormat="1">
      <c r="B198" s="38">
        <v>44957</v>
      </c>
      <c r="C198" s="146" t="s">
        <v>625</v>
      </c>
      <c r="D198" s="38" t="s">
        <v>1022</v>
      </c>
      <c r="E198" s="40"/>
      <c r="F198" s="40">
        <v>3150</v>
      </c>
      <c r="G198" s="40">
        <v>630</v>
      </c>
      <c r="H198" s="74"/>
    </row>
    <row r="199" spans="2:11" customFormat="1">
      <c r="B199" s="38"/>
      <c r="C199" s="146"/>
      <c r="D199" s="38"/>
      <c r="E199" s="40"/>
      <c r="F199" s="40"/>
      <c r="G199" s="40"/>
      <c r="H199" s="74"/>
    </row>
    <row r="200" spans="2:11" customFormat="1">
      <c r="B200" s="38"/>
      <c r="C200" s="146"/>
      <c r="D200" s="38"/>
      <c r="E200" s="40"/>
      <c r="F200" s="40"/>
      <c r="G200" s="40"/>
      <c r="H200" s="74"/>
    </row>
    <row r="201" spans="2:11" customFormat="1">
      <c r="B201" s="38"/>
      <c r="C201" s="146"/>
      <c r="D201" s="38"/>
      <c r="E201" s="40"/>
      <c r="F201" s="40"/>
      <c r="G201" s="40"/>
      <c r="H201" s="74"/>
    </row>
    <row r="202" spans="2:11" customFormat="1">
      <c r="B202" s="38"/>
      <c r="C202" s="39"/>
      <c r="D202" s="38"/>
      <c r="E202" s="40"/>
      <c r="F202" s="40"/>
      <c r="G202" s="40"/>
      <c r="H202" s="13"/>
    </row>
    <row r="203" spans="2:11" customFormat="1">
      <c r="B203" s="8"/>
      <c r="C203" s="35" t="s">
        <v>12</v>
      </c>
      <c r="D203" s="35"/>
      <c r="E203" s="46">
        <f>SUM(E202:E202)</f>
        <v>0</v>
      </c>
      <c r="F203" s="46">
        <f>ROUND(SUM(F196:F202),0)</f>
        <v>24903</v>
      </c>
      <c r="G203" s="142">
        <f>SUM(G196:G202)</f>
        <v>4980.6000000000004</v>
      </c>
      <c r="H203" s="75"/>
      <c r="K203" t="s">
        <v>302</v>
      </c>
    </row>
    <row r="204" spans="2:11" customFormat="1">
      <c r="B204" s="1"/>
      <c r="C204" s="3"/>
      <c r="D204" s="3"/>
      <c r="E204" s="51"/>
      <c r="F204" s="51"/>
      <c r="G204" s="51"/>
      <c r="H204" s="75"/>
    </row>
    <row r="205" spans="2:11" customFormat="1">
      <c r="B205" s="1"/>
      <c r="C205" s="3"/>
      <c r="D205" s="3"/>
      <c r="E205" s="51"/>
      <c r="F205" s="51"/>
      <c r="G205" s="51"/>
      <c r="H205" s="75"/>
    </row>
    <row r="206" spans="2:11" customFormat="1" ht="15.75" thickBot="1">
      <c r="B206" s="1"/>
      <c r="E206" s="15"/>
      <c r="F206" s="15"/>
      <c r="G206" s="15"/>
      <c r="H206" s="81"/>
    </row>
    <row r="207" spans="2:11" customFormat="1" ht="15.75" thickBot="1">
      <c r="B207" s="188" t="s">
        <v>6</v>
      </c>
      <c r="C207" s="189"/>
      <c r="D207" s="189"/>
      <c r="E207" s="189"/>
      <c r="F207" s="189"/>
      <c r="G207" s="190"/>
      <c r="H207" s="5"/>
    </row>
    <row r="208" spans="2:11" customFormat="1">
      <c r="B208" s="135"/>
      <c r="C208" s="135"/>
      <c r="D208" s="135"/>
      <c r="E208" s="135"/>
      <c r="F208" s="135"/>
      <c r="G208" s="135"/>
      <c r="H208" s="5"/>
    </row>
    <row r="209" spans="2:11" customFormat="1">
      <c r="B209" s="3" t="s">
        <v>694</v>
      </c>
      <c r="C209" s="3"/>
      <c r="D209" s="3"/>
      <c r="E209" s="6"/>
      <c r="F209" s="6"/>
      <c r="G209" s="6"/>
      <c r="H209" s="5"/>
    </row>
    <row r="210" spans="2:11" customFormat="1">
      <c r="B210" s="1"/>
      <c r="C210" s="3"/>
      <c r="D210" s="3"/>
      <c r="E210" s="6"/>
      <c r="F210" s="6"/>
      <c r="G210" s="6"/>
      <c r="H210" s="5"/>
    </row>
    <row r="211" spans="2:11" customFormat="1">
      <c r="B211" s="36" t="s">
        <v>73</v>
      </c>
      <c r="C211" s="35" t="s">
        <v>16</v>
      </c>
      <c r="D211" s="35" t="s">
        <v>0</v>
      </c>
      <c r="E211" s="37" t="s">
        <v>2</v>
      </c>
      <c r="F211" s="37" t="s">
        <v>3</v>
      </c>
      <c r="G211" s="37" t="s">
        <v>4</v>
      </c>
      <c r="H211" s="5"/>
    </row>
    <row r="212" spans="2:11" customFormat="1">
      <c r="B212" s="38"/>
      <c r="C212" s="43"/>
      <c r="D212" s="39"/>
      <c r="E212" s="41"/>
      <c r="F212" s="40"/>
      <c r="G212" s="44"/>
      <c r="H212" s="5"/>
    </row>
    <row r="213" spans="2:11" customFormat="1">
      <c r="B213" s="38"/>
      <c r="C213" s="43"/>
      <c r="D213" s="39"/>
      <c r="E213" s="40"/>
      <c r="F213" s="40"/>
      <c r="G213" s="44"/>
      <c r="H213" s="5"/>
    </row>
    <row r="214" spans="2:11" customFormat="1">
      <c r="B214" s="1"/>
      <c r="C214" s="43"/>
      <c r="D214" s="43"/>
      <c r="E214" s="40"/>
      <c r="F214" s="40"/>
      <c r="G214" s="44"/>
      <c r="H214" s="5"/>
    </row>
    <row r="215" spans="2:11" customFormat="1">
      <c r="B215" s="1"/>
      <c r="C215" s="35" t="s">
        <v>13</v>
      </c>
      <c r="D215" s="35"/>
      <c r="E215" s="37"/>
      <c r="F215" s="37">
        <f>F212+F213</f>
        <v>0</v>
      </c>
      <c r="G215" s="143">
        <f>ROUND(SUM(G212:G213),0)</f>
        <v>0</v>
      </c>
      <c r="H215" s="5"/>
    </row>
    <row r="216" spans="2:11" customFormat="1">
      <c r="B216" s="135"/>
      <c r="C216" s="135"/>
      <c r="D216" s="135"/>
      <c r="E216" s="135"/>
      <c r="F216" s="135"/>
      <c r="G216" s="135"/>
      <c r="H216" s="5"/>
    </row>
    <row r="217" spans="2:11" customFormat="1">
      <c r="B217" s="10" t="s">
        <v>695</v>
      </c>
      <c r="E217" s="6"/>
      <c r="F217" s="6"/>
      <c r="G217" s="6"/>
      <c r="H217" s="6"/>
    </row>
    <row r="218" spans="2:11" customFormat="1">
      <c r="B218" s="36" t="s">
        <v>73</v>
      </c>
      <c r="C218" s="35" t="s">
        <v>16</v>
      </c>
      <c r="D218" s="35" t="s">
        <v>0</v>
      </c>
      <c r="E218" s="37" t="s">
        <v>2</v>
      </c>
      <c r="F218" s="37" t="s">
        <v>3</v>
      </c>
      <c r="G218" s="37" t="s">
        <v>4</v>
      </c>
      <c r="H218" s="6"/>
    </row>
    <row r="219" spans="2:11" customFormat="1">
      <c r="B219" s="38">
        <v>44927</v>
      </c>
      <c r="C219" s="43" t="s">
        <v>1010</v>
      </c>
      <c r="D219" s="43" t="s">
        <v>1011</v>
      </c>
      <c r="E219" s="41"/>
      <c r="F219" s="132">
        <v>7056</v>
      </c>
      <c r="G219" s="44">
        <v>1411.2</v>
      </c>
      <c r="H219" s="76"/>
    </row>
    <row r="220" spans="2:11" customFormat="1">
      <c r="B220" s="38">
        <v>44927</v>
      </c>
      <c r="C220" s="43" t="s">
        <v>1010</v>
      </c>
      <c r="D220" s="43" t="s">
        <v>1012</v>
      </c>
      <c r="E220" s="41"/>
      <c r="F220" s="40">
        <v>7056</v>
      </c>
      <c r="G220" s="44">
        <v>1411.2</v>
      </c>
      <c r="H220" s="76"/>
    </row>
    <row r="221" spans="2:11" customFormat="1">
      <c r="B221" s="38">
        <v>44927</v>
      </c>
      <c r="C221" s="43" t="s">
        <v>163</v>
      </c>
      <c r="D221" s="43" t="s">
        <v>1013</v>
      </c>
      <c r="E221" s="41"/>
      <c r="F221" s="40">
        <v>6384</v>
      </c>
      <c r="G221" s="44">
        <v>1276.8</v>
      </c>
      <c r="H221" s="76"/>
    </row>
    <row r="222" spans="2:11" customFormat="1">
      <c r="B222" s="38">
        <v>44927</v>
      </c>
      <c r="C222" s="43" t="s">
        <v>163</v>
      </c>
      <c r="D222" s="43" t="s">
        <v>1014</v>
      </c>
      <c r="E222" s="41"/>
      <c r="F222" s="40">
        <v>6479</v>
      </c>
      <c r="G222" s="44">
        <v>1295.8</v>
      </c>
      <c r="H222" s="76"/>
    </row>
    <row r="223" spans="2:11" customFormat="1">
      <c r="B223" s="38">
        <v>44931</v>
      </c>
      <c r="C223" s="43" t="s">
        <v>535</v>
      </c>
      <c r="D223" s="43" t="s">
        <v>944</v>
      </c>
      <c r="E223" s="41"/>
      <c r="F223" s="40">
        <v>3912.15</v>
      </c>
      <c r="G223" s="44">
        <v>782.43</v>
      </c>
      <c r="H223" s="76"/>
      <c r="K223" s="13">
        <f>F230-F54</f>
        <v>0</v>
      </c>
    </row>
    <row r="224" spans="2:11" customFormat="1">
      <c r="B224" s="38">
        <v>44945</v>
      </c>
      <c r="C224" s="43" t="s">
        <v>393</v>
      </c>
      <c r="D224" s="43" t="s">
        <v>1015</v>
      </c>
      <c r="E224" s="41"/>
      <c r="F224" s="40">
        <v>1834</v>
      </c>
      <c r="G224" s="44">
        <v>366.8</v>
      </c>
      <c r="H224" s="76"/>
    </row>
    <row r="225" spans="2:11" customFormat="1">
      <c r="B225" s="38">
        <v>44957</v>
      </c>
      <c r="C225" s="43" t="s">
        <v>163</v>
      </c>
      <c r="D225" s="43" t="s">
        <v>1016</v>
      </c>
      <c r="E225" s="41"/>
      <c r="F225" s="132">
        <v>6080</v>
      </c>
      <c r="G225" s="44">
        <v>1216</v>
      </c>
      <c r="H225" s="76"/>
    </row>
    <row r="226" spans="2:11" customFormat="1">
      <c r="B226" s="38">
        <v>44957</v>
      </c>
      <c r="C226" s="43" t="s">
        <v>163</v>
      </c>
      <c r="D226" s="43" t="s">
        <v>1017</v>
      </c>
      <c r="E226" s="41"/>
      <c r="F226" s="40">
        <v>6080</v>
      </c>
      <c r="G226" s="44">
        <v>1216</v>
      </c>
      <c r="H226" s="76"/>
    </row>
    <row r="227" spans="2:11" customFormat="1" outlineLevel="1">
      <c r="B227" s="38">
        <v>44957</v>
      </c>
      <c r="C227" s="43" t="s">
        <v>163</v>
      </c>
      <c r="D227" s="43" t="s">
        <v>1018</v>
      </c>
      <c r="E227" s="41"/>
      <c r="F227" s="40">
        <v>6289</v>
      </c>
      <c r="G227" s="44">
        <v>1257.8</v>
      </c>
      <c r="H227" s="76"/>
    </row>
    <row r="228" spans="2:11" customFormat="1" outlineLevel="1">
      <c r="B228" s="38">
        <v>44927</v>
      </c>
      <c r="C228" s="146" t="s">
        <v>163</v>
      </c>
      <c r="D228" s="38" t="s">
        <v>1019</v>
      </c>
      <c r="E228" s="40"/>
      <c r="F228" s="40">
        <v>6384</v>
      </c>
      <c r="G228" s="40">
        <v>1276.8</v>
      </c>
      <c r="H228" s="76"/>
    </row>
    <row r="229" spans="2:11" customFormat="1" outlineLevel="1">
      <c r="B229" s="38"/>
      <c r="C229" s="43"/>
      <c r="D229" s="43"/>
      <c r="E229" s="40"/>
      <c r="F229" s="41"/>
      <c r="G229" s="44"/>
      <c r="H229" s="76"/>
      <c r="J229" s="9"/>
    </row>
    <row r="230" spans="2:11" customFormat="1">
      <c r="B230" s="1"/>
      <c r="C230" s="35" t="s">
        <v>13</v>
      </c>
      <c r="D230" s="35"/>
      <c r="E230" s="37"/>
      <c r="F230" s="37">
        <f>SUM(F219:F229)</f>
        <v>57554.15</v>
      </c>
      <c r="G230" s="143">
        <f>SUM(G219:G229)</f>
        <v>11510.829999999998</v>
      </c>
      <c r="H230" s="6"/>
      <c r="K230" t="s">
        <v>303</v>
      </c>
    </row>
    <row r="231" spans="2:11" customFormat="1" ht="15.75" thickBot="1">
      <c r="B231" s="1"/>
      <c r="E231" s="13"/>
      <c r="F231" s="13"/>
      <c r="G231" s="13"/>
      <c r="H231" s="13"/>
    </row>
    <row r="232" spans="2:11" customFormat="1" ht="15.75" thickBot="1">
      <c r="B232" s="191" t="s">
        <v>285</v>
      </c>
      <c r="C232" s="192"/>
      <c r="D232" s="192"/>
      <c r="E232" s="20"/>
      <c r="F232" s="20"/>
      <c r="G232" s="21">
        <f>ROUND(G120+G191+G203+G215+G230,0)</f>
        <v>25639</v>
      </c>
      <c r="H232" s="79"/>
      <c r="I232" s="6" t="s">
        <v>286</v>
      </c>
    </row>
    <row r="233" spans="2:11" customFormat="1">
      <c r="B233" s="1"/>
      <c r="E233" s="13"/>
      <c r="F233" s="13"/>
      <c r="G233" s="13"/>
      <c r="H233" s="13"/>
      <c r="J233" s="12"/>
    </row>
    <row r="235" spans="2:11" customFormat="1">
      <c r="B235" s="1"/>
      <c r="C235" s="3" t="s">
        <v>8</v>
      </c>
      <c r="D235" s="3"/>
      <c r="E235" s="6"/>
      <c r="F235" s="6"/>
      <c r="G235" s="6">
        <v>0</v>
      </c>
      <c r="H235" s="6"/>
      <c r="I235" s="6" t="s">
        <v>289</v>
      </c>
      <c r="J235" s="9"/>
    </row>
    <row r="236" spans="2:11" customFormat="1" ht="15.75" thickBot="1">
      <c r="B236" s="1"/>
      <c r="C236" s="3"/>
      <c r="D236" s="3"/>
      <c r="E236" s="6"/>
      <c r="F236" s="6"/>
      <c r="G236" s="6"/>
      <c r="H236" s="6"/>
      <c r="J236" s="9"/>
    </row>
    <row r="237" spans="2:11" customFormat="1" ht="15.75" thickBot="1">
      <c r="B237" s="198" t="s">
        <v>287</v>
      </c>
      <c r="C237" s="199"/>
      <c r="D237" s="147"/>
      <c r="E237" s="103"/>
      <c r="F237" s="103"/>
      <c r="G237" s="104">
        <f>G90+G232+G235</f>
        <v>26608</v>
      </c>
      <c r="H237" s="79"/>
      <c r="I237" s="6" t="s">
        <v>288</v>
      </c>
    </row>
    <row r="238" spans="2:11" customFormat="1">
      <c r="B238" s="1"/>
      <c r="C238" s="3"/>
      <c r="D238" s="3"/>
      <c r="E238" s="6"/>
      <c r="F238" s="6"/>
      <c r="G238" s="6"/>
      <c r="H238" s="6"/>
    </row>
    <row r="239" spans="2:11" customFormat="1">
      <c r="B239" s="1"/>
      <c r="C239" s="3" t="s">
        <v>250</v>
      </c>
      <c r="D239" s="3"/>
      <c r="E239" s="6"/>
      <c r="F239" s="6"/>
      <c r="G239" s="16">
        <f>IF((G65-G237)&gt;0,(G65-G237),0)</f>
        <v>0</v>
      </c>
      <c r="H239" s="85"/>
      <c r="I239" s="6" t="s">
        <v>290</v>
      </c>
    </row>
    <row r="240" spans="2:11" customFormat="1">
      <c r="B240" s="1"/>
      <c r="C240" s="3"/>
      <c r="D240" s="3"/>
      <c r="E240" s="6"/>
      <c r="F240" s="6"/>
      <c r="G240" s="6"/>
      <c r="H240" s="6"/>
    </row>
    <row r="241" spans="2:9" customFormat="1">
      <c r="B241" s="1"/>
      <c r="C241" s="3" t="s">
        <v>9</v>
      </c>
      <c r="D241" s="3"/>
      <c r="E241" s="6"/>
      <c r="F241" s="6"/>
      <c r="G241" s="16">
        <f>IF((G65-G237)&lt;0,-(G65-G237),0)</f>
        <v>10117</v>
      </c>
      <c r="H241" s="85"/>
      <c r="I241" s="6" t="s">
        <v>291</v>
      </c>
    </row>
    <row r="243" spans="2:9" customFormat="1">
      <c r="B243" s="1"/>
      <c r="C243" s="3" t="s">
        <v>251</v>
      </c>
      <c r="D243" s="3"/>
      <c r="E243" s="13"/>
      <c r="F243" s="13"/>
      <c r="G243" s="6">
        <v>0</v>
      </c>
      <c r="H243" s="6"/>
      <c r="I243" s="6" t="s">
        <v>292</v>
      </c>
    </row>
    <row r="244" spans="2:9" customFormat="1">
      <c r="B244" s="1"/>
      <c r="C244" s="3"/>
      <c r="D244" s="3"/>
      <c r="E244" s="13"/>
      <c r="F244" s="13"/>
      <c r="G244" s="6"/>
      <c r="H244" s="6"/>
    </row>
    <row r="245" spans="2:9" customFormat="1">
      <c r="B245" s="1"/>
      <c r="C245" s="3" t="s">
        <v>252</v>
      </c>
      <c r="D245" s="3"/>
      <c r="E245" s="13"/>
      <c r="F245" s="13"/>
      <c r="G245" s="6">
        <f>+G241-G243</f>
        <v>10117</v>
      </c>
      <c r="H245" s="6"/>
      <c r="I245" s="6" t="s">
        <v>293</v>
      </c>
    </row>
  </sheetData>
  <autoFilter ref="B124:G189" xr:uid="{5F5CE3D6-D9ED-45D9-B16D-7C06CBDB9099}">
    <filterColumn colId="1">
      <filters>
        <filter val="BERTRANDT"/>
      </filters>
    </filterColumn>
  </autoFilter>
  <mergeCells count="13">
    <mergeCell ref="B237:C237"/>
    <mergeCell ref="B4:G4"/>
    <mergeCell ref="B65:D65"/>
    <mergeCell ref="B70:G70"/>
    <mergeCell ref="B90:D90"/>
    <mergeCell ref="B232:D232"/>
    <mergeCell ref="B6:G6"/>
    <mergeCell ref="B21:G21"/>
    <mergeCell ref="B31:G31"/>
    <mergeCell ref="B37:G37"/>
    <mergeCell ref="B79:G79"/>
    <mergeCell ref="B193:G193"/>
    <mergeCell ref="B207:G207"/>
  </mergeCells>
  <pageMargins left="0.7" right="0.7" top="0.75" bottom="0.75" header="0.3" footer="0.3"/>
  <pageSetup paperSize="9" scale="3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A9A3-5E33-4F94-93A0-4C6A70563F91}">
  <sheetPr filterMode="1"/>
  <dimension ref="A1:M245"/>
  <sheetViews>
    <sheetView showGridLines="0" zoomScaleNormal="100" zoomScaleSheetLayoutView="80" workbookViewId="0">
      <pane ySplit="8" topLeftCell="A221" activePane="bottomLeft" state="frozen"/>
      <selection pane="bottomLeft" activeCell="G237" sqref="G237"/>
    </sheetView>
  </sheetViews>
  <sheetFormatPr defaultColWidth="11.42578125" defaultRowHeight="15" outlineLevelRow="1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44958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/>
      <c r="C9" s="69" t="s">
        <v>110</v>
      </c>
      <c r="D9" s="38"/>
      <c r="E9" s="40"/>
      <c r="F9" s="148">
        <v>52233.21936000001</v>
      </c>
      <c r="G9" s="41"/>
    </row>
    <row r="10" spans="2:11">
      <c r="B10" s="53"/>
      <c r="C10" s="39" t="s">
        <v>297</v>
      </c>
      <c r="D10" s="106"/>
      <c r="E10" s="40"/>
      <c r="F10" s="148">
        <v>156699.65808000002</v>
      </c>
      <c r="G10" s="41"/>
    </row>
    <row r="11" spans="2:11">
      <c r="B11" s="53"/>
      <c r="C11" s="69" t="s">
        <v>564</v>
      </c>
      <c r="D11" s="106"/>
      <c r="E11" s="40"/>
      <c r="F11" s="148">
        <v>313399.31616000005</v>
      </c>
      <c r="G11" s="41"/>
    </row>
    <row r="12" spans="2:11">
      <c r="B12" s="53"/>
      <c r="C12" s="69"/>
      <c r="D12" s="106"/>
      <c r="E12" s="40"/>
      <c r="F12" s="148"/>
      <c r="G12" s="41"/>
    </row>
    <row r="13" spans="2:11">
      <c r="B13" s="53"/>
      <c r="C13" s="39"/>
      <c r="D13" s="106"/>
      <c r="E13" s="40"/>
      <c r="F13" s="41"/>
      <c r="G13" s="41"/>
    </row>
    <row r="14" spans="2:11">
      <c r="B14" s="53"/>
      <c r="C14" s="39"/>
      <c r="D14" s="106"/>
      <c r="E14" s="40"/>
      <c r="F14" s="41"/>
      <c r="G14" s="41"/>
    </row>
    <row r="15" spans="2:11">
      <c r="B15" s="53"/>
      <c r="C15" s="39"/>
      <c r="D15" s="106"/>
      <c r="E15" s="40"/>
      <c r="F15" s="41"/>
      <c r="G15" s="41"/>
    </row>
    <row r="16" spans="2:11">
      <c r="B16" s="53"/>
      <c r="C16" s="69"/>
      <c r="D16" s="106"/>
      <c r="E16" s="40"/>
      <c r="F16" s="148"/>
      <c r="G16" s="41"/>
    </row>
    <row r="17" spans="1:13">
      <c r="B17" s="53"/>
      <c r="C17" s="69"/>
      <c r="D17" s="106"/>
      <c r="E17" s="40"/>
      <c r="F17" s="148"/>
      <c r="G17" s="41"/>
    </row>
    <row r="18" spans="1:13">
      <c r="B18" s="53"/>
      <c r="C18" s="39"/>
      <c r="D18" s="106"/>
      <c r="E18" s="40"/>
      <c r="F18" s="41"/>
      <c r="G18" s="41"/>
    </row>
    <row r="19" spans="1:13" s="123" customFormat="1">
      <c r="A19" s="3"/>
      <c r="B19" s="8"/>
      <c r="C19" s="35" t="s">
        <v>12</v>
      </c>
      <c r="D19" s="35"/>
      <c r="E19" s="37"/>
      <c r="F19" s="37">
        <f>ROUND(SUM(F9:F18),0)</f>
        <v>522332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/>
      <c r="C24" s="39"/>
      <c r="D24" s="38"/>
      <c r="E24" s="40"/>
      <c r="F24" s="141"/>
      <c r="G24" s="40"/>
      <c r="H24" s="74"/>
      <c r="I24" s="52">
        <f>F24*0.2</f>
        <v>0</v>
      </c>
      <c r="J24" s="134"/>
    </row>
    <row r="25" spans="1:13">
      <c r="B25" s="38"/>
      <c r="C25" s="39"/>
      <c r="D25" s="38"/>
      <c r="E25" s="40"/>
      <c r="F25" s="141"/>
      <c r="G25" s="40"/>
      <c r="H25" s="74"/>
      <c r="I25" s="52">
        <f t="shared" ref="I25:I26" si="0">F25*0.2</f>
        <v>0</v>
      </c>
      <c r="J25" s="134"/>
    </row>
    <row r="26" spans="1:13">
      <c r="B26" s="38"/>
      <c r="C26" s="39"/>
      <c r="D26" s="38"/>
      <c r="E26" s="40"/>
      <c r="F26" s="141">
        <v>0</v>
      </c>
      <c r="G26" s="40"/>
      <c r="H26" s="74"/>
      <c r="I26" s="52">
        <f t="shared" si="0"/>
        <v>0</v>
      </c>
      <c r="J26" s="134"/>
    </row>
    <row r="27" spans="1:13" hidden="1" outlineLevel="1">
      <c r="B27" s="38"/>
      <c r="C27" s="39"/>
      <c r="D27" s="38"/>
      <c r="E27" s="40"/>
      <c r="F27" s="141"/>
      <c r="G27" s="40"/>
      <c r="H27" s="74"/>
      <c r="J27">
        <f t="shared" ref="J27" si="1">+F27*0.2</f>
        <v>0</v>
      </c>
    </row>
    <row r="28" spans="1:13" hidden="1" outlineLevel="1">
      <c r="B28" s="45"/>
      <c r="C28" s="39"/>
      <c r="D28" s="39"/>
      <c r="E28" s="41"/>
      <c r="F28" s="41"/>
      <c r="G28" s="41"/>
    </row>
    <row r="29" spans="1:13" collapsed="1">
      <c r="B29" s="8"/>
      <c r="C29" s="35" t="s">
        <v>12</v>
      </c>
      <c r="D29" s="35"/>
      <c r="E29" s="46">
        <f>SUM(E28:E28)</f>
        <v>0</v>
      </c>
      <c r="F29" s="86">
        <f>ROUND(SUM(F24:F28),0)</f>
        <v>0</v>
      </c>
      <c r="G29" s="142">
        <f>SUM(G24:G28)</f>
        <v>0</v>
      </c>
      <c r="H29" s="75"/>
      <c r="I29" s="6" t="s">
        <v>299</v>
      </c>
      <c r="K29" t="s">
        <v>302</v>
      </c>
    </row>
    <row r="30" spans="1:13" ht="15.75" thickBot="1">
      <c r="B30" s="8"/>
      <c r="C30" s="3"/>
      <c r="D30" s="3"/>
      <c r="E30" s="51"/>
      <c r="F30" s="51"/>
      <c r="G30" s="51"/>
      <c r="H30" s="75"/>
    </row>
    <row r="31" spans="1:13" ht="15.75" thickBot="1">
      <c r="B31" s="188" t="s">
        <v>78</v>
      </c>
      <c r="C31" s="189"/>
      <c r="D31" s="189"/>
      <c r="E31" s="189"/>
      <c r="F31" s="189"/>
      <c r="G31" s="190"/>
      <c r="H31" s="5"/>
    </row>
    <row r="32" spans="1:13">
      <c r="B32" s="3" t="s">
        <v>77</v>
      </c>
      <c r="E32" s="6"/>
      <c r="F32" s="6"/>
      <c r="G32" s="6"/>
      <c r="H32" s="6"/>
    </row>
    <row r="33" spans="1:13">
      <c r="B33" s="36" t="s">
        <v>73</v>
      </c>
      <c r="C33" s="35" t="s">
        <v>16</v>
      </c>
      <c r="D33" s="35" t="s">
        <v>0</v>
      </c>
      <c r="E33" s="37" t="s">
        <v>2</v>
      </c>
      <c r="F33" s="37" t="s">
        <v>3</v>
      </c>
      <c r="G33" s="37" t="s">
        <v>4</v>
      </c>
      <c r="H33" s="6"/>
      <c r="J33" s="9"/>
    </row>
    <row r="34" spans="1:13">
      <c r="B34" s="38"/>
      <c r="C34" s="39"/>
      <c r="D34" s="38"/>
      <c r="E34" s="40"/>
      <c r="F34" s="40"/>
      <c r="G34" s="40"/>
      <c r="H34" s="74"/>
      <c r="J34" s="9"/>
    </row>
    <row r="35" spans="1:13" s="123" customFormat="1">
      <c r="A35" s="3"/>
      <c r="B35" s="8"/>
      <c r="C35" s="35" t="s">
        <v>12</v>
      </c>
      <c r="D35" s="35"/>
      <c r="E35" s="46">
        <f>SUM(E34)</f>
        <v>0</v>
      </c>
      <c r="F35" s="46">
        <f>SUM(F34)</f>
        <v>0</v>
      </c>
      <c r="G35" s="46">
        <f>ROUND(SUM(G34),0)</f>
        <v>0</v>
      </c>
      <c r="H35" s="75"/>
      <c r="I35" s="3"/>
      <c r="J35" s="3"/>
      <c r="K35">
        <v>4457100</v>
      </c>
      <c r="M35" s="3"/>
    </row>
    <row r="36" spans="1:13" customFormat="1" ht="15.75" thickBot="1">
      <c r="B36" s="1"/>
      <c r="E36" s="13"/>
      <c r="F36" s="13"/>
      <c r="G36" s="13"/>
      <c r="H36" s="13"/>
    </row>
    <row r="37" spans="1:13" customFormat="1" ht="15.75" thickBot="1">
      <c r="B37" s="188" t="s">
        <v>6</v>
      </c>
      <c r="C37" s="189"/>
      <c r="D37" s="189"/>
      <c r="E37" s="189"/>
      <c r="F37" s="189"/>
      <c r="G37" s="190"/>
      <c r="H37" s="5"/>
      <c r="J37" s="6" t="s">
        <v>687</v>
      </c>
    </row>
    <row r="38" spans="1:13" customFormat="1">
      <c r="B38" s="10" t="s">
        <v>690</v>
      </c>
      <c r="E38" s="6"/>
      <c r="F38" s="6"/>
      <c r="G38" s="6"/>
      <c r="H38" s="6"/>
    </row>
    <row r="39" spans="1:13" customFormat="1">
      <c r="B39" s="36" t="s">
        <v>73</v>
      </c>
      <c r="C39" s="35" t="s">
        <v>16</v>
      </c>
      <c r="D39" s="35" t="s">
        <v>0</v>
      </c>
      <c r="E39" s="37" t="s">
        <v>2</v>
      </c>
      <c r="F39" s="37" t="s">
        <v>3</v>
      </c>
      <c r="G39" s="37" t="s">
        <v>4</v>
      </c>
      <c r="H39" s="6"/>
    </row>
    <row r="40" spans="1:13" customFormat="1">
      <c r="B40" s="38"/>
      <c r="C40" s="43"/>
      <c r="D40" s="39"/>
      <c r="E40" s="41"/>
      <c r="F40" s="141">
        <v>0</v>
      </c>
      <c r="G40" s="44"/>
      <c r="H40" s="76"/>
      <c r="I40" s="52">
        <f>F40*0.2</f>
        <v>0</v>
      </c>
      <c r="J40" s="134"/>
    </row>
    <row r="41" spans="1:13" customFormat="1">
      <c r="B41" s="38"/>
      <c r="C41" s="43"/>
      <c r="D41" s="39"/>
      <c r="E41" s="41"/>
      <c r="F41" s="141">
        <v>0</v>
      </c>
      <c r="G41" s="44"/>
      <c r="H41" s="76"/>
      <c r="I41" s="52">
        <f t="shared" ref="I41:I50" si="2">F41*0.2</f>
        <v>0</v>
      </c>
      <c r="J41" s="134"/>
    </row>
    <row r="42" spans="1:13" customFormat="1">
      <c r="B42" s="38"/>
      <c r="C42" s="43"/>
      <c r="D42" s="39"/>
      <c r="E42" s="41"/>
      <c r="F42" s="141">
        <v>0</v>
      </c>
      <c r="G42" s="44"/>
      <c r="H42" s="76"/>
      <c r="I42" s="52">
        <f t="shared" si="2"/>
        <v>0</v>
      </c>
      <c r="J42" s="134"/>
    </row>
    <row r="43" spans="1:13" customFormat="1">
      <c r="B43" s="38"/>
      <c r="C43" s="43"/>
      <c r="D43" s="39"/>
      <c r="E43" s="41"/>
      <c r="F43" s="141">
        <v>0</v>
      </c>
      <c r="G43" s="44"/>
      <c r="H43" s="76"/>
      <c r="I43" s="52">
        <f t="shared" si="2"/>
        <v>0</v>
      </c>
      <c r="J43" s="134"/>
    </row>
    <row r="44" spans="1:13" customFormat="1">
      <c r="B44" s="38"/>
      <c r="C44" s="43"/>
      <c r="D44" s="39"/>
      <c r="E44" s="41"/>
      <c r="F44" s="141">
        <v>0</v>
      </c>
      <c r="G44" s="44"/>
      <c r="H44" s="76"/>
      <c r="I44" s="52">
        <f t="shared" si="2"/>
        <v>0</v>
      </c>
      <c r="J44" s="134"/>
    </row>
    <row r="45" spans="1:13" customFormat="1">
      <c r="B45" s="38"/>
      <c r="C45" s="43"/>
      <c r="D45" s="39"/>
      <c r="E45" s="41"/>
      <c r="F45" s="141">
        <v>0</v>
      </c>
      <c r="G45" s="44"/>
      <c r="H45" s="76"/>
      <c r="I45" s="52">
        <f t="shared" si="2"/>
        <v>0</v>
      </c>
      <c r="J45" s="134"/>
    </row>
    <row r="46" spans="1:13" customFormat="1">
      <c r="B46" s="38"/>
      <c r="C46" s="43"/>
      <c r="D46" s="39"/>
      <c r="E46" s="41"/>
      <c r="F46" s="141">
        <v>0</v>
      </c>
      <c r="G46" s="44"/>
      <c r="H46" s="76"/>
      <c r="I46" s="52">
        <f t="shared" si="2"/>
        <v>0</v>
      </c>
      <c r="J46" s="134"/>
    </row>
    <row r="47" spans="1:13" customFormat="1">
      <c r="B47" s="38"/>
      <c r="C47" s="43"/>
      <c r="D47" s="39"/>
      <c r="E47" s="41"/>
      <c r="F47" s="141">
        <v>0</v>
      </c>
      <c r="G47" s="44"/>
      <c r="H47" s="76"/>
      <c r="I47" s="52">
        <f t="shared" si="2"/>
        <v>0</v>
      </c>
      <c r="J47" s="134"/>
    </row>
    <row r="48" spans="1:13" customFormat="1">
      <c r="B48" s="38"/>
      <c r="C48" s="43"/>
      <c r="D48" s="39"/>
      <c r="E48" s="41"/>
      <c r="F48" s="141">
        <v>0</v>
      </c>
      <c r="G48" s="44"/>
      <c r="H48" s="76"/>
      <c r="I48" s="52">
        <f t="shared" si="2"/>
        <v>0</v>
      </c>
      <c r="J48" s="134"/>
    </row>
    <row r="49" spans="2:11" customFormat="1">
      <c r="B49" s="38"/>
      <c r="C49" s="39"/>
      <c r="D49" s="39"/>
      <c r="E49" s="40"/>
      <c r="F49" s="141">
        <v>0</v>
      </c>
      <c r="G49" s="40"/>
      <c r="H49" s="74"/>
      <c r="I49" s="52">
        <f>F49*0.2</f>
        <v>0</v>
      </c>
      <c r="J49" s="134"/>
    </row>
    <row r="50" spans="2:11" customFormat="1" hidden="1" outlineLevel="1">
      <c r="B50" s="38"/>
      <c r="C50" s="43"/>
      <c r="D50" s="39"/>
      <c r="E50" s="41"/>
      <c r="F50" s="141"/>
      <c r="G50" s="44"/>
      <c r="H50" s="76"/>
      <c r="I50" s="52">
        <f t="shared" si="2"/>
        <v>0</v>
      </c>
      <c r="J50" s="134">
        <f t="shared" ref="J50" si="3">G50-I50</f>
        <v>0</v>
      </c>
    </row>
    <row r="51" spans="2:11" customFormat="1" hidden="1" outlineLevel="1">
      <c r="B51" s="38"/>
      <c r="C51" s="43"/>
      <c r="D51" s="39"/>
      <c r="E51" s="41"/>
      <c r="F51" s="141"/>
      <c r="G51" s="44"/>
      <c r="H51" s="76"/>
      <c r="I51" s="52"/>
      <c r="J51" s="134"/>
    </row>
    <row r="52" spans="2:11" customFormat="1" hidden="1" outlineLevel="1">
      <c r="B52" s="38"/>
      <c r="C52" s="43"/>
      <c r="D52" s="39"/>
      <c r="E52" s="41"/>
      <c r="F52" s="141"/>
      <c r="G52" s="44"/>
      <c r="H52" s="76"/>
      <c r="I52" s="52"/>
      <c r="J52" s="134"/>
    </row>
    <row r="53" spans="2:11" customFormat="1" hidden="1" outlineLevel="1">
      <c r="B53" s="1"/>
      <c r="C53" s="43"/>
      <c r="D53" s="43"/>
      <c r="E53" s="40"/>
      <c r="F53" s="40"/>
      <c r="G53" s="44"/>
      <c r="H53" s="76"/>
    </row>
    <row r="54" spans="2:11" customFormat="1" collapsed="1">
      <c r="B54" s="1"/>
      <c r="C54" s="35" t="s">
        <v>13</v>
      </c>
      <c r="D54" s="35"/>
      <c r="E54" s="37"/>
      <c r="F54" s="37">
        <f>SUM(F40:F52)</f>
        <v>0</v>
      </c>
      <c r="G54" s="143">
        <f>SUM(G40:G52)</f>
        <v>0</v>
      </c>
      <c r="H54" s="6"/>
      <c r="I54" s="6" t="s">
        <v>300</v>
      </c>
      <c r="K54" t="s">
        <v>303</v>
      </c>
    </row>
    <row r="55" spans="2:11" customFormat="1">
      <c r="B55" s="1"/>
      <c r="C55" s="3"/>
      <c r="D55" s="3"/>
      <c r="E55" s="6"/>
      <c r="F55" s="6"/>
      <c r="G55" s="6"/>
      <c r="H55" s="6"/>
      <c r="I55" s="6"/>
    </row>
    <row r="56" spans="2:11" customFormat="1">
      <c r="B56" s="3" t="s">
        <v>797</v>
      </c>
      <c r="C56" s="3"/>
      <c r="D56" s="3"/>
      <c r="E56" s="6"/>
      <c r="F56" s="6"/>
      <c r="G56" s="6"/>
      <c r="H56" s="6"/>
      <c r="I56" s="6"/>
    </row>
    <row r="57" spans="2:11" customFormat="1">
      <c r="B57" s="1"/>
      <c r="C57" s="3"/>
      <c r="D57" s="3"/>
      <c r="E57" s="6"/>
      <c r="F57" s="6"/>
      <c r="G57" s="6"/>
      <c r="H57" s="6"/>
      <c r="I57" s="6"/>
    </row>
    <row r="58" spans="2:11" customFormat="1">
      <c r="B58" s="36" t="s">
        <v>73</v>
      </c>
      <c r="C58" s="35" t="s">
        <v>16</v>
      </c>
      <c r="D58" s="35" t="s">
        <v>0</v>
      </c>
      <c r="E58" s="37" t="s">
        <v>2</v>
      </c>
      <c r="F58" s="37" t="s">
        <v>3</v>
      </c>
      <c r="G58" s="37" t="s">
        <v>4</v>
      </c>
      <c r="H58" s="6"/>
      <c r="I58" s="6"/>
    </row>
    <row r="59" spans="2:11" customFormat="1">
      <c r="B59" s="38"/>
      <c r="C59" s="43"/>
      <c r="D59" s="39"/>
      <c r="E59" s="41"/>
      <c r="F59" s="40"/>
      <c r="G59" s="44"/>
      <c r="H59" s="6"/>
      <c r="I59" s="6"/>
    </row>
    <row r="60" spans="2:11" customFormat="1">
      <c r="B60" s="38"/>
      <c r="C60" s="43"/>
      <c r="D60" s="39"/>
      <c r="E60" s="37"/>
      <c r="F60" s="41"/>
      <c r="G60" s="41"/>
      <c r="H60" s="6"/>
      <c r="I60" s="6"/>
      <c r="J60" s="134"/>
    </row>
    <row r="61" spans="2:11" customFormat="1">
      <c r="B61" s="38"/>
      <c r="D61" s="39"/>
      <c r="E61" s="43"/>
      <c r="F61" s="40"/>
      <c r="G61" s="44"/>
      <c r="H61" s="6"/>
      <c r="I61" s="6"/>
      <c r="J61" s="134"/>
    </row>
    <row r="62" spans="2:11" customFormat="1">
      <c r="B62" s="1"/>
      <c r="C62" s="43"/>
      <c r="D62" s="43"/>
      <c r="E62" s="40"/>
      <c r="F62" s="40"/>
      <c r="G62" s="44"/>
      <c r="H62" s="76"/>
    </row>
    <row r="63" spans="2:11" customFormat="1">
      <c r="B63" s="1"/>
      <c r="C63" s="35" t="s">
        <v>13</v>
      </c>
      <c r="D63" s="35"/>
      <c r="E63" s="37"/>
      <c r="F63" s="37">
        <f>F59+F60+F61</f>
        <v>0</v>
      </c>
      <c r="G63" s="143">
        <f>ROUND(SUM(G59:G61),0)</f>
        <v>0</v>
      </c>
      <c r="H63" s="6"/>
      <c r="I63" s="6" t="s">
        <v>689</v>
      </c>
      <c r="K63" t="s">
        <v>303</v>
      </c>
    </row>
    <row r="64" spans="2:11" customFormat="1" ht="16.5" customHeight="1" thickBot="1">
      <c r="B64" s="1"/>
      <c r="E64" s="13"/>
      <c r="F64" s="13"/>
      <c r="G64" s="13"/>
      <c r="H64" s="13"/>
    </row>
    <row r="65" spans="1:10" customFormat="1" ht="15.75" thickBot="1">
      <c r="B65" s="196" t="s">
        <v>415</v>
      </c>
      <c r="C65" s="197"/>
      <c r="D65" s="197"/>
      <c r="E65" s="17"/>
      <c r="F65" s="18">
        <f>F29+F54+F35+F63</f>
        <v>0</v>
      </c>
      <c r="G65" s="19">
        <f>ROUND((G29+G35+G54+G63),0)</f>
        <v>0</v>
      </c>
      <c r="H65" s="77"/>
      <c r="I65" s="6" t="s">
        <v>304</v>
      </c>
    </row>
    <row r="67" spans="1:10" customFormat="1" ht="15.75" thickBot="1">
      <c r="B67" s="129"/>
      <c r="C67" s="129"/>
      <c r="D67" s="129"/>
      <c r="E67" s="130"/>
      <c r="F67" s="131"/>
      <c r="G67" s="131"/>
      <c r="H67" s="13"/>
    </row>
    <row r="68" spans="1:10" customFormat="1" ht="15.75" thickBot="1">
      <c r="B68" s="23"/>
      <c r="C68" s="22"/>
      <c r="D68" s="22"/>
      <c r="E68" s="24"/>
      <c r="F68" s="24"/>
      <c r="G68" s="24"/>
      <c r="H68" s="13"/>
    </row>
    <row r="69" spans="1:10" customFormat="1" ht="15.75" thickBot="1">
      <c r="B69" s="1"/>
      <c r="E69" s="13"/>
      <c r="F69" s="13"/>
      <c r="G69" s="13"/>
      <c r="H69" s="13"/>
    </row>
    <row r="70" spans="1:10" customFormat="1" ht="15.75" thickBot="1">
      <c r="B70" s="188" t="s">
        <v>11</v>
      </c>
      <c r="C70" s="189"/>
      <c r="D70" s="189"/>
      <c r="E70" s="189"/>
      <c r="F70" s="189"/>
      <c r="G70" s="190"/>
      <c r="H70" s="5"/>
    </row>
    <row r="71" spans="1:10" customFormat="1">
      <c r="B71" s="54"/>
      <c r="C71" s="54"/>
      <c r="D71" s="54"/>
      <c r="E71" s="54"/>
      <c r="F71" s="54"/>
      <c r="G71" s="54"/>
      <c r="H71" s="5"/>
    </row>
    <row r="72" spans="1:10" customFormat="1">
      <c r="B72" s="3" t="s">
        <v>696</v>
      </c>
      <c r="C72" s="54"/>
      <c r="D72" s="54"/>
      <c r="E72" s="54"/>
      <c r="F72" s="54"/>
      <c r="G72" s="54"/>
      <c r="H72" s="5"/>
    </row>
    <row r="73" spans="1:10" customFormat="1">
      <c r="B73" s="54"/>
      <c r="C73" s="54"/>
      <c r="D73" s="54"/>
      <c r="E73" s="54"/>
      <c r="F73" s="54"/>
      <c r="G73" s="54"/>
      <c r="H73" s="5"/>
    </row>
    <row r="74" spans="1:10" customFormat="1">
      <c r="B74" s="36" t="s">
        <v>73</v>
      </c>
      <c r="C74" s="35" t="s">
        <v>16</v>
      </c>
      <c r="D74" s="35" t="s">
        <v>0</v>
      </c>
      <c r="E74" s="37" t="s">
        <v>2</v>
      </c>
      <c r="F74" s="37" t="s">
        <v>3</v>
      </c>
      <c r="G74" s="37" t="s">
        <v>4</v>
      </c>
      <c r="H74" s="6"/>
    </row>
    <row r="75" spans="1:10" customFormat="1">
      <c r="B75" s="72">
        <v>44964</v>
      </c>
      <c r="C75" s="72" t="s">
        <v>975</v>
      </c>
      <c r="D75" s="96" t="s">
        <v>1082</v>
      </c>
      <c r="E75" s="41">
        <f>_xlfn.XLOOKUP(D75,'401-02-23'!G:G,'401-02-23'!J:J)</f>
        <v>2949.51</v>
      </c>
      <c r="F75" s="40">
        <f>E75/1.2</f>
        <v>2457.9250000000002</v>
      </c>
      <c r="G75" s="91">
        <v>491.59</v>
      </c>
      <c r="H75" s="76"/>
      <c r="I75" s="13">
        <f>F75*0.2</f>
        <v>491.58500000000004</v>
      </c>
      <c r="J75" s="13">
        <f>G75-I75</f>
        <v>4.9999999999386091E-3</v>
      </c>
    </row>
    <row r="76" spans="1:10" customFormat="1">
      <c r="A76" t="s">
        <v>1073</v>
      </c>
      <c r="B76" s="102"/>
      <c r="C76" s="39"/>
      <c r="D76" s="55"/>
      <c r="E76" s="41">
        <f>F76*1.2</f>
        <v>0</v>
      </c>
      <c r="F76" s="40">
        <f>G76/0.2</f>
        <v>0</v>
      </c>
      <c r="G76" s="44"/>
      <c r="H76" s="76"/>
    </row>
    <row r="77" spans="1:10" customFormat="1">
      <c r="B77" s="54"/>
      <c r="C77" s="35" t="s">
        <v>12</v>
      </c>
      <c r="D77" s="35"/>
      <c r="E77" s="46">
        <f>SUM(E75:E76)</f>
        <v>2949.51</v>
      </c>
      <c r="F77" s="46">
        <f>SUM(F75:F76)</f>
        <v>2457.9250000000002</v>
      </c>
      <c r="G77" s="46">
        <f>SUM(G75:G76)</f>
        <v>491.59</v>
      </c>
      <c r="H77" s="75"/>
      <c r="I77">
        <v>445620</v>
      </c>
    </row>
    <row r="78" spans="1:10" customFormat="1" ht="15.75" thickBot="1">
      <c r="B78" s="54"/>
      <c r="C78" s="3"/>
      <c r="D78" s="3"/>
      <c r="E78" s="51"/>
      <c r="F78" s="51"/>
      <c r="G78" s="51"/>
      <c r="H78" s="75"/>
      <c r="I78" s="6"/>
    </row>
    <row r="79" spans="1:10" customFormat="1" ht="15.75" thickBot="1">
      <c r="B79" s="188" t="s">
        <v>6</v>
      </c>
      <c r="C79" s="189"/>
      <c r="D79" s="189"/>
      <c r="E79" s="189"/>
      <c r="F79" s="189"/>
      <c r="G79" s="190"/>
      <c r="H79" s="75"/>
      <c r="I79" s="6"/>
    </row>
    <row r="80" spans="1:10" customFormat="1">
      <c r="B80" s="54"/>
      <c r="C80" s="3"/>
      <c r="D80" s="3"/>
      <c r="E80" s="51"/>
      <c r="F80" s="51"/>
      <c r="G80" s="51"/>
      <c r="H80" s="75"/>
      <c r="I80" s="6"/>
    </row>
    <row r="81" spans="2:12" customFormat="1">
      <c r="B81" s="3" t="s">
        <v>697</v>
      </c>
      <c r="C81" s="3"/>
      <c r="D81" s="3"/>
      <c r="E81" s="6"/>
      <c r="F81" s="6"/>
      <c r="G81" s="6"/>
      <c r="H81" s="75"/>
      <c r="I81" s="6"/>
    </row>
    <row r="82" spans="2:12" customFormat="1">
      <c r="B82" s="1"/>
      <c r="C82" s="3"/>
      <c r="D82" s="3"/>
      <c r="E82" s="6"/>
      <c r="F82" s="6"/>
      <c r="G82" s="6"/>
      <c r="H82" s="75"/>
      <c r="I82" s="6"/>
    </row>
    <row r="83" spans="2:12" customFormat="1">
      <c r="B83" s="36" t="s">
        <v>73</v>
      </c>
      <c r="C83" s="35" t="s">
        <v>16</v>
      </c>
      <c r="D83" s="35" t="s">
        <v>0</v>
      </c>
      <c r="E83" s="37" t="s">
        <v>2</v>
      </c>
      <c r="F83" s="37" t="s">
        <v>3</v>
      </c>
      <c r="G83" s="37" t="s">
        <v>4</v>
      </c>
      <c r="H83" s="75"/>
      <c r="I83" s="6"/>
    </row>
    <row r="84" spans="2:12" customFormat="1">
      <c r="B84" s="38"/>
      <c r="C84" s="43"/>
      <c r="D84" s="39"/>
      <c r="E84" s="6"/>
      <c r="F84" s="6"/>
      <c r="G84" s="140"/>
      <c r="H84" s="75"/>
      <c r="I84" s="6"/>
    </row>
    <row r="85" spans="2:12" customFormat="1">
      <c r="B85" s="1"/>
      <c r="C85" s="43"/>
      <c r="D85" s="43"/>
      <c r="E85" s="40"/>
      <c r="F85" s="40"/>
      <c r="G85" s="44"/>
      <c r="H85" s="75"/>
      <c r="I85" s="6"/>
    </row>
    <row r="86" spans="2:12" customFormat="1">
      <c r="B86" s="1"/>
      <c r="C86" s="35" t="s">
        <v>13</v>
      </c>
      <c r="D86" s="35"/>
      <c r="E86" s="37"/>
      <c r="F86" s="37">
        <f>F84</f>
        <v>0</v>
      </c>
      <c r="G86" s="143">
        <f>ROUND(SUM(G84),0)</f>
        <v>0</v>
      </c>
      <c r="H86" s="75"/>
      <c r="I86" s="6"/>
    </row>
    <row r="87" spans="2:12" customFormat="1">
      <c r="B87" s="54"/>
      <c r="C87" s="3"/>
      <c r="D87" s="3"/>
      <c r="E87" s="51"/>
      <c r="F87" s="51"/>
      <c r="G87" s="51"/>
      <c r="H87" s="75"/>
      <c r="I87" s="6"/>
    </row>
    <row r="88" spans="2:12" customFormat="1">
      <c r="B88" s="54"/>
      <c r="C88" s="3"/>
      <c r="D88" s="3"/>
      <c r="E88" s="51"/>
      <c r="F88" s="51"/>
      <c r="G88" s="51"/>
      <c r="H88" s="75"/>
      <c r="I88" s="6"/>
    </row>
    <row r="89" spans="2:12" customFormat="1" ht="15.75" thickBot="1">
      <c r="B89" s="54"/>
      <c r="C89" s="3"/>
      <c r="D89" s="3"/>
      <c r="E89" s="51"/>
      <c r="F89" s="51"/>
      <c r="G89" s="58"/>
      <c r="H89" s="78"/>
      <c r="I89" s="6"/>
    </row>
    <row r="90" spans="2:12" customFormat="1" ht="15.75" thickBot="1">
      <c r="B90" s="191" t="s">
        <v>284</v>
      </c>
      <c r="C90" s="192"/>
      <c r="D90" s="192"/>
      <c r="E90" s="20"/>
      <c r="F90" s="20"/>
      <c r="G90" s="21">
        <f>ROUND(G77+G86,0)</f>
        <v>492</v>
      </c>
      <c r="H90" s="79"/>
      <c r="I90" s="6" t="s">
        <v>256</v>
      </c>
      <c r="K90">
        <v>445620</v>
      </c>
    </row>
    <row r="91" spans="2:12" customFormat="1">
      <c r="B91" s="54"/>
      <c r="C91" s="3"/>
      <c r="D91" s="3"/>
      <c r="E91" s="51"/>
      <c r="F91" s="51"/>
      <c r="G91" s="58"/>
      <c r="H91" s="78"/>
      <c r="I91" s="6"/>
    </row>
    <row r="92" spans="2:12" customFormat="1">
      <c r="B92" s="54"/>
      <c r="C92" s="3"/>
      <c r="D92" s="3"/>
      <c r="E92" s="51"/>
      <c r="F92" s="51"/>
      <c r="G92" s="58"/>
      <c r="H92" s="78"/>
    </row>
    <row r="93" spans="2:12" customFormat="1">
      <c r="B93" s="3" t="s">
        <v>255</v>
      </c>
      <c r="C93" s="3"/>
      <c r="D93" s="3"/>
      <c r="E93" s="51"/>
      <c r="F93" s="51"/>
      <c r="G93" s="58"/>
      <c r="H93" s="78"/>
    </row>
    <row r="94" spans="2:12" customFormat="1">
      <c r="B94" s="54"/>
      <c r="C94" s="3"/>
      <c r="D94" s="3"/>
      <c r="E94" s="51"/>
      <c r="F94" s="51"/>
      <c r="G94" s="58"/>
      <c r="H94" s="78"/>
    </row>
    <row r="95" spans="2:12" customFormat="1">
      <c r="B95" s="36" t="s">
        <v>73</v>
      </c>
      <c r="C95" s="35" t="s">
        <v>16</v>
      </c>
      <c r="D95" s="35" t="s">
        <v>0</v>
      </c>
      <c r="E95" s="37" t="s">
        <v>2</v>
      </c>
      <c r="F95" s="37" t="s">
        <v>3</v>
      </c>
      <c r="G95" s="37" t="s">
        <v>4</v>
      </c>
      <c r="H95" s="6"/>
    </row>
    <row r="96" spans="2:12" customFormat="1">
      <c r="B96" s="57">
        <v>44958</v>
      </c>
      <c r="C96" s="39" t="s">
        <v>1211</v>
      </c>
      <c r="D96" s="55" t="s">
        <v>1212</v>
      </c>
      <c r="E96" s="41">
        <v>31.97</v>
      </c>
      <c r="F96" s="40">
        <f t="shared" ref="F96:F119" si="4">G96/0.2</f>
        <v>8.35</v>
      </c>
      <c r="G96" s="117">
        <v>1.67</v>
      </c>
      <c r="H96" s="80"/>
      <c r="I96" s="13">
        <f>E96/1.2*0.2</f>
        <v>5.3283333333333331</v>
      </c>
      <c r="J96" s="144">
        <f>G96-I96</f>
        <v>-3.6583333333333332</v>
      </c>
      <c r="K96" s="145" t="s">
        <v>1620</v>
      </c>
      <c r="L96" s="145"/>
    </row>
    <row r="97" spans="2:12" customFormat="1">
      <c r="B97" s="57">
        <v>44958</v>
      </c>
      <c r="C97" s="39" t="s">
        <v>972</v>
      </c>
      <c r="D97" s="56" t="s">
        <v>1214</v>
      </c>
      <c r="E97" s="41">
        <v>14.71</v>
      </c>
      <c r="F97" s="40">
        <f t="shared" si="4"/>
        <v>12.399999999999999</v>
      </c>
      <c r="G97" s="117">
        <v>2.48</v>
      </c>
      <c r="H97" s="80"/>
      <c r="I97" s="13">
        <f t="shared" ref="I97:I119" si="5">E97/1.2*0.2</f>
        <v>2.4516666666666671</v>
      </c>
      <c r="J97" s="13">
        <f t="shared" ref="J97:J119" si="6">G97-I97</f>
        <v>2.8333333333332877E-2</v>
      </c>
    </row>
    <row r="98" spans="2:12" customFormat="1">
      <c r="B98" s="57">
        <v>44958</v>
      </c>
      <c r="C98" s="39" t="s">
        <v>972</v>
      </c>
      <c r="D98" s="56" t="s">
        <v>1216</v>
      </c>
      <c r="E98" s="41">
        <v>15.76</v>
      </c>
      <c r="F98" s="40">
        <f t="shared" si="4"/>
        <v>13.149999999999999</v>
      </c>
      <c r="G98" s="117">
        <v>2.63</v>
      </c>
      <c r="H98" s="80"/>
      <c r="I98" s="13">
        <f>E98/1.2*0.2</f>
        <v>2.6266666666666669</v>
      </c>
      <c r="J98" s="13">
        <f>G98-I98</f>
        <v>3.3333333333329662E-3</v>
      </c>
    </row>
    <row r="99" spans="2:12" customFormat="1">
      <c r="B99" s="57">
        <v>44958</v>
      </c>
      <c r="C99" s="39" t="s">
        <v>126</v>
      </c>
      <c r="D99" s="56" t="s">
        <v>1220</v>
      </c>
      <c r="E99" s="41">
        <v>180</v>
      </c>
      <c r="F99" s="40">
        <f t="shared" si="4"/>
        <v>150</v>
      </c>
      <c r="G99" s="117">
        <v>30</v>
      </c>
      <c r="H99" s="80"/>
      <c r="I99" s="13">
        <f t="shared" si="5"/>
        <v>30</v>
      </c>
      <c r="J99" s="13">
        <f t="shared" si="6"/>
        <v>0</v>
      </c>
    </row>
    <row r="100" spans="2:12" customFormat="1">
      <c r="B100" s="57">
        <v>44958</v>
      </c>
      <c r="C100" s="39" t="s">
        <v>97</v>
      </c>
      <c r="D100" s="56" t="s">
        <v>1225</v>
      </c>
      <c r="E100" s="41">
        <v>57.6</v>
      </c>
      <c r="F100" s="40">
        <f t="shared" si="4"/>
        <v>47.999999999999993</v>
      </c>
      <c r="G100" s="68">
        <v>9.6</v>
      </c>
      <c r="H100" s="80"/>
      <c r="I100" s="13">
        <f t="shared" si="5"/>
        <v>9.6000000000000014</v>
      </c>
      <c r="J100" s="13">
        <f t="shared" si="6"/>
        <v>0</v>
      </c>
    </row>
    <row r="101" spans="2:12" customFormat="1">
      <c r="B101" s="57">
        <v>44958</v>
      </c>
      <c r="C101" s="39" t="s">
        <v>97</v>
      </c>
      <c r="D101" s="56" t="s">
        <v>1227</v>
      </c>
      <c r="E101" s="41">
        <v>57.6</v>
      </c>
      <c r="F101" s="40">
        <f t="shared" si="4"/>
        <v>47.999999999999993</v>
      </c>
      <c r="G101" s="68">
        <v>9.6</v>
      </c>
      <c r="H101" s="80"/>
      <c r="I101" s="13">
        <f t="shared" si="5"/>
        <v>9.6000000000000014</v>
      </c>
      <c r="J101" s="13">
        <f t="shared" si="6"/>
        <v>0</v>
      </c>
    </row>
    <row r="102" spans="2:12" customFormat="1">
      <c r="B102" s="57">
        <v>44958</v>
      </c>
      <c r="C102" s="39" t="s">
        <v>97</v>
      </c>
      <c r="D102" s="56" t="s">
        <v>1228</v>
      </c>
      <c r="E102" s="41">
        <v>57.6</v>
      </c>
      <c r="F102" s="40">
        <f t="shared" si="4"/>
        <v>47.999999999999993</v>
      </c>
      <c r="G102" s="68">
        <v>9.6</v>
      </c>
      <c r="H102" s="80"/>
      <c r="I102" s="13">
        <f t="shared" si="5"/>
        <v>9.6000000000000014</v>
      </c>
      <c r="J102" s="13">
        <f t="shared" si="6"/>
        <v>0</v>
      </c>
    </row>
    <row r="103" spans="2:12" customFormat="1">
      <c r="B103" s="57">
        <v>44958</v>
      </c>
      <c r="C103" s="39" t="s">
        <v>97</v>
      </c>
      <c r="D103" s="56" t="s">
        <v>1233</v>
      </c>
      <c r="E103" s="41">
        <v>254.35</v>
      </c>
      <c r="F103" s="40">
        <f t="shared" si="4"/>
        <v>211.95</v>
      </c>
      <c r="G103" s="68">
        <v>42.39</v>
      </c>
      <c r="H103" s="80"/>
      <c r="I103" s="13">
        <f t="shared" si="5"/>
        <v>42.391666666666673</v>
      </c>
      <c r="J103" s="13">
        <f t="shared" si="6"/>
        <v>-1.6666666666722563E-3</v>
      </c>
    </row>
    <row r="104" spans="2:12" customFormat="1">
      <c r="B104" s="57">
        <v>44958</v>
      </c>
      <c r="C104" s="39" t="s">
        <v>97</v>
      </c>
      <c r="D104" s="56" t="s">
        <v>1234</v>
      </c>
      <c r="E104" s="41">
        <v>3268.16</v>
      </c>
      <c r="F104" s="40">
        <f t="shared" si="4"/>
        <v>2723.4500000000003</v>
      </c>
      <c r="G104" s="68">
        <v>544.69000000000005</v>
      </c>
      <c r="H104" s="80"/>
      <c r="I104" s="13">
        <f t="shared" si="5"/>
        <v>544.69333333333338</v>
      </c>
      <c r="J104" s="13">
        <f t="shared" si="6"/>
        <v>-3.3333333333303017E-3</v>
      </c>
    </row>
    <row r="105" spans="2:12" customFormat="1">
      <c r="B105" s="57">
        <v>44958</v>
      </c>
      <c r="C105" s="39" t="s">
        <v>97</v>
      </c>
      <c r="D105" s="56" t="s">
        <v>1241</v>
      </c>
      <c r="E105" s="41">
        <v>213.4</v>
      </c>
      <c r="F105" s="40">
        <f t="shared" si="4"/>
        <v>177.85</v>
      </c>
      <c r="G105" s="68">
        <v>35.57</v>
      </c>
      <c r="H105" s="80"/>
      <c r="I105" s="13">
        <f t="shared" si="5"/>
        <v>35.56666666666667</v>
      </c>
      <c r="J105" s="13">
        <f t="shared" si="6"/>
        <v>3.3333333333303017E-3</v>
      </c>
    </row>
    <row r="106" spans="2:12" customFormat="1">
      <c r="B106" s="57">
        <v>44958</v>
      </c>
      <c r="C106" s="39" t="s">
        <v>97</v>
      </c>
      <c r="D106" s="56" t="s">
        <v>1243</v>
      </c>
      <c r="E106" s="41">
        <v>-94.8</v>
      </c>
      <c r="F106" s="40">
        <f t="shared" si="4"/>
        <v>-79</v>
      </c>
      <c r="G106" s="68">
        <v>-15.8</v>
      </c>
      <c r="H106" s="80"/>
      <c r="I106" s="13">
        <f t="shared" si="5"/>
        <v>-15.8</v>
      </c>
      <c r="J106" s="13">
        <f t="shared" si="6"/>
        <v>0</v>
      </c>
    </row>
    <row r="107" spans="2:12" customFormat="1">
      <c r="B107" s="57">
        <v>44964</v>
      </c>
      <c r="C107" s="39" t="s">
        <v>97</v>
      </c>
      <c r="D107" s="56" t="s">
        <v>1266</v>
      </c>
      <c r="E107" s="41">
        <v>57.6</v>
      </c>
      <c r="F107" s="40">
        <f t="shared" si="4"/>
        <v>47.999999999999993</v>
      </c>
      <c r="G107" s="68">
        <v>9.6</v>
      </c>
      <c r="H107" s="80"/>
      <c r="I107" s="13">
        <f t="shared" si="5"/>
        <v>9.6000000000000014</v>
      </c>
      <c r="J107" s="13">
        <f t="shared" si="6"/>
        <v>0</v>
      </c>
    </row>
    <row r="108" spans="2:12" customFormat="1" outlineLevel="1">
      <c r="B108" s="57">
        <v>44967</v>
      </c>
      <c r="C108" s="39" t="s">
        <v>970</v>
      </c>
      <c r="D108" s="56" t="s">
        <v>1274</v>
      </c>
      <c r="E108" s="41">
        <v>27.9</v>
      </c>
      <c r="F108" s="40">
        <f t="shared" si="4"/>
        <v>23.25</v>
      </c>
      <c r="G108" s="68">
        <v>4.6500000000000004</v>
      </c>
      <c r="H108" s="80"/>
      <c r="I108" s="13">
        <f t="shared" si="5"/>
        <v>4.6500000000000004</v>
      </c>
      <c r="J108" s="13">
        <f t="shared" si="6"/>
        <v>0</v>
      </c>
    </row>
    <row r="109" spans="2:12" customFormat="1" outlineLevel="1">
      <c r="B109" s="57">
        <v>44967</v>
      </c>
      <c r="C109" s="39" t="s">
        <v>972</v>
      </c>
      <c r="D109" s="56" t="s">
        <v>1275</v>
      </c>
      <c r="E109" s="41">
        <v>71.56</v>
      </c>
      <c r="F109" s="40">
        <f t="shared" si="4"/>
        <v>34.799999999999997</v>
      </c>
      <c r="G109" s="68">
        <v>6.96</v>
      </c>
      <c r="H109" s="80"/>
      <c r="I109" s="13">
        <f t="shared" si="5"/>
        <v>11.926666666666669</v>
      </c>
      <c r="J109" s="144">
        <f t="shared" si="6"/>
        <v>-4.9666666666666694</v>
      </c>
      <c r="K109" s="145" t="s">
        <v>1621</v>
      </c>
      <c r="L109" s="145"/>
    </row>
    <row r="110" spans="2:12" customFormat="1" outlineLevel="1">
      <c r="B110" s="57">
        <v>44967</v>
      </c>
      <c r="C110" s="39" t="s">
        <v>972</v>
      </c>
      <c r="D110" s="56" t="s">
        <v>1276</v>
      </c>
      <c r="E110" s="41">
        <v>23.1</v>
      </c>
      <c r="F110" s="40">
        <f t="shared" si="4"/>
        <v>19.299999999999997</v>
      </c>
      <c r="G110" s="68">
        <v>3.86</v>
      </c>
      <c r="H110" s="80"/>
      <c r="I110" s="13">
        <f t="shared" si="5"/>
        <v>3.850000000000001</v>
      </c>
      <c r="J110" s="13">
        <f t="shared" si="6"/>
        <v>9.9999999999988987E-3</v>
      </c>
    </row>
    <row r="111" spans="2:12" customFormat="1" outlineLevel="1">
      <c r="B111" s="57">
        <v>44967</v>
      </c>
      <c r="C111" s="39" t="s">
        <v>972</v>
      </c>
      <c r="D111" s="56" t="s">
        <v>1275</v>
      </c>
      <c r="E111" s="41">
        <v>53.47</v>
      </c>
      <c r="F111" s="40">
        <f t="shared" si="4"/>
        <v>44.599999999999994</v>
      </c>
      <c r="G111" s="68">
        <v>8.92</v>
      </c>
      <c r="H111" s="80"/>
      <c r="I111" s="13">
        <f t="shared" si="5"/>
        <v>8.9116666666666671</v>
      </c>
      <c r="J111" s="13">
        <f t="shared" si="6"/>
        <v>8.3333333333328596E-3</v>
      </c>
    </row>
    <row r="112" spans="2:12" customFormat="1" outlineLevel="1">
      <c r="B112" s="57">
        <v>44967</v>
      </c>
      <c r="C112" s="39" t="s">
        <v>970</v>
      </c>
      <c r="D112" s="56" t="s">
        <v>1277</v>
      </c>
      <c r="E112" s="41">
        <v>35.75</v>
      </c>
      <c r="F112" s="40">
        <f t="shared" si="4"/>
        <v>29.799999999999997</v>
      </c>
      <c r="G112" s="68">
        <v>5.96</v>
      </c>
      <c r="H112" s="80"/>
      <c r="I112" s="13">
        <f t="shared" si="5"/>
        <v>5.9583333333333339</v>
      </c>
      <c r="J112" s="13">
        <f t="shared" si="6"/>
        <v>1.666666666666039E-3</v>
      </c>
    </row>
    <row r="113" spans="2:11" customFormat="1" outlineLevel="1">
      <c r="B113" s="57">
        <v>44985</v>
      </c>
      <c r="C113" s="39" t="s">
        <v>97</v>
      </c>
      <c r="D113" s="56" t="s">
        <v>1286</v>
      </c>
      <c r="E113" s="41">
        <v>3168.72</v>
      </c>
      <c r="F113" s="40">
        <f t="shared" si="4"/>
        <v>2640.6</v>
      </c>
      <c r="G113" s="68">
        <v>528.12</v>
      </c>
      <c r="H113" s="80"/>
      <c r="I113" s="13">
        <f t="shared" si="5"/>
        <v>528.12</v>
      </c>
      <c r="J113" s="13">
        <f t="shared" si="6"/>
        <v>0</v>
      </c>
    </row>
    <row r="114" spans="2:11" customFormat="1" outlineLevel="1">
      <c r="B114" s="57">
        <v>44985</v>
      </c>
      <c r="C114" s="39" t="s">
        <v>97</v>
      </c>
      <c r="D114" s="56" t="s">
        <v>1287</v>
      </c>
      <c r="E114" s="41">
        <v>236.86</v>
      </c>
      <c r="F114" s="40">
        <f t="shared" si="4"/>
        <v>197.39999999999998</v>
      </c>
      <c r="G114" s="68">
        <v>39.479999999999997</v>
      </c>
      <c r="H114" s="80"/>
      <c r="I114" s="13">
        <f t="shared" si="5"/>
        <v>39.476666666666674</v>
      </c>
      <c r="J114" s="13">
        <f t="shared" si="6"/>
        <v>3.3333333333231963E-3</v>
      </c>
    </row>
    <row r="115" spans="2:11" customFormat="1" outlineLevel="1">
      <c r="B115" s="57">
        <v>44985</v>
      </c>
      <c r="C115" s="39" t="s">
        <v>585</v>
      </c>
      <c r="D115" s="56" t="s">
        <v>89</v>
      </c>
      <c r="E115" s="41">
        <v>3.42</v>
      </c>
      <c r="F115" s="40">
        <f t="shared" si="4"/>
        <v>2.8499999999999996</v>
      </c>
      <c r="G115" s="68">
        <v>0.56999999999999995</v>
      </c>
      <c r="H115" s="80"/>
      <c r="I115" s="13">
        <f>E115/1.2*0.2</f>
        <v>0.57000000000000006</v>
      </c>
      <c r="J115" s="13">
        <f>G115-I115</f>
        <v>0</v>
      </c>
    </row>
    <row r="116" spans="2:11" customFormat="1" outlineLevel="1">
      <c r="B116" s="57">
        <v>44985</v>
      </c>
      <c r="C116" s="39" t="s">
        <v>585</v>
      </c>
      <c r="D116" s="56" t="s">
        <v>89</v>
      </c>
      <c r="E116" s="41">
        <v>49.98</v>
      </c>
      <c r="F116" s="40">
        <f t="shared" si="4"/>
        <v>41.65</v>
      </c>
      <c r="G116" s="68">
        <v>8.33</v>
      </c>
      <c r="H116" s="80"/>
      <c r="I116" s="13">
        <f t="shared" si="5"/>
        <v>8.33</v>
      </c>
      <c r="J116" s="13">
        <f t="shared" si="6"/>
        <v>0</v>
      </c>
    </row>
    <row r="117" spans="2:11" customFormat="1" outlineLevel="1">
      <c r="B117" s="57">
        <v>44958</v>
      </c>
      <c r="C117" s="39" t="s">
        <v>1598</v>
      </c>
      <c r="D117" s="56" t="s">
        <v>715</v>
      </c>
      <c r="E117" s="41">
        <v>-536.57000000000005</v>
      </c>
      <c r="F117" s="40">
        <f t="shared" si="4"/>
        <v>-447.15000000000003</v>
      </c>
      <c r="G117" s="68">
        <v>-89.43</v>
      </c>
      <c r="H117" s="80"/>
      <c r="I117" s="13">
        <f t="shared" si="5"/>
        <v>-89.428333333333342</v>
      </c>
      <c r="J117" s="13">
        <f t="shared" si="6"/>
        <v>-1.6666666666651508E-3</v>
      </c>
    </row>
    <row r="118" spans="2:11" customFormat="1" outlineLevel="1">
      <c r="B118" s="57"/>
      <c r="C118" s="39"/>
      <c r="D118" s="56"/>
      <c r="E118" s="41">
        <f>_xlfn.XLOOKUP(D118,'401-02-23'!G:G,'401-02-23'!J:J)</f>
        <v>0</v>
      </c>
      <c r="F118" s="40">
        <f t="shared" si="4"/>
        <v>0</v>
      </c>
      <c r="G118" s="68"/>
      <c r="H118" s="80"/>
      <c r="I118" s="13">
        <f t="shared" si="5"/>
        <v>0</v>
      </c>
      <c r="J118" s="13">
        <f t="shared" si="6"/>
        <v>0</v>
      </c>
    </row>
    <row r="119" spans="2:11" customFormat="1" outlineLevel="1">
      <c r="B119" s="57"/>
      <c r="C119" s="39"/>
      <c r="D119" s="56"/>
      <c r="E119" s="41">
        <f>_xlfn.XLOOKUP(D119,'401-02-23'!G:G,'401-02-23'!J:J)</f>
        <v>0</v>
      </c>
      <c r="F119" s="40">
        <f t="shared" si="4"/>
        <v>0</v>
      </c>
      <c r="G119" s="68"/>
      <c r="H119" s="80"/>
      <c r="I119" s="13">
        <f t="shared" si="5"/>
        <v>0</v>
      </c>
      <c r="J119" s="13">
        <f t="shared" si="6"/>
        <v>0</v>
      </c>
    </row>
    <row r="120" spans="2:11" customFormat="1">
      <c r="B120" s="54"/>
      <c r="C120" s="35" t="s">
        <v>12</v>
      </c>
      <c r="D120" s="35"/>
      <c r="E120" s="46">
        <f>SUM(E96:E119)</f>
        <v>7248.14</v>
      </c>
      <c r="F120" s="46">
        <f>SUM(F96:F119)</f>
        <v>5997.25</v>
      </c>
      <c r="G120" s="46">
        <f>ROUND(SUM(G96:G119),0)</f>
        <v>1199</v>
      </c>
      <c r="H120" s="75"/>
      <c r="I120">
        <v>445660</v>
      </c>
    </row>
    <row r="121" spans="2:11" customFormat="1">
      <c r="B121" s="54"/>
      <c r="C121" s="3"/>
      <c r="D121" s="3"/>
      <c r="E121" s="51"/>
      <c r="F121" s="51"/>
      <c r="G121" s="58"/>
      <c r="H121" s="78"/>
    </row>
    <row r="122" spans="2:11" customFormat="1">
      <c r="B122" s="3" t="s">
        <v>260</v>
      </c>
      <c r="C122" s="3"/>
      <c r="D122" s="3"/>
      <c r="E122" s="6"/>
      <c r="F122" s="6"/>
      <c r="G122" s="6"/>
      <c r="H122" s="6"/>
    </row>
    <row r="123" spans="2:11" customFormat="1">
      <c r="B123" s="1"/>
      <c r="C123" s="11"/>
      <c r="D123" s="11"/>
      <c r="E123" s="15"/>
      <c r="F123" s="15"/>
      <c r="G123" s="15"/>
      <c r="H123" s="81"/>
    </row>
    <row r="124" spans="2:11" customFormat="1">
      <c r="B124" s="36" t="s">
        <v>261</v>
      </c>
      <c r="C124" s="35" t="s">
        <v>16</v>
      </c>
      <c r="D124" s="35" t="s">
        <v>0</v>
      </c>
      <c r="E124" s="37" t="s">
        <v>2</v>
      </c>
      <c r="F124" s="37" t="s">
        <v>3</v>
      </c>
      <c r="G124" s="37" t="s">
        <v>4</v>
      </c>
      <c r="H124" s="6"/>
      <c r="I124" s="6"/>
      <c r="J124" s="6"/>
    </row>
    <row r="125" spans="2:11" customFormat="1" hidden="1">
      <c r="B125" s="57">
        <v>44927</v>
      </c>
      <c r="C125" s="39" t="s">
        <v>542</v>
      </c>
      <c r="D125" s="55" t="s">
        <v>1086</v>
      </c>
      <c r="E125" s="41">
        <v>2268</v>
      </c>
      <c r="F125" s="40">
        <f t="shared" ref="F125:F148" si="7">G125/0.2</f>
        <v>1890</v>
      </c>
      <c r="G125" s="117">
        <v>378</v>
      </c>
      <c r="H125" s="80"/>
      <c r="I125" s="13">
        <f>E125/1.2*0.2</f>
        <v>378</v>
      </c>
      <c r="J125" s="13">
        <f>G125-I125</f>
        <v>0</v>
      </c>
    </row>
    <row r="126" spans="2:11" customFormat="1" hidden="1">
      <c r="B126" s="57">
        <v>44927</v>
      </c>
      <c r="C126" s="39" t="s">
        <v>542</v>
      </c>
      <c r="D126" s="56" t="s">
        <v>1090</v>
      </c>
      <c r="E126" s="41">
        <v>3960</v>
      </c>
      <c r="F126" s="40">
        <f t="shared" si="7"/>
        <v>3300</v>
      </c>
      <c r="G126" s="117">
        <v>660</v>
      </c>
      <c r="H126" s="80"/>
      <c r="I126" s="13">
        <f t="shared" ref="I126" si="8">E126/1.2*0.2</f>
        <v>660</v>
      </c>
      <c r="J126" s="13">
        <f t="shared" ref="J126" si="9">G126-I126</f>
        <v>0</v>
      </c>
    </row>
    <row r="127" spans="2:11" customFormat="1" hidden="1">
      <c r="B127" s="57">
        <v>44927</v>
      </c>
      <c r="C127" s="39" t="s">
        <v>1131</v>
      </c>
      <c r="D127" s="56" t="s">
        <v>1132</v>
      </c>
      <c r="E127" s="41">
        <v>102327.03999999999</v>
      </c>
      <c r="F127" s="40">
        <f t="shared" si="7"/>
        <v>84312.999999999985</v>
      </c>
      <c r="G127" s="117">
        <v>16862.599999999999</v>
      </c>
      <c r="H127" s="80"/>
      <c r="I127" s="13">
        <f>E127/1.2*0.2</f>
        <v>17054.506666666664</v>
      </c>
      <c r="J127" s="144">
        <f>G127-I127</f>
        <v>-191.90666666666584</v>
      </c>
      <c r="K127" s="145" t="s">
        <v>1624</v>
      </c>
    </row>
    <row r="128" spans="2:11" customFormat="1" hidden="1">
      <c r="B128" s="57">
        <v>44935</v>
      </c>
      <c r="C128" s="39" t="s">
        <v>533</v>
      </c>
      <c r="D128" s="56" t="s">
        <v>1146</v>
      </c>
      <c r="E128" s="41">
        <v>205.75</v>
      </c>
      <c r="F128" s="40">
        <v>179.01</v>
      </c>
      <c r="G128" s="117">
        <v>26.74</v>
      </c>
      <c r="H128" s="80"/>
      <c r="I128" s="13">
        <f t="shared" ref="I128:I143" si="10">E128/1.2*0.2</f>
        <v>34.291666666666671</v>
      </c>
      <c r="J128" s="144">
        <f t="shared" ref="J128:J143" si="11">G128-I128</f>
        <v>-7.551666666666673</v>
      </c>
      <c r="K128" s="145" t="s">
        <v>1625</v>
      </c>
    </row>
    <row r="129" spans="2:13" customFormat="1" hidden="1">
      <c r="B129" s="57">
        <v>44938</v>
      </c>
      <c r="C129" s="39" t="s">
        <v>534</v>
      </c>
      <c r="D129" s="56" t="s">
        <v>1152</v>
      </c>
      <c r="E129" s="41">
        <v>3005.16</v>
      </c>
      <c r="F129" s="40">
        <v>2731.76</v>
      </c>
      <c r="G129" s="68">
        <v>273.2</v>
      </c>
      <c r="H129" s="80"/>
      <c r="I129" s="13">
        <f>E129/1.2*0.2</f>
        <v>500.86000000000007</v>
      </c>
      <c r="J129" s="144">
        <f t="shared" si="11"/>
        <v>-227.66000000000008</v>
      </c>
      <c r="K129" s="145" t="s">
        <v>1626</v>
      </c>
    </row>
    <row r="130" spans="2:13" customFormat="1" hidden="1">
      <c r="B130" s="57">
        <v>44941</v>
      </c>
      <c r="C130" s="39" t="s">
        <v>899</v>
      </c>
      <c r="D130" s="56" t="s">
        <v>1155</v>
      </c>
      <c r="E130" s="41">
        <v>267.23</v>
      </c>
      <c r="F130" s="40">
        <f t="shared" si="7"/>
        <v>69.649999999999991</v>
      </c>
      <c r="G130" s="68">
        <v>13.93</v>
      </c>
      <c r="H130" s="80"/>
      <c r="I130" s="13">
        <f t="shared" si="10"/>
        <v>44.538333333333341</v>
      </c>
      <c r="J130" s="144">
        <f t="shared" si="11"/>
        <v>-30.608333333333341</v>
      </c>
      <c r="K130" s="145" t="s">
        <v>1626</v>
      </c>
    </row>
    <row r="131" spans="2:13" customFormat="1" hidden="1">
      <c r="B131" s="57">
        <v>44942</v>
      </c>
      <c r="C131" s="39" t="s">
        <v>533</v>
      </c>
      <c r="D131" s="56" t="s">
        <v>1157</v>
      </c>
      <c r="E131" s="41">
        <v>502.94</v>
      </c>
      <c r="F131" s="40">
        <v>461.39</v>
      </c>
      <c r="G131" s="68">
        <v>41.55</v>
      </c>
      <c r="H131" s="80"/>
      <c r="I131" s="13">
        <f t="shared" si="10"/>
        <v>83.823333333333338</v>
      </c>
      <c r="J131" s="144">
        <f t="shared" si="11"/>
        <v>-42.273333333333341</v>
      </c>
      <c r="K131" s="145" t="s">
        <v>1625</v>
      </c>
      <c r="M131" s="1"/>
    </row>
    <row r="132" spans="2:13" customFormat="1" hidden="1">
      <c r="B132" s="57">
        <v>44946</v>
      </c>
      <c r="C132" s="39" t="s">
        <v>1164</v>
      </c>
      <c r="D132" s="56" t="s">
        <v>1165</v>
      </c>
      <c r="E132" s="41">
        <v>1415.39</v>
      </c>
      <c r="F132" s="40">
        <f t="shared" si="7"/>
        <v>1179.5</v>
      </c>
      <c r="G132" s="68">
        <v>235.9</v>
      </c>
      <c r="H132" s="80"/>
      <c r="I132" s="13">
        <f t="shared" si="10"/>
        <v>235.89833333333337</v>
      </c>
      <c r="J132" s="13">
        <f t="shared" si="11"/>
        <v>1.6666666666367291E-3</v>
      </c>
      <c r="M132" s="1"/>
    </row>
    <row r="133" spans="2:13" customFormat="1" hidden="1">
      <c r="B133" s="57">
        <v>44949</v>
      </c>
      <c r="C133" s="39" t="s">
        <v>533</v>
      </c>
      <c r="D133" s="56" t="s">
        <v>1169</v>
      </c>
      <c r="E133" s="41">
        <v>563.79</v>
      </c>
      <c r="F133" s="40">
        <v>526.16</v>
      </c>
      <c r="G133" s="68">
        <v>37.630000000000003</v>
      </c>
      <c r="H133" s="80"/>
      <c r="I133" s="13">
        <f t="shared" si="10"/>
        <v>93.965000000000003</v>
      </c>
      <c r="J133" s="144">
        <f t="shared" si="11"/>
        <v>-56.335000000000001</v>
      </c>
      <c r="K133" s="145" t="s">
        <v>1627</v>
      </c>
    </row>
    <row r="134" spans="2:13" customFormat="1" hidden="1">
      <c r="B134" s="57">
        <v>44949</v>
      </c>
      <c r="C134" s="39" t="s">
        <v>533</v>
      </c>
      <c r="D134" s="56" t="s">
        <v>1170</v>
      </c>
      <c r="E134" s="41">
        <v>196.08</v>
      </c>
      <c r="F134" s="40">
        <f t="shared" si="7"/>
        <v>163.39999999999998</v>
      </c>
      <c r="G134" s="68">
        <v>32.68</v>
      </c>
      <c r="H134" s="80"/>
      <c r="I134" s="13">
        <f t="shared" si="10"/>
        <v>32.68</v>
      </c>
      <c r="J134" s="13">
        <f t="shared" si="11"/>
        <v>0</v>
      </c>
    </row>
    <row r="135" spans="2:13" customFormat="1" hidden="1">
      <c r="B135" s="57">
        <v>44956</v>
      </c>
      <c r="C135" s="39" t="s">
        <v>651</v>
      </c>
      <c r="D135" s="56" t="s">
        <v>1172</v>
      </c>
      <c r="E135" s="41">
        <v>7560</v>
      </c>
      <c r="F135" s="40">
        <f t="shared" si="7"/>
        <v>6300</v>
      </c>
      <c r="G135" s="68">
        <v>1260</v>
      </c>
      <c r="H135" s="80"/>
      <c r="I135" s="13">
        <f t="shared" si="10"/>
        <v>1260</v>
      </c>
      <c r="J135" s="13">
        <f t="shared" si="11"/>
        <v>0</v>
      </c>
    </row>
    <row r="136" spans="2:13" customFormat="1" hidden="1">
      <c r="B136" s="57">
        <v>44958</v>
      </c>
      <c r="C136" s="39" t="s">
        <v>902</v>
      </c>
      <c r="D136" s="56" t="s">
        <v>1192</v>
      </c>
      <c r="E136" s="41">
        <v>250.56</v>
      </c>
      <c r="F136" s="40">
        <f t="shared" si="7"/>
        <v>208.79999999999998</v>
      </c>
      <c r="G136" s="68">
        <v>41.76</v>
      </c>
      <c r="H136" s="80"/>
      <c r="I136" s="13">
        <f t="shared" si="10"/>
        <v>41.760000000000005</v>
      </c>
      <c r="J136" s="13">
        <f t="shared" si="11"/>
        <v>0</v>
      </c>
    </row>
    <row r="137" spans="2:13" customFormat="1" hidden="1">
      <c r="B137" s="57">
        <v>44958</v>
      </c>
      <c r="C137" s="39" t="s">
        <v>533</v>
      </c>
      <c r="D137" s="56" t="s">
        <v>1194</v>
      </c>
      <c r="E137" s="41">
        <v>205.75</v>
      </c>
      <c r="F137" s="40">
        <v>179.01</v>
      </c>
      <c r="G137" s="68">
        <v>26.74</v>
      </c>
      <c r="H137" s="80"/>
      <c r="I137" s="13">
        <f t="shared" si="10"/>
        <v>34.291666666666671</v>
      </c>
      <c r="J137" s="144">
        <f t="shared" si="11"/>
        <v>-7.551666666666673</v>
      </c>
      <c r="K137" s="145" t="s">
        <v>1627</v>
      </c>
    </row>
    <row r="138" spans="2:13" customFormat="1" hidden="1">
      <c r="B138" s="57">
        <v>44958</v>
      </c>
      <c r="C138" s="39" t="s">
        <v>496</v>
      </c>
      <c r="D138" s="56" t="s">
        <v>1200</v>
      </c>
      <c r="E138" s="41">
        <v>164.4</v>
      </c>
      <c r="F138" s="40">
        <f t="shared" si="7"/>
        <v>136.99999999999997</v>
      </c>
      <c r="G138" s="68">
        <v>27.4</v>
      </c>
      <c r="H138" s="80"/>
      <c r="I138" s="13">
        <f t="shared" si="10"/>
        <v>27.400000000000002</v>
      </c>
      <c r="J138" s="13">
        <f t="shared" si="11"/>
        <v>0</v>
      </c>
    </row>
    <row r="139" spans="2:13" customFormat="1" hidden="1">
      <c r="B139" s="57">
        <v>44958</v>
      </c>
      <c r="C139" s="39" t="s">
        <v>533</v>
      </c>
      <c r="D139" s="56" t="s">
        <v>1205</v>
      </c>
      <c r="E139" s="41">
        <v>44.99</v>
      </c>
      <c r="F139" s="40">
        <f t="shared" si="7"/>
        <v>37.5</v>
      </c>
      <c r="G139" s="68">
        <v>7.5</v>
      </c>
      <c r="H139" s="80"/>
      <c r="I139" s="13">
        <f t="shared" si="10"/>
        <v>7.498333333333334</v>
      </c>
      <c r="J139" s="13">
        <f t="shared" si="11"/>
        <v>1.666666666666039E-3</v>
      </c>
    </row>
    <row r="140" spans="2:13" customFormat="1" hidden="1">
      <c r="B140" s="57">
        <v>44958</v>
      </c>
      <c r="C140" s="39" t="s">
        <v>815</v>
      </c>
      <c r="D140" s="56" t="s">
        <v>1206</v>
      </c>
      <c r="E140" s="41">
        <v>84</v>
      </c>
      <c r="F140" s="40">
        <f t="shared" si="7"/>
        <v>70</v>
      </c>
      <c r="G140" s="68">
        <v>14</v>
      </c>
      <c r="H140" s="80"/>
      <c r="I140" s="13">
        <f t="shared" si="10"/>
        <v>14</v>
      </c>
      <c r="J140" s="13">
        <f t="shared" si="11"/>
        <v>0</v>
      </c>
    </row>
    <row r="141" spans="2:13" customFormat="1" hidden="1">
      <c r="B141" s="57">
        <v>44958</v>
      </c>
      <c r="C141" s="39" t="s">
        <v>815</v>
      </c>
      <c r="D141" s="56" t="s">
        <v>1207</v>
      </c>
      <c r="E141" s="41">
        <v>336</v>
      </c>
      <c r="F141" s="40">
        <f t="shared" si="7"/>
        <v>280</v>
      </c>
      <c r="G141" s="68">
        <v>56</v>
      </c>
      <c r="H141" s="80"/>
      <c r="I141" s="13">
        <f t="shared" si="10"/>
        <v>56</v>
      </c>
      <c r="J141" s="13">
        <f t="shared" si="11"/>
        <v>0</v>
      </c>
    </row>
    <row r="142" spans="2:13" customFormat="1" hidden="1">
      <c r="B142" s="57">
        <v>44958</v>
      </c>
      <c r="C142" s="39" t="s">
        <v>815</v>
      </c>
      <c r="D142" s="56" t="s">
        <v>1208</v>
      </c>
      <c r="E142" s="41">
        <v>84</v>
      </c>
      <c r="F142" s="40">
        <f t="shared" si="7"/>
        <v>70</v>
      </c>
      <c r="G142" s="68">
        <v>14</v>
      </c>
      <c r="H142" s="80"/>
      <c r="I142" s="13">
        <f t="shared" si="10"/>
        <v>14</v>
      </c>
      <c r="J142" s="13">
        <f t="shared" si="11"/>
        <v>0</v>
      </c>
    </row>
    <row r="143" spans="2:13" customFormat="1" hidden="1">
      <c r="B143" s="57">
        <v>44958</v>
      </c>
      <c r="C143" s="39" t="s">
        <v>815</v>
      </c>
      <c r="D143" s="56" t="s">
        <v>1209</v>
      </c>
      <c r="E143" s="41">
        <v>84</v>
      </c>
      <c r="F143" s="40">
        <f t="shared" si="7"/>
        <v>70</v>
      </c>
      <c r="G143" s="68">
        <v>14</v>
      </c>
      <c r="H143" s="80"/>
      <c r="I143" s="13">
        <f t="shared" si="10"/>
        <v>14</v>
      </c>
      <c r="J143" s="13">
        <f t="shared" si="11"/>
        <v>0</v>
      </c>
    </row>
    <row r="144" spans="2:13" customFormat="1" hidden="1">
      <c r="B144" s="57">
        <v>44958</v>
      </c>
      <c r="C144" s="39" t="s">
        <v>815</v>
      </c>
      <c r="D144" s="56" t="s">
        <v>1210</v>
      </c>
      <c r="E144" s="41">
        <v>84</v>
      </c>
      <c r="F144" s="40">
        <f t="shared" si="7"/>
        <v>70</v>
      </c>
      <c r="G144" s="68">
        <v>14</v>
      </c>
      <c r="H144" s="80"/>
      <c r="I144" s="13">
        <f>E144/1.2*0.2</f>
        <v>14</v>
      </c>
      <c r="J144" s="13">
        <f>G144-I144</f>
        <v>0</v>
      </c>
    </row>
    <row r="145" spans="2:12" customFormat="1">
      <c r="B145" s="57">
        <v>44958</v>
      </c>
      <c r="C145" s="39" t="s">
        <v>126</v>
      </c>
      <c r="D145" s="56" t="s">
        <v>1217</v>
      </c>
      <c r="E145" s="41">
        <v>252</v>
      </c>
      <c r="F145" s="40">
        <f t="shared" si="7"/>
        <v>210</v>
      </c>
      <c r="G145" s="68">
        <v>42</v>
      </c>
      <c r="H145" s="80"/>
      <c r="I145" s="13">
        <f t="shared" ref="I145:I165" si="12">E145/1.2*0.2</f>
        <v>42</v>
      </c>
      <c r="J145" s="13">
        <f t="shared" ref="J145:J189" si="13">G145-I145</f>
        <v>0</v>
      </c>
    </row>
    <row r="146" spans="2:12" customFormat="1">
      <c r="B146" s="57">
        <v>44958</v>
      </c>
      <c r="C146" s="39" t="s">
        <v>126</v>
      </c>
      <c r="D146" s="56" t="s">
        <v>1218</v>
      </c>
      <c r="E146" s="41">
        <v>25.33</v>
      </c>
      <c r="F146" s="40">
        <f t="shared" si="7"/>
        <v>21.099999999999998</v>
      </c>
      <c r="G146" s="68">
        <v>4.22</v>
      </c>
      <c r="H146" s="80"/>
      <c r="I146" s="13">
        <f t="shared" si="12"/>
        <v>4.2216666666666667</v>
      </c>
      <c r="J146" s="13">
        <f t="shared" si="13"/>
        <v>-1.6666666666669272E-3</v>
      </c>
    </row>
    <row r="147" spans="2:12" customFormat="1" hidden="1">
      <c r="B147" s="57">
        <v>44958</v>
      </c>
      <c r="C147" s="39" t="s">
        <v>533</v>
      </c>
      <c r="D147" s="56" t="s">
        <v>1222</v>
      </c>
      <c r="E147" s="41">
        <v>563.79</v>
      </c>
      <c r="F147" s="40">
        <v>526.16</v>
      </c>
      <c r="G147" s="68">
        <v>37.630000000000003</v>
      </c>
      <c r="H147" s="80"/>
      <c r="I147" s="13">
        <f t="shared" si="12"/>
        <v>93.965000000000003</v>
      </c>
      <c r="J147" s="144">
        <f t="shared" si="13"/>
        <v>-56.335000000000001</v>
      </c>
      <c r="K147" s="145" t="s">
        <v>1057</v>
      </c>
      <c r="L147" s="145"/>
    </row>
    <row r="148" spans="2:12" customFormat="1" hidden="1">
      <c r="B148" s="57">
        <v>44958</v>
      </c>
      <c r="C148" s="39" t="s">
        <v>533</v>
      </c>
      <c r="D148" s="56" t="s">
        <v>1224</v>
      </c>
      <c r="E148" s="41">
        <v>196.08</v>
      </c>
      <c r="F148" s="40">
        <f t="shared" si="7"/>
        <v>163.39999999999998</v>
      </c>
      <c r="G148" s="68">
        <v>32.68</v>
      </c>
      <c r="H148" s="80"/>
      <c r="I148" s="13">
        <f t="shared" si="12"/>
        <v>32.68</v>
      </c>
      <c r="J148" s="13">
        <f t="shared" si="13"/>
        <v>0</v>
      </c>
    </row>
    <row r="149" spans="2:12" customFormat="1" hidden="1">
      <c r="B149" s="153">
        <v>44958</v>
      </c>
      <c r="C149" s="87" t="s">
        <v>496</v>
      </c>
      <c r="D149" s="97" t="s">
        <v>1229</v>
      </c>
      <c r="E149" s="41">
        <v>360</v>
      </c>
      <c r="F149" s="90">
        <f t="shared" ref="F149:F179" si="14">I149/0.2</f>
        <v>300</v>
      </c>
      <c r="G149" s="91">
        <v>60</v>
      </c>
      <c r="H149" s="82"/>
      <c r="I149" s="13">
        <f t="shared" si="12"/>
        <v>60</v>
      </c>
      <c r="J149" s="13">
        <f t="shared" si="13"/>
        <v>0</v>
      </c>
      <c r="K149" s="13"/>
    </row>
    <row r="150" spans="2:12" customFormat="1" hidden="1">
      <c r="B150" s="153">
        <v>44958</v>
      </c>
      <c r="C150" s="87" t="s">
        <v>496</v>
      </c>
      <c r="D150" s="97" t="s">
        <v>1230</v>
      </c>
      <c r="E150" s="41">
        <v>360</v>
      </c>
      <c r="F150" s="90">
        <f t="shared" si="14"/>
        <v>300</v>
      </c>
      <c r="G150" s="91">
        <v>60</v>
      </c>
      <c r="H150" s="82"/>
      <c r="I150" s="13">
        <f t="shared" si="12"/>
        <v>60</v>
      </c>
      <c r="J150" s="13">
        <f t="shared" si="13"/>
        <v>0</v>
      </c>
      <c r="K150" s="13"/>
    </row>
    <row r="151" spans="2:12" customFormat="1" hidden="1">
      <c r="B151" s="153">
        <v>44958</v>
      </c>
      <c r="C151" s="87" t="s">
        <v>496</v>
      </c>
      <c r="D151" s="97" t="s">
        <v>1232</v>
      </c>
      <c r="E151" s="41">
        <v>192</v>
      </c>
      <c r="F151" s="90">
        <f t="shared" si="14"/>
        <v>160</v>
      </c>
      <c r="G151" s="91">
        <v>32</v>
      </c>
      <c r="H151" s="82"/>
      <c r="I151" s="13">
        <f t="shared" si="12"/>
        <v>32</v>
      </c>
      <c r="J151" s="13">
        <f t="shared" si="13"/>
        <v>0</v>
      </c>
      <c r="K151" s="13"/>
    </row>
    <row r="152" spans="2:12" customFormat="1" hidden="1">
      <c r="B152" s="153">
        <v>44958</v>
      </c>
      <c r="C152" s="87" t="s">
        <v>979</v>
      </c>
      <c r="D152" s="97" t="s">
        <v>1236</v>
      </c>
      <c r="E152" s="41">
        <v>3137</v>
      </c>
      <c r="F152" s="90">
        <f t="shared" si="14"/>
        <v>2614.1666666666665</v>
      </c>
      <c r="G152" s="91">
        <v>522.83000000000004</v>
      </c>
      <c r="H152" s="82"/>
      <c r="I152" s="13">
        <f t="shared" si="12"/>
        <v>522.83333333333337</v>
      </c>
      <c r="J152" s="13">
        <f t="shared" si="13"/>
        <v>-3.3333333333303017E-3</v>
      </c>
      <c r="K152" s="13"/>
    </row>
    <row r="153" spans="2:12" customFormat="1" hidden="1">
      <c r="B153" s="153">
        <v>44958</v>
      </c>
      <c r="C153" s="87" t="s">
        <v>979</v>
      </c>
      <c r="D153" s="97" t="s">
        <v>1240</v>
      </c>
      <c r="E153" s="41">
        <v>7457.96</v>
      </c>
      <c r="F153" s="90">
        <f t="shared" si="14"/>
        <v>6214.9666666666672</v>
      </c>
      <c r="G153" s="91">
        <v>81.86</v>
      </c>
      <c r="H153" s="82"/>
      <c r="I153" s="13">
        <f t="shared" si="12"/>
        <v>1242.9933333333336</v>
      </c>
      <c r="J153" s="144">
        <f t="shared" si="13"/>
        <v>-1161.1333333333337</v>
      </c>
      <c r="K153" s="145" t="s">
        <v>1055</v>
      </c>
      <c r="L153" s="145"/>
    </row>
    <row r="154" spans="2:12" customFormat="1">
      <c r="B154" s="153">
        <v>44958</v>
      </c>
      <c r="C154" s="87" t="s">
        <v>126</v>
      </c>
      <c r="D154" s="97" t="s">
        <v>681</v>
      </c>
      <c r="E154" s="41">
        <v>252</v>
      </c>
      <c r="F154" s="90">
        <f t="shared" si="14"/>
        <v>210</v>
      </c>
      <c r="G154" s="91">
        <v>42</v>
      </c>
      <c r="H154" s="82"/>
      <c r="I154" s="13">
        <f t="shared" si="12"/>
        <v>42</v>
      </c>
      <c r="J154" s="13">
        <f t="shared" si="13"/>
        <v>0</v>
      </c>
      <c r="K154" s="13"/>
    </row>
    <row r="155" spans="2:12" customFormat="1">
      <c r="B155" s="153">
        <v>44958</v>
      </c>
      <c r="C155" s="87" t="s">
        <v>126</v>
      </c>
      <c r="D155" s="97" t="s">
        <v>1244</v>
      </c>
      <c r="E155" s="41">
        <v>-16.86</v>
      </c>
      <c r="F155" s="90">
        <f t="shared" si="14"/>
        <v>-14.050000000000002</v>
      </c>
      <c r="G155" s="91">
        <v>-2.81</v>
      </c>
      <c r="H155" s="82"/>
      <c r="I155" s="13">
        <f t="shared" si="12"/>
        <v>-2.8100000000000005</v>
      </c>
      <c r="J155" s="13">
        <f t="shared" si="13"/>
        <v>0</v>
      </c>
      <c r="K155" s="13"/>
    </row>
    <row r="156" spans="2:12" customFormat="1" hidden="1">
      <c r="B156" s="153">
        <v>44959</v>
      </c>
      <c r="C156" s="87" t="s">
        <v>533</v>
      </c>
      <c r="D156" s="97" t="s">
        <v>1262</v>
      </c>
      <c r="E156" s="41">
        <v>260</v>
      </c>
      <c r="F156" s="90">
        <f t="shared" si="14"/>
        <v>216.66666666666671</v>
      </c>
      <c r="G156" s="91">
        <v>43.33</v>
      </c>
      <c r="H156" s="82"/>
      <c r="I156" s="13">
        <f t="shared" si="12"/>
        <v>43.333333333333343</v>
      </c>
      <c r="J156" s="13">
        <f t="shared" si="13"/>
        <v>-3.3333333333445125E-3</v>
      </c>
      <c r="K156" s="13"/>
    </row>
    <row r="157" spans="2:12" customFormat="1" hidden="1">
      <c r="B157" s="153">
        <v>44963</v>
      </c>
      <c r="C157" s="87" t="s">
        <v>496</v>
      </c>
      <c r="D157" s="97" t="s">
        <v>1264</v>
      </c>
      <c r="E157" s="41">
        <v>234</v>
      </c>
      <c r="F157" s="90">
        <f t="shared" si="14"/>
        <v>195</v>
      </c>
      <c r="G157" s="91">
        <v>39</v>
      </c>
      <c r="H157" s="82"/>
      <c r="I157" s="13">
        <f t="shared" si="12"/>
        <v>39</v>
      </c>
      <c r="J157" s="13">
        <f t="shared" si="13"/>
        <v>0</v>
      </c>
      <c r="K157" s="13"/>
    </row>
    <row r="158" spans="2:12" customFormat="1" hidden="1">
      <c r="B158" s="153">
        <v>44967</v>
      </c>
      <c r="C158" s="87" t="s">
        <v>978</v>
      </c>
      <c r="D158" s="97" t="s">
        <v>1269</v>
      </c>
      <c r="E158" s="41">
        <v>5185.78</v>
      </c>
      <c r="F158" s="90">
        <f t="shared" si="14"/>
        <v>4321.4833333333336</v>
      </c>
      <c r="G158" s="91">
        <v>864.3</v>
      </c>
      <c r="H158" s="82"/>
      <c r="I158" s="13">
        <f t="shared" si="12"/>
        <v>864.29666666666674</v>
      </c>
      <c r="J158" s="13">
        <f t="shared" si="13"/>
        <v>3.3333333332166148E-3</v>
      </c>
      <c r="K158" s="13"/>
    </row>
    <row r="159" spans="2:12" customFormat="1" hidden="1">
      <c r="B159" s="153">
        <v>44970</v>
      </c>
      <c r="C159" s="87" t="s">
        <v>496</v>
      </c>
      <c r="D159" s="97" t="s">
        <v>1278</v>
      </c>
      <c r="E159" s="41">
        <v>84</v>
      </c>
      <c r="F159" s="90">
        <f t="shared" si="14"/>
        <v>70</v>
      </c>
      <c r="G159" s="91">
        <v>14</v>
      </c>
      <c r="H159" s="82"/>
      <c r="I159" s="13">
        <f t="shared" si="12"/>
        <v>14</v>
      </c>
      <c r="J159" s="13">
        <f t="shared" si="13"/>
        <v>0</v>
      </c>
      <c r="K159" s="13"/>
    </row>
    <row r="160" spans="2:12" customFormat="1" hidden="1">
      <c r="B160" s="153">
        <v>44971</v>
      </c>
      <c r="C160" s="87" t="s">
        <v>1279</v>
      </c>
      <c r="D160" s="97" t="s">
        <v>1280</v>
      </c>
      <c r="E160" s="41">
        <v>360</v>
      </c>
      <c r="F160" s="90">
        <f t="shared" si="14"/>
        <v>300</v>
      </c>
      <c r="G160" s="91">
        <v>60</v>
      </c>
      <c r="H160" s="82"/>
      <c r="I160" s="13">
        <f t="shared" si="12"/>
        <v>60</v>
      </c>
      <c r="J160" s="13">
        <f t="shared" si="13"/>
        <v>0</v>
      </c>
      <c r="K160" s="13"/>
    </row>
    <row r="161" spans="2:12" customFormat="1" hidden="1">
      <c r="B161" s="153">
        <v>44977</v>
      </c>
      <c r="C161" s="87" t="s">
        <v>719</v>
      </c>
      <c r="D161" s="97" t="s">
        <v>1282</v>
      </c>
      <c r="E161" s="41">
        <v>1415.39</v>
      </c>
      <c r="F161" s="90">
        <f t="shared" si="14"/>
        <v>1179.4916666666668</v>
      </c>
      <c r="G161" s="91">
        <v>235.9</v>
      </c>
      <c r="H161" s="82"/>
      <c r="I161" s="13">
        <f t="shared" si="12"/>
        <v>235.89833333333337</v>
      </c>
      <c r="J161" s="13">
        <f t="shared" si="13"/>
        <v>1.6666666666367291E-3</v>
      </c>
      <c r="K161" s="13"/>
    </row>
    <row r="162" spans="2:12" customFormat="1" hidden="1">
      <c r="B162" s="153">
        <v>44980</v>
      </c>
      <c r="C162" s="87" t="s">
        <v>1600</v>
      </c>
      <c r="D162" s="97" t="s">
        <v>1170</v>
      </c>
      <c r="E162" s="41">
        <v>-196.08</v>
      </c>
      <c r="F162" s="90">
        <f t="shared" si="14"/>
        <v>-163.39999999999998</v>
      </c>
      <c r="G162" s="91">
        <v>-32.68</v>
      </c>
      <c r="H162" s="82"/>
      <c r="I162" s="13">
        <f t="shared" si="12"/>
        <v>-32.68</v>
      </c>
      <c r="J162" s="13">
        <f t="shared" si="13"/>
        <v>0</v>
      </c>
      <c r="K162" s="13"/>
    </row>
    <row r="163" spans="2:12" customFormat="1" hidden="1">
      <c r="B163" s="153">
        <v>44662</v>
      </c>
      <c r="C163" s="87" t="s">
        <v>533</v>
      </c>
      <c r="D163" s="97" t="s">
        <v>1597</v>
      </c>
      <c r="E163" s="41">
        <v>223.18</v>
      </c>
      <c r="F163" s="90">
        <f t="shared" si="14"/>
        <v>185.98333333333335</v>
      </c>
      <c r="G163" s="91">
        <v>21.57</v>
      </c>
      <c r="H163" s="82"/>
      <c r="I163" s="13">
        <f t="shared" si="12"/>
        <v>37.196666666666673</v>
      </c>
      <c r="J163" s="144">
        <f t="shared" si="13"/>
        <v>-15.626666666666672</v>
      </c>
      <c r="K163" s="145" t="s">
        <v>1057</v>
      </c>
      <c r="L163" s="145"/>
    </row>
    <row r="164" spans="2:12" customFormat="1" hidden="1">
      <c r="B164" s="153">
        <v>44896</v>
      </c>
      <c r="C164" s="87" t="s">
        <v>533</v>
      </c>
      <c r="D164" s="97" t="s">
        <v>1622</v>
      </c>
      <c r="E164" s="41">
        <v>194.88</v>
      </c>
      <c r="F164" s="90">
        <f>I164/0.2</f>
        <v>162.4</v>
      </c>
      <c r="G164" s="91">
        <v>32.479999999999997</v>
      </c>
      <c r="H164" s="82"/>
      <c r="I164" s="13">
        <f>E164/1.2*0.2</f>
        <v>32.480000000000004</v>
      </c>
      <c r="J164" s="13">
        <f t="shared" si="13"/>
        <v>0</v>
      </c>
      <c r="K164" s="13"/>
    </row>
    <row r="165" spans="2:12" customFormat="1">
      <c r="B165" s="153">
        <v>44916</v>
      </c>
      <c r="C165" s="87" t="s">
        <v>126</v>
      </c>
      <c r="D165" s="98" t="s">
        <v>1623</v>
      </c>
      <c r="E165" s="41">
        <v>3877.17</v>
      </c>
      <c r="F165" s="90">
        <v>3462.6</v>
      </c>
      <c r="G165" s="91">
        <v>414.57</v>
      </c>
      <c r="H165" s="83"/>
      <c r="I165" s="13">
        <f t="shared" si="12"/>
        <v>646.19500000000016</v>
      </c>
      <c r="J165" s="144">
        <f t="shared" si="13"/>
        <v>-231.62500000000017</v>
      </c>
      <c r="K165" s="144" t="s">
        <v>1628</v>
      </c>
      <c r="L165" s="145"/>
    </row>
    <row r="166" spans="2:12" customFormat="1" hidden="1" outlineLevel="1">
      <c r="B166" s="153"/>
      <c r="C166" s="87"/>
      <c r="D166" s="105"/>
      <c r="E166" s="41">
        <f>_xlfn.XLOOKUP(D166,'401-02-23'!G:G,'401-02-23'!J:J)</f>
        <v>0</v>
      </c>
      <c r="F166" s="90">
        <f t="shared" si="14"/>
        <v>0</v>
      </c>
      <c r="G166" s="91">
        <f t="shared" ref="G166:G179" si="15">F166*0.2</f>
        <v>0</v>
      </c>
      <c r="H166" s="83"/>
      <c r="I166" s="13"/>
      <c r="J166" s="13">
        <f t="shared" si="13"/>
        <v>0</v>
      </c>
      <c r="K166" s="13"/>
    </row>
    <row r="167" spans="2:12" customFormat="1" hidden="1" outlineLevel="1">
      <c r="B167" s="153"/>
      <c r="C167" s="87"/>
      <c r="D167" s="96"/>
      <c r="E167" s="41">
        <f>_xlfn.XLOOKUP(D167,'401-02-23'!G:G,'401-02-23'!J:J)</f>
        <v>0</v>
      </c>
      <c r="F167" s="90">
        <f t="shared" si="14"/>
        <v>0</v>
      </c>
      <c r="G167" s="91">
        <f t="shared" si="15"/>
        <v>0</v>
      </c>
      <c r="H167" s="83"/>
      <c r="I167" s="13"/>
      <c r="J167" s="13">
        <f t="shared" si="13"/>
        <v>0</v>
      </c>
      <c r="K167" s="13"/>
    </row>
    <row r="168" spans="2:12" customFormat="1" hidden="1" outlineLevel="1">
      <c r="B168" s="153"/>
      <c r="C168" s="105"/>
      <c r="D168" s="96"/>
      <c r="E168" s="41">
        <f>_xlfn.XLOOKUP(D168,'401-02-23'!G:G,'401-02-23'!J:J)</f>
        <v>0</v>
      </c>
      <c r="F168" s="90">
        <f t="shared" si="14"/>
        <v>0</v>
      </c>
      <c r="G168" s="91">
        <f t="shared" si="15"/>
        <v>0</v>
      </c>
      <c r="H168" s="83"/>
      <c r="I168" s="13"/>
      <c r="J168" s="13">
        <f t="shared" si="13"/>
        <v>0</v>
      </c>
      <c r="K168" s="13"/>
    </row>
    <row r="169" spans="2:12" customFormat="1" hidden="1" outlineLevel="1">
      <c r="B169" s="153"/>
      <c r="C169" s="105"/>
      <c r="D169" s="96"/>
      <c r="E169" s="41">
        <f>_xlfn.XLOOKUP(D169,'401-02-23'!G:G,'401-02-23'!J:J)</f>
        <v>0</v>
      </c>
      <c r="F169" s="90">
        <f t="shared" si="14"/>
        <v>0</v>
      </c>
      <c r="G169" s="91">
        <f t="shared" si="15"/>
        <v>0</v>
      </c>
      <c r="H169" s="83"/>
      <c r="I169" s="13"/>
      <c r="J169" s="13">
        <f t="shared" si="13"/>
        <v>0</v>
      </c>
      <c r="K169" s="13"/>
    </row>
    <row r="170" spans="2:12" customFormat="1" hidden="1" outlineLevel="1">
      <c r="B170" s="153"/>
      <c r="D170" s="96"/>
      <c r="E170" s="41">
        <f>_xlfn.XLOOKUP(D170,'401-02-23'!G:G,'401-02-23'!J:J)</f>
        <v>0</v>
      </c>
      <c r="F170" s="90">
        <f t="shared" si="14"/>
        <v>0</v>
      </c>
      <c r="G170" s="91">
        <f t="shared" si="15"/>
        <v>0</v>
      </c>
      <c r="H170" s="83"/>
      <c r="I170" s="13"/>
      <c r="J170" s="13">
        <f t="shared" si="13"/>
        <v>0</v>
      </c>
      <c r="K170" s="13"/>
    </row>
    <row r="171" spans="2:12" customFormat="1" hidden="1" outlineLevel="1">
      <c r="B171" s="153"/>
      <c r="C171" s="94"/>
      <c r="D171" s="96"/>
      <c r="E171" s="41">
        <f>_xlfn.XLOOKUP(D171,'401-02-23'!G:G,'401-02-23'!J:J)</f>
        <v>0</v>
      </c>
      <c r="F171" s="90">
        <f t="shared" si="14"/>
        <v>0</v>
      </c>
      <c r="G171" s="91">
        <f t="shared" si="15"/>
        <v>0</v>
      </c>
      <c r="H171" s="83"/>
      <c r="I171" s="13"/>
      <c r="J171" s="13">
        <f t="shared" si="13"/>
        <v>0</v>
      </c>
      <c r="K171" s="13"/>
    </row>
    <row r="172" spans="2:12" customFormat="1" hidden="1" outlineLevel="1">
      <c r="B172" s="153"/>
      <c r="C172" s="105"/>
      <c r="D172" s="89"/>
      <c r="E172" s="41">
        <f>_xlfn.XLOOKUP(D172,'401-02-23'!G:G,'401-02-23'!J:J)</f>
        <v>0</v>
      </c>
      <c r="F172" s="90">
        <f t="shared" si="14"/>
        <v>0</v>
      </c>
      <c r="G172" s="91">
        <f t="shared" si="15"/>
        <v>0</v>
      </c>
      <c r="H172" s="83"/>
      <c r="I172" s="13"/>
      <c r="J172" s="13">
        <f t="shared" si="13"/>
        <v>0</v>
      </c>
      <c r="K172" s="13"/>
    </row>
    <row r="173" spans="2:12" customFormat="1" hidden="1" outlineLevel="1">
      <c r="B173" s="153"/>
      <c r="C173" s="105"/>
      <c r="D173" s="105"/>
      <c r="E173" s="41">
        <f>_xlfn.XLOOKUP(D173,'401-02-23'!G:G,'401-02-23'!J:J)</f>
        <v>0</v>
      </c>
      <c r="F173" s="90">
        <f t="shared" si="14"/>
        <v>0</v>
      </c>
      <c r="G173" s="91">
        <f t="shared" si="15"/>
        <v>0</v>
      </c>
      <c r="H173" s="83"/>
      <c r="I173" s="13"/>
      <c r="J173" s="13">
        <f t="shared" si="13"/>
        <v>0</v>
      </c>
      <c r="K173" s="13"/>
    </row>
    <row r="174" spans="2:12" customFormat="1" hidden="1" outlineLevel="1">
      <c r="B174" s="153"/>
      <c r="C174" s="96"/>
      <c r="D174" s="105"/>
      <c r="E174" s="41">
        <f>_xlfn.XLOOKUP(D174,'401-02-23'!G:G,'401-02-23'!J:J)</f>
        <v>0</v>
      </c>
      <c r="F174" s="90">
        <f t="shared" si="14"/>
        <v>0</v>
      </c>
      <c r="G174" s="91">
        <f t="shared" si="15"/>
        <v>0</v>
      </c>
      <c r="H174" s="83"/>
      <c r="I174" s="13"/>
      <c r="J174" s="13">
        <f t="shared" si="13"/>
        <v>0</v>
      </c>
      <c r="K174" s="13"/>
    </row>
    <row r="175" spans="2:12" customFormat="1" hidden="1" outlineLevel="1">
      <c r="B175" s="153"/>
      <c r="C175" s="105"/>
      <c r="D175" s="105"/>
      <c r="E175" s="41">
        <f>_xlfn.XLOOKUP(D175,'401-02-23'!G:G,'401-02-23'!J:J)</f>
        <v>0</v>
      </c>
      <c r="F175" s="90">
        <f t="shared" si="14"/>
        <v>0</v>
      </c>
      <c r="G175" s="91">
        <f t="shared" si="15"/>
        <v>0</v>
      </c>
      <c r="H175" s="83"/>
      <c r="I175" s="13"/>
      <c r="J175" s="13">
        <f t="shared" si="13"/>
        <v>0</v>
      </c>
      <c r="K175" s="13"/>
    </row>
    <row r="176" spans="2:12" customFormat="1" hidden="1" outlineLevel="1">
      <c r="B176" s="154"/>
      <c r="C176" s="96"/>
      <c r="D176" s="95"/>
      <c r="E176" s="41">
        <f>_xlfn.XLOOKUP(D176,'401-02-23'!G:G,'401-02-23'!J:J)</f>
        <v>0</v>
      </c>
      <c r="F176" s="90">
        <f t="shared" si="14"/>
        <v>0</v>
      </c>
      <c r="G176" s="91">
        <f t="shared" si="15"/>
        <v>0</v>
      </c>
      <c r="H176" s="83"/>
      <c r="I176" s="13"/>
      <c r="J176" s="13">
        <f t="shared" si="13"/>
        <v>0</v>
      </c>
      <c r="K176" s="13"/>
    </row>
    <row r="177" spans="2:11" customFormat="1" hidden="1" outlineLevel="1">
      <c r="B177" s="98"/>
      <c r="C177" s="105"/>
      <c r="D177" s="105"/>
      <c r="E177" s="41">
        <f>_xlfn.XLOOKUP(D177,'401-02-23'!G:G,'401-02-23'!J:J)</f>
        <v>0</v>
      </c>
      <c r="F177" s="90">
        <f t="shared" si="14"/>
        <v>0</v>
      </c>
      <c r="G177" s="91">
        <f t="shared" si="15"/>
        <v>0</v>
      </c>
      <c r="H177" s="83"/>
      <c r="I177" s="13"/>
      <c r="J177" s="13">
        <f t="shared" si="13"/>
        <v>0</v>
      </c>
    </row>
    <row r="178" spans="2:11" customFormat="1" hidden="1" outlineLevel="1">
      <c r="B178" s="98"/>
      <c r="C178" s="96"/>
      <c r="D178" s="95"/>
      <c r="E178" s="41">
        <f>_xlfn.XLOOKUP(D178,'401-02-23'!G:G,'401-02-23'!J:J)</f>
        <v>0</v>
      </c>
      <c r="F178" s="90">
        <f t="shared" si="14"/>
        <v>0</v>
      </c>
      <c r="G178" s="91">
        <f t="shared" si="15"/>
        <v>0</v>
      </c>
      <c r="H178" s="84"/>
      <c r="I178" s="13"/>
      <c r="J178" s="13">
        <f t="shared" si="13"/>
        <v>0</v>
      </c>
    </row>
    <row r="179" spans="2:11" customFormat="1" hidden="1" outlineLevel="1">
      <c r="B179" s="98"/>
      <c r="C179" s="96"/>
      <c r="D179" s="95"/>
      <c r="E179" s="41">
        <f>_xlfn.XLOOKUP(D179,'401-02-23'!G:G,'401-02-23'!J:J)</f>
        <v>0</v>
      </c>
      <c r="F179" s="90">
        <f t="shared" si="14"/>
        <v>0</v>
      </c>
      <c r="G179" s="91">
        <f t="shared" si="15"/>
        <v>0</v>
      </c>
      <c r="H179" s="84"/>
      <c r="I179" s="13"/>
      <c r="J179" s="13">
        <f t="shared" si="13"/>
        <v>0</v>
      </c>
    </row>
    <row r="180" spans="2:11" customFormat="1" hidden="1" outlineLevel="1">
      <c r="B180" s="98"/>
      <c r="C180" s="96"/>
      <c r="D180" s="96"/>
      <c r="E180" s="41">
        <f>_xlfn.XLOOKUP(D180,'401-02-23'!G:G,'401-02-23'!J:J)</f>
        <v>0</v>
      </c>
      <c r="F180" s="40">
        <f>I180/0.2</f>
        <v>0</v>
      </c>
      <c r="G180" s="91">
        <f>+F180*0.2</f>
        <v>0</v>
      </c>
      <c r="H180" s="84"/>
      <c r="I180" s="13"/>
      <c r="J180" s="13">
        <f t="shared" si="13"/>
        <v>0</v>
      </c>
    </row>
    <row r="181" spans="2:11" customFormat="1" hidden="1" outlineLevel="1">
      <c r="B181" s="98"/>
      <c r="C181" s="96"/>
      <c r="D181" s="105"/>
      <c r="E181" s="41">
        <f>_xlfn.XLOOKUP(D181,'401-02-23'!G:G,'401-02-23'!J:J)</f>
        <v>0</v>
      </c>
      <c r="F181" s="90">
        <f>I181/0.2</f>
        <v>0</v>
      </c>
      <c r="G181" s="91">
        <f>+F181*0.2</f>
        <v>0</v>
      </c>
      <c r="H181" s="84"/>
      <c r="I181" s="13"/>
      <c r="J181" s="13">
        <f t="shared" si="13"/>
        <v>0</v>
      </c>
    </row>
    <row r="182" spans="2:11" customFormat="1" hidden="1" outlineLevel="1">
      <c r="B182" s="98"/>
      <c r="C182" s="94"/>
      <c r="D182" s="95"/>
      <c r="E182" s="41">
        <f>_xlfn.XLOOKUP(D182,'401-02-23'!G:G,'401-02-23'!J:J)</f>
        <v>0</v>
      </c>
      <c r="F182" s="90">
        <f t="shared" ref="F182:F189" si="16">I182/0.2</f>
        <v>0</v>
      </c>
      <c r="G182" s="91">
        <f t="shared" ref="G182:G188" si="17">+F182*0.2</f>
        <v>0</v>
      </c>
      <c r="H182" s="84"/>
      <c r="I182" s="13"/>
      <c r="J182" s="13">
        <f t="shared" si="13"/>
        <v>0</v>
      </c>
    </row>
    <row r="183" spans="2:11" customFormat="1" hidden="1" outlineLevel="1">
      <c r="B183" s="98"/>
      <c r="C183" s="94"/>
      <c r="D183" s="95"/>
      <c r="E183" s="41">
        <f>_xlfn.XLOOKUP(D183,'401-02-23'!G:G,'401-02-23'!J:J)</f>
        <v>0</v>
      </c>
      <c r="F183" s="90">
        <f t="shared" si="16"/>
        <v>0</v>
      </c>
      <c r="G183" s="91">
        <f t="shared" si="17"/>
        <v>0</v>
      </c>
      <c r="H183" s="84"/>
      <c r="I183" s="13"/>
      <c r="J183" s="13">
        <f t="shared" si="13"/>
        <v>0</v>
      </c>
    </row>
    <row r="184" spans="2:11" customFormat="1" hidden="1" outlineLevel="1">
      <c r="B184" s="98"/>
      <c r="C184" s="94"/>
      <c r="D184" s="95"/>
      <c r="E184" s="41">
        <f>_xlfn.XLOOKUP(D184,'401-02-23'!G:G,'401-02-23'!J:J)</f>
        <v>0</v>
      </c>
      <c r="F184" s="90">
        <f t="shared" si="16"/>
        <v>0</v>
      </c>
      <c r="G184" s="91">
        <f t="shared" si="17"/>
        <v>0</v>
      </c>
      <c r="H184" s="84"/>
      <c r="I184" s="13"/>
      <c r="J184" s="13">
        <f t="shared" si="13"/>
        <v>0</v>
      </c>
    </row>
    <row r="185" spans="2:11" customFormat="1" hidden="1" outlineLevel="1">
      <c r="B185" s="98"/>
      <c r="C185" s="94"/>
      <c r="D185" s="95"/>
      <c r="E185" s="41">
        <f>_xlfn.XLOOKUP(D185,'401-02-23'!G:G,'401-02-23'!J:J)</f>
        <v>0</v>
      </c>
      <c r="F185" s="90">
        <f t="shared" si="16"/>
        <v>0</v>
      </c>
      <c r="G185" s="91">
        <f t="shared" si="17"/>
        <v>0</v>
      </c>
      <c r="H185" s="84"/>
      <c r="I185" s="13"/>
      <c r="J185" s="13">
        <f t="shared" si="13"/>
        <v>0</v>
      </c>
    </row>
    <row r="186" spans="2:11" customFormat="1" hidden="1" outlineLevel="1">
      <c r="B186" s="98"/>
      <c r="C186" s="94"/>
      <c r="D186" s="95"/>
      <c r="E186" s="41">
        <f>_xlfn.XLOOKUP(D186,'401-02-23'!G:G,'401-02-23'!J:J)</f>
        <v>0</v>
      </c>
      <c r="F186" s="90">
        <f t="shared" si="16"/>
        <v>0</v>
      </c>
      <c r="G186" s="91">
        <f t="shared" si="17"/>
        <v>0</v>
      </c>
      <c r="H186" s="84"/>
      <c r="I186" s="13"/>
      <c r="J186" s="13">
        <f t="shared" si="13"/>
        <v>0</v>
      </c>
    </row>
    <row r="187" spans="2:11" customFormat="1" hidden="1" outlineLevel="1">
      <c r="B187" s="98"/>
      <c r="C187" s="94"/>
      <c r="D187" s="95"/>
      <c r="E187" s="41">
        <f>_xlfn.XLOOKUP(D187,'401-02-23'!G:G,'401-02-23'!J:J)</f>
        <v>0</v>
      </c>
      <c r="F187" s="90">
        <f t="shared" si="16"/>
        <v>0</v>
      </c>
      <c r="G187" s="91">
        <f t="shared" si="17"/>
        <v>0</v>
      </c>
      <c r="H187" s="84"/>
      <c r="I187" s="13"/>
      <c r="J187" s="13">
        <f t="shared" si="13"/>
        <v>0</v>
      </c>
    </row>
    <row r="188" spans="2:11" customFormat="1" hidden="1" outlineLevel="1">
      <c r="B188" s="98"/>
      <c r="C188" s="94"/>
      <c r="D188" s="95"/>
      <c r="E188" s="41">
        <f>_xlfn.XLOOKUP(D188,'401-02-23'!G:G,'401-02-23'!J:J)</f>
        <v>0</v>
      </c>
      <c r="F188" s="90">
        <f t="shared" si="16"/>
        <v>0</v>
      </c>
      <c r="G188" s="91">
        <f t="shared" si="17"/>
        <v>0</v>
      </c>
      <c r="H188" s="84"/>
      <c r="J188" s="13">
        <f t="shared" si="13"/>
        <v>0</v>
      </c>
    </row>
    <row r="189" spans="2:11" customFormat="1" hidden="1" outlineLevel="1">
      <c r="B189" s="98"/>
      <c r="C189" s="94"/>
      <c r="D189" s="92"/>
      <c r="E189" s="41">
        <f>_xlfn.XLOOKUP(D189,'401-02-23'!G:G,'401-02-23'!J:J)</f>
        <v>0</v>
      </c>
      <c r="F189" s="90">
        <f t="shared" si="16"/>
        <v>0</v>
      </c>
      <c r="G189" s="91">
        <f t="shared" ref="G189" si="18">F189*0.2</f>
        <v>0</v>
      </c>
      <c r="H189" s="84"/>
      <c r="J189" s="13">
        <f t="shared" si="13"/>
        <v>0</v>
      </c>
    </row>
    <row r="190" spans="2:11" customFormat="1" hidden="1" outlineLevel="1">
      <c r="B190" s="98"/>
      <c r="C190" s="94"/>
      <c r="D190" s="94"/>
      <c r="E190" s="95"/>
      <c r="F190" s="90"/>
      <c r="G190" s="95"/>
      <c r="H190" s="84"/>
    </row>
    <row r="191" spans="2:11" customFormat="1" collapsed="1">
      <c r="B191" s="1"/>
      <c r="C191" s="35" t="s">
        <v>12</v>
      </c>
      <c r="D191" s="35"/>
      <c r="E191" s="46">
        <f>SUM(E125:E190)</f>
        <v>148026.70000000004</v>
      </c>
      <c r="F191" s="46">
        <f>SUM(F125:F190)</f>
        <v>122872.14833333332</v>
      </c>
      <c r="G191" s="46">
        <f>ROUND(SUM(G125:G190),0)</f>
        <v>22643</v>
      </c>
      <c r="H191" s="75"/>
      <c r="K191">
        <v>445661</v>
      </c>
    </row>
    <row r="192" spans="2:11" customFormat="1" ht="15.75" thickBot="1">
      <c r="B192" s="1"/>
      <c r="C192" s="3"/>
      <c r="D192" s="3"/>
      <c r="E192" s="51"/>
      <c r="F192" s="51"/>
      <c r="G192" s="51"/>
      <c r="H192" s="75"/>
    </row>
    <row r="193" spans="2:11" customFormat="1" ht="15.75" thickBot="1">
      <c r="B193" s="188" t="s">
        <v>76</v>
      </c>
      <c r="C193" s="189"/>
      <c r="D193" s="189"/>
      <c r="E193" s="189"/>
      <c r="F193" s="189"/>
      <c r="G193" s="190"/>
      <c r="H193" s="5"/>
    </row>
    <row r="194" spans="2:11" customFormat="1">
      <c r="B194" s="3" t="s">
        <v>933</v>
      </c>
      <c r="E194" s="6"/>
      <c r="F194" s="6"/>
      <c r="G194" s="6"/>
      <c r="H194" s="6"/>
    </row>
    <row r="195" spans="2:11" customFormat="1">
      <c r="B195" s="36" t="s">
        <v>73</v>
      </c>
      <c r="C195" s="35" t="s">
        <v>16</v>
      </c>
      <c r="D195" s="35" t="s">
        <v>0</v>
      </c>
      <c r="E195" s="37" t="s">
        <v>2</v>
      </c>
      <c r="F195" s="37" t="s">
        <v>3</v>
      </c>
      <c r="G195" s="37" t="s">
        <v>4</v>
      </c>
      <c r="H195" s="6"/>
    </row>
    <row r="196" spans="2:11" customFormat="1">
      <c r="B196" s="38"/>
      <c r="C196" s="146"/>
      <c r="D196" s="38"/>
      <c r="E196" s="40"/>
      <c r="F196" s="40"/>
      <c r="G196" s="40"/>
      <c r="H196" s="74"/>
    </row>
    <row r="197" spans="2:11" customFormat="1">
      <c r="B197" s="38"/>
      <c r="C197" s="146"/>
      <c r="D197" s="38"/>
      <c r="E197" s="40"/>
      <c r="F197" s="40"/>
      <c r="G197" s="40"/>
      <c r="H197" s="74"/>
    </row>
    <row r="198" spans="2:11" customFormat="1">
      <c r="B198" s="38"/>
      <c r="C198" s="146"/>
      <c r="D198" s="38"/>
      <c r="E198" s="40"/>
      <c r="F198" s="40"/>
      <c r="G198" s="40"/>
      <c r="H198" s="74"/>
    </row>
    <row r="199" spans="2:11" customFormat="1">
      <c r="B199" s="38"/>
      <c r="C199" s="146"/>
      <c r="D199" s="38"/>
      <c r="E199" s="40"/>
      <c r="F199" s="40"/>
      <c r="G199" s="40"/>
      <c r="H199" s="74"/>
    </row>
    <row r="200" spans="2:11" customFormat="1">
      <c r="B200" s="38"/>
      <c r="C200" s="146"/>
      <c r="D200" s="38"/>
      <c r="E200" s="40"/>
      <c r="F200" s="40"/>
      <c r="G200" s="40"/>
      <c r="H200" s="74"/>
    </row>
    <row r="201" spans="2:11" customFormat="1">
      <c r="B201" s="38"/>
      <c r="C201" s="146"/>
      <c r="D201" s="38"/>
      <c r="E201" s="40"/>
      <c r="F201" s="40"/>
      <c r="G201" s="40"/>
      <c r="H201" s="74"/>
    </row>
    <row r="202" spans="2:11" customFormat="1">
      <c r="B202" s="38"/>
      <c r="C202" s="39"/>
      <c r="D202" s="38"/>
      <c r="E202" s="40"/>
      <c r="F202" s="40"/>
      <c r="G202" s="40"/>
      <c r="H202" s="13"/>
    </row>
    <row r="203" spans="2:11" customFormat="1">
      <c r="B203" s="8"/>
      <c r="C203" s="35" t="s">
        <v>12</v>
      </c>
      <c r="D203" s="35"/>
      <c r="E203" s="46">
        <f>SUM(E202:E202)</f>
        <v>0</v>
      </c>
      <c r="F203" s="46">
        <f>ROUND(SUM(F196:F202),0)</f>
        <v>0</v>
      </c>
      <c r="G203" s="142">
        <f>SUM(G196:G202)</f>
        <v>0</v>
      </c>
      <c r="H203" s="75"/>
      <c r="K203" t="s">
        <v>302</v>
      </c>
    </row>
    <row r="204" spans="2:11" customFormat="1">
      <c r="B204" s="1"/>
      <c r="C204" s="3"/>
      <c r="D204" s="3"/>
      <c r="E204" s="51"/>
      <c r="F204" s="51"/>
      <c r="G204" s="51"/>
      <c r="H204" s="75"/>
    </row>
    <row r="205" spans="2:11" customFormat="1">
      <c r="B205" s="1"/>
      <c r="C205" s="3"/>
      <c r="D205" s="3"/>
      <c r="E205" s="51"/>
      <c r="F205" s="51"/>
      <c r="G205" s="51"/>
      <c r="H205" s="75"/>
    </row>
    <row r="206" spans="2:11" customFormat="1" ht="15.75" thickBot="1">
      <c r="B206" s="1"/>
      <c r="E206" s="15"/>
      <c r="F206" s="15"/>
      <c r="G206" s="15"/>
      <c r="H206" s="81"/>
    </row>
    <row r="207" spans="2:11" customFormat="1" ht="15.75" thickBot="1">
      <c r="B207" s="188" t="s">
        <v>6</v>
      </c>
      <c r="C207" s="189"/>
      <c r="D207" s="189"/>
      <c r="E207" s="189"/>
      <c r="F207" s="189"/>
      <c r="G207" s="190"/>
      <c r="H207" s="5"/>
    </row>
    <row r="208" spans="2:11" customFormat="1">
      <c r="B208" s="135"/>
      <c r="C208" s="135"/>
      <c r="D208" s="135"/>
      <c r="E208" s="135"/>
      <c r="F208" s="135"/>
      <c r="G208" s="135"/>
      <c r="H208" s="5"/>
    </row>
    <row r="209" spans="2:11" customFormat="1">
      <c r="B209" s="3" t="s">
        <v>694</v>
      </c>
      <c r="C209" s="3"/>
      <c r="D209" s="3"/>
      <c r="E209" s="6"/>
      <c r="F209" s="6"/>
      <c r="G209" s="6"/>
      <c r="H209" s="5"/>
    </row>
    <row r="210" spans="2:11" customFormat="1">
      <c r="B210" s="1"/>
      <c r="C210" s="3"/>
      <c r="D210" s="3"/>
      <c r="E210" s="6"/>
      <c r="F210" s="6"/>
      <c r="G210" s="6"/>
      <c r="H210" s="5"/>
    </row>
    <row r="211" spans="2:11" customFormat="1">
      <c r="B211" s="36" t="s">
        <v>73</v>
      </c>
      <c r="C211" s="35" t="s">
        <v>16</v>
      </c>
      <c r="D211" s="35" t="s">
        <v>0</v>
      </c>
      <c r="E211" s="37" t="s">
        <v>2</v>
      </c>
      <c r="F211" s="37" t="s">
        <v>3</v>
      </c>
      <c r="G211" s="37" t="s">
        <v>4</v>
      </c>
      <c r="H211" s="5"/>
    </row>
    <row r="212" spans="2:11" customFormat="1">
      <c r="B212" s="38"/>
      <c r="C212" s="43"/>
      <c r="D212" s="39"/>
      <c r="E212" s="41"/>
      <c r="F212" s="40"/>
      <c r="G212" s="44"/>
      <c r="H212" s="5"/>
    </row>
    <row r="213" spans="2:11" customFormat="1">
      <c r="B213" s="38"/>
      <c r="C213" s="43"/>
      <c r="D213" s="39"/>
      <c r="E213" s="40"/>
      <c r="F213" s="40"/>
      <c r="G213" s="44"/>
      <c r="H213" s="5"/>
    </row>
    <row r="214" spans="2:11" customFormat="1">
      <c r="B214" s="1"/>
      <c r="C214" s="43"/>
      <c r="D214" s="43"/>
      <c r="E214" s="40"/>
      <c r="F214" s="40"/>
      <c r="G214" s="44"/>
      <c r="H214" s="5"/>
    </row>
    <row r="215" spans="2:11" customFormat="1">
      <c r="B215" s="1"/>
      <c r="C215" s="35" t="s">
        <v>13</v>
      </c>
      <c r="D215" s="35"/>
      <c r="E215" s="37"/>
      <c r="F215" s="37">
        <f>F212+F213</f>
        <v>0</v>
      </c>
      <c r="G215" s="143">
        <f>ROUND(SUM(G212:G213),0)</f>
        <v>0</v>
      </c>
      <c r="H215" s="5"/>
    </row>
    <row r="216" spans="2:11" customFormat="1">
      <c r="B216" s="135"/>
      <c r="C216" s="135"/>
      <c r="D216" s="135"/>
      <c r="E216" s="135"/>
      <c r="F216" s="135"/>
      <c r="G216" s="135"/>
      <c r="H216" s="5"/>
    </row>
    <row r="217" spans="2:11" customFormat="1">
      <c r="B217" s="10" t="s">
        <v>695</v>
      </c>
      <c r="E217" s="6"/>
      <c r="F217" s="6"/>
      <c r="G217" s="6"/>
      <c r="H217" s="6"/>
    </row>
    <row r="218" spans="2:11" customFormat="1">
      <c r="B218" s="36" t="s">
        <v>73</v>
      </c>
      <c r="C218" s="35" t="s">
        <v>16</v>
      </c>
      <c r="D218" s="35" t="s">
        <v>0</v>
      </c>
      <c r="E218" s="37" t="s">
        <v>2</v>
      </c>
      <c r="F218" s="37" t="s">
        <v>3</v>
      </c>
      <c r="G218" s="37" t="s">
        <v>4</v>
      </c>
      <c r="H218" s="6"/>
    </row>
    <row r="219" spans="2:11" customFormat="1">
      <c r="B219" s="38"/>
      <c r="C219" s="43"/>
      <c r="D219" s="43"/>
      <c r="E219" s="41"/>
      <c r="F219" s="132"/>
      <c r="G219" s="44"/>
      <c r="H219" s="76"/>
    </row>
    <row r="220" spans="2:11" customFormat="1">
      <c r="B220" s="38"/>
      <c r="C220" s="43"/>
      <c r="D220" s="43"/>
      <c r="E220" s="41"/>
      <c r="F220" s="40"/>
      <c r="G220" s="44"/>
      <c r="H220" s="76"/>
    </row>
    <row r="221" spans="2:11" customFormat="1">
      <c r="B221" s="38"/>
      <c r="C221" s="43"/>
      <c r="D221" s="43"/>
      <c r="E221" s="41"/>
      <c r="F221" s="40"/>
      <c r="G221" s="44"/>
      <c r="H221" s="76"/>
    </row>
    <row r="222" spans="2:11" customFormat="1">
      <c r="B222" s="38"/>
      <c r="C222" s="43"/>
      <c r="D222" s="43"/>
      <c r="E222" s="41"/>
      <c r="F222" s="40"/>
      <c r="G222" s="44"/>
      <c r="H222" s="76"/>
    </row>
    <row r="223" spans="2:11" customFormat="1">
      <c r="B223" s="38"/>
      <c r="C223" s="43"/>
      <c r="D223" s="43"/>
      <c r="E223" s="41"/>
      <c r="F223" s="40"/>
      <c r="G223" s="44"/>
      <c r="H223" s="76"/>
      <c r="K223" s="13">
        <f>F230-F54</f>
        <v>0</v>
      </c>
    </row>
    <row r="224" spans="2:11" customFormat="1">
      <c r="B224" s="38"/>
      <c r="C224" s="43"/>
      <c r="D224" s="43"/>
      <c r="E224" s="41"/>
      <c r="F224" s="40"/>
      <c r="G224" s="44"/>
      <c r="H224" s="76"/>
    </row>
    <row r="225" spans="2:11" customFormat="1">
      <c r="B225" s="38"/>
      <c r="C225" s="43"/>
      <c r="D225" s="43"/>
      <c r="E225" s="41"/>
      <c r="F225" s="132"/>
      <c r="G225" s="44"/>
      <c r="H225" s="76"/>
    </row>
    <row r="226" spans="2:11" customFormat="1">
      <c r="B226" s="38"/>
      <c r="C226" s="43"/>
      <c r="D226" s="43"/>
      <c r="E226" s="41"/>
      <c r="F226" s="40"/>
      <c r="G226" s="44"/>
      <c r="H226" s="76"/>
    </row>
    <row r="227" spans="2:11" customFormat="1" outlineLevel="1">
      <c r="B227" s="38"/>
      <c r="C227" s="43"/>
      <c r="D227" s="43"/>
      <c r="E227" s="41"/>
      <c r="F227" s="40"/>
      <c r="G227" s="44"/>
      <c r="H227" s="76"/>
    </row>
    <row r="228" spans="2:11" customFormat="1" outlineLevel="1">
      <c r="B228" s="38"/>
      <c r="C228" s="146"/>
      <c r="D228" s="38"/>
      <c r="E228" s="40"/>
      <c r="F228" s="40"/>
      <c r="G228" s="40"/>
      <c r="H228" s="76"/>
    </row>
    <row r="229" spans="2:11" customFormat="1" outlineLevel="1">
      <c r="B229" s="38"/>
      <c r="C229" s="43"/>
      <c r="D229" s="43"/>
      <c r="E229" s="40"/>
      <c r="F229" s="41"/>
      <c r="G229" s="44"/>
      <c r="H229" s="76"/>
      <c r="J229" s="9"/>
    </row>
    <row r="230" spans="2:11" customFormat="1">
      <c r="B230" s="1"/>
      <c r="C230" s="35" t="s">
        <v>13</v>
      </c>
      <c r="D230" s="35"/>
      <c r="E230" s="37"/>
      <c r="F230" s="37">
        <f>SUM(F219:F229)</f>
        <v>0</v>
      </c>
      <c r="G230" s="143">
        <f>SUM(G219:G229)</f>
        <v>0</v>
      </c>
      <c r="H230" s="6"/>
      <c r="K230" t="s">
        <v>303</v>
      </c>
    </row>
    <row r="231" spans="2:11" customFormat="1" ht="15.75" thickBot="1">
      <c r="B231" s="1"/>
      <c r="E231" s="13"/>
      <c r="F231" s="13"/>
      <c r="G231" s="13"/>
      <c r="H231" s="13"/>
    </row>
    <row r="232" spans="2:11" customFormat="1" ht="15.75" thickBot="1">
      <c r="B232" s="191" t="s">
        <v>285</v>
      </c>
      <c r="C232" s="192"/>
      <c r="D232" s="192"/>
      <c r="E232" s="20"/>
      <c r="F232" s="20"/>
      <c r="G232" s="21">
        <f>ROUND(G120+G191+G203+G215+G230,0)</f>
        <v>23842</v>
      </c>
      <c r="H232" s="79"/>
      <c r="I232" s="6" t="s">
        <v>286</v>
      </c>
    </row>
    <row r="233" spans="2:11" customFormat="1">
      <c r="B233" s="1"/>
      <c r="E233" s="13"/>
      <c r="F233" s="13"/>
      <c r="G233" s="13"/>
      <c r="H233" s="13"/>
      <c r="J233" s="12"/>
    </row>
    <row r="235" spans="2:11" customFormat="1">
      <c r="B235" s="1"/>
      <c r="C235" s="3" t="s">
        <v>8</v>
      </c>
      <c r="D235" s="3"/>
      <c r="E235" s="6"/>
      <c r="F235" s="6"/>
      <c r="G235" s="6">
        <f>+'01-2023'!G245</f>
        <v>10117</v>
      </c>
      <c r="H235" s="6"/>
      <c r="I235" s="6" t="s">
        <v>289</v>
      </c>
      <c r="J235" s="9"/>
    </row>
    <row r="236" spans="2:11" customFormat="1" ht="15.75" thickBot="1">
      <c r="B236" s="1"/>
      <c r="C236" s="3"/>
      <c r="D236" s="3"/>
      <c r="E236" s="6"/>
      <c r="F236" s="6"/>
      <c r="G236" s="6"/>
      <c r="H236" s="6"/>
      <c r="J236" s="9"/>
    </row>
    <row r="237" spans="2:11" customFormat="1" ht="15.75" thickBot="1">
      <c r="B237" s="198" t="s">
        <v>287</v>
      </c>
      <c r="C237" s="199"/>
      <c r="D237" s="147"/>
      <c r="E237" s="103"/>
      <c r="F237" s="103"/>
      <c r="G237" s="104">
        <f>G90+G232+G235</f>
        <v>34451</v>
      </c>
      <c r="H237" s="79"/>
      <c r="I237" s="6" t="s">
        <v>288</v>
      </c>
    </row>
    <row r="238" spans="2:11" customFormat="1">
      <c r="B238" s="1"/>
      <c r="C238" s="3"/>
      <c r="D238" s="3"/>
      <c r="E238" s="6"/>
      <c r="F238" s="6"/>
      <c r="G238" s="6"/>
      <c r="H238" s="6"/>
    </row>
    <row r="239" spans="2:11" customFormat="1">
      <c r="B239" s="1"/>
      <c r="C239" s="3" t="s">
        <v>250</v>
      </c>
      <c r="D239" s="3"/>
      <c r="E239" s="6"/>
      <c r="F239" s="6"/>
      <c r="G239" s="16">
        <f>IF((G65-G237)&gt;0,(G65-G237),0)</f>
        <v>0</v>
      </c>
      <c r="H239" s="85"/>
      <c r="I239" s="6" t="s">
        <v>290</v>
      </c>
    </row>
    <row r="240" spans="2:11" customFormat="1">
      <c r="B240" s="1"/>
      <c r="C240" s="3"/>
      <c r="D240" s="3"/>
      <c r="E240" s="6"/>
      <c r="F240" s="6"/>
      <c r="G240" s="6"/>
      <c r="H240" s="6"/>
    </row>
    <row r="241" spans="2:9" customFormat="1">
      <c r="B241" s="1"/>
      <c r="C241" s="3" t="s">
        <v>9</v>
      </c>
      <c r="D241" s="3"/>
      <c r="E241" s="6"/>
      <c r="F241" s="6"/>
      <c r="G241" s="16">
        <f>IF((G65-G237)&lt;0,-(G65-G237),0)</f>
        <v>34451</v>
      </c>
      <c r="H241" s="85"/>
      <c r="I241" s="6" t="s">
        <v>291</v>
      </c>
    </row>
    <row r="243" spans="2:9" customFormat="1">
      <c r="B243" s="1"/>
      <c r="C243" s="3" t="s">
        <v>251</v>
      </c>
      <c r="D243" s="3"/>
      <c r="E243" s="13"/>
      <c r="F243" s="13"/>
      <c r="G243" s="6">
        <v>34451</v>
      </c>
      <c r="H243" s="6"/>
      <c r="I243" s="6" t="s">
        <v>292</v>
      </c>
    </row>
    <row r="244" spans="2:9" customFormat="1">
      <c r="B244" s="1"/>
      <c r="C244" s="3"/>
      <c r="D244" s="3"/>
      <c r="E244" s="13"/>
      <c r="F244" s="13"/>
      <c r="G244" s="6"/>
      <c r="H244" s="6"/>
    </row>
    <row r="245" spans="2:9" customFormat="1">
      <c r="B245" s="1"/>
      <c r="C245" s="3" t="s">
        <v>252</v>
      </c>
      <c r="D245" s="3"/>
      <c r="E245" s="13"/>
      <c r="F245" s="13"/>
      <c r="G245" s="6">
        <f>+G241-G243</f>
        <v>0</v>
      </c>
      <c r="H245" s="6"/>
      <c r="I245" s="6" t="s">
        <v>293</v>
      </c>
    </row>
  </sheetData>
  <autoFilter ref="B124:G189" xr:uid="{5F5CE3D6-D9ED-45D9-B16D-7C06CBDB9099}">
    <filterColumn colId="1">
      <filters>
        <filter val="QUALIS"/>
      </filters>
    </filterColumn>
  </autoFilter>
  <mergeCells count="13">
    <mergeCell ref="B237:C237"/>
    <mergeCell ref="B70:G70"/>
    <mergeCell ref="B79:G79"/>
    <mergeCell ref="B90:D90"/>
    <mergeCell ref="B193:G193"/>
    <mergeCell ref="B207:G207"/>
    <mergeCell ref="B232:D232"/>
    <mergeCell ref="B65:D65"/>
    <mergeCell ref="B4:G4"/>
    <mergeCell ref="B6:G6"/>
    <mergeCell ref="B21:G21"/>
    <mergeCell ref="B31:G31"/>
    <mergeCell ref="B37:G37"/>
  </mergeCells>
  <phoneticPr fontId="20" type="noConversion"/>
  <pageMargins left="0.7" right="0.7" top="0.75" bottom="0.75" header="0.3" footer="0.3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2962-257C-4E77-B715-ADA28DDDBD82}">
  <dimension ref="A1:M261"/>
  <sheetViews>
    <sheetView showGridLines="0" zoomScaleNormal="100" zoomScaleSheetLayoutView="80" workbookViewId="0">
      <pane ySplit="8" topLeftCell="A246" activePane="bottomLeft" state="frozen"/>
      <selection pane="bottomLeft" activeCell="G253" sqref="G253"/>
    </sheetView>
  </sheetViews>
  <sheetFormatPr defaultColWidth="11.42578125" defaultRowHeight="15" outlineLevelRow="1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44986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/>
      <c r="C9" s="69" t="s">
        <v>110</v>
      </c>
      <c r="D9" s="38"/>
      <c r="E9" s="40"/>
      <c r="F9" s="148"/>
      <c r="G9" s="41"/>
    </row>
    <row r="10" spans="2:11">
      <c r="B10" s="53"/>
      <c r="C10" s="39" t="s">
        <v>297</v>
      </c>
      <c r="D10" s="106"/>
      <c r="E10" s="40"/>
      <c r="F10" s="148"/>
      <c r="G10" s="41"/>
    </row>
    <row r="11" spans="2:11">
      <c r="B11" s="53"/>
      <c r="C11" s="69" t="s">
        <v>564</v>
      </c>
      <c r="D11" s="106"/>
      <c r="E11" s="40"/>
      <c r="F11" s="148"/>
      <c r="G11" s="41"/>
    </row>
    <row r="12" spans="2:11">
      <c r="B12" s="53"/>
      <c r="C12" s="69"/>
      <c r="D12" s="106"/>
      <c r="E12" s="40"/>
      <c r="F12" s="148"/>
      <c r="G12" s="41"/>
    </row>
    <row r="13" spans="2:11">
      <c r="B13" s="53"/>
      <c r="C13" s="39"/>
      <c r="D13" s="106"/>
      <c r="E13" s="40"/>
      <c r="F13" s="41"/>
      <c r="G13" s="41"/>
    </row>
    <row r="14" spans="2:11">
      <c r="B14" s="53"/>
      <c r="C14" s="39"/>
      <c r="D14" s="106"/>
      <c r="E14" s="40"/>
      <c r="F14" s="41"/>
      <c r="G14" s="41"/>
    </row>
    <row r="15" spans="2:11">
      <c r="B15" s="53"/>
      <c r="C15" s="39"/>
      <c r="D15" s="106"/>
      <c r="E15" s="40"/>
      <c r="F15" s="41"/>
      <c r="G15" s="41"/>
    </row>
    <row r="16" spans="2:11">
      <c r="B16" s="53"/>
      <c r="C16" s="69"/>
      <c r="D16" s="106"/>
      <c r="E16" s="40"/>
      <c r="F16" s="148"/>
      <c r="G16" s="41"/>
    </row>
    <row r="17" spans="1:13">
      <c r="B17" s="53"/>
      <c r="C17" s="69"/>
      <c r="D17" s="106"/>
      <c r="E17" s="40"/>
      <c r="F17" s="148"/>
      <c r="G17" s="41"/>
    </row>
    <row r="18" spans="1:13">
      <c r="B18" s="53"/>
      <c r="C18" s="39"/>
      <c r="D18" s="106"/>
      <c r="E18" s="40"/>
      <c r="F18" s="41"/>
      <c r="G18" s="41"/>
    </row>
    <row r="19" spans="1:13" s="123" customFormat="1">
      <c r="A19" s="3"/>
      <c r="B19" s="8"/>
      <c r="C19" s="35" t="s">
        <v>12</v>
      </c>
      <c r="D19" s="35"/>
      <c r="E19" s="37"/>
      <c r="F19" s="37">
        <f>ROUND(SUM(F9:F18),0)</f>
        <v>0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/>
      <c r="C24" s="39"/>
      <c r="E24" s="40"/>
      <c r="F24" s="141"/>
      <c r="G24" s="40"/>
      <c r="H24" s="74"/>
      <c r="I24" s="52">
        <f>F24*0.2</f>
        <v>0</v>
      </c>
      <c r="J24" s="134"/>
    </row>
    <row r="25" spans="1:13">
      <c r="B25" s="38"/>
      <c r="C25" s="39"/>
      <c r="D25" s="38"/>
      <c r="E25" s="40"/>
      <c r="F25" s="141"/>
      <c r="G25" s="40"/>
      <c r="H25" s="74"/>
      <c r="I25" s="52">
        <f t="shared" ref="I25:I26" si="0">F25*0.2</f>
        <v>0</v>
      </c>
      <c r="J25" s="134"/>
    </row>
    <row r="26" spans="1:13">
      <c r="B26" s="38"/>
      <c r="C26" s="39"/>
      <c r="D26" s="38"/>
      <c r="E26" s="40"/>
      <c r="F26" s="141">
        <v>0</v>
      </c>
      <c r="G26" s="40"/>
      <c r="H26" s="74"/>
      <c r="I26" s="52">
        <f t="shared" si="0"/>
        <v>0</v>
      </c>
      <c r="J26" s="134"/>
    </row>
    <row r="27" spans="1:13" hidden="1" outlineLevel="1">
      <c r="B27" s="38"/>
      <c r="C27" s="39"/>
      <c r="D27" s="38"/>
      <c r="E27" s="40"/>
      <c r="F27" s="141"/>
      <c r="G27" s="40"/>
      <c r="H27" s="74"/>
      <c r="J27">
        <f t="shared" ref="J27" si="1">+F27*0.2</f>
        <v>0</v>
      </c>
    </row>
    <row r="28" spans="1:13" hidden="1" outlineLevel="1">
      <c r="B28" s="45"/>
      <c r="C28" s="39"/>
      <c r="D28" s="39"/>
      <c r="E28" s="41"/>
      <c r="F28" s="41"/>
      <c r="G28" s="41"/>
    </row>
    <row r="29" spans="1:13" collapsed="1">
      <c r="B29" s="8"/>
      <c r="C29" s="35" t="s">
        <v>12</v>
      </c>
      <c r="D29" s="35"/>
      <c r="E29" s="46">
        <f>SUM(E28:E28)</f>
        <v>0</v>
      </c>
      <c r="F29" s="86">
        <f>ROUND(SUM(F24:F28),0)</f>
        <v>0</v>
      </c>
      <c r="G29" s="142">
        <f>SUM(G24:G28)</f>
        <v>0</v>
      </c>
      <c r="H29" s="75"/>
      <c r="I29" s="6" t="s">
        <v>299</v>
      </c>
      <c r="K29" t="s">
        <v>302</v>
      </c>
    </row>
    <row r="30" spans="1:13" ht="15.75" thickBot="1">
      <c r="B30" s="8"/>
      <c r="C30" s="3"/>
      <c r="D30" s="3"/>
      <c r="E30" s="51"/>
      <c r="F30" s="51"/>
      <c r="G30" s="51"/>
      <c r="H30" s="75"/>
    </row>
    <row r="31" spans="1:13" ht="15.75" thickBot="1">
      <c r="B31" s="188" t="s">
        <v>78</v>
      </c>
      <c r="C31" s="189"/>
      <c r="D31" s="189"/>
      <c r="E31" s="189"/>
      <c r="F31" s="189"/>
      <c r="G31" s="190"/>
      <c r="H31" s="5"/>
    </row>
    <row r="32" spans="1:13">
      <c r="B32" s="3" t="s">
        <v>77</v>
      </c>
      <c r="E32" s="6"/>
      <c r="F32" s="6"/>
      <c r="G32" s="6"/>
      <c r="H32" s="6"/>
    </row>
    <row r="33" spans="1:13">
      <c r="B33" s="36" t="s">
        <v>73</v>
      </c>
      <c r="C33" s="35" t="s">
        <v>16</v>
      </c>
      <c r="D33" s="35" t="s">
        <v>0</v>
      </c>
      <c r="E33" s="37" t="s">
        <v>2</v>
      </c>
      <c r="F33" s="37" t="s">
        <v>3</v>
      </c>
      <c r="G33" s="37" t="s">
        <v>4</v>
      </c>
      <c r="H33" s="6"/>
      <c r="J33" s="9"/>
    </row>
    <row r="34" spans="1:13">
      <c r="B34" s="38">
        <v>44995</v>
      </c>
      <c r="C34" s="38" t="s">
        <v>1705</v>
      </c>
      <c r="E34" s="40"/>
      <c r="F34" s="40">
        <v>58.33</v>
      </c>
      <c r="G34" s="40">
        <v>11.67</v>
      </c>
      <c r="H34" s="74"/>
      <c r="J34" s="9"/>
    </row>
    <row r="35" spans="1:13" s="123" customFormat="1">
      <c r="A35" s="3"/>
      <c r="B35" s="8"/>
      <c r="C35" s="35" t="s">
        <v>12</v>
      </c>
      <c r="D35" s="35"/>
      <c r="E35" s="46">
        <f>SUM(E34)</f>
        <v>0</v>
      </c>
      <c r="F35" s="46">
        <f>SUM(F34)</f>
        <v>58.33</v>
      </c>
      <c r="G35" s="46">
        <f>ROUND(SUM(G34),0)</f>
        <v>12</v>
      </c>
      <c r="H35" s="75"/>
      <c r="I35" s="3"/>
      <c r="J35" s="3"/>
      <c r="K35">
        <v>4457100</v>
      </c>
      <c r="M35" s="3"/>
    </row>
    <row r="36" spans="1:13" customFormat="1" ht="15.75" thickBot="1">
      <c r="B36" s="1"/>
      <c r="E36" s="13"/>
      <c r="F36" s="13"/>
      <c r="G36" s="13"/>
      <c r="H36" s="13"/>
    </row>
    <row r="37" spans="1:13" customFormat="1" ht="15.75" thickBot="1">
      <c r="B37" s="188" t="s">
        <v>6</v>
      </c>
      <c r="C37" s="189"/>
      <c r="D37" s="189"/>
      <c r="E37" s="189"/>
      <c r="F37" s="189"/>
      <c r="G37" s="190"/>
      <c r="H37" s="5"/>
      <c r="J37" s="6" t="s">
        <v>687</v>
      </c>
    </row>
    <row r="38" spans="1:13" customFormat="1">
      <c r="B38" s="10" t="s">
        <v>690</v>
      </c>
      <c r="E38" s="6"/>
      <c r="F38" s="6"/>
      <c r="G38" s="6"/>
      <c r="H38" s="6"/>
    </row>
    <row r="39" spans="1:13" customFormat="1">
      <c r="B39" s="36" t="s">
        <v>73</v>
      </c>
      <c r="C39" s="35" t="s">
        <v>16</v>
      </c>
      <c r="D39" s="35" t="s">
        <v>0</v>
      </c>
      <c r="E39" s="37" t="s">
        <v>2</v>
      </c>
      <c r="F39" s="37" t="s">
        <v>3</v>
      </c>
      <c r="G39" s="37" t="s">
        <v>4</v>
      </c>
      <c r="H39" s="6"/>
    </row>
    <row r="40" spans="1:13" customFormat="1">
      <c r="B40" s="38">
        <v>44986</v>
      </c>
      <c r="C40" s="43" t="s">
        <v>1010</v>
      </c>
      <c r="D40" s="39" t="s">
        <v>1650</v>
      </c>
      <c r="E40" s="41">
        <f>_xlfn.XLOOKUP(D40,'401 -03-23'!G:G,'401 -03-23'!J:J)</f>
        <v>6720</v>
      </c>
      <c r="F40" s="141">
        <f>E40</f>
        <v>6720</v>
      </c>
      <c r="G40" s="44">
        <v>1344</v>
      </c>
      <c r="H40" s="76"/>
      <c r="I40" s="52">
        <f>F40*0.2</f>
        <v>1344</v>
      </c>
      <c r="J40" s="134"/>
    </row>
    <row r="41" spans="1:13" customFormat="1">
      <c r="B41" s="38">
        <v>44986</v>
      </c>
      <c r="C41" s="43" t="s">
        <v>163</v>
      </c>
      <c r="D41" s="39" t="s">
        <v>1651</v>
      </c>
      <c r="E41" s="41">
        <f>_xlfn.XLOOKUP(D41,'401 -03-23'!G:G,'401 -03-23'!J:J)</f>
        <v>3952</v>
      </c>
      <c r="F41" s="141">
        <f t="shared" ref="F41:F43" si="2">E41</f>
        <v>3952</v>
      </c>
      <c r="G41" s="44">
        <v>790.4</v>
      </c>
      <c r="H41" s="76"/>
      <c r="I41" s="52">
        <f t="shared" ref="I41:I50" si="3">F41*0.2</f>
        <v>790.40000000000009</v>
      </c>
      <c r="J41" s="134"/>
    </row>
    <row r="42" spans="1:13" customFormat="1">
      <c r="B42" s="38">
        <v>44986</v>
      </c>
      <c r="C42" s="43" t="s">
        <v>163</v>
      </c>
      <c r="D42" s="39" t="s">
        <v>1652</v>
      </c>
      <c r="E42" s="41">
        <f>_xlfn.XLOOKUP(D42,'401 -03-23'!G:G,'401 -03-23'!J:J)</f>
        <v>6080</v>
      </c>
      <c r="F42" s="141">
        <f t="shared" si="2"/>
        <v>6080</v>
      </c>
      <c r="G42" s="44">
        <v>1216</v>
      </c>
      <c r="H42" s="76"/>
      <c r="I42" s="52">
        <f t="shared" si="3"/>
        <v>1216</v>
      </c>
      <c r="J42" s="134"/>
    </row>
    <row r="43" spans="1:13" customFormat="1">
      <c r="B43" s="38">
        <v>44986</v>
      </c>
      <c r="C43" s="43" t="s">
        <v>163</v>
      </c>
      <c r="D43" s="39" t="s">
        <v>1653</v>
      </c>
      <c r="E43" s="41">
        <f>_xlfn.XLOOKUP(D43,'401 -03-23'!G:G,'401 -03-23'!J:J)</f>
        <v>5890</v>
      </c>
      <c r="F43" s="141">
        <f t="shared" si="2"/>
        <v>5890</v>
      </c>
      <c r="G43" s="44">
        <v>1178</v>
      </c>
      <c r="H43" s="76"/>
      <c r="I43" s="52">
        <f t="shared" si="3"/>
        <v>1178</v>
      </c>
      <c r="J43" s="134"/>
    </row>
    <row r="44" spans="1:13" customFormat="1" hidden="1" outlineLevel="1">
      <c r="B44" s="38"/>
      <c r="C44" s="43"/>
      <c r="D44" s="39"/>
      <c r="E44" s="41"/>
      <c r="F44" s="141">
        <v>0</v>
      </c>
      <c r="G44" s="44"/>
      <c r="H44" s="76"/>
      <c r="I44" s="52">
        <f t="shared" si="3"/>
        <v>0</v>
      </c>
      <c r="J44" s="134"/>
    </row>
    <row r="45" spans="1:13" customFormat="1" hidden="1" outlineLevel="1">
      <c r="B45" s="38"/>
      <c r="C45" s="43"/>
      <c r="D45" s="39"/>
      <c r="E45" s="41"/>
      <c r="F45" s="141">
        <v>0</v>
      </c>
      <c r="G45" s="44"/>
      <c r="H45" s="76"/>
      <c r="I45" s="52">
        <f t="shared" si="3"/>
        <v>0</v>
      </c>
      <c r="J45" s="134"/>
    </row>
    <row r="46" spans="1:13" customFormat="1" hidden="1" outlineLevel="1">
      <c r="B46" s="38"/>
      <c r="C46" s="43"/>
      <c r="D46" s="39"/>
      <c r="E46" s="41"/>
      <c r="F46" s="141">
        <v>0</v>
      </c>
      <c r="G46" s="44"/>
      <c r="H46" s="76"/>
      <c r="I46" s="52">
        <f t="shared" si="3"/>
        <v>0</v>
      </c>
      <c r="J46" s="134"/>
    </row>
    <row r="47" spans="1:13" customFormat="1" hidden="1" outlineLevel="1">
      <c r="B47" s="38"/>
      <c r="C47" s="43"/>
      <c r="D47" s="39"/>
      <c r="E47" s="41"/>
      <c r="F47" s="141">
        <v>0</v>
      </c>
      <c r="G47" s="44"/>
      <c r="H47" s="76"/>
      <c r="I47" s="52">
        <f t="shared" si="3"/>
        <v>0</v>
      </c>
      <c r="J47" s="134"/>
    </row>
    <row r="48" spans="1:13" customFormat="1" hidden="1" outlineLevel="1">
      <c r="B48" s="38"/>
      <c r="C48" s="43"/>
      <c r="D48" s="39"/>
      <c r="E48" s="41"/>
      <c r="F48" s="141">
        <v>0</v>
      </c>
      <c r="G48" s="44"/>
      <c r="H48" s="76"/>
      <c r="I48" s="52">
        <f t="shared" si="3"/>
        <v>0</v>
      </c>
      <c r="J48" s="134"/>
    </row>
    <row r="49" spans="2:11" customFormat="1" hidden="1" outlineLevel="1">
      <c r="B49" s="38"/>
      <c r="C49" s="39"/>
      <c r="D49" s="39"/>
      <c r="E49" s="40"/>
      <c r="F49" s="141">
        <v>0</v>
      </c>
      <c r="G49" s="40"/>
      <c r="H49" s="74"/>
      <c r="I49" s="52">
        <f>F49*0.2</f>
        <v>0</v>
      </c>
      <c r="J49" s="134"/>
    </row>
    <row r="50" spans="2:11" customFormat="1" hidden="1" outlineLevel="1">
      <c r="B50" s="38"/>
      <c r="C50" s="43"/>
      <c r="D50" s="39"/>
      <c r="E50" s="41"/>
      <c r="F50" s="141"/>
      <c r="G50" s="44"/>
      <c r="H50" s="76"/>
      <c r="I50" s="52">
        <f t="shared" si="3"/>
        <v>0</v>
      </c>
      <c r="J50" s="134">
        <f t="shared" ref="J50" si="4">G50-I50</f>
        <v>0</v>
      </c>
    </row>
    <row r="51" spans="2:11" customFormat="1" hidden="1" outlineLevel="1">
      <c r="B51" s="38"/>
      <c r="C51" s="43"/>
      <c r="D51" s="39"/>
      <c r="E51" s="41"/>
      <c r="F51" s="141"/>
      <c r="G51" s="44"/>
      <c r="H51" s="76"/>
      <c r="I51" s="52"/>
      <c r="J51" s="134"/>
    </row>
    <row r="52" spans="2:11" customFormat="1" hidden="1" outlineLevel="1">
      <c r="B52" s="38"/>
      <c r="C52" s="43"/>
      <c r="D52" s="39"/>
      <c r="E52" s="41"/>
      <c r="F52" s="141"/>
      <c r="G52" s="44"/>
      <c r="H52" s="76"/>
      <c r="I52" s="52"/>
      <c r="J52" s="134"/>
    </row>
    <row r="53" spans="2:11" customFormat="1" hidden="1" outlineLevel="1">
      <c r="B53" s="1"/>
      <c r="C53" s="43"/>
      <c r="D53" s="43"/>
      <c r="E53" s="40"/>
      <c r="F53" s="40"/>
      <c r="G53" s="44"/>
      <c r="H53" s="76"/>
    </row>
    <row r="54" spans="2:11" customFormat="1" collapsed="1">
      <c r="B54" s="1"/>
      <c r="C54" s="35" t="s">
        <v>13</v>
      </c>
      <c r="D54" s="35"/>
      <c r="E54" s="37"/>
      <c r="F54" s="37">
        <f>SUM(F40:F52)</f>
        <v>22642</v>
      </c>
      <c r="G54" s="143">
        <f>SUM(G40:G52)</f>
        <v>4528.3999999999996</v>
      </c>
      <c r="H54" s="6"/>
      <c r="I54" s="6" t="s">
        <v>300</v>
      </c>
      <c r="K54" t="s">
        <v>303</v>
      </c>
    </row>
    <row r="55" spans="2:11" customFormat="1">
      <c r="B55" s="1"/>
      <c r="C55" s="3"/>
      <c r="D55" s="3"/>
      <c r="E55" s="6"/>
      <c r="F55" s="6"/>
      <c r="G55" s="6"/>
      <c r="H55" s="6"/>
      <c r="I55" s="6"/>
    </row>
    <row r="56" spans="2:11" customFormat="1">
      <c r="B56" s="3" t="s">
        <v>797</v>
      </c>
      <c r="C56" s="3"/>
      <c r="D56" s="3"/>
      <c r="E56" s="6"/>
      <c r="F56" s="6"/>
      <c r="G56" s="6"/>
      <c r="H56" s="6"/>
      <c r="I56" s="6"/>
    </row>
    <row r="57" spans="2:11" customFormat="1">
      <c r="B57" s="1"/>
      <c r="C57" s="3"/>
      <c r="D57" s="3"/>
      <c r="E57" s="6"/>
      <c r="F57" s="6"/>
      <c r="G57" s="6"/>
      <c r="H57" s="6"/>
      <c r="I57" s="6"/>
    </row>
    <row r="58" spans="2:11" customFormat="1">
      <c r="B58" s="36" t="s">
        <v>73</v>
      </c>
      <c r="C58" s="35" t="s">
        <v>16</v>
      </c>
      <c r="D58" s="35" t="s">
        <v>0</v>
      </c>
      <c r="E58" s="37" t="s">
        <v>2</v>
      </c>
      <c r="F58" s="37" t="s">
        <v>3</v>
      </c>
      <c r="G58" s="37" t="s">
        <v>4</v>
      </c>
      <c r="H58" s="6"/>
      <c r="I58" s="6"/>
    </row>
    <row r="59" spans="2:11" customFormat="1">
      <c r="B59" s="38"/>
      <c r="C59" s="43"/>
      <c r="D59" s="39"/>
      <c r="E59" s="41"/>
      <c r="F59" s="40"/>
      <c r="G59" s="44"/>
      <c r="H59" s="6"/>
      <c r="I59" s="6"/>
    </row>
    <row r="60" spans="2:11" customFormat="1">
      <c r="B60" s="38"/>
      <c r="C60" s="43"/>
      <c r="D60" s="39"/>
      <c r="E60" s="37"/>
      <c r="F60" s="41"/>
      <c r="G60" s="41"/>
      <c r="H60" s="6"/>
      <c r="I60" s="6"/>
      <c r="J60" s="134"/>
    </row>
    <row r="61" spans="2:11" customFormat="1">
      <c r="B61" s="38"/>
      <c r="D61" s="39"/>
      <c r="E61" s="43"/>
      <c r="F61" s="40"/>
      <c r="G61" s="44"/>
      <c r="H61" s="6"/>
      <c r="I61" s="6"/>
      <c r="J61" s="134"/>
    </row>
    <row r="62" spans="2:11" customFormat="1">
      <c r="B62" s="1"/>
      <c r="C62" s="43"/>
      <c r="D62" s="43"/>
      <c r="E62" s="40"/>
      <c r="F62" s="40"/>
      <c r="G62" s="44"/>
      <c r="H62" s="76"/>
    </row>
    <row r="63" spans="2:11" customFormat="1">
      <c r="B63" s="1"/>
      <c r="C63" s="35" t="s">
        <v>13</v>
      </c>
      <c r="D63" s="35"/>
      <c r="E63" s="37"/>
      <c r="F63" s="37">
        <f>F59+F60+F61</f>
        <v>0</v>
      </c>
      <c r="G63" s="143">
        <f>ROUND(SUM(G59:G61),0)</f>
        <v>0</v>
      </c>
      <c r="H63" s="6"/>
      <c r="I63" s="6" t="s">
        <v>689</v>
      </c>
      <c r="K63" t="s">
        <v>303</v>
      </c>
    </row>
    <row r="64" spans="2:11" customFormat="1" ht="16.5" customHeight="1" thickBot="1">
      <c r="B64" s="1"/>
      <c r="E64" s="13"/>
      <c r="F64" s="13"/>
      <c r="G64" s="13"/>
      <c r="H64" s="13"/>
    </row>
    <row r="65" spans="2:11" customFormat="1" ht="15.75" thickBot="1">
      <c r="B65" s="196" t="s">
        <v>1712</v>
      </c>
      <c r="C65" s="197"/>
      <c r="D65" s="197"/>
      <c r="E65" s="17"/>
      <c r="F65" s="167">
        <f>F29+F54+F35+F63</f>
        <v>22700.33</v>
      </c>
      <c r="G65" s="167">
        <f>ROUND((G29+G35+G54+G63),0)</f>
        <v>4540</v>
      </c>
      <c r="H65" s="77"/>
      <c r="I65" s="6" t="s">
        <v>304</v>
      </c>
    </row>
    <row r="66" spans="2:11" ht="15.75" thickBot="1"/>
    <row r="67" spans="2:11" ht="15.75" thickBot="1">
      <c r="B67" s="188" t="s">
        <v>1716</v>
      </c>
      <c r="C67" s="189"/>
      <c r="D67" s="189"/>
      <c r="E67" s="189"/>
      <c r="F67" s="189"/>
      <c r="G67" s="190"/>
    </row>
    <row r="68" spans="2:11">
      <c r="B68" s="3" t="s">
        <v>1709</v>
      </c>
      <c r="E68" s="6"/>
      <c r="F68" s="6"/>
      <c r="G68" s="6"/>
      <c r="H68" s="6"/>
    </row>
    <row r="69" spans="2:11">
      <c r="B69" s="36" t="s">
        <v>73</v>
      </c>
      <c r="C69" s="35" t="s">
        <v>16</v>
      </c>
      <c r="D69" s="35" t="s">
        <v>0</v>
      </c>
      <c r="E69" s="37" t="s">
        <v>2</v>
      </c>
      <c r="F69" s="37" t="s">
        <v>3</v>
      </c>
      <c r="G69" s="37" t="s">
        <v>4</v>
      </c>
      <c r="H69" s="6"/>
    </row>
    <row r="70" spans="2:11">
      <c r="B70" s="38">
        <v>44986</v>
      </c>
      <c r="C70" s="39" t="s">
        <v>970</v>
      </c>
      <c r="D70" t="s">
        <v>1655</v>
      </c>
      <c r="E70" s="40"/>
      <c r="F70" s="141">
        <v>174.63</v>
      </c>
      <c r="G70" s="40">
        <v>34.93</v>
      </c>
      <c r="H70" s="74"/>
      <c r="I70" s="52">
        <f>F70*0.2</f>
        <v>34.926000000000002</v>
      </c>
      <c r="J70" s="134"/>
    </row>
    <row r="71" spans="2:11">
      <c r="B71" s="38"/>
      <c r="C71" s="39"/>
      <c r="D71" s="38"/>
      <c r="E71" s="40"/>
      <c r="F71" s="141"/>
      <c r="G71" s="40"/>
      <c r="H71" s="74"/>
      <c r="I71" s="52">
        <f t="shared" ref="I71" si="5">F71*0.2</f>
        <v>0</v>
      </c>
      <c r="J71" s="134"/>
    </row>
    <row r="72" spans="2:11">
      <c r="B72" s="8"/>
      <c r="C72" s="35" t="s">
        <v>12</v>
      </c>
      <c r="D72" s="35"/>
      <c r="E72" s="46">
        <f>SUM(E70:E71)</f>
        <v>0</v>
      </c>
      <c r="F72" s="86">
        <f>ROUND(SUM(F70:F71),0)</f>
        <v>175</v>
      </c>
      <c r="G72" s="142">
        <f>SUM(G70:G71)</f>
        <v>34.93</v>
      </c>
      <c r="H72" s="75"/>
      <c r="I72" s="6" t="s">
        <v>1710</v>
      </c>
      <c r="K72" t="s">
        <v>302</v>
      </c>
    </row>
    <row r="73" spans="2:11" ht="15.75" thickBot="1"/>
    <row r="74" spans="2:11" ht="15.75" thickBot="1">
      <c r="B74" s="196" t="s">
        <v>1715</v>
      </c>
      <c r="C74" s="197"/>
      <c r="D74" s="197"/>
      <c r="E74" s="17"/>
      <c r="F74" s="167">
        <f>F72</f>
        <v>175</v>
      </c>
      <c r="G74" s="19">
        <f>ROUND((G72),0)</f>
        <v>35</v>
      </c>
      <c r="I74" s="6" t="s">
        <v>1711</v>
      </c>
    </row>
    <row r="75" spans="2:11" customFormat="1">
      <c r="B75" s="162"/>
      <c r="C75" s="162"/>
      <c r="D75" s="162"/>
      <c r="E75" s="163"/>
      <c r="F75" s="77"/>
      <c r="G75" s="77"/>
      <c r="H75" s="13"/>
      <c r="I75" s="6"/>
    </row>
    <row r="76" spans="2:11" customFormat="1" ht="15.75" customHeight="1" thickBot="1">
      <c r="B76" s="164"/>
      <c r="C76" s="164"/>
      <c r="D76" s="164"/>
      <c r="E76" s="165"/>
      <c r="F76" s="166"/>
      <c r="G76" s="166"/>
      <c r="H76" s="13"/>
    </row>
    <row r="77" spans="2:11" customFormat="1" ht="15.75" customHeight="1" thickBot="1">
      <c r="B77" s="196" t="s">
        <v>1714</v>
      </c>
      <c r="C77" s="197"/>
      <c r="D77" s="197"/>
      <c r="E77" s="197"/>
      <c r="F77" s="168">
        <f>ROUND((F65+F74),0)</f>
        <v>22875</v>
      </c>
      <c r="G77" s="167">
        <f>G65+G74</f>
        <v>4575</v>
      </c>
      <c r="H77" s="13"/>
      <c r="I77" s="6" t="s">
        <v>1713</v>
      </c>
    </row>
    <row r="78" spans="2:11" customFormat="1" ht="15.75" customHeight="1">
      <c r="B78" s="164"/>
      <c r="C78" s="164"/>
      <c r="D78" s="164"/>
      <c r="E78" s="165"/>
      <c r="F78" s="166"/>
      <c r="G78" s="166"/>
      <c r="H78" s="13"/>
    </row>
    <row r="79" spans="2:11" customFormat="1" ht="5.25" customHeight="1" thickBot="1">
      <c r="B79" s="159"/>
      <c r="C79" s="160"/>
      <c r="D79" s="160"/>
      <c r="E79" s="161"/>
      <c r="F79" s="161"/>
      <c r="G79" s="161"/>
      <c r="H79" s="13"/>
    </row>
    <row r="80" spans="2:11" customFormat="1" ht="15.75" thickBot="1">
      <c r="B80" s="1"/>
      <c r="E80" s="13"/>
      <c r="F80" s="13"/>
      <c r="G80" s="13"/>
      <c r="H80" s="13"/>
    </row>
    <row r="81" spans="1:10" customFormat="1" ht="15.75" thickBot="1">
      <c r="B81" s="188" t="s">
        <v>11</v>
      </c>
      <c r="C81" s="189"/>
      <c r="D81" s="189"/>
      <c r="E81" s="189"/>
      <c r="F81" s="189"/>
      <c r="G81" s="190"/>
      <c r="H81" s="5"/>
    </row>
    <row r="82" spans="1:10" customFormat="1">
      <c r="B82" s="54"/>
      <c r="C82" s="54"/>
      <c r="D82" s="54"/>
      <c r="E82" s="54"/>
      <c r="F82" s="54"/>
      <c r="G82" s="54"/>
      <c r="H82" s="5"/>
    </row>
    <row r="83" spans="1:10" customFormat="1">
      <c r="B83" s="3" t="s">
        <v>696</v>
      </c>
      <c r="C83" s="54"/>
      <c r="D83" s="54"/>
      <c r="E83" s="54"/>
      <c r="F83" s="54"/>
      <c r="G83" s="54"/>
      <c r="H83" s="5"/>
    </row>
    <row r="84" spans="1:10" customFormat="1">
      <c r="B84" s="54"/>
      <c r="C84" s="54"/>
      <c r="D84" s="54"/>
      <c r="E84" s="54"/>
      <c r="F84" s="54"/>
      <c r="G84" s="54"/>
      <c r="H84" s="5"/>
    </row>
    <row r="85" spans="1:10" customFormat="1">
      <c r="B85" s="36" t="s">
        <v>73</v>
      </c>
      <c r="C85" s="35" t="s">
        <v>16</v>
      </c>
      <c r="D85" s="35" t="s">
        <v>0</v>
      </c>
      <c r="E85" s="37" t="s">
        <v>2</v>
      </c>
      <c r="F85" s="37" t="s">
        <v>3</v>
      </c>
      <c r="G85" s="37" t="s">
        <v>4</v>
      </c>
      <c r="H85" s="6"/>
    </row>
    <row r="86" spans="1:10" customFormat="1">
      <c r="B86" s="72"/>
      <c r="C86" s="72"/>
      <c r="D86" s="96"/>
      <c r="E86" s="41"/>
      <c r="F86" s="40">
        <f>E86/1.2</f>
        <v>0</v>
      </c>
      <c r="G86" s="91"/>
      <c r="H86" s="76"/>
      <c r="I86" s="13">
        <f>F86*0.2</f>
        <v>0</v>
      </c>
      <c r="J86" s="13">
        <f>G86-I86</f>
        <v>0</v>
      </c>
    </row>
    <row r="87" spans="1:10" customFormat="1">
      <c r="A87" t="s">
        <v>1073</v>
      </c>
      <c r="B87" s="102"/>
      <c r="C87" s="39"/>
      <c r="D87" s="55"/>
      <c r="E87" s="41">
        <f>F87*1.2</f>
        <v>0</v>
      </c>
      <c r="F87" s="40">
        <f>G87/0.2</f>
        <v>0</v>
      </c>
      <c r="G87" s="44"/>
      <c r="H87" s="76"/>
    </row>
    <row r="88" spans="1:10" customFormat="1">
      <c r="B88" s="54"/>
      <c r="C88" s="35" t="s">
        <v>12</v>
      </c>
      <c r="D88" s="35"/>
      <c r="E88" s="46">
        <f>SUM(E86:E87)</f>
        <v>0</v>
      </c>
      <c r="F88" s="46">
        <f>SUM(F86:F87)</f>
        <v>0</v>
      </c>
      <c r="G88" s="46">
        <f>SUM(G86:G87)</f>
        <v>0</v>
      </c>
      <c r="H88" s="75"/>
      <c r="I88">
        <v>445620</v>
      </c>
    </row>
    <row r="89" spans="1:10" customFormat="1" ht="15.75" thickBot="1">
      <c r="B89" s="54"/>
      <c r="C89" s="3"/>
      <c r="D89" s="3"/>
      <c r="E89" s="51"/>
      <c r="F89" s="51"/>
      <c r="G89" s="51"/>
      <c r="H89" s="75"/>
      <c r="I89" s="6"/>
    </row>
    <row r="90" spans="1:10" customFormat="1" ht="15.75" thickBot="1">
      <c r="B90" s="188" t="s">
        <v>6</v>
      </c>
      <c r="C90" s="189"/>
      <c r="D90" s="189"/>
      <c r="E90" s="189"/>
      <c r="F90" s="189"/>
      <c r="G90" s="190"/>
      <c r="H90" s="75"/>
      <c r="I90" s="6"/>
    </row>
    <row r="91" spans="1:10" customFormat="1">
      <c r="B91" s="54"/>
      <c r="C91" s="3"/>
      <c r="D91" s="3"/>
      <c r="E91" s="51"/>
      <c r="F91" s="51"/>
      <c r="G91" s="51"/>
      <c r="H91" s="75"/>
      <c r="I91" s="6"/>
    </row>
    <row r="92" spans="1:10" customFormat="1">
      <c r="B92" s="3" t="s">
        <v>697</v>
      </c>
      <c r="C92" s="3"/>
      <c r="D92" s="3"/>
      <c r="E92" s="6"/>
      <c r="F92" s="6"/>
      <c r="G92" s="6"/>
      <c r="H92" s="75"/>
      <c r="I92" s="6"/>
    </row>
    <row r="93" spans="1:10" customFormat="1">
      <c r="B93" s="1"/>
      <c r="C93" s="3"/>
      <c r="D93" s="3"/>
      <c r="E93" s="6"/>
      <c r="F93" s="6"/>
      <c r="G93" s="6"/>
      <c r="H93" s="75"/>
      <c r="I93" s="6"/>
    </row>
    <row r="94" spans="1:10" customFormat="1">
      <c r="B94" s="36" t="s">
        <v>73</v>
      </c>
      <c r="C94" s="35" t="s">
        <v>16</v>
      </c>
      <c r="D94" s="35" t="s">
        <v>0</v>
      </c>
      <c r="E94" s="37" t="s">
        <v>2</v>
      </c>
      <c r="F94" s="37" t="s">
        <v>3</v>
      </c>
      <c r="G94" s="37" t="s">
        <v>4</v>
      </c>
      <c r="H94" s="75"/>
      <c r="I94" s="6"/>
    </row>
    <row r="95" spans="1:10" customFormat="1">
      <c r="B95" s="38"/>
      <c r="C95" s="43"/>
      <c r="D95" s="39"/>
      <c r="E95" s="6"/>
      <c r="F95" s="6"/>
      <c r="G95" s="140"/>
      <c r="H95" s="75"/>
      <c r="I95" s="6"/>
    </row>
    <row r="96" spans="1:10" customFormat="1">
      <c r="B96" s="1"/>
      <c r="C96" s="43"/>
      <c r="D96" s="43"/>
      <c r="E96" s="40"/>
      <c r="F96" s="40"/>
      <c r="G96" s="44"/>
      <c r="H96" s="75"/>
      <c r="I96" s="6"/>
    </row>
    <row r="97" spans="2:11" customFormat="1">
      <c r="B97" s="1"/>
      <c r="C97" s="35" t="s">
        <v>13</v>
      </c>
      <c r="D97" s="35"/>
      <c r="E97" s="37"/>
      <c r="F97" s="37">
        <f>F95</f>
        <v>0</v>
      </c>
      <c r="G97" s="143">
        <f>ROUND(SUM(G95),0)</f>
        <v>0</v>
      </c>
      <c r="H97" s="75"/>
      <c r="I97" s="6"/>
    </row>
    <row r="98" spans="2:11" customFormat="1">
      <c r="B98" s="54"/>
      <c r="C98" s="3"/>
      <c r="D98" s="3"/>
      <c r="E98" s="51"/>
      <c r="F98" s="51"/>
      <c r="G98" s="51"/>
      <c r="H98" s="75"/>
      <c r="I98" s="6"/>
    </row>
    <row r="99" spans="2:11" customFormat="1">
      <c r="B99" s="54"/>
      <c r="C99" s="3"/>
      <c r="D99" s="3"/>
      <c r="E99" s="51"/>
      <c r="F99" s="51"/>
      <c r="G99" s="51"/>
      <c r="H99" s="75"/>
      <c r="I99" s="6"/>
    </row>
    <row r="100" spans="2:11" customFormat="1" ht="15.75" thickBot="1">
      <c r="B100" s="54"/>
      <c r="C100" s="3"/>
      <c r="D100" s="3"/>
      <c r="E100" s="51"/>
      <c r="F100" s="51"/>
      <c r="G100" s="58"/>
      <c r="H100" s="78"/>
      <c r="I100" s="6"/>
    </row>
    <row r="101" spans="2:11" customFormat="1" ht="15.75" thickBot="1">
      <c r="B101" s="191" t="s">
        <v>284</v>
      </c>
      <c r="C101" s="192"/>
      <c r="D101" s="192"/>
      <c r="E101" s="20"/>
      <c r="F101" s="20"/>
      <c r="G101" s="169">
        <f>ROUND(G88+G97,0)</f>
        <v>0</v>
      </c>
      <c r="H101" s="79"/>
      <c r="I101" s="6" t="s">
        <v>256</v>
      </c>
      <c r="K101">
        <v>445620</v>
      </c>
    </row>
    <row r="102" spans="2:11" customFormat="1">
      <c r="B102" s="54"/>
      <c r="C102" s="3"/>
      <c r="D102" s="3"/>
      <c r="E102" s="51"/>
      <c r="F102" s="51"/>
      <c r="G102" s="58"/>
      <c r="H102" s="78"/>
      <c r="I102" s="6"/>
    </row>
    <row r="103" spans="2:11" customFormat="1">
      <c r="B103" s="54"/>
      <c r="C103" s="3"/>
      <c r="D103" s="3"/>
      <c r="E103" s="51"/>
      <c r="F103" s="51"/>
      <c r="G103" s="58"/>
      <c r="H103" s="78"/>
    </row>
    <row r="104" spans="2:11" customFormat="1">
      <c r="B104" s="3" t="s">
        <v>255</v>
      </c>
      <c r="C104" s="3"/>
      <c r="D104" s="3"/>
      <c r="E104" s="51"/>
      <c r="F104" s="51"/>
      <c r="G104" s="58"/>
      <c r="H104" s="78"/>
    </row>
    <row r="105" spans="2:11" customFormat="1">
      <c r="B105" s="54"/>
      <c r="C105" s="3"/>
      <c r="D105" s="3"/>
      <c r="E105" s="51"/>
      <c r="F105" s="51"/>
      <c r="G105" s="58"/>
      <c r="H105" s="78"/>
    </row>
    <row r="106" spans="2:11" customFormat="1">
      <c r="B106" s="36" t="s">
        <v>73</v>
      </c>
      <c r="C106" s="35" t="s">
        <v>16</v>
      </c>
      <c r="D106" s="35" t="s">
        <v>0</v>
      </c>
      <c r="E106" s="37" t="s">
        <v>2</v>
      </c>
      <c r="F106" s="37" t="s">
        <v>3</v>
      </c>
      <c r="G106" s="37" t="s">
        <v>4</v>
      </c>
      <c r="H106" s="6"/>
    </row>
    <row r="107" spans="2:11" customFormat="1">
      <c r="B107" s="57">
        <v>44987</v>
      </c>
      <c r="C107" s="39" t="s">
        <v>97</v>
      </c>
      <c r="D107" s="55" t="s">
        <v>1662</v>
      </c>
      <c r="E107" s="41">
        <f>_xlfn.XLOOKUP(D107,'401 -03-23'!G:G,'401 -03-23'!J:J)</f>
        <v>432</v>
      </c>
      <c r="F107" s="40">
        <f t="shared" ref="F107:F129" si="6">G107/0.2</f>
        <v>360</v>
      </c>
      <c r="G107" s="117">
        <v>72</v>
      </c>
      <c r="H107" s="80"/>
      <c r="I107" s="13">
        <f>E107/1.2*0.2</f>
        <v>72</v>
      </c>
      <c r="J107" s="13">
        <f>G107-I107</f>
        <v>0</v>
      </c>
    </row>
    <row r="108" spans="2:11" customFormat="1">
      <c r="B108" s="57">
        <v>45002</v>
      </c>
      <c r="C108" s="39" t="s">
        <v>1672</v>
      </c>
      <c r="D108" s="56" t="s">
        <v>1673</v>
      </c>
      <c r="E108" s="41">
        <f>_xlfn.XLOOKUP(D108,'401 -03-23'!G:G,'401 -03-23'!J:J)</f>
        <v>282</v>
      </c>
      <c r="F108" s="40">
        <f t="shared" si="6"/>
        <v>28.999999999999996</v>
      </c>
      <c r="G108" s="117">
        <v>5.8</v>
      </c>
      <c r="H108" s="80"/>
      <c r="I108" s="13">
        <f>E108/1.2*0.2</f>
        <v>47</v>
      </c>
      <c r="J108" s="13">
        <f>G108-I108</f>
        <v>-41.2</v>
      </c>
      <c r="K108" s="145" t="s">
        <v>1620</v>
      </c>
    </row>
    <row r="109" spans="2:11" customFormat="1">
      <c r="B109" s="57">
        <v>45007</v>
      </c>
      <c r="C109" s="39" t="s">
        <v>972</v>
      </c>
      <c r="D109" s="56" t="s">
        <v>1675</v>
      </c>
      <c r="E109" s="41">
        <f>_xlfn.XLOOKUP(D109,'401 -03-23'!G:G,'401 -03-23'!J:J)</f>
        <v>42.81</v>
      </c>
      <c r="F109" s="40">
        <f t="shared" si="6"/>
        <v>11.1</v>
      </c>
      <c r="G109" s="117">
        <v>2.2200000000000002</v>
      </c>
      <c r="H109" s="80"/>
      <c r="I109" s="13">
        <f t="shared" ref="I109:I129" si="7">E109/1.2*0.2</f>
        <v>7.1350000000000016</v>
      </c>
      <c r="J109" s="13">
        <f t="shared" ref="J109:J129" si="8">G109-I109</f>
        <v>-4.9150000000000009</v>
      </c>
      <c r="K109" s="145" t="s">
        <v>1620</v>
      </c>
    </row>
    <row r="110" spans="2:11" customFormat="1">
      <c r="B110" s="57">
        <v>45007</v>
      </c>
      <c r="C110" s="39" t="s">
        <v>970</v>
      </c>
      <c r="D110" s="56" t="s">
        <v>1676</v>
      </c>
      <c r="E110" s="41">
        <f>_xlfn.XLOOKUP(D110,'401 -03-23'!G:G,'401 -03-23'!J:J)</f>
        <v>23.5</v>
      </c>
      <c r="F110" s="40">
        <f t="shared" si="6"/>
        <v>6.1</v>
      </c>
      <c r="G110" s="68">
        <v>1.22</v>
      </c>
      <c r="H110" s="80"/>
      <c r="I110" s="13">
        <f t="shared" si="7"/>
        <v>3.9166666666666674</v>
      </c>
      <c r="J110" s="13">
        <f t="shared" si="8"/>
        <v>-2.6966666666666672</v>
      </c>
      <c r="K110" s="145" t="s">
        <v>1620</v>
      </c>
    </row>
    <row r="111" spans="2:11" customFormat="1">
      <c r="B111" s="57">
        <v>45007</v>
      </c>
      <c r="C111" s="39" t="s">
        <v>970</v>
      </c>
      <c r="D111" s="56" t="s">
        <v>1677</v>
      </c>
      <c r="E111" s="41">
        <f>_xlfn.XLOOKUP(D111,'401 -03-23'!G:G,'401 -03-23'!J:J)</f>
        <v>13</v>
      </c>
      <c r="F111" s="40">
        <f t="shared" si="6"/>
        <v>3.4</v>
      </c>
      <c r="G111" s="68">
        <v>0.68</v>
      </c>
      <c r="H111" s="80"/>
      <c r="I111" s="13">
        <f t="shared" si="7"/>
        <v>2.166666666666667</v>
      </c>
      <c r="J111" s="13">
        <f t="shared" si="8"/>
        <v>-1.4866666666666668</v>
      </c>
      <c r="K111" s="145" t="s">
        <v>1620</v>
      </c>
    </row>
    <row r="112" spans="2:11" customFormat="1">
      <c r="B112" s="57">
        <v>45007</v>
      </c>
      <c r="C112" s="39" t="s">
        <v>970</v>
      </c>
      <c r="D112" s="56" t="s">
        <v>1678</v>
      </c>
      <c r="E112" s="41">
        <f>_xlfn.XLOOKUP(D112,'401 -03-23'!G:G,'401 -03-23'!J:J)</f>
        <v>60.54</v>
      </c>
      <c r="F112" s="40">
        <f t="shared" si="6"/>
        <v>15.8</v>
      </c>
      <c r="G112" s="68">
        <v>3.16</v>
      </c>
      <c r="H112" s="80"/>
      <c r="I112" s="13">
        <f t="shared" si="7"/>
        <v>10.090000000000002</v>
      </c>
      <c r="J112" s="13">
        <f t="shared" si="8"/>
        <v>-6.9300000000000015</v>
      </c>
      <c r="K112" s="145" t="s">
        <v>1620</v>
      </c>
    </row>
    <row r="113" spans="2:11" customFormat="1">
      <c r="B113" s="57">
        <v>45007</v>
      </c>
      <c r="C113" s="39" t="s">
        <v>972</v>
      </c>
      <c r="D113" s="56" t="s">
        <v>1679</v>
      </c>
      <c r="E113" s="41">
        <f>_xlfn.XLOOKUP(D113,'401 -03-23'!G:G,'401 -03-23'!J:J)</f>
        <v>47.78</v>
      </c>
      <c r="F113" s="40">
        <f t="shared" si="6"/>
        <v>12.399999999999999</v>
      </c>
      <c r="G113" s="68">
        <v>2.48</v>
      </c>
      <c r="H113" s="80"/>
      <c r="I113" s="13">
        <f t="shared" si="7"/>
        <v>7.9633333333333347</v>
      </c>
      <c r="J113" s="13">
        <f t="shared" si="8"/>
        <v>-5.4833333333333343</v>
      </c>
      <c r="K113" s="145" t="s">
        <v>1620</v>
      </c>
    </row>
    <row r="114" spans="2:11" customFormat="1">
      <c r="B114" s="57">
        <v>45016</v>
      </c>
      <c r="C114" s="39" t="s">
        <v>1706</v>
      </c>
      <c r="D114" s="56" t="s">
        <v>89</v>
      </c>
      <c r="E114" s="41">
        <v>1054.51</v>
      </c>
      <c r="F114" s="40">
        <f t="shared" si="6"/>
        <v>878.75</v>
      </c>
      <c r="G114" s="68">
        <v>175.75</v>
      </c>
      <c r="H114" s="80"/>
      <c r="I114" s="13">
        <f t="shared" si="7"/>
        <v>175.75166666666667</v>
      </c>
      <c r="J114" s="13">
        <f t="shared" si="8"/>
        <v>-1.6666666666651508E-3</v>
      </c>
    </row>
    <row r="115" spans="2:11" customFormat="1">
      <c r="B115" s="57"/>
      <c r="C115" s="39"/>
      <c r="D115" s="56"/>
      <c r="E115" s="41"/>
      <c r="F115" s="40">
        <f t="shared" si="6"/>
        <v>0</v>
      </c>
      <c r="G115" s="68"/>
      <c r="H115" s="80"/>
      <c r="I115" s="13">
        <f t="shared" si="7"/>
        <v>0</v>
      </c>
      <c r="J115" s="13">
        <f t="shared" si="8"/>
        <v>0</v>
      </c>
    </row>
    <row r="116" spans="2:11" customFormat="1">
      <c r="B116" s="57"/>
      <c r="C116" s="39"/>
      <c r="D116" s="56"/>
      <c r="E116" s="41"/>
      <c r="F116" s="40">
        <f t="shared" si="6"/>
        <v>0</v>
      </c>
      <c r="G116" s="68"/>
      <c r="H116" s="80"/>
      <c r="I116" s="13">
        <f t="shared" si="7"/>
        <v>0</v>
      </c>
      <c r="J116" s="13">
        <f t="shared" si="8"/>
        <v>0</v>
      </c>
    </row>
    <row r="117" spans="2:11" customFormat="1">
      <c r="B117" s="57"/>
      <c r="C117" s="39"/>
      <c r="D117" s="56"/>
      <c r="E117" s="41"/>
      <c r="F117" s="40">
        <f t="shared" si="6"/>
        <v>0</v>
      </c>
      <c r="G117" s="68"/>
      <c r="H117" s="80"/>
      <c r="I117" s="13">
        <f t="shared" si="7"/>
        <v>0</v>
      </c>
      <c r="J117" s="13">
        <f t="shared" si="8"/>
        <v>0</v>
      </c>
    </row>
    <row r="118" spans="2:11" customFormat="1" hidden="1" outlineLevel="1">
      <c r="B118" s="57"/>
      <c r="C118" s="39"/>
      <c r="D118" s="56"/>
      <c r="E118" s="41"/>
      <c r="F118" s="40">
        <f t="shared" si="6"/>
        <v>0</v>
      </c>
      <c r="G118" s="68"/>
      <c r="H118" s="80"/>
      <c r="I118" s="13">
        <f t="shared" si="7"/>
        <v>0</v>
      </c>
      <c r="J118" s="13">
        <f t="shared" si="8"/>
        <v>0</v>
      </c>
    </row>
    <row r="119" spans="2:11" customFormat="1" hidden="1" outlineLevel="1">
      <c r="B119" s="57"/>
      <c r="C119" s="39"/>
      <c r="D119" s="56"/>
      <c r="E119" s="41"/>
      <c r="F119" s="40">
        <f t="shared" si="6"/>
        <v>0</v>
      </c>
      <c r="G119" s="68"/>
      <c r="H119" s="80"/>
      <c r="I119" s="13">
        <f t="shared" si="7"/>
        <v>0</v>
      </c>
      <c r="J119" s="13">
        <f t="shared" si="8"/>
        <v>0</v>
      </c>
    </row>
    <row r="120" spans="2:11" customFormat="1" hidden="1" outlineLevel="1">
      <c r="B120" s="57"/>
      <c r="C120" s="39"/>
      <c r="D120" s="56"/>
      <c r="E120" s="41"/>
      <c r="F120" s="40">
        <f t="shared" si="6"/>
        <v>0</v>
      </c>
      <c r="G120" s="68"/>
      <c r="H120" s="80"/>
      <c r="I120" s="13">
        <f t="shared" si="7"/>
        <v>0</v>
      </c>
      <c r="J120" s="13">
        <f t="shared" si="8"/>
        <v>0</v>
      </c>
    </row>
    <row r="121" spans="2:11" customFormat="1" hidden="1" outlineLevel="1">
      <c r="B121" s="57"/>
      <c r="C121" s="39"/>
      <c r="D121" s="56"/>
      <c r="E121" s="41"/>
      <c r="F121" s="40">
        <f t="shared" si="6"/>
        <v>0</v>
      </c>
      <c r="G121" s="68"/>
      <c r="H121" s="80"/>
      <c r="I121" s="13">
        <f t="shared" si="7"/>
        <v>0</v>
      </c>
      <c r="J121" s="13">
        <f t="shared" si="8"/>
        <v>0</v>
      </c>
    </row>
    <row r="122" spans="2:11" customFormat="1" hidden="1" outlineLevel="1">
      <c r="B122" s="57"/>
      <c r="C122" s="39"/>
      <c r="D122" s="56"/>
      <c r="E122" s="41"/>
      <c r="F122" s="40">
        <f t="shared" si="6"/>
        <v>0</v>
      </c>
      <c r="G122" s="68"/>
      <c r="H122" s="80"/>
      <c r="I122" s="13">
        <f t="shared" si="7"/>
        <v>0</v>
      </c>
      <c r="J122" s="13">
        <f t="shared" si="8"/>
        <v>0</v>
      </c>
    </row>
    <row r="123" spans="2:11" customFormat="1" hidden="1" outlineLevel="1">
      <c r="B123" s="57"/>
      <c r="C123" s="39"/>
      <c r="D123" s="56"/>
      <c r="E123" s="41"/>
      <c r="F123" s="40">
        <f t="shared" si="6"/>
        <v>0</v>
      </c>
      <c r="G123" s="68"/>
      <c r="H123" s="80"/>
      <c r="I123" s="13">
        <f t="shared" si="7"/>
        <v>0</v>
      </c>
      <c r="J123" s="13">
        <f t="shared" si="8"/>
        <v>0</v>
      </c>
    </row>
    <row r="124" spans="2:11" customFormat="1" hidden="1" outlineLevel="1">
      <c r="B124" s="57"/>
      <c r="C124" s="39"/>
      <c r="D124" s="56"/>
      <c r="E124" s="41"/>
      <c r="F124" s="40">
        <f t="shared" si="6"/>
        <v>0</v>
      </c>
      <c r="G124" s="68"/>
      <c r="H124" s="80"/>
      <c r="I124" s="13">
        <f t="shared" si="7"/>
        <v>0</v>
      </c>
      <c r="J124" s="13">
        <f t="shared" si="8"/>
        <v>0</v>
      </c>
    </row>
    <row r="125" spans="2:11" customFormat="1" hidden="1" outlineLevel="1">
      <c r="B125" s="57"/>
      <c r="C125" s="39"/>
      <c r="D125" s="56"/>
      <c r="E125" s="41"/>
      <c r="F125" s="40">
        <f t="shared" si="6"/>
        <v>0</v>
      </c>
      <c r="G125" s="68"/>
      <c r="H125" s="80"/>
      <c r="I125" s="13">
        <f>E125/1.2*0.2</f>
        <v>0</v>
      </c>
      <c r="J125" s="13">
        <f>G125-I125</f>
        <v>0</v>
      </c>
    </row>
    <row r="126" spans="2:11" customFormat="1" hidden="1" outlineLevel="1">
      <c r="B126" s="57"/>
      <c r="C126" s="39"/>
      <c r="D126" s="56"/>
      <c r="E126" s="41"/>
      <c r="F126" s="40">
        <f t="shared" si="6"/>
        <v>0</v>
      </c>
      <c r="G126" s="68"/>
      <c r="H126" s="80"/>
      <c r="I126" s="13">
        <f t="shared" si="7"/>
        <v>0</v>
      </c>
      <c r="J126" s="13">
        <f t="shared" si="8"/>
        <v>0</v>
      </c>
    </row>
    <row r="127" spans="2:11" customFormat="1" hidden="1" outlineLevel="1">
      <c r="B127" s="57"/>
      <c r="C127" s="39"/>
      <c r="D127" s="56"/>
      <c r="E127" s="41"/>
      <c r="F127" s="40">
        <f t="shared" si="6"/>
        <v>0</v>
      </c>
      <c r="G127" s="68"/>
      <c r="H127" s="80"/>
      <c r="I127" s="13">
        <f t="shared" si="7"/>
        <v>0</v>
      </c>
      <c r="J127" s="13">
        <f t="shared" si="8"/>
        <v>0</v>
      </c>
    </row>
    <row r="128" spans="2:11" customFormat="1" hidden="1" outlineLevel="1">
      <c r="B128" s="57"/>
      <c r="C128" s="39"/>
      <c r="D128" s="56"/>
      <c r="E128" s="41"/>
      <c r="F128" s="40">
        <f t="shared" si="6"/>
        <v>0</v>
      </c>
      <c r="G128" s="68"/>
      <c r="H128" s="80"/>
      <c r="I128" s="13">
        <f t="shared" si="7"/>
        <v>0</v>
      </c>
      <c r="J128" s="13">
        <f t="shared" si="8"/>
        <v>0</v>
      </c>
    </row>
    <row r="129" spans="2:13" customFormat="1" hidden="1" outlineLevel="1">
      <c r="B129" s="57"/>
      <c r="C129" s="39"/>
      <c r="D129" s="56"/>
      <c r="E129" s="41"/>
      <c r="F129" s="40">
        <f t="shared" si="6"/>
        <v>0</v>
      </c>
      <c r="G129" s="68"/>
      <c r="H129" s="80"/>
      <c r="I129" s="13">
        <f t="shared" si="7"/>
        <v>0</v>
      </c>
      <c r="J129" s="13">
        <f t="shared" si="8"/>
        <v>0</v>
      </c>
    </row>
    <row r="130" spans="2:13" customFormat="1" collapsed="1">
      <c r="B130" s="54"/>
      <c r="C130" s="35" t="s">
        <v>12</v>
      </c>
      <c r="D130" s="35"/>
      <c r="E130" s="46">
        <f>SUM(E107:E129)</f>
        <v>1956.1399999999999</v>
      </c>
      <c r="F130" s="46">
        <f>SUM(F107:F129)</f>
        <v>1316.55</v>
      </c>
      <c r="G130" s="46">
        <f>ROUND(SUM(G107:G129),0)</f>
        <v>263</v>
      </c>
      <c r="H130" s="75"/>
      <c r="I130">
        <v>445660</v>
      </c>
    </row>
    <row r="131" spans="2:13" customFormat="1">
      <c r="B131" s="54"/>
      <c r="C131" s="3"/>
      <c r="D131" s="3"/>
      <c r="E131" s="51"/>
      <c r="F131" s="51"/>
      <c r="G131" s="58"/>
      <c r="H131" s="78"/>
    </row>
    <row r="132" spans="2:13" customFormat="1">
      <c r="B132" s="3" t="s">
        <v>260</v>
      </c>
      <c r="C132" s="3"/>
      <c r="D132" s="3"/>
      <c r="E132" s="6"/>
      <c r="F132" s="6"/>
      <c r="G132" s="6"/>
      <c r="H132" s="6"/>
    </row>
    <row r="133" spans="2:13" customFormat="1">
      <c r="B133" s="1"/>
      <c r="C133" s="11"/>
      <c r="D133" s="11"/>
      <c r="E133" s="15"/>
      <c r="F133" s="15"/>
      <c r="G133" s="15"/>
      <c r="H133" s="81"/>
    </row>
    <row r="134" spans="2:13" customFormat="1">
      <c r="B134" s="36" t="s">
        <v>261</v>
      </c>
      <c r="C134" s="35" t="s">
        <v>16</v>
      </c>
      <c r="D134" s="35" t="s">
        <v>0</v>
      </c>
      <c r="E134" s="37" t="s">
        <v>2</v>
      </c>
      <c r="F134" s="37" t="s">
        <v>3</v>
      </c>
      <c r="G134" s="37" t="s">
        <v>4</v>
      </c>
      <c r="H134" s="6"/>
      <c r="I134" s="6"/>
      <c r="J134" s="6"/>
    </row>
    <row r="135" spans="2:13" customFormat="1">
      <c r="B135" s="57">
        <v>44957</v>
      </c>
      <c r="C135" s="39" t="s">
        <v>542</v>
      </c>
      <c r="D135" s="55" t="s">
        <v>1186</v>
      </c>
      <c r="E135" s="41">
        <f>_xlfn.XLOOKUP(D135,'401 -03-23'!G:G,'401 -03-23'!J:J)</f>
        <v>3108</v>
      </c>
      <c r="F135" s="40">
        <f t="shared" ref="F135:F174" si="9">G135/0.2</f>
        <v>2590</v>
      </c>
      <c r="G135" s="117">
        <v>518</v>
      </c>
      <c r="H135" s="80"/>
      <c r="I135" s="13">
        <f>E135/1.2*0.2</f>
        <v>518</v>
      </c>
      <c r="J135" s="13">
        <f>G135-I135</f>
        <v>0</v>
      </c>
    </row>
    <row r="136" spans="2:13" customFormat="1">
      <c r="B136" s="57">
        <v>44957</v>
      </c>
      <c r="C136" s="39" t="s">
        <v>542</v>
      </c>
      <c r="D136" s="56" t="s">
        <v>1187</v>
      </c>
      <c r="E136" s="41">
        <f>_xlfn.XLOOKUP(D136,'401 -03-23'!G:G,'401 -03-23'!J:J)</f>
        <v>4158</v>
      </c>
      <c r="F136" s="40">
        <f t="shared" si="9"/>
        <v>3465</v>
      </c>
      <c r="G136" s="117">
        <v>693</v>
      </c>
      <c r="H136" s="80"/>
      <c r="I136" s="13">
        <f t="shared" ref="I136" si="10">E136/1.2*0.2</f>
        <v>693</v>
      </c>
      <c r="J136" s="13">
        <f t="shared" ref="J136" si="11">G136-I136</f>
        <v>0</v>
      </c>
    </row>
    <row r="137" spans="2:13" customFormat="1">
      <c r="B137" s="57">
        <v>44958</v>
      </c>
      <c r="C137" s="39" t="s">
        <v>979</v>
      </c>
      <c r="D137" s="56" t="s">
        <v>1235</v>
      </c>
      <c r="E137" s="41">
        <f>_xlfn.XLOOKUP(D137,'401 -03-23'!G:G,'401 -03-23'!J:J)</f>
        <v>2663.62</v>
      </c>
      <c r="F137" s="40">
        <f t="shared" si="9"/>
        <v>2219.6999999999998</v>
      </c>
      <c r="G137" s="117">
        <v>443.94</v>
      </c>
      <c r="H137" s="80"/>
      <c r="I137" s="13">
        <f>E137/1.2*0.2</f>
        <v>443.93666666666672</v>
      </c>
      <c r="J137" s="13">
        <f>G137-I137</f>
        <v>3.3333333332734583E-3</v>
      </c>
    </row>
    <row r="138" spans="2:13" customFormat="1">
      <c r="B138" s="57">
        <v>44958</v>
      </c>
      <c r="C138" s="39" t="s">
        <v>394</v>
      </c>
      <c r="D138" s="56" t="s">
        <v>1245</v>
      </c>
      <c r="E138" s="41">
        <f>_xlfn.XLOOKUP(D138,'401 -03-23'!G:G,'401 -03-23'!J:J)</f>
        <v>112.5</v>
      </c>
      <c r="F138" s="40">
        <f t="shared" si="9"/>
        <v>35.699999999999996</v>
      </c>
      <c r="G138" s="117">
        <v>7.14</v>
      </c>
      <c r="H138" s="80"/>
      <c r="I138" s="13">
        <f t="shared" ref="I138:I153" si="12">E138/1.2*0.2</f>
        <v>18.75</v>
      </c>
      <c r="J138" s="144">
        <f t="shared" ref="J138:J153" si="13">G138-I138</f>
        <v>-11.61</v>
      </c>
      <c r="K138" s="145" t="s">
        <v>1625</v>
      </c>
    </row>
    <row r="139" spans="2:13" customFormat="1">
      <c r="B139" s="57">
        <v>44958</v>
      </c>
      <c r="C139" s="39" t="s">
        <v>394</v>
      </c>
      <c r="D139" s="56" t="s">
        <v>1247</v>
      </c>
      <c r="E139" s="41">
        <f>_xlfn.XLOOKUP(D139,'401 -03-23'!G:G,'401 -03-23'!J:J)</f>
        <v>142.69</v>
      </c>
      <c r="F139" s="40">
        <f t="shared" si="9"/>
        <v>46.3</v>
      </c>
      <c r="G139" s="68">
        <v>9.26</v>
      </c>
      <c r="H139" s="80"/>
      <c r="I139" s="13">
        <f>E139/1.2*0.2</f>
        <v>23.781666666666666</v>
      </c>
      <c r="J139" s="144">
        <f t="shared" si="13"/>
        <v>-14.521666666666667</v>
      </c>
      <c r="K139" s="145" t="s">
        <v>1625</v>
      </c>
    </row>
    <row r="140" spans="2:13" customFormat="1">
      <c r="B140" s="57">
        <v>44958</v>
      </c>
      <c r="C140" s="39" t="s">
        <v>394</v>
      </c>
      <c r="D140" s="56" t="s">
        <v>1248</v>
      </c>
      <c r="E140" s="41">
        <f>_xlfn.XLOOKUP(D140,'401 -03-23'!G:G,'401 -03-23'!J:J)</f>
        <v>118.74</v>
      </c>
      <c r="F140" s="40">
        <f t="shared" si="9"/>
        <v>22.749999999999996</v>
      </c>
      <c r="G140" s="68">
        <v>4.55</v>
      </c>
      <c r="H140" s="80"/>
      <c r="I140" s="13">
        <f t="shared" si="12"/>
        <v>19.790000000000003</v>
      </c>
      <c r="J140" s="144">
        <f t="shared" si="13"/>
        <v>-15.240000000000002</v>
      </c>
      <c r="K140" s="145" t="s">
        <v>1625</v>
      </c>
    </row>
    <row r="141" spans="2:13" customFormat="1">
      <c r="B141" s="57">
        <v>44958</v>
      </c>
      <c r="C141" s="39" t="s">
        <v>394</v>
      </c>
      <c r="D141" s="56" t="s">
        <v>1249</v>
      </c>
      <c r="E141" s="41">
        <f>_xlfn.XLOOKUP(D141,'401 -03-23'!G:G,'401 -03-23'!J:J)</f>
        <v>306.43</v>
      </c>
      <c r="F141" s="40">
        <f t="shared" si="9"/>
        <v>139.25</v>
      </c>
      <c r="G141" s="68">
        <v>27.85</v>
      </c>
      <c r="H141" s="80"/>
      <c r="I141" s="13">
        <f t="shared" si="12"/>
        <v>51.071666666666673</v>
      </c>
      <c r="J141" s="144">
        <f t="shared" si="13"/>
        <v>-23.221666666666671</v>
      </c>
      <c r="K141" s="145" t="s">
        <v>1625</v>
      </c>
      <c r="M141" s="1"/>
    </row>
    <row r="142" spans="2:13" customFormat="1">
      <c r="B142" s="57">
        <v>44958</v>
      </c>
      <c r="C142" s="39" t="s">
        <v>394</v>
      </c>
      <c r="D142" s="56" t="s">
        <v>1250</v>
      </c>
      <c r="E142" s="41">
        <f>_xlfn.XLOOKUP(D142,'401 -03-23'!G:G,'401 -03-23'!J:J)</f>
        <v>228.72</v>
      </c>
      <c r="F142" s="40">
        <f t="shared" si="9"/>
        <v>61.449999999999996</v>
      </c>
      <c r="G142" s="68">
        <v>12.29</v>
      </c>
      <c r="H142" s="80"/>
      <c r="I142" s="13">
        <f t="shared" si="12"/>
        <v>38.119999999999997</v>
      </c>
      <c r="J142" s="144">
        <f t="shared" si="13"/>
        <v>-25.83</v>
      </c>
      <c r="K142" s="145" t="s">
        <v>1625</v>
      </c>
      <c r="M142" s="1"/>
    </row>
    <row r="143" spans="2:13" customFormat="1">
      <c r="B143" s="57">
        <v>44958</v>
      </c>
      <c r="C143" s="39" t="s">
        <v>394</v>
      </c>
      <c r="D143" s="56" t="s">
        <v>1251</v>
      </c>
      <c r="E143" s="41">
        <f>_xlfn.XLOOKUP(D143,'401 -03-23'!G:G,'401 -03-23'!J:J)</f>
        <v>413.07</v>
      </c>
      <c r="F143" s="40">
        <f t="shared" si="9"/>
        <v>86.95</v>
      </c>
      <c r="G143" s="68">
        <v>17.39</v>
      </c>
      <c r="H143" s="80"/>
      <c r="I143" s="13">
        <f t="shared" si="12"/>
        <v>68.845000000000013</v>
      </c>
      <c r="J143" s="144">
        <f t="shared" si="13"/>
        <v>-51.455000000000013</v>
      </c>
      <c r="K143" s="145" t="s">
        <v>1625</v>
      </c>
    </row>
    <row r="144" spans="2:13" customFormat="1">
      <c r="B144" s="57">
        <v>44958</v>
      </c>
      <c r="C144" s="39" t="s">
        <v>394</v>
      </c>
      <c r="D144" s="56" t="s">
        <v>1252</v>
      </c>
      <c r="E144" s="41">
        <f>_xlfn.XLOOKUP(D144,'401 -03-23'!G:G,'401 -03-23'!J:J)</f>
        <v>157.69999999999999</v>
      </c>
      <c r="F144" s="40">
        <f t="shared" si="9"/>
        <v>52.649999999999991</v>
      </c>
      <c r="G144" s="68">
        <v>10.53</v>
      </c>
      <c r="H144" s="80"/>
      <c r="I144" s="13">
        <f t="shared" si="12"/>
        <v>26.283333333333331</v>
      </c>
      <c r="J144" s="144">
        <f t="shared" si="13"/>
        <v>-15.753333333333332</v>
      </c>
      <c r="K144" s="145" t="s">
        <v>1625</v>
      </c>
    </row>
    <row r="145" spans="2:11" customFormat="1">
      <c r="B145" s="57">
        <v>44958</v>
      </c>
      <c r="C145" s="39" t="s">
        <v>394</v>
      </c>
      <c r="D145" s="56" t="s">
        <v>1253</v>
      </c>
      <c r="E145" s="41">
        <f>_xlfn.XLOOKUP(D145,'401 -03-23'!G:G,'401 -03-23'!J:J)</f>
        <v>377.21</v>
      </c>
      <c r="F145" s="40">
        <f t="shared" si="9"/>
        <v>101.89999999999999</v>
      </c>
      <c r="G145" s="68">
        <v>20.38</v>
      </c>
      <c r="H145" s="80"/>
      <c r="I145" s="13">
        <f t="shared" si="12"/>
        <v>62.868333333333332</v>
      </c>
      <c r="J145" s="144">
        <f t="shared" si="13"/>
        <v>-42.48833333333333</v>
      </c>
      <c r="K145" s="145" t="s">
        <v>1625</v>
      </c>
    </row>
    <row r="146" spans="2:11" customFormat="1">
      <c r="B146" s="57">
        <v>44958</v>
      </c>
      <c r="C146" s="39" t="s">
        <v>394</v>
      </c>
      <c r="D146" s="56" t="s">
        <v>1254</v>
      </c>
      <c r="E146" s="41">
        <f>_xlfn.XLOOKUP(D146,'401 -03-23'!G:G,'401 -03-23'!J:J)</f>
        <v>372.47</v>
      </c>
      <c r="F146" s="40">
        <f t="shared" si="9"/>
        <v>153.9</v>
      </c>
      <c r="G146" s="68">
        <v>30.78</v>
      </c>
      <c r="H146" s="80"/>
      <c r="I146" s="13">
        <f t="shared" si="12"/>
        <v>62.078333333333347</v>
      </c>
      <c r="J146" s="144">
        <f t="shared" si="13"/>
        <v>-31.298333333333346</v>
      </c>
      <c r="K146" s="145" t="s">
        <v>1625</v>
      </c>
    </row>
    <row r="147" spans="2:11" customFormat="1">
      <c r="B147" s="57">
        <v>44958</v>
      </c>
      <c r="C147" s="39" t="s">
        <v>394</v>
      </c>
      <c r="D147" s="56" t="s">
        <v>1255</v>
      </c>
      <c r="E147" s="41">
        <f>_xlfn.XLOOKUP(D147,'401 -03-23'!G:G,'401 -03-23'!J:J)</f>
        <v>169.19</v>
      </c>
      <c r="F147" s="40">
        <f t="shared" si="9"/>
        <v>18.3</v>
      </c>
      <c r="G147" s="68">
        <v>3.66</v>
      </c>
      <c r="H147" s="80"/>
      <c r="I147" s="13">
        <f t="shared" si="12"/>
        <v>28.198333333333338</v>
      </c>
      <c r="J147" s="144">
        <f t="shared" si="13"/>
        <v>-24.538333333333338</v>
      </c>
      <c r="K147" s="145" t="s">
        <v>1625</v>
      </c>
    </row>
    <row r="148" spans="2:11" customFormat="1">
      <c r="B148" s="57">
        <v>44958</v>
      </c>
      <c r="C148" s="39" t="s">
        <v>394</v>
      </c>
      <c r="D148" s="56" t="s">
        <v>1256</v>
      </c>
      <c r="E148" s="41">
        <f>_xlfn.XLOOKUP(D148,'401 -03-23'!G:G,'401 -03-23'!J:J)</f>
        <v>289.64999999999998</v>
      </c>
      <c r="F148" s="40">
        <f t="shared" si="9"/>
        <v>131.64999999999998</v>
      </c>
      <c r="G148" s="68">
        <v>26.33</v>
      </c>
      <c r="H148" s="80"/>
      <c r="I148" s="13">
        <f t="shared" si="12"/>
        <v>48.275000000000006</v>
      </c>
      <c r="J148" s="144">
        <f t="shared" si="13"/>
        <v>-21.945000000000007</v>
      </c>
      <c r="K148" s="145" t="s">
        <v>1625</v>
      </c>
    </row>
    <row r="149" spans="2:11" customFormat="1">
      <c r="B149" s="57">
        <v>44958</v>
      </c>
      <c r="C149" s="39" t="s">
        <v>394</v>
      </c>
      <c r="D149" s="56" t="s">
        <v>1257</v>
      </c>
      <c r="E149" s="41">
        <f>_xlfn.XLOOKUP(D149,'401 -03-23'!G:G,'401 -03-23'!J:J)</f>
        <v>338.06</v>
      </c>
      <c r="F149" s="40">
        <f t="shared" si="9"/>
        <v>76.900000000000006</v>
      </c>
      <c r="G149" s="68">
        <v>15.38</v>
      </c>
      <c r="H149" s="80"/>
      <c r="I149" s="13">
        <f t="shared" si="12"/>
        <v>56.343333333333341</v>
      </c>
      <c r="J149" s="144">
        <f t="shared" si="13"/>
        <v>-40.963333333333338</v>
      </c>
      <c r="K149" s="145" t="s">
        <v>1625</v>
      </c>
    </row>
    <row r="150" spans="2:11" customFormat="1">
      <c r="B150" s="57">
        <v>44958</v>
      </c>
      <c r="C150" s="39" t="s">
        <v>394</v>
      </c>
      <c r="D150" s="56" t="s">
        <v>1258</v>
      </c>
      <c r="E150" s="41">
        <f>_xlfn.XLOOKUP(D150,'401 -03-23'!G:G,'401 -03-23'!J:J)</f>
        <v>415.81</v>
      </c>
      <c r="F150" s="40">
        <f t="shared" si="9"/>
        <v>75.099999999999994</v>
      </c>
      <c r="G150" s="68">
        <v>15.02</v>
      </c>
      <c r="H150" s="80"/>
      <c r="I150" s="13">
        <f t="shared" si="12"/>
        <v>69.301666666666662</v>
      </c>
      <c r="J150" s="144">
        <f t="shared" si="13"/>
        <v>-54.281666666666666</v>
      </c>
      <c r="K150" s="145" t="s">
        <v>1625</v>
      </c>
    </row>
    <row r="151" spans="2:11" customFormat="1">
      <c r="B151" s="57">
        <v>44959</v>
      </c>
      <c r="C151" s="39" t="s">
        <v>394</v>
      </c>
      <c r="D151" s="56" t="s">
        <v>1263</v>
      </c>
      <c r="E151" s="41">
        <f>_xlfn.XLOOKUP(D151,'401 -03-23'!G:G,'401 -03-23'!J:J)</f>
        <v>242.84</v>
      </c>
      <c r="F151" s="40">
        <f t="shared" si="9"/>
        <v>74.45</v>
      </c>
      <c r="G151" s="68">
        <v>14.89</v>
      </c>
      <c r="H151" s="80"/>
      <c r="I151" s="13">
        <f t="shared" si="12"/>
        <v>40.473333333333336</v>
      </c>
      <c r="J151" s="144">
        <f t="shared" si="13"/>
        <v>-25.583333333333336</v>
      </c>
      <c r="K151" s="145" t="s">
        <v>1625</v>
      </c>
    </row>
    <row r="152" spans="2:11" customFormat="1">
      <c r="B152" s="57">
        <v>44966</v>
      </c>
      <c r="C152" s="39" t="s">
        <v>394</v>
      </c>
      <c r="D152" s="56" t="s">
        <v>1267</v>
      </c>
      <c r="E152" s="41">
        <f>_xlfn.XLOOKUP(D152,'401 -03-23'!G:G,'401 -03-23'!J:J)</f>
        <v>240.28</v>
      </c>
      <c r="F152" s="40">
        <f t="shared" si="9"/>
        <v>109.19999999999999</v>
      </c>
      <c r="G152" s="68">
        <v>21.84</v>
      </c>
      <c r="H152" s="80"/>
      <c r="I152" s="13">
        <f t="shared" si="12"/>
        <v>40.046666666666674</v>
      </c>
      <c r="J152" s="144">
        <f t="shared" si="13"/>
        <v>-18.206666666666674</v>
      </c>
      <c r="K152" s="145" t="s">
        <v>1625</v>
      </c>
    </row>
    <row r="153" spans="2:11" customFormat="1">
      <c r="B153" s="57">
        <v>44973</v>
      </c>
      <c r="C153" s="39" t="s">
        <v>394</v>
      </c>
      <c r="D153" s="56" t="s">
        <v>1281</v>
      </c>
      <c r="E153" s="41">
        <f>_xlfn.XLOOKUP(D153,'401 -03-23'!G:G,'401 -03-23'!J:J)</f>
        <v>136.07</v>
      </c>
      <c r="F153" s="40">
        <f t="shared" si="9"/>
        <v>61.849999999999994</v>
      </c>
      <c r="G153" s="68">
        <v>12.37</v>
      </c>
      <c r="H153" s="80"/>
      <c r="I153" s="13">
        <f t="shared" si="12"/>
        <v>22.678333333333335</v>
      </c>
      <c r="J153" s="144">
        <f t="shared" si="13"/>
        <v>-10.308333333333335</v>
      </c>
      <c r="K153" s="145" t="s">
        <v>1625</v>
      </c>
    </row>
    <row r="154" spans="2:11" customFormat="1">
      <c r="B154" s="57">
        <v>44980</v>
      </c>
      <c r="C154" s="39" t="s">
        <v>394</v>
      </c>
      <c r="D154" s="56" t="s">
        <v>1283</v>
      </c>
      <c r="E154" s="41">
        <f>_xlfn.XLOOKUP(D154,'401 -03-23'!G:G,'401 -03-23'!J:J)</f>
        <v>57.08</v>
      </c>
      <c r="F154" s="40">
        <f t="shared" si="9"/>
        <v>25.95</v>
      </c>
      <c r="G154" s="68">
        <v>5.19</v>
      </c>
      <c r="H154" s="80"/>
      <c r="I154" s="13">
        <f>E154/1.2*0.2</f>
        <v>9.5133333333333336</v>
      </c>
      <c r="J154" s="144">
        <f>G154-I154</f>
        <v>-4.3233333333333333</v>
      </c>
      <c r="K154" s="145" t="s">
        <v>1625</v>
      </c>
    </row>
    <row r="155" spans="2:11" customFormat="1">
      <c r="B155" s="57">
        <v>44986</v>
      </c>
      <c r="C155" s="39" t="s">
        <v>979</v>
      </c>
      <c r="D155" s="56" t="s">
        <v>1631</v>
      </c>
      <c r="E155" s="41">
        <f>_xlfn.XLOOKUP(D155,'401 -03-23'!G:G,'401 -03-23'!J:J)</f>
        <v>7457.96</v>
      </c>
      <c r="F155" s="40">
        <f t="shared" si="9"/>
        <v>409.29999999999995</v>
      </c>
      <c r="G155" s="68">
        <v>81.86</v>
      </c>
      <c r="H155" s="80"/>
      <c r="I155" s="13">
        <f t="shared" ref="I155:I174" si="14">E155/1.2*0.2</f>
        <v>1242.9933333333336</v>
      </c>
      <c r="J155" s="144">
        <f t="shared" ref="J155:J197" si="15">G155-I155</f>
        <v>-1161.1333333333337</v>
      </c>
      <c r="K155" s="145" t="s">
        <v>1707</v>
      </c>
    </row>
    <row r="156" spans="2:11" customFormat="1">
      <c r="B156" s="57">
        <v>44986</v>
      </c>
      <c r="C156" s="39" t="s">
        <v>505</v>
      </c>
      <c r="D156" s="56" t="s">
        <v>1639</v>
      </c>
      <c r="E156" s="41">
        <f>_xlfn.XLOOKUP(D156,'401 -03-23'!G:G,'401 -03-23'!J:J)</f>
        <v>137.41999999999999</v>
      </c>
      <c r="F156" s="40">
        <f t="shared" si="9"/>
        <v>114.49999999999999</v>
      </c>
      <c r="G156" s="68">
        <v>22.9</v>
      </c>
      <c r="H156" s="80"/>
      <c r="I156" s="13">
        <f t="shared" si="14"/>
        <v>22.903333333333336</v>
      </c>
      <c r="J156" s="13">
        <f t="shared" si="15"/>
        <v>-3.3333333333374071E-3</v>
      </c>
    </row>
    <row r="157" spans="2:11" customFormat="1">
      <c r="B157" s="57">
        <v>44986</v>
      </c>
      <c r="C157" s="39" t="s">
        <v>719</v>
      </c>
      <c r="D157" s="56" t="s">
        <v>1640</v>
      </c>
      <c r="E157" s="41">
        <f>_xlfn.XLOOKUP(D157,'401 -03-23'!G:G,'401 -03-23'!J:J)</f>
        <v>1335.28</v>
      </c>
      <c r="F157" s="40">
        <f t="shared" si="9"/>
        <v>1112.75</v>
      </c>
      <c r="G157" s="68">
        <v>222.55</v>
      </c>
      <c r="H157" s="80"/>
      <c r="I157" s="13">
        <f t="shared" si="14"/>
        <v>222.54666666666668</v>
      </c>
      <c r="J157" s="13">
        <f t="shared" si="15"/>
        <v>3.3333333333303017E-3</v>
      </c>
    </row>
    <row r="158" spans="2:11" customFormat="1">
      <c r="B158" s="57">
        <v>44986</v>
      </c>
      <c r="C158" s="39" t="s">
        <v>815</v>
      </c>
      <c r="D158" s="56" t="s">
        <v>1656</v>
      </c>
      <c r="E158" s="41">
        <f>_xlfn.XLOOKUP(D158,'401 -03-23'!G:G,'401 -03-23'!J:J)</f>
        <v>84</v>
      </c>
      <c r="F158" s="40">
        <f t="shared" si="9"/>
        <v>70</v>
      </c>
      <c r="G158" s="68">
        <v>14</v>
      </c>
      <c r="H158" s="80"/>
      <c r="I158" s="13">
        <f t="shared" si="14"/>
        <v>14</v>
      </c>
      <c r="J158" s="13">
        <f t="shared" si="15"/>
        <v>0</v>
      </c>
    </row>
    <row r="159" spans="2:11" customFormat="1">
      <c r="B159" s="153">
        <v>44986</v>
      </c>
      <c r="C159" s="87" t="s">
        <v>815</v>
      </c>
      <c r="D159" s="97" t="s">
        <v>1657</v>
      </c>
      <c r="E159" s="41">
        <f>_xlfn.XLOOKUP(D159,'401 -03-23'!G:G,'401 -03-23'!J:J)</f>
        <v>84</v>
      </c>
      <c r="F159" s="40">
        <f t="shared" si="9"/>
        <v>70</v>
      </c>
      <c r="G159" s="91">
        <v>14</v>
      </c>
      <c r="H159" s="82"/>
      <c r="I159" s="13">
        <f t="shared" si="14"/>
        <v>14</v>
      </c>
      <c r="J159" s="13">
        <f t="shared" si="15"/>
        <v>0</v>
      </c>
      <c r="K159" s="13"/>
    </row>
    <row r="160" spans="2:11" customFormat="1">
      <c r="B160" s="153">
        <v>44986</v>
      </c>
      <c r="C160" s="87" t="s">
        <v>815</v>
      </c>
      <c r="D160" s="97" t="s">
        <v>1658</v>
      </c>
      <c r="E160" s="41">
        <f>_xlfn.XLOOKUP(D160,'401 -03-23'!G:G,'401 -03-23'!J:J)</f>
        <v>84</v>
      </c>
      <c r="F160" s="40">
        <f t="shared" si="9"/>
        <v>70</v>
      </c>
      <c r="G160" s="91">
        <v>14</v>
      </c>
      <c r="H160" s="82"/>
      <c r="I160" s="13">
        <f t="shared" si="14"/>
        <v>14</v>
      </c>
      <c r="J160" s="13">
        <f t="shared" si="15"/>
        <v>0</v>
      </c>
      <c r="K160" s="13"/>
    </row>
    <row r="161" spans="2:12" customFormat="1">
      <c r="B161" s="153">
        <v>44986</v>
      </c>
      <c r="C161" s="87" t="s">
        <v>815</v>
      </c>
      <c r="D161" s="97" t="s">
        <v>1659</v>
      </c>
      <c r="E161" s="41">
        <f>_xlfn.XLOOKUP(D161,'401 -03-23'!G:G,'401 -03-23'!J:J)</f>
        <v>84</v>
      </c>
      <c r="F161" s="40">
        <f t="shared" si="9"/>
        <v>70</v>
      </c>
      <c r="G161" s="91">
        <v>14</v>
      </c>
      <c r="H161" s="82"/>
      <c r="I161" s="13">
        <f t="shared" si="14"/>
        <v>14</v>
      </c>
      <c r="J161" s="13">
        <f t="shared" si="15"/>
        <v>0</v>
      </c>
      <c r="K161" s="13"/>
    </row>
    <row r="162" spans="2:12" customFormat="1">
      <c r="B162" s="153">
        <v>44986</v>
      </c>
      <c r="C162" s="87" t="s">
        <v>815</v>
      </c>
      <c r="D162" s="97" t="s">
        <v>1660</v>
      </c>
      <c r="E162" s="41">
        <f>_xlfn.XLOOKUP(D162,'401 -03-23'!G:G,'401 -03-23'!J:J)</f>
        <v>336</v>
      </c>
      <c r="F162" s="40">
        <f t="shared" si="9"/>
        <v>280</v>
      </c>
      <c r="G162" s="91">
        <v>56</v>
      </c>
      <c r="H162" s="82"/>
      <c r="I162" s="13">
        <f t="shared" si="14"/>
        <v>56</v>
      </c>
      <c r="J162" s="13">
        <f t="shared" si="15"/>
        <v>0</v>
      </c>
      <c r="K162" s="13"/>
    </row>
    <row r="163" spans="2:12" customFormat="1">
      <c r="B163" s="153">
        <v>44986</v>
      </c>
      <c r="C163" s="87" t="s">
        <v>505</v>
      </c>
      <c r="D163" s="97" t="s">
        <v>1661</v>
      </c>
      <c r="E163" s="41">
        <f>_xlfn.XLOOKUP(D163,'401 -03-23'!G:G,'401 -03-23'!J:J)</f>
        <v>111.72</v>
      </c>
      <c r="F163" s="40">
        <f t="shared" si="9"/>
        <v>93.1</v>
      </c>
      <c r="G163" s="91">
        <v>18.62</v>
      </c>
      <c r="H163" s="82"/>
      <c r="I163" s="13">
        <f t="shared" si="14"/>
        <v>18.62</v>
      </c>
      <c r="J163" s="13">
        <f t="shared" si="15"/>
        <v>0</v>
      </c>
      <c r="L163" s="145"/>
    </row>
    <row r="164" spans="2:12" customFormat="1">
      <c r="B164" s="153">
        <v>44991</v>
      </c>
      <c r="C164" s="87" t="s">
        <v>126</v>
      </c>
      <c r="D164" s="97" t="s">
        <v>1663</v>
      </c>
      <c r="E164" s="41">
        <f>_xlfn.XLOOKUP(D164,'401 -03-23'!G:G,'401 -03-23'!J:J)</f>
        <v>316.27</v>
      </c>
      <c r="F164" s="40">
        <f t="shared" si="9"/>
        <v>263.55</v>
      </c>
      <c r="G164" s="91">
        <v>52.71</v>
      </c>
      <c r="H164" s="82"/>
      <c r="I164" s="13">
        <f t="shared" si="14"/>
        <v>52.711666666666673</v>
      </c>
      <c r="J164" s="13">
        <f t="shared" si="15"/>
        <v>-1.6666666666722563E-3</v>
      </c>
      <c r="K164" s="13"/>
    </row>
    <row r="165" spans="2:12" customFormat="1">
      <c r="B165" s="153">
        <v>44992</v>
      </c>
      <c r="C165" s="87" t="s">
        <v>505</v>
      </c>
      <c r="D165" s="97" t="s">
        <v>1665</v>
      </c>
      <c r="E165" s="41">
        <f>_xlfn.XLOOKUP(D165,'401 -03-23'!G:G,'401 -03-23'!J:J)</f>
        <v>212.52</v>
      </c>
      <c r="F165" s="40">
        <f t="shared" si="9"/>
        <v>177.1</v>
      </c>
      <c r="G165" s="91">
        <v>35.42</v>
      </c>
      <c r="H165" s="82"/>
      <c r="I165" s="13">
        <f t="shared" si="14"/>
        <v>35.420000000000009</v>
      </c>
      <c r="J165" s="13">
        <f t="shared" si="15"/>
        <v>0</v>
      </c>
      <c r="K165" s="13"/>
    </row>
    <row r="166" spans="2:12" customFormat="1">
      <c r="B166" s="153">
        <v>44994</v>
      </c>
      <c r="C166" s="87" t="s">
        <v>505</v>
      </c>
      <c r="D166" s="97" t="s">
        <v>1668</v>
      </c>
      <c r="E166" s="41">
        <f>_xlfn.XLOOKUP(D166,'401 -03-23'!G:G,'401 -03-23'!J:J)</f>
        <v>152.62</v>
      </c>
      <c r="F166" s="40">
        <f t="shared" si="9"/>
        <v>127.2</v>
      </c>
      <c r="G166" s="91">
        <v>25.44</v>
      </c>
      <c r="H166" s="82"/>
      <c r="I166" s="13">
        <f t="shared" si="14"/>
        <v>25.436666666666667</v>
      </c>
      <c r="J166" s="13">
        <f t="shared" si="15"/>
        <v>3.3333333333338544E-3</v>
      </c>
      <c r="K166" s="13"/>
    </row>
    <row r="167" spans="2:12" customFormat="1">
      <c r="B167" s="153">
        <v>44998</v>
      </c>
      <c r="C167" s="87" t="s">
        <v>656</v>
      </c>
      <c r="D167" s="97" t="s">
        <v>1670</v>
      </c>
      <c r="E167" s="41">
        <f>_xlfn.XLOOKUP(D167,'401 -03-23'!G:G,'401 -03-23'!J:J)</f>
        <v>532.79999999999995</v>
      </c>
      <c r="F167" s="40">
        <f t="shared" si="9"/>
        <v>443.99999999999994</v>
      </c>
      <c r="G167" s="91">
        <v>88.8</v>
      </c>
      <c r="H167" s="82"/>
      <c r="I167" s="13">
        <f t="shared" si="14"/>
        <v>88.800000000000011</v>
      </c>
      <c r="J167" s="13">
        <f t="shared" si="15"/>
        <v>0</v>
      </c>
      <c r="K167" s="13"/>
    </row>
    <row r="168" spans="2:12" customFormat="1">
      <c r="B168" s="153">
        <v>45013</v>
      </c>
      <c r="C168" s="87" t="s">
        <v>1682</v>
      </c>
      <c r="D168" s="97" t="s">
        <v>1683</v>
      </c>
      <c r="E168" s="41">
        <f>_xlfn.XLOOKUP(D168,'401 -03-23'!G:G,'401 -03-23'!J:J)</f>
        <v>36309</v>
      </c>
      <c r="F168" s="40">
        <f t="shared" si="9"/>
        <v>8257.5</v>
      </c>
      <c r="G168" s="91">
        <v>1651.5</v>
      </c>
      <c r="H168" s="82"/>
      <c r="I168" s="13">
        <f t="shared" si="14"/>
        <v>6051.5</v>
      </c>
      <c r="J168" s="13">
        <f t="shared" si="15"/>
        <v>-4400</v>
      </c>
      <c r="K168" s="145" t="s">
        <v>1708</v>
      </c>
    </row>
    <row r="169" spans="2:12" customFormat="1">
      <c r="B169" s="57">
        <v>44993</v>
      </c>
      <c r="C169" s="39" t="s">
        <v>1666</v>
      </c>
      <c r="D169" s="56" t="s">
        <v>1667</v>
      </c>
      <c r="E169" s="41">
        <f>_xlfn.XLOOKUP(D169,'401 -03-23'!G:G,'401 -03-23'!J:J)</f>
        <v>22032</v>
      </c>
      <c r="F169" s="40">
        <f>G169/0.2</f>
        <v>18360</v>
      </c>
      <c r="G169" s="117">
        <v>3672</v>
      </c>
      <c r="H169" s="82"/>
      <c r="I169" s="13">
        <f t="shared" si="14"/>
        <v>3672</v>
      </c>
      <c r="J169" s="13">
        <f t="shared" si="15"/>
        <v>0</v>
      </c>
      <c r="K169" s="13"/>
    </row>
    <row r="170" spans="2:12" customFormat="1">
      <c r="B170" s="153"/>
      <c r="C170" s="87"/>
      <c r="D170" s="97"/>
      <c r="E170" s="41">
        <f>_xlfn.XLOOKUP(D170,'401 -03-23'!G:G,'401 -03-23'!J:J)</f>
        <v>0</v>
      </c>
      <c r="F170" s="40">
        <f t="shared" si="9"/>
        <v>0</v>
      </c>
      <c r="G170" s="91"/>
      <c r="H170" s="82"/>
      <c r="I170" s="13">
        <f t="shared" si="14"/>
        <v>0</v>
      </c>
      <c r="J170" s="13">
        <f t="shared" si="15"/>
        <v>0</v>
      </c>
      <c r="K170" s="13"/>
    </row>
    <row r="171" spans="2:12" customFormat="1">
      <c r="B171" s="153"/>
      <c r="C171" s="87"/>
      <c r="D171" s="97"/>
      <c r="E171" s="41">
        <f>_xlfn.XLOOKUP(D171,'401 -03-23'!G:G,'401 -03-23'!J:J)</f>
        <v>0</v>
      </c>
      <c r="F171" s="40">
        <f t="shared" si="9"/>
        <v>0</v>
      </c>
      <c r="G171" s="91"/>
      <c r="H171" s="82"/>
      <c r="I171" s="13">
        <f t="shared" si="14"/>
        <v>0</v>
      </c>
      <c r="J171" s="13">
        <f t="shared" si="15"/>
        <v>0</v>
      </c>
      <c r="K171" s="13"/>
    </row>
    <row r="172" spans="2:12" customFormat="1">
      <c r="B172" s="153"/>
      <c r="C172" s="87"/>
      <c r="D172" s="97"/>
      <c r="E172" s="41">
        <f>_xlfn.XLOOKUP(D172,'401 -03-23'!G:G,'401 -03-23'!J:J)</f>
        <v>0</v>
      </c>
      <c r="F172" s="40">
        <f t="shared" si="9"/>
        <v>0</v>
      </c>
      <c r="G172" s="91"/>
      <c r="H172" s="82"/>
      <c r="I172" s="13">
        <f t="shared" si="14"/>
        <v>0</v>
      </c>
      <c r="J172" s="13">
        <f t="shared" si="15"/>
        <v>0</v>
      </c>
    </row>
    <row r="173" spans="2:12" customFormat="1">
      <c r="B173" s="153"/>
      <c r="C173" s="87"/>
      <c r="D173" s="97"/>
      <c r="E173" s="41">
        <f>_xlfn.XLOOKUP(D173,'401 -03-23'!G:G,'401 -03-23'!J:J)</f>
        <v>0</v>
      </c>
      <c r="F173" s="40">
        <f t="shared" si="9"/>
        <v>0</v>
      </c>
      <c r="G173" s="91"/>
      <c r="H173" s="82"/>
      <c r="I173" s="13">
        <f>E173/1.2*0.2</f>
        <v>0</v>
      </c>
      <c r="J173" s="13">
        <f t="shared" si="15"/>
        <v>0</v>
      </c>
      <c r="K173" s="13"/>
    </row>
    <row r="174" spans="2:12" customFormat="1">
      <c r="B174" s="153"/>
      <c r="C174" s="87"/>
      <c r="D174" s="98"/>
      <c r="E174" s="41">
        <f>_xlfn.XLOOKUP(D174,'401 -03-23'!G:G,'401 -03-23'!J:J)</f>
        <v>0</v>
      </c>
      <c r="F174" s="40">
        <f t="shared" si="9"/>
        <v>0</v>
      </c>
      <c r="G174" s="91"/>
      <c r="H174" s="83"/>
      <c r="I174" s="13">
        <f t="shared" si="14"/>
        <v>0</v>
      </c>
      <c r="J174" s="13">
        <f t="shared" si="15"/>
        <v>0</v>
      </c>
      <c r="K174" s="13"/>
    </row>
    <row r="175" spans="2:12" customFormat="1" hidden="1" outlineLevel="1">
      <c r="B175" s="153"/>
      <c r="C175" s="87"/>
      <c r="D175" s="105"/>
      <c r="E175" s="41"/>
      <c r="F175" s="40"/>
      <c r="G175" s="91"/>
      <c r="H175" s="83"/>
      <c r="I175" s="13"/>
      <c r="J175" s="13">
        <f t="shared" si="15"/>
        <v>0</v>
      </c>
      <c r="K175" s="13"/>
    </row>
    <row r="176" spans="2:12" customFormat="1" hidden="1" outlineLevel="1">
      <c r="B176" s="153"/>
      <c r="C176" s="87"/>
      <c r="D176" s="96"/>
      <c r="E176" s="41"/>
      <c r="F176" s="40"/>
      <c r="G176" s="91"/>
      <c r="H176" s="83"/>
      <c r="I176" s="13"/>
      <c r="J176" s="13">
        <f t="shared" si="15"/>
        <v>0</v>
      </c>
      <c r="K176" s="13"/>
    </row>
    <row r="177" spans="2:11" customFormat="1" hidden="1" outlineLevel="1">
      <c r="B177" s="153"/>
      <c r="C177" s="105"/>
      <c r="D177" s="96"/>
      <c r="E177" s="41"/>
      <c r="F177" s="40"/>
      <c r="G177" s="91"/>
      <c r="H177" s="83"/>
      <c r="I177" s="13"/>
      <c r="J177" s="13">
        <f t="shared" si="15"/>
        <v>0</v>
      </c>
      <c r="K177" s="13"/>
    </row>
    <row r="178" spans="2:11" customFormat="1" hidden="1" outlineLevel="1">
      <c r="B178" s="153"/>
      <c r="D178" s="96"/>
      <c r="E178" s="41"/>
      <c r="F178" s="40"/>
      <c r="G178" s="91"/>
      <c r="H178" s="83"/>
      <c r="I178" s="13"/>
      <c r="J178" s="13">
        <f t="shared" si="15"/>
        <v>0</v>
      </c>
      <c r="K178" s="13"/>
    </row>
    <row r="179" spans="2:11" customFormat="1" hidden="1" outlineLevel="1">
      <c r="B179" s="153"/>
      <c r="C179" s="94"/>
      <c r="D179" s="96"/>
      <c r="E179" s="41"/>
      <c r="F179" s="40"/>
      <c r="G179" s="91"/>
      <c r="H179" s="83"/>
      <c r="I179" s="13"/>
      <c r="J179" s="13">
        <f t="shared" si="15"/>
        <v>0</v>
      </c>
      <c r="K179" s="13"/>
    </row>
    <row r="180" spans="2:11" customFormat="1" hidden="1" outlineLevel="1">
      <c r="B180" s="153"/>
      <c r="C180" s="105"/>
      <c r="D180" s="89"/>
      <c r="E180" s="41"/>
      <c r="F180" s="40"/>
      <c r="G180" s="91"/>
      <c r="H180" s="83"/>
      <c r="I180" s="13"/>
      <c r="J180" s="13">
        <f t="shared" si="15"/>
        <v>0</v>
      </c>
      <c r="K180" s="13"/>
    </row>
    <row r="181" spans="2:11" customFormat="1" hidden="1" outlineLevel="1">
      <c r="B181" s="153"/>
      <c r="C181" s="105"/>
      <c r="D181" s="105"/>
      <c r="E181" s="41"/>
      <c r="F181" s="40"/>
      <c r="G181" s="91"/>
      <c r="H181" s="83"/>
      <c r="I181" s="13"/>
      <c r="J181" s="13">
        <f t="shared" si="15"/>
        <v>0</v>
      </c>
      <c r="K181" s="13"/>
    </row>
    <row r="182" spans="2:11" customFormat="1" hidden="1" outlineLevel="1">
      <c r="B182" s="153"/>
      <c r="C182" s="96"/>
      <c r="D182" s="105"/>
      <c r="E182" s="41"/>
      <c r="F182" s="40"/>
      <c r="G182" s="91"/>
      <c r="H182" s="83"/>
      <c r="I182" s="13"/>
      <c r="J182" s="13">
        <f t="shared" si="15"/>
        <v>0</v>
      </c>
      <c r="K182" s="13"/>
    </row>
    <row r="183" spans="2:11" customFormat="1" hidden="1" outlineLevel="1">
      <c r="B183" s="153"/>
      <c r="C183" s="105"/>
      <c r="D183" s="105"/>
      <c r="E183" s="41"/>
      <c r="F183" s="40"/>
      <c r="G183" s="91"/>
      <c r="H183" s="83"/>
      <c r="I183" s="13"/>
      <c r="J183" s="13">
        <f t="shared" si="15"/>
        <v>0</v>
      </c>
      <c r="K183" s="13"/>
    </row>
    <row r="184" spans="2:11" customFormat="1" hidden="1" outlineLevel="1">
      <c r="B184" s="154"/>
      <c r="C184" s="96"/>
      <c r="D184" s="95"/>
      <c r="E184" s="41"/>
      <c r="F184" s="40"/>
      <c r="G184" s="91"/>
      <c r="H184" s="83"/>
      <c r="I184" s="13"/>
      <c r="J184" s="13">
        <f t="shared" si="15"/>
        <v>0</v>
      </c>
      <c r="K184" s="13"/>
    </row>
    <row r="185" spans="2:11" customFormat="1" hidden="1" outlineLevel="1">
      <c r="B185" s="98"/>
      <c r="C185" s="105"/>
      <c r="D185" s="105"/>
      <c r="E185" s="41"/>
      <c r="F185" s="40"/>
      <c r="G185" s="91"/>
      <c r="H185" s="83"/>
      <c r="I185" s="13"/>
      <c r="J185" s="13">
        <f t="shared" si="15"/>
        <v>0</v>
      </c>
    </row>
    <row r="186" spans="2:11" customFormat="1" hidden="1" outlineLevel="1">
      <c r="B186" s="98"/>
      <c r="C186" s="96"/>
      <c r="D186" s="95"/>
      <c r="E186" s="41"/>
      <c r="F186" s="40"/>
      <c r="G186" s="91"/>
      <c r="H186" s="84"/>
      <c r="I186" s="13"/>
      <c r="J186" s="13">
        <f t="shared" si="15"/>
        <v>0</v>
      </c>
    </row>
    <row r="187" spans="2:11" customFormat="1" hidden="1" outlineLevel="1">
      <c r="B187" s="98"/>
      <c r="C187" s="96"/>
      <c r="D187" s="95"/>
      <c r="E187" s="41"/>
      <c r="F187" s="40"/>
      <c r="G187" s="91"/>
      <c r="H187" s="84"/>
      <c r="I187" s="13"/>
      <c r="J187" s="13">
        <f t="shared" si="15"/>
        <v>0</v>
      </c>
    </row>
    <row r="188" spans="2:11" customFormat="1" hidden="1" outlineLevel="1">
      <c r="B188" s="98"/>
      <c r="C188" s="96"/>
      <c r="D188" s="96"/>
      <c r="E188" s="41"/>
      <c r="F188" s="40"/>
      <c r="G188" s="91"/>
      <c r="H188" s="84"/>
      <c r="I188" s="13"/>
      <c r="J188" s="13">
        <f t="shared" si="15"/>
        <v>0</v>
      </c>
    </row>
    <row r="189" spans="2:11" customFormat="1" hidden="1" outlineLevel="1">
      <c r="B189" s="98"/>
      <c r="C189" s="96"/>
      <c r="D189" s="105"/>
      <c r="E189" s="41"/>
      <c r="F189" s="40"/>
      <c r="G189" s="91"/>
      <c r="H189" s="84"/>
      <c r="I189" s="13"/>
      <c r="J189" s="13">
        <f t="shared" si="15"/>
        <v>0</v>
      </c>
    </row>
    <row r="190" spans="2:11" customFormat="1" hidden="1" outlineLevel="1">
      <c r="B190" s="98"/>
      <c r="C190" s="94"/>
      <c r="D190" s="95"/>
      <c r="E190" s="41"/>
      <c r="F190" s="40"/>
      <c r="G190" s="91"/>
      <c r="H190" s="84"/>
      <c r="I190" s="13"/>
      <c r="J190" s="13">
        <f t="shared" si="15"/>
        <v>0</v>
      </c>
    </row>
    <row r="191" spans="2:11" customFormat="1" hidden="1" outlineLevel="1">
      <c r="B191" s="98"/>
      <c r="C191" s="94"/>
      <c r="D191" s="95"/>
      <c r="E191" s="41"/>
      <c r="F191" s="40"/>
      <c r="G191" s="91"/>
      <c r="H191" s="84"/>
      <c r="I191" s="13"/>
      <c r="J191" s="13">
        <f t="shared" si="15"/>
        <v>0</v>
      </c>
    </row>
    <row r="192" spans="2:11" customFormat="1" hidden="1" outlineLevel="1">
      <c r="B192" s="98"/>
      <c r="C192" s="94"/>
      <c r="D192" s="95"/>
      <c r="E192" s="41"/>
      <c r="F192" s="40"/>
      <c r="G192" s="91"/>
      <c r="H192" s="84"/>
      <c r="I192" s="13"/>
      <c r="J192" s="13">
        <f t="shared" si="15"/>
        <v>0</v>
      </c>
    </row>
    <row r="193" spans="2:11" customFormat="1" hidden="1" outlineLevel="1">
      <c r="B193" s="98"/>
      <c r="C193" s="94"/>
      <c r="D193" s="95"/>
      <c r="E193" s="41"/>
      <c r="F193" s="40"/>
      <c r="G193" s="91"/>
      <c r="H193" s="84"/>
      <c r="I193" s="13"/>
      <c r="J193" s="13">
        <f t="shared" si="15"/>
        <v>0</v>
      </c>
    </row>
    <row r="194" spans="2:11" customFormat="1" hidden="1" outlineLevel="1">
      <c r="B194" s="98"/>
      <c r="C194" s="94"/>
      <c r="D194" s="95"/>
      <c r="E194" s="41"/>
      <c r="F194" s="40"/>
      <c r="G194" s="91"/>
      <c r="H194" s="84"/>
      <c r="I194" s="13"/>
      <c r="J194" s="13">
        <f t="shared" si="15"/>
        <v>0</v>
      </c>
    </row>
    <row r="195" spans="2:11" customFormat="1" hidden="1" outlineLevel="1">
      <c r="B195" s="98"/>
      <c r="C195" s="94"/>
      <c r="D195" s="95"/>
      <c r="E195" s="41"/>
      <c r="F195" s="40"/>
      <c r="G195" s="91"/>
      <c r="H195" s="84"/>
      <c r="I195" s="13"/>
      <c r="J195" s="13">
        <f t="shared" si="15"/>
        <v>0</v>
      </c>
    </row>
    <row r="196" spans="2:11" customFormat="1" hidden="1" outlineLevel="1">
      <c r="B196" s="98"/>
      <c r="C196" s="94"/>
      <c r="D196" s="95"/>
      <c r="E196" s="41"/>
      <c r="F196" s="40"/>
      <c r="G196" s="91"/>
      <c r="H196" s="84"/>
      <c r="J196" s="13">
        <f t="shared" si="15"/>
        <v>0</v>
      </c>
    </row>
    <row r="197" spans="2:11" customFormat="1" hidden="1" outlineLevel="1">
      <c r="B197" s="98"/>
      <c r="C197" s="94"/>
      <c r="D197" s="92"/>
      <c r="E197" s="41"/>
      <c r="F197" s="40"/>
      <c r="G197" s="91"/>
      <c r="H197" s="84"/>
      <c r="J197" s="13">
        <f t="shared" si="15"/>
        <v>0</v>
      </c>
    </row>
    <row r="198" spans="2:11" customFormat="1" hidden="1" outlineLevel="1">
      <c r="B198" s="98"/>
      <c r="C198" s="94"/>
      <c r="D198" s="94"/>
      <c r="E198" s="95"/>
      <c r="F198" s="90"/>
      <c r="G198" s="95"/>
      <c r="H198" s="84"/>
    </row>
    <row r="199" spans="2:11" customFormat="1" collapsed="1">
      <c r="B199" s="1"/>
      <c r="C199" s="35" t="s">
        <v>12</v>
      </c>
      <c r="D199" s="35"/>
      <c r="E199" s="46">
        <f>SUM(E135:E198)</f>
        <v>83317.72</v>
      </c>
      <c r="F199" s="46">
        <f>SUM(F135:F198)</f>
        <v>39467.950000000004</v>
      </c>
      <c r="G199" s="46">
        <f>ROUND(SUM(G135:G198),0)</f>
        <v>7894</v>
      </c>
      <c r="H199" s="75"/>
      <c r="K199">
        <v>445661</v>
      </c>
    </row>
    <row r="200" spans="2:11" customFormat="1" ht="15.75" thickBot="1">
      <c r="B200" s="1"/>
      <c r="C200" s="3"/>
      <c r="D200" s="3"/>
      <c r="E200" s="51"/>
      <c r="F200" s="51"/>
      <c r="G200" s="51"/>
      <c r="H200" s="75"/>
    </row>
    <row r="201" spans="2:11" customFormat="1" ht="15.75" thickBot="1">
      <c r="B201" s="188" t="s">
        <v>76</v>
      </c>
      <c r="C201" s="189"/>
      <c r="D201" s="189"/>
      <c r="E201" s="189"/>
      <c r="F201" s="189"/>
      <c r="G201" s="190"/>
      <c r="H201" s="5"/>
    </row>
    <row r="202" spans="2:11" customFormat="1">
      <c r="B202" s="3" t="s">
        <v>933</v>
      </c>
      <c r="E202" s="6"/>
      <c r="F202" s="6"/>
      <c r="G202" s="6"/>
      <c r="H202" s="6"/>
    </row>
    <row r="203" spans="2:11" customFormat="1">
      <c r="B203" s="36" t="s">
        <v>73</v>
      </c>
      <c r="C203" s="35" t="s">
        <v>16</v>
      </c>
      <c r="D203" s="35" t="s">
        <v>0</v>
      </c>
      <c r="E203" s="37" t="s">
        <v>2</v>
      </c>
      <c r="F203" s="37" t="s">
        <v>3</v>
      </c>
      <c r="G203" s="37" t="s">
        <v>4</v>
      </c>
      <c r="H203" s="6"/>
    </row>
    <row r="204" spans="2:11" customFormat="1">
      <c r="B204" s="38"/>
      <c r="C204" s="39"/>
      <c r="E204" s="40"/>
      <c r="F204" s="141"/>
      <c r="G204" s="40"/>
      <c r="H204" s="74"/>
    </row>
    <row r="205" spans="2:11" customFormat="1">
      <c r="B205" s="38"/>
      <c r="C205" s="146"/>
      <c r="D205" s="38"/>
      <c r="E205" s="40"/>
      <c r="F205" s="40"/>
      <c r="G205" s="40"/>
      <c r="H205" s="74"/>
    </row>
    <row r="206" spans="2:11" customFormat="1" hidden="1" outlineLevel="1">
      <c r="B206" s="38"/>
      <c r="C206" s="146"/>
      <c r="D206" s="38"/>
      <c r="E206" s="40"/>
      <c r="F206" s="40"/>
      <c r="G206" s="40"/>
      <c r="H206" s="74"/>
    </row>
    <row r="207" spans="2:11" customFormat="1" hidden="1" outlineLevel="1">
      <c r="B207" s="38"/>
      <c r="C207" s="146"/>
      <c r="D207" s="38"/>
      <c r="E207" s="40"/>
      <c r="F207" s="40"/>
      <c r="G207" s="40"/>
      <c r="H207" s="74"/>
    </row>
    <row r="208" spans="2:11" customFormat="1" hidden="1" outlineLevel="1">
      <c r="B208" s="38"/>
      <c r="C208" s="146"/>
      <c r="D208" s="38"/>
      <c r="E208" s="40"/>
      <c r="F208" s="40"/>
      <c r="G208" s="40"/>
      <c r="H208" s="74"/>
    </row>
    <row r="209" spans="2:11" customFormat="1" hidden="1" outlineLevel="1">
      <c r="B209" s="38"/>
      <c r="C209" s="146"/>
      <c r="D209" s="38"/>
      <c r="E209" s="40"/>
      <c r="F209" s="40"/>
      <c r="G209" s="40"/>
      <c r="H209" s="74"/>
    </row>
    <row r="210" spans="2:11" customFormat="1" hidden="1" outlineLevel="1">
      <c r="B210" s="38"/>
      <c r="C210" s="39"/>
      <c r="D210" s="38"/>
      <c r="E210" s="40"/>
      <c r="F210" s="40"/>
      <c r="G210" s="40"/>
      <c r="H210" s="13"/>
    </row>
    <row r="211" spans="2:11" customFormat="1" collapsed="1">
      <c r="B211" s="8"/>
      <c r="C211" s="35" t="s">
        <v>12</v>
      </c>
      <c r="D211" s="35"/>
      <c r="E211" s="46">
        <f>SUM(E210:E210)</f>
        <v>0</v>
      </c>
      <c r="F211" s="46">
        <f>ROUND(SUM(F204:F210),0)</f>
        <v>0</v>
      </c>
      <c r="G211" s="142">
        <f>SUM(G204:G210)</f>
        <v>0</v>
      </c>
      <c r="H211" s="75"/>
      <c r="K211" t="s">
        <v>302</v>
      </c>
    </row>
    <row r="212" spans="2:11" customFormat="1">
      <c r="B212" s="1"/>
      <c r="C212" s="3"/>
      <c r="D212" s="3"/>
      <c r="E212" s="51"/>
      <c r="F212" s="51"/>
      <c r="G212" s="51"/>
      <c r="H212" s="75"/>
    </row>
    <row r="213" spans="2:11" customFormat="1">
      <c r="B213" s="1"/>
      <c r="C213" s="3"/>
      <c r="D213" s="3"/>
      <c r="E213" s="51"/>
      <c r="F213" s="51"/>
      <c r="G213" s="51"/>
      <c r="H213" s="75"/>
    </row>
    <row r="214" spans="2:11" customFormat="1" ht="15.75" thickBot="1">
      <c r="B214" s="1"/>
      <c r="E214" s="15"/>
      <c r="F214" s="15"/>
      <c r="G214" s="15"/>
      <c r="H214" s="81"/>
    </row>
    <row r="215" spans="2:11" customFormat="1" ht="15.75" thickBot="1">
      <c r="B215" s="188" t="s">
        <v>6</v>
      </c>
      <c r="C215" s="189"/>
      <c r="D215" s="189"/>
      <c r="E215" s="189"/>
      <c r="F215" s="189"/>
      <c r="G215" s="190"/>
      <c r="H215" s="5"/>
    </row>
    <row r="216" spans="2:11" customFormat="1">
      <c r="B216" s="135"/>
      <c r="C216" s="135"/>
      <c r="D216" s="135"/>
      <c r="E216" s="135"/>
      <c r="F216" s="135"/>
      <c r="G216" s="135"/>
      <c r="H216" s="5"/>
    </row>
    <row r="217" spans="2:11" customFormat="1">
      <c r="B217" s="3" t="s">
        <v>694</v>
      </c>
      <c r="C217" s="3"/>
      <c r="D217" s="3"/>
      <c r="E217" s="6"/>
      <c r="F217" s="6"/>
      <c r="G217" s="6"/>
      <c r="H217" s="5"/>
    </row>
    <row r="218" spans="2:11" customFormat="1">
      <c r="B218" s="1"/>
      <c r="C218" s="3"/>
      <c r="D218" s="3"/>
      <c r="E218" s="6"/>
      <c r="F218" s="6"/>
      <c r="G218" s="6"/>
      <c r="H218" s="5"/>
    </row>
    <row r="219" spans="2:11" customFormat="1">
      <c r="B219" s="36" t="s">
        <v>73</v>
      </c>
      <c r="C219" s="35" t="s">
        <v>16</v>
      </c>
      <c r="D219" s="35" t="s">
        <v>0</v>
      </c>
      <c r="E219" s="37" t="s">
        <v>2</v>
      </c>
      <c r="F219" s="37" t="s">
        <v>3</v>
      </c>
      <c r="G219" s="37" t="s">
        <v>4</v>
      </c>
      <c r="H219" s="5"/>
    </row>
    <row r="220" spans="2:11" customFormat="1">
      <c r="B220" s="38"/>
      <c r="C220" s="43"/>
      <c r="D220" s="39"/>
      <c r="E220" s="41"/>
      <c r="F220" s="40"/>
      <c r="G220" s="44"/>
      <c r="H220" s="5"/>
    </row>
    <row r="221" spans="2:11" customFormat="1">
      <c r="B221" s="38"/>
      <c r="C221" s="43"/>
      <c r="D221" s="39"/>
      <c r="E221" s="40"/>
      <c r="F221" s="40"/>
      <c r="G221" s="44"/>
      <c r="H221" s="5"/>
    </row>
    <row r="222" spans="2:11" customFormat="1">
      <c r="B222" s="1"/>
      <c r="C222" s="43"/>
      <c r="D222" s="43"/>
      <c r="E222" s="40"/>
      <c r="F222" s="40"/>
      <c r="G222" s="44"/>
      <c r="H222" s="5"/>
    </row>
    <row r="223" spans="2:11" customFormat="1">
      <c r="B223" s="1"/>
      <c r="C223" s="35" t="s">
        <v>13</v>
      </c>
      <c r="D223" s="35"/>
      <c r="E223" s="37"/>
      <c r="F223" s="37">
        <f>F220+F221</f>
        <v>0</v>
      </c>
      <c r="G223" s="143">
        <f>ROUND(SUM(G220:G221),0)</f>
        <v>0</v>
      </c>
      <c r="H223" s="5"/>
    </row>
    <row r="224" spans="2:11" customFormat="1">
      <c r="B224" s="135"/>
      <c r="C224" s="135"/>
      <c r="D224" s="135"/>
      <c r="E224" s="135"/>
      <c r="F224" s="135"/>
      <c r="G224" s="135"/>
      <c r="H224" s="5"/>
    </row>
    <row r="225" spans="2:11" customFormat="1">
      <c r="B225" s="10" t="s">
        <v>695</v>
      </c>
      <c r="E225" s="6"/>
      <c r="F225" s="6"/>
      <c r="G225" s="6"/>
      <c r="H225" s="6"/>
    </row>
    <row r="226" spans="2:11" customFormat="1">
      <c r="B226" s="36" t="s">
        <v>73</v>
      </c>
      <c r="C226" s="35" t="s">
        <v>16</v>
      </c>
      <c r="D226" s="35" t="s">
        <v>0</v>
      </c>
      <c r="E226" s="37" t="s">
        <v>2</v>
      </c>
      <c r="F226" s="37" t="s">
        <v>3</v>
      </c>
      <c r="G226" s="37" t="s">
        <v>4</v>
      </c>
      <c r="H226" s="6"/>
    </row>
    <row r="227" spans="2:11" customFormat="1">
      <c r="B227" s="38">
        <v>44986</v>
      </c>
      <c r="C227" s="43" t="s">
        <v>1010</v>
      </c>
      <c r="D227" s="39" t="s">
        <v>1650</v>
      </c>
      <c r="E227" s="41">
        <f>_xlfn.XLOOKUP(D227,'401 -03-23'!G:G,'401 -03-23'!J:J)</f>
        <v>6720</v>
      </c>
      <c r="F227" s="141">
        <f>E227</f>
        <v>6720</v>
      </c>
      <c r="G227" s="44">
        <v>1344</v>
      </c>
      <c r="H227" s="76"/>
    </row>
    <row r="228" spans="2:11" customFormat="1">
      <c r="B228" s="38">
        <v>44986</v>
      </c>
      <c r="C228" s="43" t="s">
        <v>163</v>
      </c>
      <c r="D228" s="39" t="s">
        <v>1651</v>
      </c>
      <c r="E228" s="41">
        <f>_xlfn.XLOOKUP(D228,'401 -03-23'!G:G,'401 -03-23'!J:J)</f>
        <v>3952</v>
      </c>
      <c r="F228" s="141">
        <f t="shared" ref="F228:F230" si="16">E228</f>
        <v>3952</v>
      </c>
      <c r="G228" s="44">
        <v>790.4</v>
      </c>
      <c r="H228" s="76"/>
    </row>
    <row r="229" spans="2:11" customFormat="1">
      <c r="B229" s="38">
        <v>44986</v>
      </c>
      <c r="C229" s="43" t="s">
        <v>163</v>
      </c>
      <c r="D229" s="39" t="s">
        <v>1652</v>
      </c>
      <c r="E229" s="41">
        <f>_xlfn.XLOOKUP(D229,'401 -03-23'!G:G,'401 -03-23'!J:J)</f>
        <v>6080</v>
      </c>
      <c r="F229" s="141">
        <f t="shared" si="16"/>
        <v>6080</v>
      </c>
      <c r="G229" s="44">
        <v>1216</v>
      </c>
      <c r="H229" s="76"/>
    </row>
    <row r="230" spans="2:11" customFormat="1">
      <c r="B230" s="38">
        <v>44986</v>
      </c>
      <c r="C230" s="43" t="s">
        <v>163</v>
      </c>
      <c r="D230" s="39" t="s">
        <v>1653</v>
      </c>
      <c r="E230" s="41">
        <f>_xlfn.XLOOKUP(D230,'401 -03-23'!G:G,'401 -03-23'!J:J)</f>
        <v>5890</v>
      </c>
      <c r="F230" s="141">
        <f t="shared" si="16"/>
        <v>5890</v>
      </c>
      <c r="G230" s="44">
        <v>1178</v>
      </c>
      <c r="H230" s="76"/>
    </row>
    <row r="231" spans="2:11" customFormat="1" hidden="1" outlineLevel="1">
      <c r="B231" s="38"/>
      <c r="C231" s="43"/>
      <c r="D231" s="43"/>
      <c r="E231" s="41"/>
      <c r="F231" s="40"/>
      <c r="G231" s="44"/>
      <c r="H231" s="76"/>
      <c r="K231" s="13">
        <f>F238-F54</f>
        <v>0</v>
      </c>
    </row>
    <row r="232" spans="2:11" customFormat="1" hidden="1" outlineLevel="1">
      <c r="B232" s="38"/>
      <c r="C232" s="43"/>
      <c r="D232" s="43"/>
      <c r="E232" s="41"/>
      <c r="F232" s="40"/>
      <c r="G232" s="44"/>
      <c r="H232" s="76"/>
    </row>
    <row r="233" spans="2:11" customFormat="1" hidden="1" outlineLevel="1">
      <c r="B233" s="38"/>
      <c r="C233" s="43"/>
      <c r="D233" s="43"/>
      <c r="E233" s="41"/>
      <c r="F233" s="132"/>
      <c r="G233" s="44"/>
      <c r="H233" s="76"/>
    </row>
    <row r="234" spans="2:11" customFormat="1" hidden="1" outlineLevel="1">
      <c r="B234" s="38"/>
      <c r="C234" s="43"/>
      <c r="D234" s="43"/>
      <c r="E234" s="41"/>
      <c r="F234" s="40"/>
      <c r="G234" s="44"/>
      <c r="H234" s="76"/>
    </row>
    <row r="235" spans="2:11" customFormat="1" hidden="1" outlineLevel="1">
      <c r="B235" s="38"/>
      <c r="C235" s="43"/>
      <c r="D235" s="43"/>
      <c r="E235" s="41"/>
      <c r="F235" s="40"/>
      <c r="G235" s="44"/>
      <c r="H235" s="76"/>
    </row>
    <row r="236" spans="2:11" customFormat="1" hidden="1" outlineLevel="1">
      <c r="B236" s="38"/>
      <c r="C236" s="146"/>
      <c r="D236" s="38"/>
      <c r="E236" s="40"/>
      <c r="F236" s="40"/>
      <c r="G236" s="40"/>
      <c r="H236" s="76"/>
    </row>
    <row r="237" spans="2:11" customFormat="1" hidden="1" outlineLevel="1">
      <c r="B237" s="38"/>
      <c r="C237" s="43"/>
      <c r="D237" s="43"/>
      <c r="E237" s="40"/>
      <c r="F237" s="41"/>
      <c r="G237" s="44"/>
      <c r="H237" s="76"/>
      <c r="J237" s="9"/>
    </row>
    <row r="238" spans="2:11" customFormat="1" collapsed="1">
      <c r="B238" s="1"/>
      <c r="C238" s="35" t="s">
        <v>13</v>
      </c>
      <c r="D238" s="35"/>
      <c r="E238" s="37"/>
      <c r="F238" s="37">
        <f>SUM(F227:F237)</f>
        <v>22642</v>
      </c>
      <c r="G238" s="143">
        <f>SUM(G227:G237)</f>
        <v>4528.3999999999996</v>
      </c>
      <c r="H238" s="6"/>
      <c r="K238" t="s">
        <v>303</v>
      </c>
    </row>
    <row r="239" spans="2:11" customFormat="1" ht="15.75" thickBot="1">
      <c r="B239" s="1"/>
      <c r="E239" s="13"/>
      <c r="F239" s="13"/>
      <c r="G239" s="13"/>
      <c r="H239" s="13"/>
    </row>
    <row r="240" spans="2:11" customFormat="1" ht="15.75" thickBot="1">
      <c r="B240" s="191" t="s">
        <v>285</v>
      </c>
      <c r="C240" s="192"/>
      <c r="D240" s="192"/>
      <c r="E240" s="20"/>
      <c r="F240" s="20"/>
      <c r="G240" s="169">
        <f>ROUND(G130+G199+G211+G223+G238,0)</f>
        <v>12685</v>
      </c>
      <c r="H240" s="79"/>
      <c r="I240" s="6" t="s">
        <v>286</v>
      </c>
    </row>
    <row r="241" spans="2:11" customFormat="1" ht="15.75" thickBot="1">
      <c r="B241" s="1"/>
      <c r="E241" s="13"/>
      <c r="F241" s="13"/>
      <c r="G241" s="13"/>
      <c r="H241" s="13"/>
      <c r="J241" s="12"/>
    </row>
    <row r="242" spans="2:11" customFormat="1" ht="15.75" thickBot="1">
      <c r="B242" s="188" t="s">
        <v>1716</v>
      </c>
      <c r="C242" s="189"/>
      <c r="D242" s="189"/>
      <c r="E242" s="189"/>
      <c r="F242" s="189"/>
      <c r="G242" s="190"/>
      <c r="H242" s="5"/>
    </row>
    <row r="243" spans="2:11" customFormat="1">
      <c r="B243" s="3" t="s">
        <v>933</v>
      </c>
      <c r="E243" s="6"/>
      <c r="F243" s="6"/>
      <c r="G243" s="6"/>
      <c r="H243" s="6"/>
    </row>
    <row r="244" spans="2:11" customFormat="1">
      <c r="B244" s="36" t="s">
        <v>73</v>
      </c>
      <c r="C244" s="35" t="s">
        <v>16</v>
      </c>
      <c r="D244" s="35" t="s">
        <v>0</v>
      </c>
      <c r="E244" s="37" t="s">
        <v>2</v>
      </c>
      <c r="F244" s="37" t="s">
        <v>3</v>
      </c>
      <c r="G244" s="37" t="s">
        <v>4</v>
      </c>
      <c r="H244" s="6"/>
    </row>
    <row r="245" spans="2:11" customFormat="1">
      <c r="B245" s="38">
        <v>44986</v>
      </c>
      <c r="C245" s="39" t="s">
        <v>970</v>
      </c>
      <c r="D245" t="s">
        <v>1655</v>
      </c>
      <c r="E245" s="40"/>
      <c r="F245" s="141">
        <v>174.63</v>
      </c>
      <c r="G245" s="40">
        <v>34.93</v>
      </c>
      <c r="H245" s="74"/>
    </row>
    <row r="246" spans="2:11" customFormat="1">
      <c r="B246" s="38"/>
      <c r="C246" s="146"/>
      <c r="D246" s="38"/>
      <c r="E246" s="40"/>
      <c r="F246" s="40"/>
      <c r="G246" s="40"/>
      <c r="H246" s="74"/>
    </row>
    <row r="247" spans="2:11" customFormat="1">
      <c r="B247" s="8"/>
      <c r="C247" s="35" t="s">
        <v>12</v>
      </c>
      <c r="D247" s="35"/>
      <c r="E247" s="46">
        <f>SUM(E245:E246)</f>
        <v>0</v>
      </c>
      <c r="F247" s="46">
        <f>ROUND(SUM(F245:F246),0)</f>
        <v>175</v>
      </c>
      <c r="G247" s="142">
        <f>SUM(G245:G246)</f>
        <v>34.93</v>
      </c>
      <c r="H247" s="75"/>
      <c r="K247" t="s">
        <v>302</v>
      </c>
    </row>
    <row r="248" spans="2:11" customFormat="1" ht="15.75" thickBot="1">
      <c r="B248" s="8"/>
      <c r="C248" s="3"/>
      <c r="D248" s="3"/>
      <c r="E248" s="51"/>
      <c r="F248" s="51"/>
      <c r="G248" s="158"/>
      <c r="H248" s="75"/>
    </row>
    <row r="249" spans="2:11" customFormat="1" ht="15.75" thickBot="1">
      <c r="B249" s="191" t="s">
        <v>1717</v>
      </c>
      <c r="C249" s="192"/>
      <c r="D249" s="192"/>
      <c r="E249" s="20"/>
      <c r="F249" s="20"/>
      <c r="G249" s="21">
        <f>ROUND(G247,0)</f>
        <v>35</v>
      </c>
      <c r="H249" s="75"/>
      <c r="I249" s="6"/>
    </row>
    <row r="250" spans="2:11" customFormat="1">
      <c r="B250" s="8"/>
      <c r="C250" s="3"/>
      <c r="D250" s="3"/>
      <c r="E250" s="51"/>
      <c r="F250" s="51"/>
      <c r="G250" s="158"/>
      <c r="H250" s="75"/>
    </row>
    <row r="251" spans="2:11" customFormat="1">
      <c r="B251" s="8"/>
      <c r="C251" s="3"/>
      <c r="D251" s="3"/>
      <c r="E251" s="51"/>
      <c r="F251" s="51"/>
      <c r="G251" s="158"/>
      <c r="H251" s="75"/>
    </row>
    <row r="252" spans="2:11" customFormat="1" ht="15.75" thickBot="1">
      <c r="B252" s="1"/>
      <c r="C252" s="3"/>
      <c r="D252" s="3"/>
      <c r="E252" s="6"/>
      <c r="F252" s="6"/>
      <c r="G252" s="6"/>
      <c r="H252" s="6"/>
      <c r="J252" s="9"/>
    </row>
    <row r="253" spans="2:11" customFormat="1" ht="15.75" thickBot="1">
      <c r="B253" s="198" t="s">
        <v>287</v>
      </c>
      <c r="C253" s="199"/>
      <c r="D253" s="147"/>
      <c r="E253" s="103"/>
      <c r="F253" s="103"/>
      <c r="G253" s="104">
        <f>G101+G240+G249</f>
        <v>12720</v>
      </c>
      <c r="H253" s="79"/>
      <c r="I253" s="6" t="s">
        <v>288</v>
      </c>
    </row>
    <row r="254" spans="2:11" customFormat="1">
      <c r="B254" s="1"/>
      <c r="C254" s="3"/>
      <c r="D254" s="3"/>
      <c r="E254" s="6"/>
      <c r="F254" s="6"/>
      <c r="G254" s="6"/>
      <c r="H254" s="6"/>
    </row>
    <row r="255" spans="2:11" customFormat="1">
      <c r="B255" s="1"/>
      <c r="C255" s="3" t="s">
        <v>250</v>
      </c>
      <c r="D255" s="3"/>
      <c r="E255" s="6"/>
      <c r="F255" s="6"/>
      <c r="G255" s="16">
        <f>IF((G77-G253)&gt;0,(G77-G253),0)</f>
        <v>0</v>
      </c>
      <c r="H255" s="85"/>
      <c r="I255" s="6" t="s">
        <v>290</v>
      </c>
    </row>
    <row r="256" spans="2:11" customFormat="1">
      <c r="B256" s="1"/>
      <c r="C256" s="3"/>
      <c r="D256" s="3"/>
      <c r="E256" s="6"/>
      <c r="F256" s="6"/>
      <c r="G256" s="6"/>
      <c r="H256" s="6"/>
    </row>
    <row r="257" spans="2:9" customFormat="1">
      <c r="B257" s="1"/>
      <c r="C257" s="3" t="s">
        <v>9</v>
      </c>
      <c r="D257" s="3"/>
      <c r="E257" s="6"/>
      <c r="F257" s="6"/>
      <c r="G257" s="16">
        <f>IF((G77-G253)&lt;0,-(G77-G253),0)</f>
        <v>8145</v>
      </c>
      <c r="H257" s="85"/>
      <c r="I257" s="6" t="s">
        <v>291</v>
      </c>
    </row>
    <row r="259" spans="2:9" customFormat="1">
      <c r="B259" s="1"/>
      <c r="C259" s="3" t="s">
        <v>251</v>
      </c>
      <c r="D259" s="3"/>
      <c r="E259" s="13"/>
      <c r="F259" s="13"/>
      <c r="G259" s="6">
        <v>0</v>
      </c>
      <c r="H259" s="6"/>
      <c r="I259" s="6" t="s">
        <v>292</v>
      </c>
    </row>
    <row r="260" spans="2:9" customFormat="1">
      <c r="B260" s="1"/>
      <c r="C260" s="3"/>
      <c r="D260" s="3"/>
      <c r="E260" s="13"/>
      <c r="F260" s="13"/>
      <c r="G260" s="6"/>
      <c r="H260" s="6"/>
    </row>
    <row r="261" spans="2:9" customFormat="1">
      <c r="B261" s="1"/>
      <c r="C261" s="3" t="s">
        <v>252</v>
      </c>
      <c r="D261" s="3"/>
      <c r="E261" s="13"/>
      <c r="F261" s="13"/>
      <c r="G261" s="6">
        <f>+G257-G259</f>
        <v>8145</v>
      </c>
      <c r="H261" s="6"/>
      <c r="I261" s="6" t="s">
        <v>293</v>
      </c>
    </row>
  </sheetData>
  <autoFilter ref="B134:G197" xr:uid="{5F5CE3D6-D9ED-45D9-B16D-7C06CBDB9099}"/>
  <mergeCells count="18">
    <mergeCell ref="B65:D65"/>
    <mergeCell ref="B4:G4"/>
    <mergeCell ref="B6:G6"/>
    <mergeCell ref="B21:G21"/>
    <mergeCell ref="B31:G31"/>
    <mergeCell ref="B37:G37"/>
    <mergeCell ref="B253:C253"/>
    <mergeCell ref="B81:G81"/>
    <mergeCell ref="B90:G90"/>
    <mergeCell ref="B101:D101"/>
    <mergeCell ref="B201:G201"/>
    <mergeCell ref="B215:G215"/>
    <mergeCell ref="B240:D240"/>
    <mergeCell ref="B67:G67"/>
    <mergeCell ref="B74:D74"/>
    <mergeCell ref="B242:G242"/>
    <mergeCell ref="B249:D249"/>
    <mergeCell ref="B77:E77"/>
  </mergeCells>
  <phoneticPr fontId="20" type="noConversion"/>
  <pageMargins left="0.7" right="0.7" top="0.75" bottom="0.75" header="0.3" footer="0.3"/>
  <pageSetup paperSize="9" scale="35" orientation="landscape" r:id="rId1"/>
  <ignoredErrors>
    <ignoredError sqref="F72 F24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A341-9AE4-4E07-A04A-7A54BAF376F4}">
  <dimension ref="A1:M258"/>
  <sheetViews>
    <sheetView showGridLines="0" zoomScaleNormal="100" zoomScaleSheetLayoutView="80" workbookViewId="0">
      <pane ySplit="8" topLeftCell="A59" activePane="bottomLeft" state="frozen"/>
      <selection pane="bottomLeft" activeCell="F9" sqref="F9:F10"/>
    </sheetView>
  </sheetViews>
  <sheetFormatPr defaultColWidth="11.42578125" defaultRowHeight="15" outlineLevelRow="1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45017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/>
      <c r="C9" s="69" t="s">
        <v>110</v>
      </c>
      <c r="D9" s="38"/>
      <c r="E9" s="40"/>
      <c r="F9" s="148">
        <v>81288.101880000017</v>
      </c>
      <c r="G9" s="41"/>
    </row>
    <row r="10" spans="2:11">
      <c r="B10" s="53"/>
      <c r="C10" s="39" t="s">
        <v>297</v>
      </c>
      <c r="D10" s="106"/>
      <c r="E10" s="40"/>
      <c r="F10" s="148">
        <v>243864.30564000001</v>
      </c>
      <c r="G10" s="41"/>
    </row>
    <row r="11" spans="2:11">
      <c r="B11" s="53"/>
      <c r="C11" s="69" t="s">
        <v>564</v>
      </c>
      <c r="D11" s="106"/>
      <c r="E11" s="40"/>
      <c r="F11" s="148">
        <v>487728.61128000001</v>
      </c>
      <c r="G11" s="41"/>
    </row>
    <row r="12" spans="2:11">
      <c r="B12" s="53"/>
      <c r="C12" s="69"/>
      <c r="D12" s="106"/>
      <c r="E12" s="40"/>
      <c r="F12" s="148"/>
      <c r="G12" s="41"/>
    </row>
    <row r="13" spans="2:11">
      <c r="B13" s="53"/>
      <c r="C13" s="39"/>
      <c r="D13" s="106"/>
      <c r="E13" s="40"/>
      <c r="F13" s="41"/>
      <c r="G13" s="41"/>
    </row>
    <row r="14" spans="2:11">
      <c r="B14" s="53"/>
      <c r="C14" s="39"/>
      <c r="D14" s="106"/>
      <c r="E14" s="40"/>
      <c r="F14" s="41"/>
      <c r="G14" s="41"/>
    </row>
    <row r="15" spans="2:11">
      <c r="B15" s="53"/>
      <c r="C15" s="39"/>
      <c r="D15" s="106"/>
      <c r="E15" s="40"/>
      <c r="F15" s="41"/>
      <c r="G15" s="41"/>
    </row>
    <row r="16" spans="2:11">
      <c r="B16" s="53"/>
      <c r="C16" s="69"/>
      <c r="D16" s="106"/>
      <c r="E16" s="40"/>
      <c r="F16" s="148"/>
      <c r="G16" s="41"/>
    </row>
    <row r="17" spans="1:13">
      <c r="B17" s="53"/>
      <c r="C17" s="69"/>
      <c r="D17" s="106"/>
      <c r="E17" s="40"/>
      <c r="F17" s="148"/>
      <c r="G17" s="41"/>
    </row>
    <row r="18" spans="1:13">
      <c r="B18" s="53"/>
      <c r="C18" s="39"/>
      <c r="D18" s="106"/>
      <c r="E18" s="40"/>
      <c r="F18" s="41"/>
      <c r="G18" s="41"/>
    </row>
    <row r="19" spans="1:13" s="123" customFormat="1">
      <c r="A19" s="3"/>
      <c r="B19" s="8"/>
      <c r="C19" s="35" t="s">
        <v>12</v>
      </c>
      <c r="D19" s="35"/>
      <c r="E19" s="37"/>
      <c r="F19" s="37">
        <f>ROUND(SUM(F9:F18),0)</f>
        <v>812881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>
        <v>45017</v>
      </c>
      <c r="C24" s="39" t="s">
        <v>468</v>
      </c>
      <c r="D24" t="s">
        <v>1747</v>
      </c>
      <c r="E24" s="41">
        <f>_xlfn.XLOOKUP(D24,'401 04-23'!G:G,'401 04-23'!J:J)</f>
        <v>1654.81</v>
      </c>
      <c r="F24" s="141">
        <f>E24</f>
        <v>1654.81</v>
      </c>
      <c r="G24" s="40">
        <v>330.96</v>
      </c>
      <c r="H24" s="74"/>
      <c r="I24" s="52">
        <f>F24*0.2</f>
        <v>330.96199999999999</v>
      </c>
      <c r="J24" s="134"/>
    </row>
    <row r="25" spans="1:13">
      <c r="B25" s="38">
        <v>45017</v>
      </c>
      <c r="C25" s="39" t="s">
        <v>468</v>
      </c>
      <c r="D25" s="38" t="s">
        <v>1748</v>
      </c>
      <c r="E25" s="41">
        <f>_xlfn.XLOOKUP(D25,'401 04-23'!G:G,'401 04-23'!J:J)</f>
        <v>1654.81</v>
      </c>
      <c r="F25" s="141">
        <f t="shared" ref="F25:F26" si="0">E25</f>
        <v>1654.81</v>
      </c>
      <c r="G25" s="40">
        <v>330.96</v>
      </c>
      <c r="H25" s="74"/>
      <c r="I25" s="52">
        <f t="shared" ref="I25:I26" si="1">F25*0.2</f>
        <v>330.96199999999999</v>
      </c>
      <c r="J25" s="134"/>
    </row>
    <row r="26" spans="1:13">
      <c r="B26" s="38">
        <v>45018</v>
      </c>
      <c r="C26" s="39" t="s">
        <v>468</v>
      </c>
      <c r="D26" s="38" t="s">
        <v>1778</v>
      </c>
      <c r="E26" s="41">
        <f>_xlfn.XLOOKUP(D26,'401 04-23'!G:G,'401 04-23'!J:J)</f>
        <v>1654.81</v>
      </c>
      <c r="F26" s="141">
        <f t="shared" si="0"/>
        <v>1654.81</v>
      </c>
      <c r="G26" s="40">
        <v>330.96</v>
      </c>
      <c r="H26" s="74"/>
      <c r="I26" s="52">
        <f t="shared" si="1"/>
        <v>330.96199999999999</v>
      </c>
      <c r="J26" s="134"/>
    </row>
    <row r="27" spans="1:13" hidden="1" outlineLevel="1">
      <c r="B27" s="38"/>
      <c r="C27" s="39"/>
      <c r="D27" s="38"/>
      <c r="E27" s="41">
        <f>_xlfn.XLOOKUP(D27,'401 04-23'!G:G,'401 04-23'!J:J)</f>
        <v>0</v>
      </c>
      <c r="F27" s="141"/>
      <c r="G27" s="40"/>
      <c r="H27" s="74"/>
      <c r="J27">
        <f t="shared" ref="J27" si="2">+F27*0.2</f>
        <v>0</v>
      </c>
    </row>
    <row r="28" spans="1:13" hidden="1" outlineLevel="1">
      <c r="B28" s="45"/>
      <c r="C28" s="39"/>
      <c r="D28" s="39"/>
      <c r="E28" s="41">
        <f>_xlfn.XLOOKUP(D28,'401 04-23'!G:G,'401 04-23'!J:J)</f>
        <v>0</v>
      </c>
      <c r="F28" s="41"/>
      <c r="G28" s="41"/>
    </row>
    <row r="29" spans="1:13" collapsed="1">
      <c r="B29" s="8"/>
      <c r="C29" s="35" t="s">
        <v>12</v>
      </c>
      <c r="D29" s="35"/>
      <c r="E29" s="46">
        <f>SUM(E28:E28)</f>
        <v>0</v>
      </c>
      <c r="F29" s="86">
        <f>ROUND(SUM(F24:F28),0)</f>
        <v>4964</v>
      </c>
      <c r="G29" s="142">
        <f>SUM(G24:G28)</f>
        <v>992.87999999999988</v>
      </c>
      <c r="H29" s="75"/>
      <c r="I29" s="6" t="s">
        <v>299</v>
      </c>
      <c r="K29" t="s">
        <v>302</v>
      </c>
    </row>
    <row r="30" spans="1:13" ht="15.75" thickBot="1">
      <c r="B30" s="8"/>
      <c r="C30" s="3"/>
      <c r="D30" s="3"/>
      <c r="E30" s="51"/>
      <c r="F30" s="51"/>
      <c r="G30" s="51"/>
      <c r="H30" s="75"/>
    </row>
    <row r="31" spans="1:13" ht="15.75" thickBot="1">
      <c r="B31" s="188" t="s">
        <v>78</v>
      </c>
      <c r="C31" s="189"/>
      <c r="D31" s="189"/>
      <c r="E31" s="189"/>
      <c r="F31" s="189"/>
      <c r="G31" s="190"/>
      <c r="H31" s="5"/>
    </row>
    <row r="32" spans="1:13">
      <c r="B32" s="3" t="s">
        <v>77</v>
      </c>
      <c r="E32" s="6"/>
      <c r="F32" s="6"/>
      <c r="G32" s="6"/>
      <c r="H32" s="6"/>
    </row>
    <row r="33" spans="1:13">
      <c r="B33" s="36" t="s">
        <v>73</v>
      </c>
      <c r="C33" s="35" t="s">
        <v>16</v>
      </c>
      <c r="D33" s="35" t="s">
        <v>0</v>
      </c>
      <c r="E33" s="37" t="s">
        <v>2</v>
      </c>
      <c r="F33" s="37" t="s">
        <v>3</v>
      </c>
      <c r="G33" s="37" t="s">
        <v>4</v>
      </c>
      <c r="H33" s="6"/>
      <c r="J33" s="9"/>
    </row>
    <row r="34" spans="1:13">
      <c r="B34" s="38"/>
      <c r="C34" s="38"/>
      <c r="E34" s="40"/>
      <c r="F34" s="40"/>
      <c r="G34" s="40"/>
      <c r="H34" s="74"/>
      <c r="J34" s="9"/>
    </row>
    <row r="35" spans="1:13" s="123" customFormat="1">
      <c r="A35" s="3"/>
      <c r="B35" s="8"/>
      <c r="C35" s="35" t="s">
        <v>12</v>
      </c>
      <c r="D35" s="35"/>
      <c r="E35" s="46">
        <f>SUM(E34)</f>
        <v>0</v>
      </c>
      <c r="F35" s="46">
        <f>SUM(F34)</f>
        <v>0</v>
      </c>
      <c r="G35" s="46">
        <f>ROUND(SUM(G34),0)</f>
        <v>0</v>
      </c>
      <c r="H35" s="75"/>
      <c r="I35" s="3"/>
      <c r="J35" s="3"/>
      <c r="K35">
        <v>4457100</v>
      </c>
      <c r="M35" s="3"/>
    </row>
    <row r="36" spans="1:13" customFormat="1" ht="15.75" thickBot="1">
      <c r="B36" s="1"/>
      <c r="E36" s="13"/>
      <c r="F36" s="13"/>
      <c r="G36" s="13"/>
      <c r="H36" s="13"/>
    </row>
    <row r="37" spans="1:13" customFormat="1" ht="15.75" thickBot="1">
      <c r="B37" s="188" t="s">
        <v>6</v>
      </c>
      <c r="C37" s="189"/>
      <c r="D37" s="189"/>
      <c r="E37" s="189"/>
      <c r="F37" s="189"/>
      <c r="G37" s="190"/>
      <c r="H37" s="5"/>
      <c r="J37" s="6" t="s">
        <v>687</v>
      </c>
    </row>
    <row r="38" spans="1:13" customFormat="1">
      <c r="B38" s="10" t="s">
        <v>690</v>
      </c>
      <c r="E38" s="6"/>
      <c r="F38" s="6"/>
      <c r="G38" s="6"/>
      <c r="H38" s="6"/>
    </row>
    <row r="39" spans="1:13" customFormat="1">
      <c r="B39" s="36" t="s">
        <v>73</v>
      </c>
      <c r="C39" s="35" t="s">
        <v>16</v>
      </c>
      <c r="D39" s="35" t="s">
        <v>0</v>
      </c>
      <c r="E39" s="37" t="s">
        <v>2</v>
      </c>
      <c r="F39" s="37" t="s">
        <v>3</v>
      </c>
      <c r="G39" s="37" t="s">
        <v>4</v>
      </c>
      <c r="H39" s="6"/>
    </row>
    <row r="40" spans="1:13" customFormat="1">
      <c r="B40" s="38">
        <v>45017</v>
      </c>
      <c r="C40" s="43" t="s">
        <v>1637</v>
      </c>
      <c r="D40" s="39" t="s">
        <v>1729</v>
      </c>
      <c r="E40" s="41">
        <f>_xlfn.XLOOKUP(D40,'401 04-23'!G:G,'401 04-23'!J:J)</f>
        <v>33</v>
      </c>
      <c r="F40" s="141">
        <f>E40</f>
        <v>33</v>
      </c>
      <c r="G40" s="44">
        <v>6.6</v>
      </c>
      <c r="H40" s="76"/>
      <c r="I40" s="52">
        <f>F40*0.2</f>
        <v>6.6000000000000005</v>
      </c>
      <c r="J40" s="134"/>
    </row>
    <row r="41" spans="1:13" customFormat="1">
      <c r="B41" s="38">
        <v>45017</v>
      </c>
      <c r="C41" s="43" t="s">
        <v>460</v>
      </c>
      <c r="D41" s="39" t="s">
        <v>1743</v>
      </c>
      <c r="E41" s="41">
        <f>_xlfn.XLOOKUP(D41,'401 04-23'!G:G,'401 04-23'!J:J)</f>
        <v>2547</v>
      </c>
      <c r="F41" s="141">
        <f t="shared" ref="F41:F43" si="3">E41</f>
        <v>2547</v>
      </c>
      <c r="G41" s="44">
        <v>509.4</v>
      </c>
      <c r="H41" s="76"/>
      <c r="I41" s="52">
        <f t="shared" ref="I41:I50" si="4">F41*0.2</f>
        <v>509.40000000000003</v>
      </c>
      <c r="J41" s="134"/>
    </row>
    <row r="42" spans="1:13" customFormat="1">
      <c r="B42" s="38">
        <v>45035</v>
      </c>
      <c r="C42" s="43" t="s">
        <v>970</v>
      </c>
      <c r="D42" s="39" t="s">
        <v>1799</v>
      </c>
      <c r="E42" s="41">
        <f>_xlfn.XLOOKUP(D42,'401 04-23'!G:G,'401 04-23'!J:J)</f>
        <v>19.88</v>
      </c>
      <c r="F42" s="141">
        <f t="shared" si="3"/>
        <v>19.88</v>
      </c>
      <c r="G42" s="44">
        <v>3.97</v>
      </c>
      <c r="H42" s="76"/>
      <c r="I42" s="52">
        <f t="shared" si="4"/>
        <v>3.976</v>
      </c>
      <c r="J42" s="134"/>
    </row>
    <row r="43" spans="1:13" customFormat="1">
      <c r="B43" s="38"/>
      <c r="C43" s="43"/>
      <c r="D43" s="39"/>
      <c r="E43" s="41"/>
      <c r="F43" s="141">
        <f t="shared" si="3"/>
        <v>0</v>
      </c>
      <c r="G43" s="44"/>
      <c r="H43" s="76"/>
      <c r="I43" s="52">
        <f t="shared" si="4"/>
        <v>0</v>
      </c>
      <c r="J43" s="134"/>
    </row>
    <row r="44" spans="1:13" customFormat="1" hidden="1" outlineLevel="1">
      <c r="B44" s="38"/>
      <c r="C44" s="43"/>
      <c r="D44" s="39"/>
      <c r="E44" s="41"/>
      <c r="F44" s="141">
        <v>0</v>
      </c>
      <c r="G44" s="44"/>
      <c r="H44" s="76"/>
      <c r="I44" s="52">
        <f t="shared" si="4"/>
        <v>0</v>
      </c>
      <c r="J44" s="134"/>
    </row>
    <row r="45" spans="1:13" customFormat="1" hidden="1" outlineLevel="1">
      <c r="B45" s="38"/>
      <c r="C45" s="43"/>
      <c r="D45" s="39"/>
      <c r="E45" s="41"/>
      <c r="F45" s="141">
        <v>0</v>
      </c>
      <c r="G45" s="44"/>
      <c r="H45" s="76"/>
      <c r="I45" s="52">
        <f t="shared" si="4"/>
        <v>0</v>
      </c>
      <c r="J45" s="134"/>
    </row>
    <row r="46" spans="1:13" customFormat="1" hidden="1" outlineLevel="1">
      <c r="B46" s="38"/>
      <c r="C46" s="43"/>
      <c r="D46" s="39"/>
      <c r="E46" s="41"/>
      <c r="F46" s="141">
        <v>0</v>
      </c>
      <c r="G46" s="44"/>
      <c r="H46" s="76"/>
      <c r="I46" s="52">
        <f t="shared" si="4"/>
        <v>0</v>
      </c>
      <c r="J46" s="134"/>
    </row>
    <row r="47" spans="1:13" customFormat="1" hidden="1" outlineLevel="1">
      <c r="B47" s="38"/>
      <c r="C47" s="43"/>
      <c r="D47" s="39"/>
      <c r="E47" s="41"/>
      <c r="F47" s="141">
        <v>0</v>
      </c>
      <c r="G47" s="44"/>
      <c r="H47" s="76"/>
      <c r="I47" s="52">
        <f t="shared" si="4"/>
        <v>0</v>
      </c>
      <c r="J47" s="134"/>
    </row>
    <row r="48" spans="1:13" customFormat="1" hidden="1" outlineLevel="1">
      <c r="B48" s="38"/>
      <c r="C48" s="43"/>
      <c r="D48" s="39"/>
      <c r="E48" s="41"/>
      <c r="F48" s="141">
        <v>0</v>
      </c>
      <c r="G48" s="44"/>
      <c r="H48" s="76"/>
      <c r="I48" s="52">
        <f t="shared" si="4"/>
        <v>0</v>
      </c>
      <c r="J48" s="134"/>
    </row>
    <row r="49" spans="2:11" customFormat="1" hidden="1" outlineLevel="1">
      <c r="B49" s="38"/>
      <c r="C49" s="39"/>
      <c r="D49" s="39"/>
      <c r="E49" s="40"/>
      <c r="F49" s="141">
        <v>0</v>
      </c>
      <c r="G49" s="40"/>
      <c r="H49" s="74"/>
      <c r="I49" s="52">
        <f>F49*0.2</f>
        <v>0</v>
      </c>
      <c r="J49" s="134"/>
    </row>
    <row r="50" spans="2:11" customFormat="1" hidden="1" outlineLevel="1">
      <c r="B50" s="38"/>
      <c r="C50" s="43"/>
      <c r="D50" s="39"/>
      <c r="E50" s="41"/>
      <c r="F50" s="141"/>
      <c r="G50" s="44"/>
      <c r="H50" s="76"/>
      <c r="I50" s="52">
        <f t="shared" si="4"/>
        <v>0</v>
      </c>
      <c r="J50" s="134">
        <f t="shared" ref="J50" si="5">G50-I50</f>
        <v>0</v>
      </c>
    </row>
    <row r="51" spans="2:11" customFormat="1" hidden="1" outlineLevel="1">
      <c r="B51" s="38"/>
      <c r="C51" s="43"/>
      <c r="D51" s="39"/>
      <c r="E51" s="41"/>
      <c r="F51" s="141"/>
      <c r="G51" s="44"/>
      <c r="H51" s="76"/>
      <c r="I51" s="52"/>
      <c r="J51" s="134"/>
    </row>
    <row r="52" spans="2:11" customFormat="1" hidden="1" outlineLevel="1">
      <c r="B52" s="38"/>
      <c r="C52" s="43"/>
      <c r="D52" s="39"/>
      <c r="E52" s="41"/>
      <c r="F52" s="141"/>
      <c r="G52" s="44"/>
      <c r="H52" s="76"/>
      <c r="I52" s="52"/>
      <c r="J52" s="134"/>
    </row>
    <row r="53" spans="2:11" customFormat="1" hidden="1" outlineLevel="1">
      <c r="B53" s="1"/>
      <c r="C53" s="43"/>
      <c r="D53" s="43"/>
      <c r="E53" s="40"/>
      <c r="F53" s="40"/>
      <c r="G53" s="44"/>
      <c r="H53" s="76"/>
    </row>
    <row r="54" spans="2:11" customFormat="1" collapsed="1">
      <c r="B54" s="1"/>
      <c r="C54" s="35" t="s">
        <v>13</v>
      </c>
      <c r="D54" s="35"/>
      <c r="E54" s="37"/>
      <c r="F54" s="37">
        <f>SUM(F40:F52)</f>
        <v>2599.88</v>
      </c>
      <c r="G54" s="143">
        <f>SUM(G40:G52)</f>
        <v>519.97</v>
      </c>
      <c r="H54" s="6"/>
      <c r="I54" s="6" t="s">
        <v>300</v>
      </c>
      <c r="K54" t="s">
        <v>303</v>
      </c>
    </row>
    <row r="55" spans="2:11" customFormat="1">
      <c r="B55" s="1"/>
      <c r="C55" s="3"/>
      <c r="D55" s="3"/>
      <c r="E55" s="6"/>
      <c r="F55" s="6"/>
      <c r="G55" s="6"/>
      <c r="H55" s="6"/>
      <c r="I55" s="6"/>
    </row>
    <row r="56" spans="2:11" customFormat="1">
      <c r="B56" s="3" t="s">
        <v>1834</v>
      </c>
      <c r="C56" s="3"/>
      <c r="D56" s="3"/>
      <c r="E56" s="6"/>
      <c r="F56" s="6"/>
      <c r="G56" s="6"/>
      <c r="H56" s="6"/>
      <c r="I56" s="6"/>
    </row>
    <row r="57" spans="2:11" customFormat="1">
      <c r="B57" s="1"/>
      <c r="C57" s="3"/>
      <c r="D57" s="3"/>
      <c r="E57" s="6"/>
      <c r="F57" s="6"/>
      <c r="G57" s="6"/>
      <c r="H57" s="6"/>
      <c r="I57" s="6"/>
    </row>
    <row r="58" spans="2:11" customFormat="1">
      <c r="B58" s="36" t="s">
        <v>73</v>
      </c>
      <c r="C58" s="35" t="s">
        <v>16</v>
      </c>
      <c r="D58" s="35" t="s">
        <v>0</v>
      </c>
      <c r="E58" s="37" t="s">
        <v>2</v>
      </c>
      <c r="F58" s="37" t="s">
        <v>3</v>
      </c>
      <c r="G58" s="37" t="s">
        <v>4</v>
      </c>
      <c r="H58" s="6"/>
      <c r="I58" s="6"/>
    </row>
    <row r="59" spans="2:11" customFormat="1">
      <c r="B59" s="38"/>
      <c r="C59" s="43"/>
      <c r="D59" s="39"/>
      <c r="E59" s="41"/>
      <c r="F59" s="40"/>
      <c r="G59" s="44"/>
      <c r="H59" s="6"/>
      <c r="I59" s="6"/>
    </row>
    <row r="60" spans="2:11" customFormat="1">
      <c r="B60" s="38"/>
      <c r="C60" s="43"/>
      <c r="D60" s="39"/>
      <c r="E60" s="37"/>
      <c r="F60" s="41"/>
      <c r="G60" s="41"/>
      <c r="H60" s="6"/>
      <c r="I60" s="6"/>
      <c r="J60" s="134"/>
    </row>
    <row r="61" spans="2:11" customFormat="1">
      <c r="B61" s="38"/>
      <c r="D61" s="39"/>
      <c r="E61" s="43"/>
      <c r="F61" s="40"/>
      <c r="G61" s="44"/>
      <c r="H61" s="6"/>
      <c r="I61" s="6"/>
      <c r="J61" s="134"/>
    </row>
    <row r="62" spans="2:11" customFormat="1">
      <c r="B62" s="1"/>
      <c r="C62" s="43"/>
      <c r="D62" s="43"/>
      <c r="E62" s="40"/>
      <c r="F62" s="40"/>
      <c r="G62" s="44"/>
      <c r="H62" s="76"/>
    </row>
    <row r="63" spans="2:11" customFormat="1">
      <c r="B63" s="1"/>
      <c r="C63" s="35" t="s">
        <v>13</v>
      </c>
      <c r="D63" s="35"/>
      <c r="E63" s="37"/>
      <c r="F63" s="37">
        <f>F59+F60+F61</f>
        <v>0</v>
      </c>
      <c r="G63" s="143">
        <f>ROUND(SUM(G59:G61),0)</f>
        <v>0</v>
      </c>
      <c r="H63" s="6"/>
      <c r="I63" s="6" t="s">
        <v>689</v>
      </c>
      <c r="K63" t="s">
        <v>303</v>
      </c>
    </row>
    <row r="64" spans="2:11" customFormat="1" ht="16.5" customHeight="1" thickBot="1">
      <c r="B64" s="1"/>
      <c r="E64" s="13"/>
      <c r="F64" s="13"/>
      <c r="G64" s="13"/>
      <c r="H64" s="13"/>
    </row>
    <row r="65" spans="1:13" customFormat="1" ht="15.75" thickBot="1">
      <c r="B65" s="196" t="s">
        <v>1712</v>
      </c>
      <c r="C65" s="197"/>
      <c r="D65" s="197"/>
      <c r="E65" s="17"/>
      <c r="F65" s="167">
        <f>F29+F54+F35+F63</f>
        <v>7563.88</v>
      </c>
      <c r="G65" s="167">
        <f>ROUND((G29+G35+G54+G63),0)</f>
        <v>1513</v>
      </c>
      <c r="H65" s="77"/>
      <c r="I65" s="6" t="s">
        <v>304</v>
      </c>
    </row>
    <row r="66" spans="1:13" ht="15.75" thickBot="1"/>
    <row r="67" spans="1:13" ht="15.75" thickBot="1">
      <c r="B67" s="188" t="s">
        <v>1716</v>
      </c>
      <c r="C67" s="189"/>
      <c r="D67" s="189"/>
      <c r="E67" s="189"/>
      <c r="F67" s="189"/>
      <c r="G67" s="190"/>
    </row>
    <row r="68" spans="1:13">
      <c r="B68" s="3" t="s">
        <v>1709</v>
      </c>
      <c r="E68" s="6"/>
      <c r="F68" s="6"/>
      <c r="G68" s="6"/>
      <c r="H68" s="6"/>
    </row>
    <row r="69" spans="1:13">
      <c r="B69" s="36" t="s">
        <v>73</v>
      </c>
      <c r="C69" s="35" t="s">
        <v>16</v>
      </c>
      <c r="D69" s="35" t="s">
        <v>0</v>
      </c>
      <c r="E69" s="37" t="s">
        <v>2</v>
      </c>
      <c r="F69" s="37" t="s">
        <v>3</v>
      </c>
      <c r="G69" s="37" t="s">
        <v>4</v>
      </c>
      <c r="H69" s="6"/>
    </row>
    <row r="70" spans="1:13">
      <c r="B70" s="38"/>
      <c r="C70" s="39"/>
      <c r="E70" s="40"/>
      <c r="F70" s="141"/>
      <c r="G70" s="40"/>
      <c r="H70" s="74"/>
      <c r="I70" s="52">
        <f>F70*0.2</f>
        <v>0</v>
      </c>
      <c r="J70" s="134"/>
    </row>
    <row r="71" spans="1:13">
      <c r="B71" s="38"/>
      <c r="C71" s="39"/>
      <c r="D71" s="38"/>
      <c r="E71" s="40"/>
      <c r="F71" s="141"/>
      <c r="G71" s="40"/>
      <c r="H71" s="74"/>
      <c r="I71" s="52">
        <f t="shared" ref="I71" si="6">F71*0.2</f>
        <v>0</v>
      </c>
      <c r="J71" s="134"/>
    </row>
    <row r="72" spans="1:13">
      <c r="B72" s="8"/>
      <c r="C72" s="35" t="s">
        <v>12</v>
      </c>
      <c r="D72" s="35"/>
      <c r="E72" s="46">
        <f>SUM(E70:E71)</f>
        <v>0</v>
      </c>
      <c r="F72" s="86">
        <f>ROUND(SUM(F70:F71),0)</f>
        <v>0</v>
      </c>
      <c r="G72" s="142">
        <f>SUM(G70:G71)</f>
        <v>0</v>
      </c>
      <c r="H72" s="75"/>
      <c r="I72" s="6" t="s">
        <v>1710</v>
      </c>
      <c r="K72" t="s">
        <v>302</v>
      </c>
    </row>
    <row r="73" spans="1:13" ht="15.75" thickBot="1"/>
    <row r="74" spans="1:13" ht="15.75" thickBot="1">
      <c r="B74" s="196" t="s">
        <v>1715</v>
      </c>
      <c r="C74" s="197"/>
      <c r="D74" s="197"/>
      <c r="E74" s="17"/>
      <c r="F74" s="167">
        <f>F72</f>
        <v>0</v>
      </c>
      <c r="G74" s="19">
        <f>ROUND((G72),0)</f>
        <v>0</v>
      </c>
      <c r="I74" s="6" t="s">
        <v>1711</v>
      </c>
    </row>
    <row r="75" spans="1:13" customFormat="1">
      <c r="B75" s="162"/>
      <c r="C75" s="162"/>
      <c r="D75" s="162"/>
      <c r="E75" s="163"/>
      <c r="F75" s="77"/>
      <c r="G75" s="77"/>
      <c r="H75" s="13"/>
      <c r="I75" s="6"/>
    </row>
    <row r="76" spans="1:13" customFormat="1" ht="15.75" customHeight="1" thickBot="1">
      <c r="B76" s="164"/>
      <c r="C76" s="164"/>
      <c r="D76" s="164"/>
      <c r="E76" s="165"/>
      <c r="F76" s="166"/>
      <c r="G76" s="166"/>
      <c r="H76" s="13"/>
    </row>
    <row r="77" spans="1:13" customFormat="1" ht="15.75" customHeight="1" thickBot="1">
      <c r="B77" s="196" t="s">
        <v>1714</v>
      </c>
      <c r="C77" s="197"/>
      <c r="D77" s="197"/>
      <c r="E77" s="197"/>
      <c r="F77" s="168">
        <f>ROUND((F65+F74),0)</f>
        <v>7564</v>
      </c>
      <c r="G77" s="167">
        <f>G65+G74</f>
        <v>1513</v>
      </c>
      <c r="H77" s="13"/>
      <c r="I77" s="6" t="s">
        <v>1713</v>
      </c>
    </row>
    <row r="78" spans="1:13" customFormat="1" ht="15.75" customHeight="1">
      <c r="B78" s="164"/>
      <c r="C78" s="164"/>
      <c r="D78" s="164"/>
      <c r="E78" s="165"/>
      <c r="F78" s="166"/>
      <c r="G78" s="166"/>
      <c r="H78" s="13"/>
    </row>
    <row r="79" spans="1:13" customFormat="1" ht="5.25" customHeight="1" thickBot="1">
      <c r="A79" s="159"/>
      <c r="B79" s="160"/>
      <c r="C79" s="160"/>
      <c r="D79" s="161"/>
      <c r="E79" s="161"/>
      <c r="F79" s="161"/>
      <c r="G79" s="161"/>
      <c r="H79" s="159"/>
      <c r="I79" s="160"/>
      <c r="J79" s="160"/>
      <c r="K79" s="161"/>
      <c r="L79" s="161"/>
      <c r="M79" s="161"/>
    </row>
    <row r="80" spans="1:13" customFormat="1" ht="15.75" thickBot="1">
      <c r="B80" s="1"/>
      <c r="E80" s="13"/>
      <c r="F80" s="13"/>
      <c r="G80" s="13"/>
      <c r="H80" s="13"/>
    </row>
    <row r="81" spans="1:10" customFormat="1" ht="15.75" thickBot="1">
      <c r="B81" s="188" t="s">
        <v>11</v>
      </c>
      <c r="C81" s="189"/>
      <c r="D81" s="189"/>
      <c r="E81" s="189"/>
      <c r="F81" s="189"/>
      <c r="G81" s="190"/>
      <c r="H81" s="5"/>
    </row>
    <row r="82" spans="1:10" customFormat="1">
      <c r="B82" s="54"/>
      <c r="C82" s="54"/>
      <c r="D82" s="54"/>
      <c r="E82" s="54"/>
      <c r="F82" s="54"/>
      <c r="G82" s="54"/>
      <c r="H82" s="5"/>
    </row>
    <row r="83" spans="1:10" customFormat="1">
      <c r="B83" s="3" t="s">
        <v>696</v>
      </c>
      <c r="C83" s="54"/>
      <c r="D83" s="54"/>
      <c r="E83" s="54"/>
      <c r="F83" s="54"/>
      <c r="G83" s="54"/>
      <c r="H83" s="5"/>
    </row>
    <row r="84" spans="1:10" customFormat="1">
      <c r="B84" s="54"/>
      <c r="C84" s="54"/>
      <c r="D84" s="54"/>
      <c r="E84" s="54"/>
      <c r="F84" s="54"/>
      <c r="G84" s="54"/>
      <c r="H84" s="5"/>
    </row>
    <row r="85" spans="1:10" customFormat="1">
      <c r="B85" s="36" t="s">
        <v>73</v>
      </c>
      <c r="C85" s="35" t="s">
        <v>16</v>
      </c>
      <c r="D85" s="35" t="s">
        <v>0</v>
      </c>
      <c r="E85" s="37" t="s">
        <v>2</v>
      </c>
      <c r="F85" s="37" t="s">
        <v>3</v>
      </c>
      <c r="G85" s="37" t="s">
        <v>4</v>
      </c>
      <c r="H85" s="6"/>
    </row>
    <row r="86" spans="1:10" customFormat="1">
      <c r="B86" s="72"/>
      <c r="C86" s="72"/>
      <c r="D86" s="96"/>
      <c r="E86" s="41"/>
      <c r="F86" s="40">
        <f>E86/1.2</f>
        <v>0</v>
      </c>
      <c r="G86" s="91"/>
      <c r="H86" s="76"/>
      <c r="I86" s="13">
        <f>F86*0.2</f>
        <v>0</v>
      </c>
      <c r="J86" s="13">
        <f>G86-I86</f>
        <v>0</v>
      </c>
    </row>
    <row r="87" spans="1:10" customFormat="1">
      <c r="A87" t="s">
        <v>1073</v>
      </c>
      <c r="B87" s="102"/>
      <c r="C87" s="39"/>
      <c r="D87" s="55"/>
      <c r="E87" s="41">
        <f>F87*1.2</f>
        <v>0</v>
      </c>
      <c r="F87" s="40">
        <f>G87/0.2</f>
        <v>0</v>
      </c>
      <c r="G87" s="44"/>
      <c r="H87" s="76"/>
    </row>
    <row r="88" spans="1:10" customFormat="1">
      <c r="B88" s="54"/>
      <c r="C88" s="35" t="s">
        <v>12</v>
      </c>
      <c r="D88" s="35"/>
      <c r="E88" s="46">
        <f>SUM(E86:E87)</f>
        <v>0</v>
      </c>
      <c r="F88" s="46">
        <f>SUM(F86:F87)</f>
        <v>0</v>
      </c>
      <c r="G88" s="46">
        <f>SUM(G86:G87)</f>
        <v>0</v>
      </c>
      <c r="H88" s="75"/>
      <c r="I88">
        <v>445620</v>
      </c>
    </row>
    <row r="89" spans="1:10" customFormat="1" ht="15.75" thickBot="1">
      <c r="B89" s="54"/>
      <c r="C89" s="3"/>
      <c r="D89" s="3"/>
      <c r="E89" s="51"/>
      <c r="F89" s="51"/>
      <c r="G89" s="51"/>
      <c r="H89" s="75"/>
      <c r="I89" s="6"/>
    </row>
    <row r="90" spans="1:10" customFormat="1" ht="15.75" thickBot="1">
      <c r="B90" s="188" t="s">
        <v>6</v>
      </c>
      <c r="C90" s="189"/>
      <c r="D90" s="189"/>
      <c r="E90" s="189"/>
      <c r="F90" s="189"/>
      <c r="G90" s="190"/>
      <c r="H90" s="75"/>
      <c r="I90" s="6"/>
    </row>
    <row r="91" spans="1:10" customFormat="1">
      <c r="B91" s="54"/>
      <c r="C91" s="3"/>
      <c r="D91" s="3"/>
      <c r="E91" s="51"/>
      <c r="F91" s="51"/>
      <c r="G91" s="51"/>
      <c r="H91" s="75"/>
      <c r="I91" s="6"/>
    </row>
    <row r="92" spans="1:10" customFormat="1">
      <c r="B92" s="3" t="s">
        <v>697</v>
      </c>
      <c r="C92" s="3"/>
      <c r="D92" s="3"/>
      <c r="E92" s="6"/>
      <c r="F92" s="6"/>
      <c r="G92" s="6"/>
      <c r="H92" s="75"/>
      <c r="I92" s="6"/>
    </row>
    <row r="93" spans="1:10" customFormat="1">
      <c r="B93" s="1"/>
      <c r="C93" s="3"/>
      <c r="D93" s="3"/>
      <c r="E93" s="6"/>
      <c r="F93" s="6"/>
      <c r="G93" s="6"/>
      <c r="H93" s="75"/>
      <c r="I93" s="6"/>
    </row>
    <row r="94" spans="1:10" customFormat="1">
      <c r="B94" s="36" t="s">
        <v>73</v>
      </c>
      <c r="C94" s="35" t="s">
        <v>16</v>
      </c>
      <c r="D94" s="35" t="s">
        <v>0</v>
      </c>
      <c r="E94" s="37" t="s">
        <v>2</v>
      </c>
      <c r="F94" s="37" t="s">
        <v>3</v>
      </c>
      <c r="G94" s="37" t="s">
        <v>4</v>
      </c>
      <c r="H94" s="75"/>
      <c r="I94" s="6"/>
    </row>
    <row r="95" spans="1:10" customFormat="1">
      <c r="B95" s="38"/>
      <c r="C95" s="43"/>
      <c r="D95" s="39"/>
      <c r="E95" s="6"/>
      <c r="F95" s="6"/>
      <c r="G95" s="140"/>
      <c r="H95" s="75"/>
      <c r="I95" s="6"/>
    </row>
    <row r="96" spans="1:10" customFormat="1">
      <c r="B96" s="1"/>
      <c r="C96" s="43"/>
      <c r="D96" s="43"/>
      <c r="E96" s="40"/>
      <c r="F96" s="40"/>
      <c r="G96" s="44"/>
      <c r="H96" s="75"/>
      <c r="I96" s="6"/>
    </row>
    <row r="97" spans="2:11" customFormat="1">
      <c r="B97" s="1"/>
      <c r="C97" s="35" t="s">
        <v>13</v>
      </c>
      <c r="D97" s="35"/>
      <c r="E97" s="37"/>
      <c r="F97" s="37">
        <f>F95</f>
        <v>0</v>
      </c>
      <c r="G97" s="143">
        <f>ROUND(SUM(G95),0)</f>
        <v>0</v>
      </c>
      <c r="H97" s="75"/>
      <c r="I97" s="6"/>
    </row>
    <row r="98" spans="2:11" customFormat="1">
      <c r="B98" s="54"/>
      <c r="C98" s="3"/>
      <c r="D98" s="3"/>
      <c r="E98" s="51"/>
      <c r="F98" s="51"/>
      <c r="G98" s="51"/>
      <c r="H98" s="75"/>
      <c r="I98" s="6"/>
    </row>
    <row r="99" spans="2:11" customFormat="1">
      <c r="B99" s="54"/>
      <c r="C99" s="3"/>
      <c r="D99" s="3"/>
      <c r="E99" s="51"/>
      <c r="F99" s="51"/>
      <c r="G99" s="51"/>
      <c r="H99" s="75"/>
      <c r="I99" s="6"/>
    </row>
    <row r="100" spans="2:11" customFormat="1" ht="15.75" thickBot="1">
      <c r="B100" s="54"/>
      <c r="C100" s="3"/>
      <c r="D100" s="3"/>
      <c r="E100" s="51"/>
      <c r="F100" s="51"/>
      <c r="G100" s="58"/>
      <c r="H100" s="78"/>
      <c r="I100" s="6"/>
    </row>
    <row r="101" spans="2:11" customFormat="1" ht="15.75" thickBot="1">
      <c r="B101" s="191" t="s">
        <v>284</v>
      </c>
      <c r="C101" s="192"/>
      <c r="D101" s="192"/>
      <c r="E101" s="20"/>
      <c r="F101" s="20"/>
      <c r="G101" s="169">
        <f>ROUND(G88+G97,0)</f>
        <v>0</v>
      </c>
      <c r="H101" s="79"/>
      <c r="I101" s="6" t="s">
        <v>256</v>
      </c>
      <c r="K101">
        <v>445620</v>
      </c>
    </row>
    <row r="102" spans="2:11" customFormat="1">
      <c r="B102" s="54"/>
      <c r="C102" s="3"/>
      <c r="D102" s="3"/>
      <c r="E102" s="51"/>
      <c r="F102" s="51"/>
      <c r="G102" s="58"/>
      <c r="H102" s="78"/>
      <c r="I102" s="6"/>
    </row>
    <row r="103" spans="2:11" customFormat="1">
      <c r="B103" s="54"/>
      <c r="C103" s="3"/>
      <c r="D103" s="3"/>
      <c r="E103" s="51"/>
      <c r="F103" s="51"/>
      <c r="G103" s="58"/>
      <c r="H103" s="78"/>
    </row>
    <row r="104" spans="2:11" customFormat="1">
      <c r="B104" s="3" t="s">
        <v>255</v>
      </c>
      <c r="C104" s="3"/>
      <c r="D104" s="3"/>
      <c r="E104" s="51"/>
      <c r="F104" s="51"/>
      <c r="G104" s="58"/>
      <c r="H104" s="78"/>
    </row>
    <row r="105" spans="2:11" customFormat="1">
      <c r="B105" s="54"/>
      <c r="C105" s="3"/>
      <c r="D105" s="3"/>
      <c r="E105" s="51"/>
      <c r="F105" s="51"/>
      <c r="G105" s="58"/>
      <c r="H105" s="78"/>
    </row>
    <row r="106" spans="2:11" customFormat="1">
      <c r="B106" s="36" t="s">
        <v>73</v>
      </c>
      <c r="C106" s="35" t="s">
        <v>16</v>
      </c>
      <c r="D106" s="35" t="s">
        <v>0</v>
      </c>
      <c r="E106" s="37" t="s">
        <v>2</v>
      </c>
      <c r="F106" s="37" t="s">
        <v>3</v>
      </c>
      <c r="G106" s="37" t="s">
        <v>4</v>
      </c>
      <c r="H106" s="6"/>
    </row>
    <row r="107" spans="2:11" customFormat="1">
      <c r="B107" s="57">
        <v>45017</v>
      </c>
      <c r="C107" s="39" t="s">
        <v>97</v>
      </c>
      <c r="D107" s="55" t="s">
        <v>1721</v>
      </c>
      <c r="E107" s="41">
        <f>_xlfn.XLOOKUP(D107,'401 04-23'!G:G,'401 04-23'!J:J)</f>
        <v>3139.85</v>
      </c>
      <c r="F107" s="40">
        <f t="shared" ref="F107:F129" si="7">G107/0.2</f>
        <v>2616.5499999999997</v>
      </c>
      <c r="G107" s="117">
        <v>523.30999999999995</v>
      </c>
      <c r="H107" s="80"/>
      <c r="I107" s="13">
        <f>E107/1.2*0.2</f>
        <v>523.30833333333328</v>
      </c>
      <c r="J107" s="13">
        <f>G107-I107</f>
        <v>1.6666666666651508E-3</v>
      </c>
    </row>
    <row r="108" spans="2:11" customFormat="1">
      <c r="B108" s="57">
        <v>45017</v>
      </c>
      <c r="C108" s="39" t="s">
        <v>758</v>
      </c>
      <c r="D108" s="56" t="s">
        <v>1757</v>
      </c>
      <c r="E108" s="41">
        <f>_xlfn.XLOOKUP(D108,'401 04-23'!G:G,'401 04-23'!J:J)</f>
        <v>7173.65</v>
      </c>
      <c r="F108" s="40">
        <f t="shared" si="7"/>
        <v>5978.0499999999993</v>
      </c>
      <c r="G108" s="117">
        <v>1195.6099999999999</v>
      </c>
      <c r="H108" s="80"/>
      <c r="I108" s="13">
        <f>E108/1.2*0.2</f>
        <v>1195.6083333333333</v>
      </c>
      <c r="J108" s="13">
        <f>G108-I108</f>
        <v>1.666666666551464E-3</v>
      </c>
    </row>
    <row r="109" spans="2:11" customFormat="1">
      <c r="B109" s="57">
        <v>45017</v>
      </c>
      <c r="C109" s="39" t="s">
        <v>758</v>
      </c>
      <c r="D109" s="56" t="s">
        <v>1758</v>
      </c>
      <c r="E109" s="41">
        <f>_xlfn.XLOOKUP(D109,'401 04-23'!G:G,'401 04-23'!J:J)</f>
        <v>229.2</v>
      </c>
      <c r="F109" s="40">
        <f t="shared" si="7"/>
        <v>164.89999999999998</v>
      </c>
      <c r="G109" s="117">
        <v>32.979999999999997</v>
      </c>
      <c r="H109" s="80"/>
      <c r="I109" s="13">
        <f t="shared" ref="I109:I129" si="8">E109/1.2*0.2</f>
        <v>38.200000000000003</v>
      </c>
      <c r="J109" s="13">
        <f t="shared" ref="J109:J129" si="9">G109-I109</f>
        <v>-5.220000000000006</v>
      </c>
      <c r="K109" s="145" t="s">
        <v>1620</v>
      </c>
    </row>
    <row r="110" spans="2:11" customFormat="1">
      <c r="B110" s="57">
        <v>45017</v>
      </c>
      <c r="C110" s="39" t="s">
        <v>97</v>
      </c>
      <c r="D110" s="56" t="s">
        <v>1773</v>
      </c>
      <c r="E110" s="41">
        <f>_xlfn.XLOOKUP(D110,'401 04-23'!G:G,'401 04-23'!J:J)</f>
        <v>57.6</v>
      </c>
      <c r="F110" s="40">
        <f t="shared" si="7"/>
        <v>47.999999999999993</v>
      </c>
      <c r="G110" s="68">
        <v>9.6</v>
      </c>
      <c r="H110" s="80"/>
      <c r="I110" s="13">
        <f t="shared" si="8"/>
        <v>9.6000000000000014</v>
      </c>
      <c r="J110" s="13">
        <f t="shared" si="9"/>
        <v>0</v>
      </c>
    </row>
    <row r="111" spans="2:11" customFormat="1">
      <c r="B111" s="57">
        <v>45022</v>
      </c>
      <c r="C111" s="39" t="s">
        <v>97</v>
      </c>
      <c r="D111" s="56" t="s">
        <v>1789</v>
      </c>
      <c r="E111" s="41">
        <f>_xlfn.XLOOKUP(D111,'401 04-23'!G:G,'401 04-23'!J:J)</f>
        <v>57.6</v>
      </c>
      <c r="F111" s="40">
        <f t="shared" si="7"/>
        <v>47.999999999999993</v>
      </c>
      <c r="G111" s="68">
        <v>9.6</v>
      </c>
      <c r="H111" s="80"/>
      <c r="I111" s="13">
        <f t="shared" si="8"/>
        <v>9.6000000000000014</v>
      </c>
      <c r="J111" s="13">
        <f t="shared" si="9"/>
        <v>0</v>
      </c>
    </row>
    <row r="112" spans="2:11" customFormat="1">
      <c r="B112" s="57">
        <v>45024</v>
      </c>
      <c r="C112" s="39" t="s">
        <v>758</v>
      </c>
      <c r="D112" s="56" t="s">
        <v>1790</v>
      </c>
      <c r="E112" s="41">
        <f>_xlfn.XLOOKUP(D112,'401 04-23'!G:G,'401 04-23'!J:J)</f>
        <v>2244.29</v>
      </c>
      <c r="F112" s="40">
        <f t="shared" si="7"/>
        <v>1870.25</v>
      </c>
      <c r="G112" s="68">
        <v>374.05</v>
      </c>
      <c r="H112" s="80"/>
      <c r="I112" s="13">
        <f t="shared" si="8"/>
        <v>374.0483333333334</v>
      </c>
      <c r="J112" s="13">
        <f t="shared" si="9"/>
        <v>1.6666666666083074E-3</v>
      </c>
    </row>
    <row r="113" spans="2:11" customFormat="1">
      <c r="B113" s="57">
        <v>45035</v>
      </c>
      <c r="C113" s="39" t="s">
        <v>970</v>
      </c>
      <c r="D113" s="56" t="s">
        <v>1800</v>
      </c>
      <c r="E113" s="41">
        <f>_xlfn.XLOOKUP(D113,'401 04-23'!G:G,'401 04-23'!J:J)</f>
        <v>37.880000000000003</v>
      </c>
      <c r="F113" s="40">
        <f t="shared" si="7"/>
        <v>14.25</v>
      </c>
      <c r="G113" s="68">
        <v>2.85</v>
      </c>
      <c r="H113" s="80"/>
      <c r="I113" s="13">
        <f t="shared" si="8"/>
        <v>6.3133333333333344</v>
      </c>
      <c r="J113" s="13">
        <f t="shared" si="9"/>
        <v>-3.4633333333333343</v>
      </c>
      <c r="K113" s="145" t="s">
        <v>1621</v>
      </c>
    </row>
    <row r="114" spans="2:11" customFormat="1">
      <c r="B114" s="57">
        <v>45035</v>
      </c>
      <c r="C114" s="39" t="s">
        <v>970</v>
      </c>
      <c r="D114" s="56" t="s">
        <v>1801</v>
      </c>
      <c r="E114" s="41">
        <f>_xlfn.XLOOKUP(D114,'401 04-23'!G:G,'401 04-23'!J:J)</f>
        <v>36.630000000000003</v>
      </c>
      <c r="F114" s="40">
        <f t="shared" si="7"/>
        <v>30.55</v>
      </c>
      <c r="G114" s="68">
        <v>6.11</v>
      </c>
      <c r="H114" s="80"/>
      <c r="I114" s="13">
        <f t="shared" si="8"/>
        <v>6.1050000000000004</v>
      </c>
      <c r="J114" s="13">
        <f t="shared" si="9"/>
        <v>4.9999999999998934E-3</v>
      </c>
    </row>
    <row r="115" spans="2:11" customFormat="1">
      <c r="B115" s="57">
        <v>45036</v>
      </c>
      <c r="C115" s="39" t="s">
        <v>972</v>
      </c>
      <c r="D115" s="56" t="s">
        <v>1802</v>
      </c>
      <c r="E115" s="41">
        <f>_xlfn.XLOOKUP(D115,'401 04-23'!G:G,'401 04-23'!J:J)</f>
        <v>27.68</v>
      </c>
      <c r="F115" s="40">
        <f t="shared" si="7"/>
        <v>23.099999999999998</v>
      </c>
      <c r="G115" s="68">
        <v>4.62</v>
      </c>
      <c r="H115" s="80"/>
      <c r="I115" s="13">
        <f t="shared" si="8"/>
        <v>4.6133333333333333</v>
      </c>
      <c r="J115" s="13">
        <f t="shared" si="9"/>
        <v>6.6666666666668206E-3</v>
      </c>
    </row>
    <row r="116" spans="2:11" customFormat="1">
      <c r="B116" s="57">
        <v>45046</v>
      </c>
      <c r="C116" s="39" t="s">
        <v>585</v>
      </c>
      <c r="D116" s="56" t="s">
        <v>89</v>
      </c>
      <c r="E116" s="41"/>
      <c r="F116" s="40">
        <f t="shared" si="7"/>
        <v>58.3</v>
      </c>
      <c r="G116" s="68">
        <v>11.66</v>
      </c>
      <c r="H116" s="80"/>
      <c r="I116" s="13">
        <f t="shared" si="8"/>
        <v>0</v>
      </c>
      <c r="J116" s="13">
        <f t="shared" si="9"/>
        <v>11.66</v>
      </c>
      <c r="K116" s="145" t="s">
        <v>1621</v>
      </c>
    </row>
    <row r="117" spans="2:11" customFormat="1">
      <c r="B117" s="57">
        <v>45046</v>
      </c>
      <c r="C117" s="39" t="s">
        <v>1568</v>
      </c>
      <c r="D117" s="56" t="s">
        <v>89</v>
      </c>
      <c r="E117" s="41"/>
      <c r="F117" s="40">
        <f t="shared" si="7"/>
        <v>29.2</v>
      </c>
      <c r="G117" s="68">
        <v>5.84</v>
      </c>
      <c r="H117" s="80"/>
      <c r="I117" s="13">
        <f t="shared" si="8"/>
        <v>0</v>
      </c>
      <c r="J117" s="13">
        <f t="shared" si="9"/>
        <v>5.84</v>
      </c>
      <c r="K117" s="145" t="s">
        <v>1621</v>
      </c>
    </row>
    <row r="118" spans="2:11" customFormat="1">
      <c r="B118" s="57">
        <v>45046</v>
      </c>
      <c r="C118" s="39" t="s">
        <v>760</v>
      </c>
      <c r="D118" s="56" t="s">
        <v>89</v>
      </c>
      <c r="E118" s="41"/>
      <c r="F118" s="40">
        <f t="shared" si="7"/>
        <v>65.75</v>
      </c>
      <c r="G118" s="68">
        <v>13.15</v>
      </c>
      <c r="H118" s="80"/>
      <c r="I118" s="13">
        <f t="shared" si="8"/>
        <v>0</v>
      </c>
      <c r="J118" s="13">
        <f t="shared" si="9"/>
        <v>13.15</v>
      </c>
      <c r="K118" s="145" t="s">
        <v>1621</v>
      </c>
    </row>
    <row r="119" spans="2:11" customFormat="1" hidden="1" outlineLevel="1">
      <c r="B119" s="57"/>
      <c r="C119" s="39"/>
      <c r="D119" s="56"/>
      <c r="E119" s="41"/>
      <c r="F119" s="40">
        <f t="shared" si="7"/>
        <v>0</v>
      </c>
      <c r="G119" s="68"/>
      <c r="H119" s="80"/>
      <c r="I119" s="13">
        <f t="shared" si="8"/>
        <v>0</v>
      </c>
      <c r="J119" s="13">
        <f t="shared" si="9"/>
        <v>0</v>
      </c>
    </row>
    <row r="120" spans="2:11" customFormat="1" hidden="1" outlineLevel="1">
      <c r="B120" s="57"/>
      <c r="C120" s="39"/>
      <c r="D120" s="56"/>
      <c r="E120" s="41"/>
      <c r="F120" s="40">
        <f t="shared" si="7"/>
        <v>0</v>
      </c>
      <c r="G120" s="68"/>
      <c r="H120" s="80"/>
      <c r="I120" s="13">
        <f t="shared" si="8"/>
        <v>0</v>
      </c>
      <c r="J120" s="13">
        <f t="shared" si="9"/>
        <v>0</v>
      </c>
    </row>
    <row r="121" spans="2:11" customFormat="1" hidden="1" outlineLevel="1">
      <c r="B121" s="57"/>
      <c r="C121" s="39"/>
      <c r="D121" s="56"/>
      <c r="E121" s="41"/>
      <c r="F121" s="40">
        <f t="shared" si="7"/>
        <v>0</v>
      </c>
      <c r="G121" s="68"/>
      <c r="H121" s="80"/>
      <c r="I121" s="13">
        <f t="shared" si="8"/>
        <v>0</v>
      </c>
      <c r="J121" s="13">
        <f t="shared" si="9"/>
        <v>0</v>
      </c>
    </row>
    <row r="122" spans="2:11" customFormat="1" hidden="1" outlineLevel="1">
      <c r="B122" s="57"/>
      <c r="C122" s="39"/>
      <c r="D122" s="56"/>
      <c r="E122" s="41"/>
      <c r="F122" s="40">
        <f t="shared" si="7"/>
        <v>0</v>
      </c>
      <c r="G122" s="68"/>
      <c r="H122" s="80"/>
      <c r="I122" s="13">
        <f t="shared" si="8"/>
        <v>0</v>
      </c>
      <c r="J122" s="13">
        <f t="shared" si="9"/>
        <v>0</v>
      </c>
    </row>
    <row r="123" spans="2:11" customFormat="1" hidden="1" outlineLevel="1">
      <c r="B123" s="57"/>
      <c r="C123" s="39"/>
      <c r="D123" s="56"/>
      <c r="E123" s="41"/>
      <c r="F123" s="40">
        <f t="shared" si="7"/>
        <v>0</v>
      </c>
      <c r="G123" s="68"/>
      <c r="H123" s="80"/>
      <c r="I123" s="13">
        <f t="shared" si="8"/>
        <v>0</v>
      </c>
      <c r="J123" s="13">
        <f t="shared" si="9"/>
        <v>0</v>
      </c>
    </row>
    <row r="124" spans="2:11" customFormat="1" hidden="1" outlineLevel="1">
      <c r="B124" s="57"/>
      <c r="C124" s="39"/>
      <c r="D124" s="56"/>
      <c r="E124" s="41"/>
      <c r="F124" s="40">
        <f t="shared" si="7"/>
        <v>0</v>
      </c>
      <c r="G124" s="68"/>
      <c r="H124" s="80"/>
      <c r="I124" s="13">
        <f t="shared" si="8"/>
        <v>0</v>
      </c>
      <c r="J124" s="13">
        <f t="shared" si="9"/>
        <v>0</v>
      </c>
    </row>
    <row r="125" spans="2:11" customFormat="1" hidden="1" outlineLevel="1">
      <c r="B125" s="57"/>
      <c r="C125" s="39"/>
      <c r="D125" s="56"/>
      <c r="E125" s="41"/>
      <c r="F125" s="40">
        <f t="shared" si="7"/>
        <v>0</v>
      </c>
      <c r="G125" s="68"/>
      <c r="H125" s="80"/>
      <c r="I125" s="13">
        <f>E125/1.2*0.2</f>
        <v>0</v>
      </c>
      <c r="J125" s="13">
        <f>G125-I125</f>
        <v>0</v>
      </c>
    </row>
    <row r="126" spans="2:11" customFormat="1" hidden="1" outlineLevel="1">
      <c r="B126" s="57"/>
      <c r="C126" s="39"/>
      <c r="D126" s="56"/>
      <c r="E126" s="41"/>
      <c r="F126" s="40">
        <f t="shared" si="7"/>
        <v>0</v>
      </c>
      <c r="G126" s="68"/>
      <c r="H126" s="80"/>
      <c r="I126" s="13">
        <f t="shared" si="8"/>
        <v>0</v>
      </c>
      <c r="J126" s="13">
        <f t="shared" si="9"/>
        <v>0</v>
      </c>
    </row>
    <row r="127" spans="2:11" customFormat="1" hidden="1" outlineLevel="1">
      <c r="B127" s="57"/>
      <c r="C127" s="39"/>
      <c r="D127" s="56"/>
      <c r="E127" s="41"/>
      <c r="F127" s="40">
        <f t="shared" si="7"/>
        <v>0</v>
      </c>
      <c r="G127" s="68"/>
      <c r="H127" s="80"/>
      <c r="I127" s="13">
        <f t="shared" si="8"/>
        <v>0</v>
      </c>
      <c r="J127" s="13">
        <f t="shared" si="9"/>
        <v>0</v>
      </c>
    </row>
    <row r="128" spans="2:11" customFormat="1" hidden="1" outlineLevel="1">
      <c r="B128" s="57"/>
      <c r="C128" s="39"/>
      <c r="D128" s="56"/>
      <c r="E128" s="41"/>
      <c r="F128" s="40">
        <f t="shared" si="7"/>
        <v>0</v>
      </c>
      <c r="G128" s="68"/>
      <c r="H128" s="80"/>
      <c r="I128" s="13">
        <f t="shared" si="8"/>
        <v>0</v>
      </c>
      <c r="J128" s="13">
        <f t="shared" si="9"/>
        <v>0</v>
      </c>
    </row>
    <row r="129" spans="2:13" customFormat="1" hidden="1" outlineLevel="1">
      <c r="B129" s="57"/>
      <c r="C129" s="39"/>
      <c r="D129" s="56"/>
      <c r="E129" s="41"/>
      <c r="F129" s="40">
        <f t="shared" si="7"/>
        <v>0</v>
      </c>
      <c r="G129" s="68"/>
      <c r="H129" s="80"/>
      <c r="I129" s="13">
        <f t="shared" si="8"/>
        <v>0</v>
      </c>
      <c r="J129" s="13">
        <f t="shared" si="9"/>
        <v>0</v>
      </c>
    </row>
    <row r="130" spans="2:13" customFormat="1" collapsed="1">
      <c r="B130" s="54"/>
      <c r="C130" s="35" t="s">
        <v>12</v>
      </c>
      <c r="D130" s="35"/>
      <c r="E130" s="46">
        <f>SUM(E107:E129)</f>
        <v>13004.380000000001</v>
      </c>
      <c r="F130" s="46">
        <f>SUM(F107:F129)</f>
        <v>10946.899999999998</v>
      </c>
      <c r="G130" s="46">
        <f>ROUND(SUM(G107:G129),0)</f>
        <v>2189</v>
      </c>
      <c r="H130" s="75"/>
      <c r="I130">
        <v>445660</v>
      </c>
    </row>
    <row r="131" spans="2:13" customFormat="1">
      <c r="B131" s="54"/>
      <c r="C131" s="3"/>
      <c r="D131" s="3"/>
      <c r="E131" s="51"/>
      <c r="F131" s="51"/>
      <c r="G131" s="58"/>
      <c r="H131" s="78"/>
    </row>
    <row r="132" spans="2:13" customFormat="1">
      <c r="B132" s="3" t="s">
        <v>260</v>
      </c>
      <c r="C132" s="3"/>
      <c r="D132" s="3"/>
      <c r="E132" s="6"/>
      <c r="F132" s="6"/>
      <c r="G132" s="6"/>
      <c r="H132" s="6"/>
    </row>
    <row r="133" spans="2:13" customFormat="1">
      <c r="B133" s="1"/>
      <c r="C133" s="11"/>
      <c r="D133" s="11"/>
      <c r="E133" s="15"/>
      <c r="F133" s="15"/>
      <c r="G133" s="15"/>
      <c r="H133" s="81"/>
    </row>
    <row r="134" spans="2:13" customFormat="1">
      <c r="B134" s="36" t="s">
        <v>261</v>
      </c>
      <c r="C134" s="35" t="s">
        <v>16</v>
      </c>
      <c r="D134" s="35" t="s">
        <v>0</v>
      </c>
      <c r="E134" s="37" t="s">
        <v>2</v>
      </c>
      <c r="F134" s="37" t="s">
        <v>3</v>
      </c>
      <c r="G134" s="37" t="s">
        <v>4</v>
      </c>
      <c r="H134" s="6"/>
      <c r="I134" s="6"/>
      <c r="J134" s="6"/>
    </row>
    <row r="135" spans="2:13" customFormat="1">
      <c r="B135" s="57">
        <v>44985</v>
      </c>
      <c r="C135" s="39" t="s">
        <v>397</v>
      </c>
      <c r="D135" s="55" t="s">
        <v>1289</v>
      </c>
      <c r="E135" s="41">
        <f>_xlfn.XLOOKUP(D135,'401 04-23'!G:G,'401 04-23'!J:J)</f>
        <v>9120</v>
      </c>
      <c r="F135" s="40">
        <f t="shared" ref="F135:F176" si="10">G135/0.2</f>
        <v>7600</v>
      </c>
      <c r="G135" s="117">
        <v>1520</v>
      </c>
      <c r="H135" s="80"/>
      <c r="I135" s="13">
        <f>E135/1.2*0.2</f>
        <v>1520</v>
      </c>
      <c r="J135" s="13">
        <f>G135-I135</f>
        <v>0</v>
      </c>
    </row>
    <row r="136" spans="2:13" customFormat="1">
      <c r="B136" s="57">
        <v>44986</v>
      </c>
      <c r="C136" s="39" t="s">
        <v>397</v>
      </c>
      <c r="D136" s="56" t="s">
        <v>1644</v>
      </c>
      <c r="E136" s="41">
        <f>_xlfn.XLOOKUP(D136,'401 04-23'!G:G,'401 04-23'!I:I)</f>
        <v>7752</v>
      </c>
      <c r="F136" s="40">
        <f t="shared" si="10"/>
        <v>-6460</v>
      </c>
      <c r="G136" s="117">
        <v>-1292</v>
      </c>
      <c r="H136" s="80"/>
      <c r="I136" s="13">
        <f t="shared" ref="I136" si="11">E136/1.2*0.2</f>
        <v>1292</v>
      </c>
      <c r="J136" s="13">
        <f t="shared" ref="J136" si="12">G136-I136</f>
        <v>-2584</v>
      </c>
    </row>
    <row r="137" spans="2:13" customFormat="1">
      <c r="B137" s="57">
        <v>44986</v>
      </c>
      <c r="C137" s="39" t="s">
        <v>1718</v>
      </c>
      <c r="D137" s="56" t="s">
        <v>1654</v>
      </c>
      <c r="E137" s="41">
        <f>_xlfn.XLOOKUP(D137,'401 04-23'!G:G,'401 04-23'!J:J)</f>
        <v>119732.48</v>
      </c>
      <c r="F137" s="40">
        <f t="shared" si="10"/>
        <v>99777.15</v>
      </c>
      <c r="G137" s="117">
        <v>19955.43</v>
      </c>
      <c r="H137" s="80"/>
      <c r="I137" s="13">
        <f>E137/1.2*0.2</f>
        <v>19955.413333333334</v>
      </c>
      <c r="J137" s="13">
        <f>G137-I137</f>
        <v>1.6666666666424135E-2</v>
      </c>
    </row>
    <row r="138" spans="2:13" customFormat="1">
      <c r="B138" s="57">
        <v>45005</v>
      </c>
      <c r="C138" s="39" t="s">
        <v>533</v>
      </c>
      <c r="D138" s="56" t="s">
        <v>1674</v>
      </c>
      <c r="E138" s="41">
        <f>_xlfn.XLOOKUP(D138,'401 04-23'!G:G,'401 04-23'!J:J)</f>
        <v>244.65</v>
      </c>
      <c r="F138" s="40">
        <f t="shared" si="10"/>
        <v>69.3</v>
      </c>
      <c r="G138" s="117">
        <v>13.86</v>
      </c>
      <c r="H138" s="80"/>
      <c r="I138" s="13">
        <f t="shared" ref="I138:I153" si="13">E138/1.2*0.2</f>
        <v>40.775000000000006</v>
      </c>
      <c r="J138" s="13">
        <f t="shared" ref="J138:J153" si="14">G138-I138</f>
        <v>-26.915000000000006</v>
      </c>
      <c r="K138" s="145" t="s">
        <v>1621</v>
      </c>
    </row>
    <row r="139" spans="2:13" customFormat="1">
      <c r="B139" s="57">
        <v>45017</v>
      </c>
      <c r="C139" s="39" t="s">
        <v>592</v>
      </c>
      <c r="D139" s="56" t="s">
        <v>1723</v>
      </c>
      <c r="E139" s="41">
        <f>_xlfn.XLOOKUP(D139,'401 04-23'!G:G,'401 04-23'!J:J)</f>
        <v>1050</v>
      </c>
      <c r="F139" s="40">
        <f t="shared" si="10"/>
        <v>875</v>
      </c>
      <c r="G139" s="68">
        <v>175</v>
      </c>
      <c r="H139" s="80"/>
      <c r="I139" s="13">
        <f>E139/1.2*0.2</f>
        <v>175</v>
      </c>
      <c r="J139" s="13">
        <f t="shared" si="14"/>
        <v>0</v>
      </c>
    </row>
    <row r="140" spans="2:13" customFormat="1">
      <c r="B140" s="57">
        <v>45017</v>
      </c>
      <c r="C140" s="39" t="s">
        <v>394</v>
      </c>
      <c r="D140" s="56" t="s">
        <v>1724</v>
      </c>
      <c r="E140" s="41">
        <f>_xlfn.XLOOKUP(D140,'401 04-23'!G:G,'401 04-23'!J:J)</f>
        <v>212.01</v>
      </c>
      <c r="F140" s="40">
        <f t="shared" si="10"/>
        <v>26.849999999999998</v>
      </c>
      <c r="G140" s="68">
        <v>5.37</v>
      </c>
      <c r="H140" s="80"/>
      <c r="I140" s="13">
        <f t="shared" si="13"/>
        <v>35.335000000000001</v>
      </c>
      <c r="J140" s="13">
        <f t="shared" si="14"/>
        <v>-29.965</v>
      </c>
      <c r="K140" s="145" t="s">
        <v>1621</v>
      </c>
    </row>
    <row r="141" spans="2:13" customFormat="1">
      <c r="B141" s="57">
        <v>45017</v>
      </c>
      <c r="C141" s="39" t="s">
        <v>656</v>
      </c>
      <c r="D141" s="56" t="s">
        <v>1725</v>
      </c>
      <c r="E141" s="41">
        <f>_xlfn.XLOOKUP(D141,'401 04-23'!G:G,'401 04-23'!J:J)</f>
        <v>522</v>
      </c>
      <c r="F141" s="40">
        <f t="shared" si="10"/>
        <v>435</v>
      </c>
      <c r="G141" s="68">
        <v>87</v>
      </c>
      <c r="H141" s="80"/>
      <c r="I141" s="13">
        <f t="shared" si="13"/>
        <v>87</v>
      </c>
      <c r="J141" s="13">
        <f t="shared" si="14"/>
        <v>0</v>
      </c>
      <c r="M141" s="1"/>
    </row>
    <row r="142" spans="2:13" customFormat="1">
      <c r="B142" s="57">
        <v>45017</v>
      </c>
      <c r="C142" s="39" t="s">
        <v>1727</v>
      </c>
      <c r="D142" s="56" t="s">
        <v>1728</v>
      </c>
      <c r="E142" s="41">
        <f>_xlfn.XLOOKUP(D142,'401 04-23'!G:G,'401 04-23'!J:J)</f>
        <v>1415.39</v>
      </c>
      <c r="F142" s="40">
        <f t="shared" si="10"/>
        <v>1179.5</v>
      </c>
      <c r="G142" s="68">
        <v>235.9</v>
      </c>
      <c r="H142" s="80"/>
      <c r="I142" s="13">
        <f t="shared" si="13"/>
        <v>235.89833333333337</v>
      </c>
      <c r="J142" s="13">
        <f t="shared" si="14"/>
        <v>1.6666666666367291E-3</v>
      </c>
      <c r="M142" s="1"/>
    </row>
    <row r="143" spans="2:13" customFormat="1">
      <c r="B143" s="57">
        <v>45017</v>
      </c>
      <c r="C143" s="39" t="s">
        <v>654</v>
      </c>
      <c r="D143" s="56" t="s">
        <v>1730</v>
      </c>
      <c r="E143" s="41">
        <f>_xlfn.XLOOKUP(D143,'401 04-23'!G:G,'401 04-23'!J:J)</f>
        <v>594.42999999999995</v>
      </c>
      <c r="F143" s="40">
        <f t="shared" si="10"/>
        <v>480</v>
      </c>
      <c r="G143" s="68">
        <v>96</v>
      </c>
      <c r="H143" s="80"/>
      <c r="I143" s="13">
        <f t="shared" si="13"/>
        <v>99.071666666666658</v>
      </c>
      <c r="J143" s="13">
        <f t="shared" si="14"/>
        <v>-3.0716666666666583</v>
      </c>
      <c r="K143" s="145" t="s">
        <v>1621</v>
      </c>
    </row>
    <row r="144" spans="2:13" customFormat="1">
      <c r="B144" s="57">
        <v>45017</v>
      </c>
      <c r="C144" s="39" t="s">
        <v>1732</v>
      </c>
      <c r="D144" s="56" t="s">
        <v>1733</v>
      </c>
      <c r="E144" s="41">
        <f>_xlfn.XLOOKUP(D144,'401 04-23'!G:G,'401 04-23'!J:J)</f>
        <v>27150</v>
      </c>
      <c r="F144" s="40">
        <f t="shared" si="10"/>
        <v>22625</v>
      </c>
      <c r="G144" s="68">
        <v>4525</v>
      </c>
      <c r="H144" s="80"/>
      <c r="I144" s="13">
        <f t="shared" si="13"/>
        <v>4525</v>
      </c>
      <c r="J144" s="13">
        <f t="shared" si="14"/>
        <v>0</v>
      </c>
    </row>
    <row r="145" spans="2:11" customFormat="1">
      <c r="B145" s="57">
        <v>45017</v>
      </c>
      <c r="C145" s="39" t="s">
        <v>496</v>
      </c>
      <c r="D145" s="56" t="s">
        <v>1734</v>
      </c>
      <c r="E145" s="41">
        <f>_xlfn.XLOOKUP(D145,'401 04-23'!G:G,'401 04-23'!J:J)</f>
        <v>360</v>
      </c>
      <c r="F145" s="40">
        <f t="shared" si="10"/>
        <v>300</v>
      </c>
      <c r="G145" s="68">
        <v>60</v>
      </c>
      <c r="H145" s="80"/>
      <c r="I145" s="13">
        <f t="shared" si="13"/>
        <v>60</v>
      </c>
      <c r="J145" s="13">
        <f t="shared" si="14"/>
        <v>0</v>
      </c>
    </row>
    <row r="146" spans="2:11" customFormat="1">
      <c r="B146" s="57">
        <v>45017</v>
      </c>
      <c r="C146" s="39" t="s">
        <v>656</v>
      </c>
      <c r="D146" s="56" t="s">
        <v>1735</v>
      </c>
      <c r="E146" s="41">
        <f>_xlfn.XLOOKUP(D146,'401 04-23'!G:G,'401 04-23'!J:J)</f>
        <v>522</v>
      </c>
      <c r="F146" s="40">
        <f t="shared" si="10"/>
        <v>435</v>
      </c>
      <c r="G146" s="68">
        <v>87</v>
      </c>
      <c r="H146" s="80"/>
      <c r="I146" s="13">
        <f t="shared" si="13"/>
        <v>87</v>
      </c>
      <c r="J146" s="13">
        <f t="shared" si="14"/>
        <v>0</v>
      </c>
    </row>
    <row r="147" spans="2:11" customFormat="1">
      <c r="B147" s="57">
        <v>45017</v>
      </c>
      <c r="C147" s="39" t="s">
        <v>827</v>
      </c>
      <c r="D147" s="56" t="s">
        <v>1741</v>
      </c>
      <c r="E147" s="41">
        <f>_xlfn.XLOOKUP(D147,'401 04-23'!G:G,'401 04-23'!J:J)</f>
        <v>419.8</v>
      </c>
      <c r="F147" s="40">
        <f t="shared" si="10"/>
        <v>349.84999999999997</v>
      </c>
      <c r="G147" s="68">
        <v>69.97</v>
      </c>
      <c r="H147" s="80"/>
      <c r="I147" s="13">
        <f t="shared" si="13"/>
        <v>69.966666666666683</v>
      </c>
      <c r="J147" s="13">
        <f t="shared" si="14"/>
        <v>3.3333333333160908E-3</v>
      </c>
    </row>
    <row r="148" spans="2:11" customFormat="1">
      <c r="B148" s="57">
        <v>45017</v>
      </c>
      <c r="C148" s="39" t="s">
        <v>1750</v>
      </c>
      <c r="D148" s="56" t="s">
        <v>1751</v>
      </c>
      <c r="E148" s="41">
        <f>_xlfn.XLOOKUP(D148,'401 04-23'!G:G,'401 04-23'!J:J)</f>
        <v>2232</v>
      </c>
      <c r="F148" s="40">
        <f t="shared" si="10"/>
        <v>1860</v>
      </c>
      <c r="G148" s="68">
        <v>372</v>
      </c>
      <c r="H148" s="80"/>
      <c r="I148" s="13">
        <f t="shared" si="13"/>
        <v>372</v>
      </c>
      <c r="J148" s="13">
        <f t="shared" si="14"/>
        <v>0</v>
      </c>
    </row>
    <row r="149" spans="2:11" customFormat="1">
      <c r="B149" s="57">
        <v>45017</v>
      </c>
      <c r="C149" s="39" t="s">
        <v>439</v>
      </c>
      <c r="D149" s="56" t="s">
        <v>1752</v>
      </c>
      <c r="E149" s="41">
        <f>_xlfn.XLOOKUP(D149,'401 04-23'!G:G,'401 04-23'!J:J)</f>
        <v>634.61</v>
      </c>
      <c r="F149" s="40">
        <f t="shared" si="10"/>
        <v>528.84999999999991</v>
      </c>
      <c r="G149" s="68">
        <v>105.77</v>
      </c>
      <c r="H149" s="80"/>
      <c r="I149" s="13">
        <f t="shared" si="13"/>
        <v>105.76833333333335</v>
      </c>
      <c r="J149" s="13">
        <f t="shared" si="14"/>
        <v>1.66666666665094E-3</v>
      </c>
    </row>
    <row r="150" spans="2:11" customFormat="1">
      <c r="B150" s="57">
        <v>45017</v>
      </c>
      <c r="C150" s="39" t="s">
        <v>1753</v>
      </c>
      <c r="D150" s="56" t="s">
        <v>1754</v>
      </c>
      <c r="E150" s="41">
        <f>_xlfn.XLOOKUP(D150,'401 04-23'!G:G,'401 04-23'!J:J)</f>
        <v>8145.59</v>
      </c>
      <c r="F150" s="40">
        <f t="shared" si="10"/>
        <v>6787.9999999999991</v>
      </c>
      <c r="G150" s="68">
        <v>1357.6</v>
      </c>
      <c r="H150" s="80"/>
      <c r="I150" s="13">
        <f t="shared" si="13"/>
        <v>1357.5983333333334</v>
      </c>
      <c r="J150" s="13">
        <f t="shared" si="14"/>
        <v>1.666666666551464E-3</v>
      </c>
    </row>
    <row r="151" spans="2:11" customFormat="1">
      <c r="B151" s="57">
        <v>45017</v>
      </c>
      <c r="C151" s="39" t="s">
        <v>1755</v>
      </c>
      <c r="D151" s="56" t="s">
        <v>1756</v>
      </c>
      <c r="E151" s="41">
        <f>_xlfn.XLOOKUP(D151,'401 04-23'!G:G,'401 04-23'!J:J)</f>
        <v>46200</v>
      </c>
      <c r="F151" s="40">
        <f t="shared" si="10"/>
        <v>38500</v>
      </c>
      <c r="G151" s="68">
        <v>7700</v>
      </c>
      <c r="H151" s="80"/>
      <c r="I151" s="13">
        <f t="shared" si="13"/>
        <v>7700</v>
      </c>
      <c r="J151" s="13">
        <f t="shared" si="14"/>
        <v>0</v>
      </c>
    </row>
    <row r="152" spans="2:11" customFormat="1">
      <c r="B152" s="57">
        <v>45017</v>
      </c>
      <c r="C152" s="39" t="s">
        <v>1760</v>
      </c>
      <c r="D152" s="56" t="s">
        <v>1761</v>
      </c>
      <c r="E152" s="41">
        <f>_xlfn.XLOOKUP(D152,'401 04-23'!G:G,'401 04-23'!J:J)</f>
        <v>3150</v>
      </c>
      <c r="F152" s="40">
        <f t="shared" si="10"/>
        <v>2625</v>
      </c>
      <c r="G152" s="68">
        <v>525</v>
      </c>
      <c r="H152" s="80"/>
      <c r="I152" s="13">
        <f t="shared" si="13"/>
        <v>525</v>
      </c>
      <c r="J152" s="13">
        <f t="shared" si="14"/>
        <v>0</v>
      </c>
    </row>
    <row r="153" spans="2:11" customFormat="1">
      <c r="B153" s="57">
        <v>45017</v>
      </c>
      <c r="C153" s="39" t="s">
        <v>533</v>
      </c>
      <c r="D153" s="56" t="s">
        <v>1765</v>
      </c>
      <c r="E153" s="41">
        <f>_xlfn.XLOOKUP(D153,'401 04-23'!G:G,'401 04-23'!J:J)</f>
        <v>99.43</v>
      </c>
      <c r="F153" s="40">
        <f t="shared" si="10"/>
        <v>82.85</v>
      </c>
      <c r="G153" s="68">
        <v>16.57</v>
      </c>
      <c r="H153" s="80"/>
      <c r="I153" s="13">
        <f t="shared" si="13"/>
        <v>16.571666666666669</v>
      </c>
      <c r="J153" s="13">
        <f t="shared" si="14"/>
        <v>-1.6666666666687036E-3</v>
      </c>
    </row>
    <row r="154" spans="2:11" customFormat="1">
      <c r="B154" s="57">
        <v>45017</v>
      </c>
      <c r="C154" s="39" t="s">
        <v>1766</v>
      </c>
      <c r="D154" s="56" t="s">
        <v>1767</v>
      </c>
      <c r="E154" s="41">
        <f>_xlfn.XLOOKUP(D154,'401 04-23'!G:G,'401 04-23'!J:J)</f>
        <v>157.36000000000001</v>
      </c>
      <c r="F154" s="40">
        <f t="shared" si="10"/>
        <v>6.1499999999999995</v>
      </c>
      <c r="G154" s="68">
        <v>1.23</v>
      </c>
      <c r="H154" s="80"/>
      <c r="I154" s="13">
        <f>E154/1.2*0.2</f>
        <v>26.226666666666674</v>
      </c>
      <c r="J154" s="13">
        <f>G154-I154</f>
        <v>-24.996666666666673</v>
      </c>
      <c r="K154" s="145" t="s">
        <v>1621</v>
      </c>
    </row>
    <row r="155" spans="2:11" customFormat="1">
      <c r="B155" s="57">
        <v>45017</v>
      </c>
      <c r="C155" s="39" t="s">
        <v>505</v>
      </c>
      <c r="D155" s="56" t="s">
        <v>1768</v>
      </c>
      <c r="E155" s="41">
        <f>_xlfn.XLOOKUP(D155,'401 04-23'!G:G,'401 04-23'!J:J)</f>
        <v>129.41999999999999</v>
      </c>
      <c r="F155" s="40">
        <f t="shared" si="10"/>
        <v>107.85</v>
      </c>
      <c r="G155" s="68">
        <v>21.57</v>
      </c>
      <c r="H155" s="80"/>
      <c r="I155" s="13">
        <f t="shared" ref="I155:I194" si="15">E155/1.2*0.2</f>
        <v>21.57</v>
      </c>
      <c r="J155" s="13">
        <f t="shared" ref="J155:J194" si="16">G155-I155</f>
        <v>0</v>
      </c>
    </row>
    <row r="156" spans="2:11" customFormat="1">
      <c r="B156" s="57">
        <v>45017</v>
      </c>
      <c r="C156" s="39" t="s">
        <v>496</v>
      </c>
      <c r="D156" s="56" t="s">
        <v>1769</v>
      </c>
      <c r="E156" s="41">
        <f>_xlfn.XLOOKUP(D156,'401 04-23'!G:G,'401 04-23'!J:J)</f>
        <v>360</v>
      </c>
      <c r="F156" s="40">
        <f t="shared" si="10"/>
        <v>300</v>
      </c>
      <c r="G156" s="68">
        <v>60</v>
      </c>
      <c r="H156" s="80"/>
      <c r="I156" s="13">
        <f t="shared" si="15"/>
        <v>60</v>
      </c>
      <c r="J156" s="13">
        <f t="shared" si="16"/>
        <v>0</v>
      </c>
    </row>
    <row r="157" spans="2:11" customFormat="1">
      <c r="B157" s="57">
        <v>45017</v>
      </c>
      <c r="C157" s="39" t="s">
        <v>979</v>
      </c>
      <c r="D157" s="56" t="s">
        <v>1770</v>
      </c>
      <c r="E157" s="41">
        <f>_xlfn.XLOOKUP(D157,'401 04-23'!G:G,'401 04-23'!J:J)</f>
        <v>8978.3799999999992</v>
      </c>
      <c r="F157" s="40">
        <f t="shared" si="10"/>
        <v>409.29999999999995</v>
      </c>
      <c r="G157" s="68">
        <v>81.86</v>
      </c>
      <c r="H157" s="80"/>
      <c r="I157" s="13">
        <f t="shared" si="15"/>
        <v>1496.3966666666665</v>
      </c>
      <c r="J157" s="13">
        <f t="shared" si="16"/>
        <v>-1414.5366666666666</v>
      </c>
      <c r="K157" s="145" t="s">
        <v>1835</v>
      </c>
    </row>
    <row r="158" spans="2:11" customFormat="1">
      <c r="B158" s="57">
        <v>45017</v>
      </c>
      <c r="C158" s="39" t="s">
        <v>979</v>
      </c>
      <c r="D158" s="56" t="s">
        <v>1772</v>
      </c>
      <c r="E158" s="41">
        <f>_xlfn.XLOOKUP(D158,'401 04-23'!G:G,'401 04-23'!J:J)</f>
        <v>1771.67</v>
      </c>
      <c r="F158" s="40">
        <f t="shared" si="10"/>
        <v>1476.3999999999999</v>
      </c>
      <c r="G158" s="68">
        <v>295.27999999999997</v>
      </c>
      <c r="H158" s="80"/>
      <c r="I158" s="13">
        <f t="shared" si="15"/>
        <v>295.27833333333336</v>
      </c>
      <c r="J158" s="13">
        <f t="shared" si="16"/>
        <v>1.6666666666083074E-3</v>
      </c>
    </row>
    <row r="159" spans="2:11" customFormat="1">
      <c r="B159" s="153">
        <v>45017</v>
      </c>
      <c r="C159" s="87" t="s">
        <v>126</v>
      </c>
      <c r="D159" s="97" t="s">
        <v>1774</v>
      </c>
      <c r="E159" s="41">
        <f>_xlfn.XLOOKUP(D159,'401 04-23'!G:G,'401 04-23'!J:J)</f>
        <v>30.32</v>
      </c>
      <c r="F159" s="40">
        <f t="shared" si="10"/>
        <v>25.249999999999996</v>
      </c>
      <c r="G159" s="91">
        <v>5.05</v>
      </c>
      <c r="H159" s="82"/>
      <c r="I159" s="13">
        <f t="shared" si="15"/>
        <v>5.0533333333333346</v>
      </c>
      <c r="J159" s="13">
        <f t="shared" si="16"/>
        <v>-3.3333333333347426E-3</v>
      </c>
      <c r="K159" s="13"/>
    </row>
    <row r="160" spans="2:11" customFormat="1">
      <c r="B160" s="153">
        <v>45017</v>
      </c>
      <c r="C160" s="87" t="s">
        <v>126</v>
      </c>
      <c r="D160" s="97" t="s">
        <v>1775</v>
      </c>
      <c r="E160" s="41">
        <f>_xlfn.XLOOKUP(D160,'401 04-23'!G:G,'401 04-23'!J:J)</f>
        <v>252</v>
      </c>
      <c r="F160" s="40">
        <f t="shared" si="10"/>
        <v>210</v>
      </c>
      <c r="G160" s="91">
        <v>42</v>
      </c>
      <c r="H160" s="82"/>
      <c r="I160" s="13">
        <f t="shared" si="15"/>
        <v>42</v>
      </c>
      <c r="J160" s="13">
        <f t="shared" si="16"/>
        <v>0</v>
      </c>
      <c r="K160" s="13"/>
    </row>
    <row r="161" spans="2:11" customFormat="1">
      <c r="B161" s="153">
        <v>45017</v>
      </c>
      <c r="C161" s="87" t="s">
        <v>474</v>
      </c>
      <c r="D161" s="97" t="s">
        <v>1776</v>
      </c>
      <c r="E161" s="41">
        <f>_xlfn.XLOOKUP(D161,'401 04-23'!G:G,'401 04-23'!J:J)</f>
        <v>40.659999999999997</v>
      </c>
      <c r="F161" s="40">
        <f t="shared" si="10"/>
        <v>33.9</v>
      </c>
      <c r="G161" s="91">
        <v>6.78</v>
      </c>
      <c r="H161" s="82"/>
      <c r="I161" s="13">
        <f t="shared" si="15"/>
        <v>6.7766666666666673</v>
      </c>
      <c r="J161" s="13">
        <f t="shared" si="16"/>
        <v>3.3333333333329662E-3</v>
      </c>
      <c r="K161" s="13"/>
    </row>
    <row r="162" spans="2:11" customFormat="1">
      <c r="B162" s="153">
        <v>45017</v>
      </c>
      <c r="C162" s="87" t="s">
        <v>474</v>
      </c>
      <c r="D162" s="97" t="s">
        <v>1777</v>
      </c>
      <c r="E162" s="41">
        <f>_xlfn.XLOOKUP(D162,'401 04-23'!G:G,'401 04-23'!J:J)</f>
        <v>37.26</v>
      </c>
      <c r="F162" s="40">
        <f t="shared" si="10"/>
        <v>31.049999999999997</v>
      </c>
      <c r="G162" s="91">
        <v>6.21</v>
      </c>
      <c r="H162" s="82"/>
      <c r="I162" s="13">
        <f t="shared" si="15"/>
        <v>6.2100000000000009</v>
      </c>
      <c r="J162" s="13">
        <f t="shared" si="16"/>
        <v>0</v>
      </c>
      <c r="K162" s="13"/>
    </row>
    <row r="163" spans="2:11" customFormat="1">
      <c r="B163" s="153">
        <v>45019</v>
      </c>
      <c r="C163" s="87" t="s">
        <v>815</v>
      </c>
      <c r="D163" s="97" t="s">
        <v>1660</v>
      </c>
      <c r="E163" s="41">
        <f>_xlfn.XLOOKUP(D163,'401 04-23'!G:G,'401 04-23'!J:J)</f>
        <v>336</v>
      </c>
      <c r="F163" s="40">
        <f t="shared" si="10"/>
        <v>280</v>
      </c>
      <c r="G163" s="91">
        <v>56</v>
      </c>
      <c r="H163" s="82"/>
      <c r="I163" s="13">
        <f t="shared" si="15"/>
        <v>56</v>
      </c>
      <c r="J163" s="13">
        <f t="shared" si="16"/>
        <v>0</v>
      </c>
    </row>
    <row r="164" spans="2:11" customFormat="1">
      <c r="B164" s="153">
        <v>45019</v>
      </c>
      <c r="C164" s="87" t="s">
        <v>815</v>
      </c>
      <c r="D164" s="97" t="s">
        <v>1659</v>
      </c>
      <c r="E164" s="41">
        <f>_xlfn.XLOOKUP(D164,'401 04-23'!G:G,'401 04-23'!J:J)</f>
        <v>84</v>
      </c>
      <c r="F164" s="40">
        <f t="shared" si="10"/>
        <v>70</v>
      </c>
      <c r="G164" s="91">
        <v>14</v>
      </c>
      <c r="H164" s="82"/>
      <c r="I164" s="13">
        <f t="shared" si="15"/>
        <v>14</v>
      </c>
      <c r="J164" s="13">
        <f t="shared" si="16"/>
        <v>0</v>
      </c>
      <c r="K164" s="13"/>
    </row>
    <row r="165" spans="2:11" customFormat="1">
      <c r="B165" s="153">
        <v>45019</v>
      </c>
      <c r="C165" s="87" t="s">
        <v>815</v>
      </c>
      <c r="D165" s="97" t="s">
        <v>1658</v>
      </c>
      <c r="E165" s="41">
        <f>_xlfn.XLOOKUP(D165,'401 04-23'!G:G,'401 04-23'!J:J)</f>
        <v>84</v>
      </c>
      <c r="F165" s="40">
        <f t="shared" si="10"/>
        <v>70</v>
      </c>
      <c r="G165" s="91">
        <v>14</v>
      </c>
      <c r="H165" s="82"/>
      <c r="I165" s="13">
        <f t="shared" si="15"/>
        <v>14</v>
      </c>
      <c r="J165" s="13">
        <f t="shared" si="16"/>
        <v>0</v>
      </c>
      <c r="K165" s="13"/>
    </row>
    <row r="166" spans="2:11" customFormat="1">
      <c r="B166" s="153">
        <v>45019</v>
      </c>
      <c r="C166" s="87" t="s">
        <v>815</v>
      </c>
      <c r="D166" s="97" t="s">
        <v>1657</v>
      </c>
      <c r="E166" s="41">
        <f>_xlfn.XLOOKUP(D166,'401 04-23'!G:G,'401 04-23'!J:J)</f>
        <v>84</v>
      </c>
      <c r="F166" s="40">
        <f t="shared" si="10"/>
        <v>70</v>
      </c>
      <c r="G166" s="91">
        <v>14</v>
      </c>
      <c r="H166" s="82"/>
      <c r="I166" s="13">
        <f t="shared" si="15"/>
        <v>14</v>
      </c>
      <c r="J166" s="13">
        <f t="shared" si="16"/>
        <v>0</v>
      </c>
      <c r="K166" s="13"/>
    </row>
    <row r="167" spans="2:11" customFormat="1">
      <c r="B167" s="153">
        <v>45019</v>
      </c>
      <c r="C167" s="87" t="s">
        <v>815</v>
      </c>
      <c r="D167" s="97" t="s">
        <v>1656</v>
      </c>
      <c r="E167" s="41">
        <f>_xlfn.XLOOKUP(D167,'401 04-23'!G:G,'401 04-23'!J:J)</f>
        <v>84</v>
      </c>
      <c r="F167" s="40">
        <f t="shared" si="10"/>
        <v>70</v>
      </c>
      <c r="G167" s="91">
        <v>14</v>
      </c>
      <c r="H167" s="82"/>
      <c r="I167" s="13">
        <f t="shared" si="15"/>
        <v>14</v>
      </c>
      <c r="J167" s="13">
        <f t="shared" si="16"/>
        <v>0</v>
      </c>
      <c r="K167" s="13"/>
    </row>
    <row r="168" spans="2:11" customFormat="1">
      <c r="B168" s="153">
        <v>45020</v>
      </c>
      <c r="C168" s="87" t="s">
        <v>815</v>
      </c>
      <c r="D168" s="97" t="s">
        <v>1783</v>
      </c>
      <c r="E168" s="41">
        <f>_xlfn.XLOOKUP(D168,'401 04-23'!G:G,'401 04-23'!J:J)</f>
        <v>84</v>
      </c>
      <c r="F168" s="40">
        <f t="shared" si="10"/>
        <v>70</v>
      </c>
      <c r="G168" s="91">
        <v>14</v>
      </c>
      <c r="H168" s="82"/>
      <c r="I168" s="13">
        <f t="shared" si="15"/>
        <v>14</v>
      </c>
      <c r="J168" s="13">
        <f t="shared" si="16"/>
        <v>0</v>
      </c>
    </row>
    <row r="169" spans="2:11" customFormat="1">
      <c r="B169" s="57">
        <v>45020</v>
      </c>
      <c r="C169" s="39" t="s">
        <v>1753</v>
      </c>
      <c r="D169" s="56" t="s">
        <v>1785</v>
      </c>
      <c r="E169" s="41">
        <f>_xlfn.XLOOKUP(D169,'401 04-23'!G:G,'401 04-23'!J:J)</f>
        <v>8145.59</v>
      </c>
      <c r="F169" s="40">
        <f>G169/0.2</f>
        <v>6787.9999999999991</v>
      </c>
      <c r="G169" s="117">
        <v>1357.6</v>
      </c>
      <c r="H169" s="82"/>
      <c r="I169" s="13">
        <f t="shared" si="15"/>
        <v>1357.5983333333334</v>
      </c>
      <c r="J169" s="13">
        <f t="shared" si="16"/>
        <v>1.666666666551464E-3</v>
      </c>
      <c r="K169" s="13"/>
    </row>
    <row r="170" spans="2:11" customFormat="1">
      <c r="B170" s="153">
        <v>45022</v>
      </c>
      <c r="C170" s="87" t="s">
        <v>533</v>
      </c>
      <c r="D170" s="97" t="s">
        <v>1787</v>
      </c>
      <c r="E170" s="41">
        <f>_xlfn.XLOOKUP(D170,'401 04-23'!G:G,'401 04-23'!J:J)</f>
        <v>141.69999999999999</v>
      </c>
      <c r="F170" s="40">
        <f t="shared" si="10"/>
        <v>40.700000000000003</v>
      </c>
      <c r="G170" s="91">
        <v>8.14</v>
      </c>
      <c r="H170" s="82"/>
      <c r="I170" s="13">
        <f t="shared" si="15"/>
        <v>23.616666666666667</v>
      </c>
      <c r="J170" s="13">
        <f t="shared" si="16"/>
        <v>-15.476666666666667</v>
      </c>
      <c r="K170" s="145" t="s">
        <v>1621</v>
      </c>
    </row>
    <row r="171" spans="2:11" customFormat="1">
      <c r="B171" s="153">
        <v>45029</v>
      </c>
      <c r="C171" s="87" t="s">
        <v>533</v>
      </c>
      <c r="D171" s="97" t="s">
        <v>1793</v>
      </c>
      <c r="E171" s="41">
        <f>_xlfn.XLOOKUP(D171,'401 04-23'!G:G,'401 04-23'!J:J)</f>
        <v>497.53</v>
      </c>
      <c r="F171" s="40">
        <f t="shared" si="10"/>
        <v>414.59999999999997</v>
      </c>
      <c r="G171" s="91">
        <v>82.92</v>
      </c>
      <c r="H171" s="82"/>
      <c r="I171" s="13">
        <f t="shared" si="15"/>
        <v>82.921666666666681</v>
      </c>
      <c r="J171" s="13">
        <f t="shared" si="16"/>
        <v>-1.6666666666793617E-3</v>
      </c>
    </row>
    <row r="172" spans="2:11" customFormat="1">
      <c r="B172" s="153">
        <v>45035</v>
      </c>
      <c r="C172" s="87" t="s">
        <v>1796</v>
      </c>
      <c r="D172" s="97" t="s">
        <v>1797</v>
      </c>
      <c r="E172" s="41">
        <f>_xlfn.XLOOKUP(D172,'401 04-23'!G:G,'401 04-23'!I:I)</f>
        <v>3150</v>
      </c>
      <c r="F172" s="40">
        <f t="shared" si="10"/>
        <v>-2625</v>
      </c>
      <c r="G172" s="91">
        <v>-525</v>
      </c>
      <c r="H172" s="82"/>
      <c r="I172" s="13">
        <f t="shared" si="15"/>
        <v>525</v>
      </c>
      <c r="J172" s="13">
        <f t="shared" si="16"/>
        <v>-1050</v>
      </c>
    </row>
    <row r="173" spans="2:11" customFormat="1">
      <c r="B173" s="153">
        <v>45035</v>
      </c>
      <c r="C173" s="87" t="s">
        <v>1760</v>
      </c>
      <c r="D173" s="97" t="s">
        <v>1798</v>
      </c>
      <c r="E173" s="41">
        <f>_xlfn.XLOOKUP(D173,'401 04-23'!G:G,'401 04-23'!J:J)</f>
        <v>3000</v>
      </c>
      <c r="F173" s="40">
        <f t="shared" si="10"/>
        <v>2500</v>
      </c>
      <c r="G173" s="91">
        <v>500</v>
      </c>
      <c r="H173" s="82"/>
      <c r="I173" s="13">
        <f t="shared" si="15"/>
        <v>500</v>
      </c>
      <c r="J173" s="13">
        <f t="shared" si="16"/>
        <v>0</v>
      </c>
      <c r="K173" s="13"/>
    </row>
    <row r="174" spans="2:11" customFormat="1">
      <c r="B174" s="153">
        <v>45044</v>
      </c>
      <c r="C174" s="87" t="s">
        <v>533</v>
      </c>
      <c r="D174" s="98" t="s">
        <v>1803</v>
      </c>
      <c r="E174" s="41">
        <f>_xlfn.XLOOKUP(D174,'401 04-23'!G:G,'401 04-23'!J:J)</f>
        <v>185.04</v>
      </c>
      <c r="F174" s="40">
        <f t="shared" si="10"/>
        <v>120.35</v>
      </c>
      <c r="G174" s="91">
        <v>24.07</v>
      </c>
      <c r="H174" s="83"/>
      <c r="I174" s="13">
        <f t="shared" si="15"/>
        <v>30.84</v>
      </c>
      <c r="J174" s="13">
        <f t="shared" si="16"/>
        <v>-6.77</v>
      </c>
      <c r="K174" s="145" t="s">
        <v>1621</v>
      </c>
    </row>
    <row r="175" spans="2:11" customFormat="1">
      <c r="B175" s="153">
        <v>45044</v>
      </c>
      <c r="C175" s="87" t="s">
        <v>533</v>
      </c>
      <c r="D175" s="105" t="s">
        <v>1805</v>
      </c>
      <c r="E175" s="41">
        <f>_xlfn.XLOOKUP(D175,'401 04-23'!G:G,'401 04-23'!J:J)</f>
        <v>652.62</v>
      </c>
      <c r="F175" s="40">
        <f t="shared" si="10"/>
        <v>543.84999999999991</v>
      </c>
      <c r="G175" s="91">
        <v>108.77</v>
      </c>
      <c r="H175" s="83"/>
      <c r="I175" s="13">
        <f t="shared" si="15"/>
        <v>108.77000000000001</v>
      </c>
      <c r="J175" s="13">
        <f t="shared" si="16"/>
        <v>0</v>
      </c>
    </row>
    <row r="176" spans="2:11" customFormat="1">
      <c r="B176" s="153">
        <v>45046</v>
      </c>
      <c r="C176" s="87" t="s">
        <v>1755</v>
      </c>
      <c r="D176" s="96" t="s">
        <v>1806</v>
      </c>
      <c r="E176" s="41">
        <f>_xlfn.XLOOKUP(D176,'401 04-23'!G:G,'401 04-23'!I:I)</f>
        <v>46200</v>
      </c>
      <c r="F176" s="40">
        <f t="shared" si="10"/>
        <v>-38500</v>
      </c>
      <c r="G176" s="91">
        <v>-7700</v>
      </c>
      <c r="H176" s="83"/>
      <c r="I176" s="13">
        <f t="shared" si="15"/>
        <v>7700</v>
      </c>
      <c r="J176" s="13">
        <f t="shared" si="16"/>
        <v>-15400</v>
      </c>
      <c r="K176" s="13"/>
    </row>
    <row r="177" spans="2:11" customFormat="1">
      <c r="B177" s="153"/>
      <c r="C177" s="105"/>
      <c r="D177" s="89"/>
      <c r="E177" s="41"/>
      <c r="F177" s="40"/>
      <c r="G177" s="91"/>
      <c r="H177" s="83"/>
      <c r="I177" s="13">
        <f t="shared" si="15"/>
        <v>0</v>
      </c>
      <c r="J177" s="13">
        <f t="shared" si="16"/>
        <v>0</v>
      </c>
      <c r="K177" s="13"/>
    </row>
    <row r="178" spans="2:11" customFormat="1" hidden="1" outlineLevel="1">
      <c r="B178" s="153"/>
      <c r="C178" s="105"/>
      <c r="D178" s="105"/>
      <c r="E178" s="41"/>
      <c r="F178" s="40"/>
      <c r="G178" s="91"/>
      <c r="H178" s="83"/>
      <c r="I178" s="13">
        <f t="shared" si="15"/>
        <v>0</v>
      </c>
      <c r="J178" s="13">
        <f t="shared" si="16"/>
        <v>0</v>
      </c>
      <c r="K178" s="13"/>
    </row>
    <row r="179" spans="2:11" customFormat="1" hidden="1" outlineLevel="1">
      <c r="B179" s="153"/>
      <c r="C179" s="96"/>
      <c r="D179" s="105"/>
      <c r="E179" s="41"/>
      <c r="F179" s="40"/>
      <c r="G179" s="91"/>
      <c r="H179" s="83"/>
      <c r="I179" s="13">
        <f t="shared" si="15"/>
        <v>0</v>
      </c>
      <c r="J179" s="13">
        <f t="shared" si="16"/>
        <v>0</v>
      </c>
      <c r="K179" s="13"/>
    </row>
    <row r="180" spans="2:11" customFormat="1" hidden="1" outlineLevel="1">
      <c r="B180" s="153"/>
      <c r="C180" s="105"/>
      <c r="D180" s="105"/>
      <c r="E180" s="41"/>
      <c r="F180" s="40"/>
      <c r="G180" s="91"/>
      <c r="H180" s="83"/>
      <c r="I180" s="13">
        <f t="shared" si="15"/>
        <v>0</v>
      </c>
      <c r="J180" s="13">
        <f t="shared" si="16"/>
        <v>0</v>
      </c>
      <c r="K180" s="13"/>
    </row>
    <row r="181" spans="2:11" customFormat="1" hidden="1" outlineLevel="1">
      <c r="B181" s="154"/>
      <c r="C181" s="96"/>
      <c r="D181" s="95"/>
      <c r="E181" s="41"/>
      <c r="F181" s="40"/>
      <c r="G181" s="91"/>
      <c r="H181" s="83"/>
      <c r="I181" s="13">
        <f t="shared" si="15"/>
        <v>0</v>
      </c>
      <c r="J181" s="13">
        <f t="shared" si="16"/>
        <v>0</v>
      </c>
      <c r="K181" s="13"/>
    </row>
    <row r="182" spans="2:11" customFormat="1" hidden="1" outlineLevel="1">
      <c r="B182" s="98"/>
      <c r="C182" s="105"/>
      <c r="D182" s="105"/>
      <c r="E182" s="41"/>
      <c r="F182" s="40"/>
      <c r="G182" s="91"/>
      <c r="H182" s="83"/>
      <c r="I182" s="13">
        <f t="shared" si="15"/>
        <v>0</v>
      </c>
      <c r="J182" s="13">
        <f t="shared" si="16"/>
        <v>0</v>
      </c>
    </row>
    <row r="183" spans="2:11" customFormat="1" hidden="1" outlineLevel="1">
      <c r="B183" s="98"/>
      <c r="C183" s="96"/>
      <c r="D183" s="95"/>
      <c r="E183" s="41"/>
      <c r="F183" s="40"/>
      <c r="G183" s="91"/>
      <c r="H183" s="84"/>
      <c r="I183" s="13">
        <f t="shared" si="15"/>
        <v>0</v>
      </c>
      <c r="J183" s="13">
        <f t="shared" si="16"/>
        <v>0</v>
      </c>
    </row>
    <row r="184" spans="2:11" customFormat="1" hidden="1" outlineLevel="1">
      <c r="B184" s="98"/>
      <c r="C184" s="96"/>
      <c r="D184" s="95"/>
      <c r="E184" s="41"/>
      <c r="F184" s="40"/>
      <c r="G184" s="91"/>
      <c r="H184" s="84"/>
      <c r="I184" s="13">
        <f t="shared" si="15"/>
        <v>0</v>
      </c>
      <c r="J184" s="13">
        <f t="shared" si="16"/>
        <v>0</v>
      </c>
    </row>
    <row r="185" spans="2:11" customFormat="1" hidden="1" outlineLevel="1">
      <c r="B185" s="98"/>
      <c r="C185" s="96"/>
      <c r="D185" s="96"/>
      <c r="E185" s="41"/>
      <c r="F185" s="40"/>
      <c r="G185" s="91"/>
      <c r="H185" s="84"/>
      <c r="I185" s="13">
        <f t="shared" si="15"/>
        <v>0</v>
      </c>
      <c r="J185" s="13">
        <f t="shared" si="16"/>
        <v>0</v>
      </c>
    </row>
    <row r="186" spans="2:11" customFormat="1" hidden="1" outlineLevel="1">
      <c r="B186" s="98"/>
      <c r="C186" s="96"/>
      <c r="D186" s="105"/>
      <c r="E186" s="41"/>
      <c r="F186" s="40"/>
      <c r="G186" s="91"/>
      <c r="H186" s="84"/>
      <c r="I186" s="13">
        <f t="shared" si="15"/>
        <v>0</v>
      </c>
      <c r="J186" s="13">
        <f t="shared" si="16"/>
        <v>0</v>
      </c>
    </row>
    <row r="187" spans="2:11" customFormat="1" hidden="1" outlineLevel="1">
      <c r="B187" s="98"/>
      <c r="C187" s="94"/>
      <c r="D187" s="95"/>
      <c r="E187" s="41"/>
      <c r="F187" s="40"/>
      <c r="G187" s="91"/>
      <c r="H187" s="84"/>
      <c r="I187" s="13">
        <f t="shared" si="15"/>
        <v>0</v>
      </c>
      <c r="J187" s="13">
        <f t="shared" si="16"/>
        <v>0</v>
      </c>
    </row>
    <row r="188" spans="2:11" customFormat="1" hidden="1" outlineLevel="1">
      <c r="B188" s="98"/>
      <c r="C188" s="94"/>
      <c r="D188" s="95"/>
      <c r="E188" s="41"/>
      <c r="F188" s="40"/>
      <c r="G188" s="91"/>
      <c r="H188" s="84"/>
      <c r="I188" s="13">
        <f t="shared" si="15"/>
        <v>0</v>
      </c>
      <c r="J188" s="13">
        <f t="shared" si="16"/>
        <v>0</v>
      </c>
    </row>
    <row r="189" spans="2:11" customFormat="1" hidden="1" outlineLevel="1">
      <c r="B189" s="98"/>
      <c r="C189" s="94"/>
      <c r="D189" s="95"/>
      <c r="E189" s="41"/>
      <c r="F189" s="40"/>
      <c r="G189" s="91"/>
      <c r="H189" s="84"/>
      <c r="I189" s="13">
        <f t="shared" si="15"/>
        <v>0</v>
      </c>
      <c r="J189" s="13">
        <f t="shared" si="16"/>
        <v>0</v>
      </c>
    </row>
    <row r="190" spans="2:11" customFormat="1" hidden="1" outlineLevel="1">
      <c r="B190" s="98"/>
      <c r="C190" s="94"/>
      <c r="D190" s="95"/>
      <c r="E190" s="41"/>
      <c r="F190" s="40"/>
      <c r="G190" s="91"/>
      <c r="H190" s="84"/>
      <c r="I190" s="13">
        <f t="shared" si="15"/>
        <v>0</v>
      </c>
      <c r="J190" s="13">
        <f t="shared" si="16"/>
        <v>0</v>
      </c>
    </row>
    <row r="191" spans="2:11" customFormat="1" hidden="1" outlineLevel="1">
      <c r="B191" s="98"/>
      <c r="C191" s="94"/>
      <c r="D191" s="95"/>
      <c r="E191" s="41"/>
      <c r="F191" s="40"/>
      <c r="G191" s="91"/>
      <c r="H191" s="84"/>
      <c r="I191" s="13">
        <f t="shared" si="15"/>
        <v>0</v>
      </c>
      <c r="J191" s="13">
        <f t="shared" si="16"/>
        <v>0</v>
      </c>
    </row>
    <row r="192" spans="2:11" customFormat="1" hidden="1" outlineLevel="1">
      <c r="B192" s="98"/>
      <c r="C192" s="94"/>
      <c r="D192" s="95"/>
      <c r="E192" s="41"/>
      <c r="F192" s="40"/>
      <c r="G192" s="91"/>
      <c r="H192" s="84"/>
      <c r="I192" s="13">
        <f t="shared" si="15"/>
        <v>0</v>
      </c>
      <c r="J192" s="13">
        <f t="shared" si="16"/>
        <v>0</v>
      </c>
    </row>
    <row r="193" spans="2:11" customFormat="1" hidden="1" outlineLevel="1">
      <c r="B193" s="98"/>
      <c r="C193" s="94"/>
      <c r="D193" s="95"/>
      <c r="E193" s="41"/>
      <c r="F193" s="40"/>
      <c r="G193" s="91"/>
      <c r="H193" s="84"/>
      <c r="I193" s="13">
        <f t="shared" si="15"/>
        <v>0</v>
      </c>
      <c r="J193" s="13">
        <f t="shared" si="16"/>
        <v>0</v>
      </c>
    </row>
    <row r="194" spans="2:11" customFormat="1" hidden="1" outlineLevel="1">
      <c r="B194" s="98"/>
      <c r="C194" s="94"/>
      <c r="D194" s="92"/>
      <c r="E194" s="41"/>
      <c r="F194" s="40"/>
      <c r="G194" s="91"/>
      <c r="H194" s="84"/>
      <c r="I194" s="13">
        <f t="shared" si="15"/>
        <v>0</v>
      </c>
      <c r="J194" s="13">
        <f t="shared" si="16"/>
        <v>0</v>
      </c>
    </row>
    <row r="195" spans="2:11" customFormat="1" hidden="1" outlineLevel="1">
      <c r="B195" s="98"/>
      <c r="C195" s="94"/>
      <c r="D195" s="94"/>
      <c r="E195" s="95"/>
      <c r="F195" s="90"/>
      <c r="G195" s="95"/>
      <c r="H195" s="84"/>
    </row>
    <row r="196" spans="2:11" customFormat="1" collapsed="1">
      <c r="B196" s="1"/>
      <c r="C196" s="35" t="s">
        <v>12</v>
      </c>
      <c r="D196" s="35"/>
      <c r="E196" s="46">
        <f>SUM(E135:E195)</f>
        <v>304041.94</v>
      </c>
      <c r="F196" s="46">
        <f>SUM(F135:F195)</f>
        <v>150589.75</v>
      </c>
      <c r="G196" s="46">
        <f>ROUND(SUM(G135:G195),0)</f>
        <v>30118</v>
      </c>
      <c r="H196" s="75"/>
      <c r="K196">
        <v>445661</v>
      </c>
    </row>
    <row r="197" spans="2:11" customFormat="1" ht="15.75" thickBot="1">
      <c r="B197" s="1"/>
      <c r="C197" s="3"/>
      <c r="D197" s="3"/>
      <c r="E197" s="51"/>
      <c r="F197" s="51"/>
      <c r="G197" s="51"/>
      <c r="H197" s="75"/>
    </row>
    <row r="198" spans="2:11" customFormat="1" ht="15.75" thickBot="1">
      <c r="B198" s="188" t="s">
        <v>76</v>
      </c>
      <c r="C198" s="189"/>
      <c r="D198" s="189"/>
      <c r="E198" s="189"/>
      <c r="F198" s="189"/>
      <c r="G198" s="190"/>
      <c r="H198" s="5"/>
    </row>
    <row r="199" spans="2:11" customFormat="1">
      <c r="B199" s="3" t="s">
        <v>933</v>
      </c>
      <c r="E199" s="6"/>
      <c r="F199" s="6"/>
      <c r="G199" s="6"/>
      <c r="H199" s="6"/>
    </row>
    <row r="200" spans="2:11" customFormat="1">
      <c r="B200" s="36" t="s">
        <v>73</v>
      </c>
      <c r="C200" s="35" t="s">
        <v>16</v>
      </c>
      <c r="D200" s="35" t="s">
        <v>0</v>
      </c>
      <c r="E200" s="37" t="s">
        <v>2</v>
      </c>
      <c r="F200" s="37" t="s">
        <v>3</v>
      </c>
      <c r="G200" s="37" t="s">
        <v>4</v>
      </c>
      <c r="H200" s="6"/>
    </row>
    <row r="201" spans="2:11" customFormat="1">
      <c r="B201" s="38">
        <v>45017</v>
      </c>
      <c r="C201" s="39" t="s">
        <v>468</v>
      </c>
      <c r="D201" t="s">
        <v>1747</v>
      </c>
      <c r="E201" s="40">
        <v>1654.81</v>
      </c>
      <c r="F201" s="141">
        <v>1654.81</v>
      </c>
      <c r="G201" s="40">
        <v>330.96</v>
      </c>
      <c r="H201" s="74"/>
    </row>
    <row r="202" spans="2:11" customFormat="1">
      <c r="B202" s="38">
        <v>45017</v>
      </c>
      <c r="C202" s="146" t="s">
        <v>468</v>
      </c>
      <c r="D202" s="38" t="s">
        <v>1748</v>
      </c>
      <c r="E202" s="40">
        <v>1654.81</v>
      </c>
      <c r="F202" s="40">
        <v>1654.81</v>
      </c>
      <c r="G202" s="40">
        <v>330.96</v>
      </c>
      <c r="H202" s="74"/>
    </row>
    <row r="203" spans="2:11" customFormat="1">
      <c r="B203" s="38">
        <v>45018</v>
      </c>
      <c r="C203" s="146" t="s">
        <v>468</v>
      </c>
      <c r="D203" s="38" t="s">
        <v>1778</v>
      </c>
      <c r="E203" s="40">
        <v>1654.81</v>
      </c>
      <c r="F203" s="40">
        <v>1654.81</v>
      </c>
      <c r="G203" s="40">
        <v>330.96</v>
      </c>
      <c r="H203" s="74"/>
    </row>
    <row r="204" spans="2:11" customFormat="1" hidden="1" outlineLevel="1">
      <c r="B204" s="38"/>
      <c r="C204" s="146"/>
      <c r="D204" s="38"/>
      <c r="E204" s="40"/>
      <c r="F204" s="40"/>
      <c r="G204" s="40"/>
      <c r="H204" s="74"/>
    </row>
    <row r="205" spans="2:11" customFormat="1" hidden="1" outlineLevel="1">
      <c r="B205" s="38"/>
      <c r="C205" s="146"/>
      <c r="D205" s="38"/>
      <c r="E205" s="40"/>
      <c r="F205" s="40"/>
      <c r="G205" s="40"/>
      <c r="H205" s="74"/>
    </row>
    <row r="206" spans="2:11" customFormat="1" hidden="1" outlineLevel="1">
      <c r="B206" s="38"/>
      <c r="C206" s="146"/>
      <c r="D206" s="38"/>
      <c r="E206" s="40"/>
      <c r="F206" s="40"/>
      <c r="G206" s="40"/>
      <c r="H206" s="74"/>
    </row>
    <row r="207" spans="2:11" customFormat="1" hidden="1" outlineLevel="1">
      <c r="B207" s="38"/>
      <c r="C207" s="39"/>
      <c r="D207" s="38"/>
      <c r="E207" s="40"/>
      <c r="F207" s="40"/>
      <c r="G207" s="40"/>
      <c r="H207" s="13"/>
    </row>
    <row r="208" spans="2:11" customFormat="1" collapsed="1">
      <c r="B208" s="8"/>
      <c r="C208" s="35" t="s">
        <v>12</v>
      </c>
      <c r="D208" s="35"/>
      <c r="E208" s="46">
        <f>SUM(E207:E207)</f>
        <v>0</v>
      </c>
      <c r="F208" s="46">
        <f>ROUND(SUM(F201:F207),0)</f>
        <v>4964</v>
      </c>
      <c r="G208" s="142">
        <f>SUM(G201:G207)</f>
        <v>992.87999999999988</v>
      </c>
      <c r="H208" s="75"/>
      <c r="K208" t="s">
        <v>302</v>
      </c>
    </row>
    <row r="209" spans="2:8" customFormat="1">
      <c r="B209" s="1"/>
      <c r="C209" s="3"/>
      <c r="D209" s="3"/>
      <c r="E209" s="51"/>
      <c r="F209" s="51"/>
      <c r="G209" s="51"/>
      <c r="H209" s="75"/>
    </row>
    <row r="210" spans="2:8" customFormat="1">
      <c r="B210" s="1"/>
      <c r="C210" s="3"/>
      <c r="D210" s="3"/>
      <c r="E210" s="51"/>
      <c r="F210" s="51"/>
      <c r="G210" s="51"/>
      <c r="H210" s="75"/>
    </row>
    <row r="211" spans="2:8" customFormat="1" ht="15.75" thickBot="1">
      <c r="B211" s="1"/>
      <c r="E211" s="15"/>
      <c r="F211" s="15"/>
      <c r="G211" s="15"/>
      <c r="H211" s="81"/>
    </row>
    <row r="212" spans="2:8" customFormat="1" ht="15.75" thickBot="1">
      <c r="B212" s="188" t="s">
        <v>6</v>
      </c>
      <c r="C212" s="189"/>
      <c r="D212" s="189"/>
      <c r="E212" s="189"/>
      <c r="F212" s="189"/>
      <c r="G212" s="190"/>
      <c r="H212" s="5"/>
    </row>
    <row r="213" spans="2:8" customFormat="1">
      <c r="B213" s="135"/>
      <c r="C213" s="135"/>
      <c r="D213" s="135"/>
      <c r="E213" s="135"/>
      <c r="F213" s="135"/>
      <c r="G213" s="135"/>
      <c r="H213" s="5"/>
    </row>
    <row r="214" spans="2:8" customFormat="1">
      <c r="B214" s="3" t="s">
        <v>694</v>
      </c>
      <c r="C214" s="3"/>
      <c r="D214" s="3"/>
      <c r="E214" s="6"/>
      <c r="F214" s="6"/>
      <c r="G214" s="6"/>
      <c r="H214" s="5"/>
    </row>
    <row r="215" spans="2:8" customFormat="1">
      <c r="B215" s="1"/>
      <c r="C215" s="3"/>
      <c r="D215" s="3"/>
      <c r="E215" s="6"/>
      <c r="F215" s="6"/>
      <c r="G215" s="6"/>
      <c r="H215" s="5"/>
    </row>
    <row r="216" spans="2:8" customFormat="1">
      <c r="B216" s="36" t="s">
        <v>73</v>
      </c>
      <c r="C216" s="35" t="s">
        <v>16</v>
      </c>
      <c r="D216" s="35" t="s">
        <v>0</v>
      </c>
      <c r="E216" s="37" t="s">
        <v>2</v>
      </c>
      <c r="F216" s="37" t="s">
        <v>3</v>
      </c>
      <c r="G216" s="37" t="s">
        <v>4</v>
      </c>
      <c r="H216" s="5"/>
    </row>
    <row r="217" spans="2:8" customFormat="1">
      <c r="B217" s="38"/>
      <c r="C217" s="43"/>
      <c r="D217" s="39"/>
      <c r="E217" s="41"/>
      <c r="F217" s="40"/>
      <c r="G217" s="44"/>
      <c r="H217" s="5"/>
    </row>
    <row r="218" spans="2:8" customFormat="1">
      <c r="B218" s="38"/>
      <c r="C218" s="43"/>
      <c r="D218" s="39"/>
      <c r="E218" s="40"/>
      <c r="F218" s="40"/>
      <c r="G218" s="44"/>
      <c r="H218" s="5"/>
    </row>
    <row r="219" spans="2:8" customFormat="1">
      <c r="B219" s="1"/>
      <c r="C219" s="43"/>
      <c r="D219" s="43"/>
      <c r="E219" s="40"/>
      <c r="F219" s="40"/>
      <c r="G219" s="44"/>
      <c r="H219" s="5"/>
    </row>
    <row r="220" spans="2:8" customFormat="1">
      <c r="B220" s="1"/>
      <c r="C220" s="35" t="s">
        <v>13</v>
      </c>
      <c r="D220" s="35"/>
      <c r="E220" s="37"/>
      <c r="F220" s="37">
        <f>F217+F218</f>
        <v>0</v>
      </c>
      <c r="G220" s="143">
        <f>ROUND(SUM(G217:G218),0)</f>
        <v>0</v>
      </c>
      <c r="H220" s="5"/>
    </row>
    <row r="221" spans="2:8" customFormat="1">
      <c r="B221" s="135"/>
      <c r="C221" s="135"/>
      <c r="D221" s="135"/>
      <c r="E221" s="135"/>
      <c r="F221" s="135"/>
      <c r="G221" s="135"/>
      <c r="H221" s="5"/>
    </row>
    <row r="222" spans="2:8" customFormat="1">
      <c r="B222" s="10" t="s">
        <v>695</v>
      </c>
      <c r="E222" s="6"/>
      <c r="F222" s="6"/>
      <c r="G222" s="6"/>
      <c r="H222" s="6"/>
    </row>
    <row r="223" spans="2:8" customFormat="1">
      <c r="B223" s="36" t="s">
        <v>73</v>
      </c>
      <c r="C223" s="35" t="s">
        <v>16</v>
      </c>
      <c r="D223" s="35" t="s">
        <v>0</v>
      </c>
      <c r="E223" s="37" t="s">
        <v>2</v>
      </c>
      <c r="F223" s="37" t="s">
        <v>3</v>
      </c>
      <c r="G223" s="37" t="s">
        <v>4</v>
      </c>
      <c r="H223" s="6"/>
    </row>
    <row r="224" spans="2:8" customFormat="1">
      <c r="B224" s="38">
        <v>45017</v>
      </c>
      <c r="C224" s="43" t="s">
        <v>1637</v>
      </c>
      <c r="D224" s="39" t="s">
        <v>1729</v>
      </c>
      <c r="E224" s="41">
        <v>33</v>
      </c>
      <c r="F224" s="141">
        <v>33</v>
      </c>
      <c r="G224" s="44">
        <v>6.6</v>
      </c>
      <c r="H224" s="76"/>
    </row>
    <row r="225" spans="2:11" customFormat="1">
      <c r="B225" s="38">
        <v>45017</v>
      </c>
      <c r="C225" s="43" t="s">
        <v>460</v>
      </c>
      <c r="D225" s="39" t="s">
        <v>1743</v>
      </c>
      <c r="E225" s="41">
        <v>2547</v>
      </c>
      <c r="F225" s="141">
        <v>2547</v>
      </c>
      <c r="G225" s="44">
        <v>509.4</v>
      </c>
      <c r="H225" s="76"/>
    </row>
    <row r="226" spans="2:11" customFormat="1">
      <c r="B226" s="38">
        <v>45035</v>
      </c>
      <c r="C226" s="43" t="s">
        <v>970</v>
      </c>
      <c r="D226" s="39" t="s">
        <v>1799</v>
      </c>
      <c r="E226" s="41">
        <v>19.88</v>
      </c>
      <c r="F226" s="141">
        <v>19.88</v>
      </c>
      <c r="G226" s="44">
        <v>3.97</v>
      </c>
      <c r="H226" s="76"/>
    </row>
    <row r="227" spans="2:11" customFormat="1">
      <c r="B227" s="38"/>
      <c r="C227" s="43"/>
      <c r="D227" s="39"/>
      <c r="E227" s="41"/>
      <c r="F227" s="141">
        <f t="shared" ref="F227" si="17">E227</f>
        <v>0</v>
      </c>
      <c r="G227" s="44"/>
      <c r="H227" s="76"/>
    </row>
    <row r="228" spans="2:11" customFormat="1" hidden="1" outlineLevel="1">
      <c r="B228" s="38"/>
      <c r="C228" s="43"/>
      <c r="D228" s="43"/>
      <c r="E228" s="41"/>
      <c r="F228" s="40"/>
      <c r="G228" s="44"/>
      <c r="H228" s="76"/>
      <c r="K228" s="13">
        <f>F235-F54</f>
        <v>0</v>
      </c>
    </row>
    <row r="229" spans="2:11" customFormat="1" hidden="1" outlineLevel="1">
      <c r="B229" s="38"/>
      <c r="C229" s="43"/>
      <c r="D229" s="43"/>
      <c r="E229" s="41"/>
      <c r="F229" s="40"/>
      <c r="G229" s="44"/>
      <c r="H229" s="76"/>
    </row>
    <row r="230" spans="2:11" customFormat="1" hidden="1" outlineLevel="1">
      <c r="B230" s="38"/>
      <c r="C230" s="43"/>
      <c r="D230" s="43"/>
      <c r="E230" s="41"/>
      <c r="F230" s="132"/>
      <c r="G230" s="44"/>
      <c r="H230" s="76"/>
    </row>
    <row r="231" spans="2:11" customFormat="1" hidden="1" outlineLevel="1">
      <c r="B231" s="38"/>
      <c r="C231" s="43"/>
      <c r="D231" s="43"/>
      <c r="E231" s="41"/>
      <c r="F231" s="40"/>
      <c r="G231" s="44"/>
      <c r="H231" s="76"/>
    </row>
    <row r="232" spans="2:11" customFormat="1" hidden="1" outlineLevel="1">
      <c r="B232" s="38"/>
      <c r="C232" s="43"/>
      <c r="D232" s="43"/>
      <c r="E232" s="41"/>
      <c r="F232" s="40"/>
      <c r="G232" s="44"/>
      <c r="H232" s="76"/>
    </row>
    <row r="233" spans="2:11" customFormat="1" hidden="1" outlineLevel="1">
      <c r="B233" s="38"/>
      <c r="C233" s="146"/>
      <c r="D233" s="38"/>
      <c r="E233" s="40"/>
      <c r="F233" s="40"/>
      <c r="G233" s="40"/>
      <c r="H233" s="76"/>
    </row>
    <row r="234" spans="2:11" customFormat="1" hidden="1" outlineLevel="1">
      <c r="B234" s="38"/>
      <c r="C234" s="43"/>
      <c r="D234" s="43"/>
      <c r="E234" s="40"/>
      <c r="F234" s="41"/>
      <c r="G234" s="44"/>
      <c r="H234" s="76"/>
      <c r="J234" s="9"/>
    </row>
    <row r="235" spans="2:11" customFormat="1" collapsed="1">
      <c r="B235" s="1"/>
      <c r="C235" s="35" t="s">
        <v>13</v>
      </c>
      <c r="D235" s="35"/>
      <c r="E235" s="37"/>
      <c r="F235" s="37">
        <f>SUM(F224:F234)</f>
        <v>2599.88</v>
      </c>
      <c r="G235" s="143">
        <f>SUM(G224:G234)</f>
        <v>519.97</v>
      </c>
      <c r="H235" s="6"/>
      <c r="K235" t="s">
        <v>303</v>
      </c>
    </row>
    <row r="236" spans="2:11" customFormat="1" ht="15.75" thickBot="1">
      <c r="B236" s="1"/>
      <c r="E236" s="13"/>
      <c r="F236" s="13"/>
      <c r="G236" s="13"/>
      <c r="H236" s="13"/>
    </row>
    <row r="237" spans="2:11" customFormat="1" ht="15.75" thickBot="1">
      <c r="B237" s="191" t="s">
        <v>285</v>
      </c>
      <c r="C237" s="192"/>
      <c r="D237" s="192"/>
      <c r="E237" s="20"/>
      <c r="F237" s="20"/>
      <c r="G237" s="169">
        <f>ROUND(G130+G196+G208+G220+G235,0)</f>
        <v>33820</v>
      </c>
      <c r="H237" s="79"/>
      <c r="I237" s="6" t="s">
        <v>286</v>
      </c>
    </row>
    <row r="238" spans="2:11" customFormat="1" ht="15.75" thickBot="1">
      <c r="B238" s="1"/>
      <c r="E238" s="13"/>
      <c r="F238" s="13"/>
      <c r="G238" s="13"/>
      <c r="H238" s="13"/>
      <c r="J238" s="12"/>
    </row>
    <row r="239" spans="2:11" customFormat="1" ht="15.75" thickBot="1">
      <c r="B239" s="188" t="s">
        <v>1716</v>
      </c>
      <c r="C239" s="189"/>
      <c r="D239" s="189"/>
      <c r="E239" s="189"/>
      <c r="F239" s="189"/>
      <c r="G239" s="190"/>
      <c r="H239" s="5"/>
    </row>
    <row r="240" spans="2:11" customFormat="1">
      <c r="B240" s="3" t="s">
        <v>933</v>
      </c>
      <c r="E240" s="6"/>
      <c r="F240" s="6"/>
      <c r="G240" s="6"/>
      <c r="H240" s="6"/>
    </row>
    <row r="241" spans="2:11" customFormat="1">
      <c r="B241" s="36" t="s">
        <v>73</v>
      </c>
      <c r="C241" s="35" t="s">
        <v>16</v>
      </c>
      <c r="D241" s="35" t="s">
        <v>0</v>
      </c>
      <c r="E241" s="37" t="s">
        <v>2</v>
      </c>
      <c r="F241" s="37" t="s">
        <v>3</v>
      </c>
      <c r="G241" s="37" t="s">
        <v>4</v>
      </c>
      <c r="H241" s="6"/>
    </row>
    <row r="242" spans="2:11" customFormat="1">
      <c r="B242" s="38"/>
      <c r="C242" s="39"/>
      <c r="E242" s="40"/>
      <c r="F242" s="141"/>
      <c r="G242" s="40"/>
      <c r="H242" s="74"/>
    </row>
    <row r="243" spans="2:11" customFormat="1">
      <c r="B243" s="38"/>
      <c r="C243" s="146"/>
      <c r="D243" s="38"/>
      <c r="E243" s="40"/>
      <c r="F243" s="40"/>
      <c r="G243" s="40"/>
      <c r="H243" s="74"/>
    </row>
    <row r="244" spans="2:11" customFormat="1">
      <c r="B244" s="8"/>
      <c r="C244" s="35" t="s">
        <v>12</v>
      </c>
      <c r="D244" s="35"/>
      <c r="E244" s="46">
        <f>SUM(E242:E243)</f>
        <v>0</v>
      </c>
      <c r="F244" s="46">
        <f>ROUND(SUM(F242:F243),0)</f>
        <v>0</v>
      </c>
      <c r="G244" s="142">
        <f>SUM(G242:G243)</f>
        <v>0</v>
      </c>
      <c r="H244" s="75"/>
      <c r="K244" t="s">
        <v>302</v>
      </c>
    </row>
    <row r="245" spans="2:11" customFormat="1" ht="15.75" thickBot="1">
      <c r="B245" s="8"/>
      <c r="C245" s="3"/>
      <c r="D245" s="3"/>
      <c r="E245" s="51"/>
      <c r="F245" s="51"/>
      <c r="G245" s="158"/>
      <c r="H245" s="75"/>
    </row>
    <row r="246" spans="2:11" customFormat="1" ht="15.75" thickBot="1">
      <c r="B246" s="191" t="s">
        <v>1717</v>
      </c>
      <c r="C246" s="192"/>
      <c r="D246" s="192"/>
      <c r="E246" s="20"/>
      <c r="F246" s="20"/>
      <c r="G246" s="21">
        <f>ROUND(G244,0)</f>
        <v>0</v>
      </c>
      <c r="H246" s="75"/>
      <c r="I246" s="6"/>
    </row>
    <row r="247" spans="2:11" customFormat="1">
      <c r="B247" s="8"/>
      <c r="C247" s="3"/>
      <c r="D247" s="3"/>
      <c r="E247" s="51"/>
      <c r="F247" s="51"/>
      <c r="G247" s="158"/>
      <c r="H247" s="75"/>
    </row>
    <row r="248" spans="2:11" customFormat="1">
      <c r="B248" s="1"/>
      <c r="C248" s="3" t="s">
        <v>8</v>
      </c>
      <c r="D248" s="3"/>
      <c r="E248" s="6"/>
      <c r="F248" s="6"/>
      <c r="G248" s="6">
        <f>'03-2023'!G261</f>
        <v>8145</v>
      </c>
      <c r="H248" s="6"/>
      <c r="I248" s="6" t="s">
        <v>289</v>
      </c>
      <c r="J248" s="9"/>
    </row>
    <row r="249" spans="2:11" customFormat="1" ht="15.75" thickBot="1">
      <c r="B249" s="1"/>
      <c r="C249" s="3"/>
      <c r="D249" s="3"/>
      <c r="E249" s="6"/>
      <c r="F249" s="6"/>
      <c r="G249" s="6"/>
      <c r="H249" s="6"/>
      <c r="J249" s="9"/>
    </row>
    <row r="250" spans="2:11" customFormat="1" ht="15.75" thickBot="1">
      <c r="B250" s="198" t="s">
        <v>287</v>
      </c>
      <c r="C250" s="199"/>
      <c r="D250" s="147"/>
      <c r="E250" s="103"/>
      <c r="F250" s="103"/>
      <c r="G250" s="104">
        <f>G101+G237+G246+G248</f>
        <v>41965</v>
      </c>
      <c r="H250" s="79"/>
      <c r="I250" s="6" t="s">
        <v>288</v>
      </c>
    </row>
    <row r="251" spans="2:11" customFormat="1">
      <c r="B251" s="1"/>
      <c r="C251" s="3"/>
      <c r="D251" s="3"/>
      <c r="E251" s="6"/>
      <c r="F251" s="6"/>
      <c r="G251" s="6"/>
      <c r="H251" s="6"/>
    </row>
    <row r="252" spans="2:11" customFormat="1">
      <c r="B252" s="1"/>
      <c r="C252" s="3" t="s">
        <v>250</v>
      </c>
      <c r="D252" s="3"/>
      <c r="E252" s="6"/>
      <c r="F252" s="6"/>
      <c r="G252" s="16">
        <f>IF((G77-G250)&gt;0,(G77-G250),0)</f>
        <v>0</v>
      </c>
      <c r="H252" s="85"/>
      <c r="I252" s="6" t="s">
        <v>290</v>
      </c>
    </row>
    <row r="253" spans="2:11" customFormat="1">
      <c r="B253" s="1"/>
      <c r="C253" s="3"/>
      <c r="D253" s="3"/>
      <c r="E253" s="6"/>
      <c r="F253" s="6"/>
      <c r="G253" s="6"/>
      <c r="H253" s="6"/>
    </row>
    <row r="254" spans="2:11" customFormat="1">
      <c r="B254" s="1"/>
      <c r="C254" s="3" t="s">
        <v>9</v>
      </c>
      <c r="D254" s="3"/>
      <c r="E254" s="6"/>
      <c r="F254" s="6"/>
      <c r="G254" s="16">
        <f>IF((G77-G250)&lt;0,-(G77-G250),0)</f>
        <v>40452</v>
      </c>
      <c r="H254" s="85"/>
      <c r="I254" s="6" t="s">
        <v>291</v>
      </c>
    </row>
    <row r="256" spans="2:11" customFormat="1">
      <c r="B256" s="1"/>
      <c r="C256" s="3" t="s">
        <v>251</v>
      </c>
      <c r="D256" s="3"/>
      <c r="E256" s="13"/>
      <c r="F256" s="13"/>
      <c r="G256" s="6">
        <v>40452</v>
      </c>
      <c r="H256" s="6"/>
      <c r="I256" s="6" t="s">
        <v>292</v>
      </c>
    </row>
    <row r="257" spans="2:9" customFormat="1">
      <c r="B257" s="1"/>
      <c r="C257" s="3"/>
      <c r="D257" s="3"/>
      <c r="E257" s="13"/>
      <c r="F257" s="13"/>
      <c r="G257" s="6"/>
      <c r="H257" s="6"/>
    </row>
    <row r="258" spans="2:9" customFormat="1">
      <c r="B258" s="1"/>
      <c r="C258" s="3" t="s">
        <v>252</v>
      </c>
      <c r="D258" s="3"/>
      <c r="E258" s="13"/>
      <c r="F258" s="13"/>
      <c r="G258" s="6">
        <f>+G254-G256</f>
        <v>0</v>
      </c>
      <c r="H258" s="6"/>
      <c r="I258" s="6" t="s">
        <v>293</v>
      </c>
    </row>
  </sheetData>
  <autoFilter ref="B134:K176" xr:uid="{2B61A341-9AE4-4E07-A04A-7A54BAF376F4}"/>
  <mergeCells count="18">
    <mergeCell ref="B250:C250"/>
    <mergeCell ref="B67:G67"/>
    <mergeCell ref="B74:D74"/>
    <mergeCell ref="B77:E77"/>
    <mergeCell ref="B81:G81"/>
    <mergeCell ref="B90:G90"/>
    <mergeCell ref="B101:D101"/>
    <mergeCell ref="B198:G198"/>
    <mergeCell ref="B212:G212"/>
    <mergeCell ref="B237:D237"/>
    <mergeCell ref="B239:G239"/>
    <mergeCell ref="B246:D246"/>
    <mergeCell ref="B65:D65"/>
    <mergeCell ref="B4:G4"/>
    <mergeCell ref="B6:G6"/>
    <mergeCell ref="B21:G21"/>
    <mergeCell ref="B31:G31"/>
    <mergeCell ref="B37:G37"/>
  </mergeCells>
  <pageMargins left="0.7" right="0.7" top="0.75" bottom="0.75" header="0.3" footer="0.3"/>
  <pageSetup paperSize="9" scale="3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4B45F-33F2-4AA8-B989-E06431DE422F}">
  <sheetPr filterMode="1"/>
  <dimension ref="A1:N268"/>
  <sheetViews>
    <sheetView showGridLines="0" zoomScale="90" zoomScaleNormal="90" zoomScaleSheetLayoutView="80" workbookViewId="0">
      <pane ySplit="8" topLeftCell="A9" activePane="bottomLeft" state="frozen"/>
      <selection pane="bottomLeft" activeCell="C64" sqref="C64"/>
    </sheetView>
  </sheetViews>
  <sheetFormatPr defaultColWidth="11.42578125" defaultRowHeight="15" outlineLevelRow="1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45017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/>
      <c r="C9" s="69" t="s">
        <v>110</v>
      </c>
      <c r="D9" s="38"/>
      <c r="E9" s="40"/>
      <c r="F9" s="148">
        <v>49865.304239999998</v>
      </c>
      <c r="G9" s="41"/>
    </row>
    <row r="10" spans="2:11">
      <c r="B10" s="53"/>
      <c r="C10" s="39" t="s">
        <v>297</v>
      </c>
      <c r="D10" s="106"/>
      <c r="E10" s="40"/>
      <c r="F10" s="148">
        <v>149595.91271999996</v>
      </c>
      <c r="G10" s="41"/>
    </row>
    <row r="11" spans="2:11">
      <c r="B11" s="53"/>
      <c r="C11" s="69" t="s">
        <v>564</v>
      </c>
      <c r="D11" s="106"/>
      <c r="E11" s="40"/>
      <c r="F11" s="148">
        <v>299191.82543999993</v>
      </c>
      <c r="G11" s="41"/>
    </row>
    <row r="12" spans="2:11" hidden="1" outlineLevel="1">
      <c r="B12" s="53"/>
      <c r="C12" s="69"/>
      <c r="D12" s="106"/>
      <c r="E12" s="40"/>
      <c r="F12" s="148"/>
      <c r="G12" s="41"/>
    </row>
    <row r="13" spans="2:11" hidden="1" outlineLevel="1">
      <c r="B13" s="53"/>
      <c r="C13" s="39"/>
      <c r="D13" s="106"/>
      <c r="E13" s="40"/>
      <c r="F13" s="41"/>
      <c r="G13" s="41"/>
    </row>
    <row r="14" spans="2:11" hidden="1" outlineLevel="1">
      <c r="B14" s="53"/>
      <c r="C14" s="39"/>
      <c r="D14" s="106"/>
      <c r="E14" s="40"/>
      <c r="F14" s="41"/>
      <c r="G14" s="41"/>
    </row>
    <row r="15" spans="2:11" hidden="1" outlineLevel="1">
      <c r="B15" s="53"/>
      <c r="C15" s="39"/>
      <c r="D15" s="106"/>
      <c r="E15" s="40"/>
      <c r="F15" s="41"/>
      <c r="G15" s="41"/>
    </row>
    <row r="16" spans="2:11" hidden="1" outlineLevel="1">
      <c r="B16" s="53"/>
      <c r="C16" s="69"/>
      <c r="D16" s="106"/>
      <c r="E16" s="40"/>
      <c r="F16" s="148"/>
      <c r="G16" s="41"/>
    </row>
    <row r="17" spans="1:13" hidden="1" outlineLevel="1">
      <c r="B17" s="53"/>
      <c r="C17" s="69"/>
      <c r="D17" s="106"/>
      <c r="E17" s="40"/>
      <c r="F17" s="148"/>
      <c r="G17" s="41"/>
    </row>
    <row r="18" spans="1:13" hidden="1" outlineLevel="1">
      <c r="B18" s="53"/>
      <c r="C18" s="39"/>
      <c r="D18" s="106"/>
      <c r="E18" s="40"/>
      <c r="F18" s="41"/>
      <c r="G18" s="41"/>
    </row>
    <row r="19" spans="1:13" s="123" customFormat="1" collapsed="1">
      <c r="A19" s="3"/>
      <c r="B19" s="8"/>
      <c r="C19" s="35" t="s">
        <v>12</v>
      </c>
      <c r="D19" s="35"/>
      <c r="E19" s="37"/>
      <c r="F19" s="37">
        <f>ROUND(SUM(F9:F18),0)</f>
        <v>498653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>
        <v>45047</v>
      </c>
      <c r="C24" s="39" t="s">
        <v>625</v>
      </c>
      <c r="D24" t="s">
        <v>1836</v>
      </c>
      <c r="E24" s="41">
        <f>_xlfn.XLOOKUP(D24,'401 05-2023'!G:G,'401 05-2023'!J:J)</f>
        <v>20340</v>
      </c>
      <c r="F24" s="141">
        <f>E24</f>
        <v>20340</v>
      </c>
      <c r="G24" s="40">
        <v>4068</v>
      </c>
      <c r="H24" s="74"/>
      <c r="I24" s="52">
        <f>F24*0.2</f>
        <v>4068</v>
      </c>
      <c r="J24" s="134"/>
    </row>
    <row r="25" spans="1:13">
      <c r="B25" s="38">
        <v>45052</v>
      </c>
      <c r="C25" s="39" t="s">
        <v>468</v>
      </c>
      <c r="D25" s="38" t="s">
        <v>1837</v>
      </c>
      <c r="E25" s="41">
        <f>_xlfn.XLOOKUP(D25,'401 05-2023'!G:G,'401 05-2023'!J:J)</f>
        <v>1654.81</v>
      </c>
      <c r="F25" s="141">
        <f t="shared" ref="F25:F26" si="0">E25</f>
        <v>1654.81</v>
      </c>
      <c r="G25" s="40">
        <v>330.96</v>
      </c>
      <c r="H25" s="74"/>
      <c r="I25" s="52">
        <f t="shared" ref="I25:I26" si="1">F25*0.2</f>
        <v>330.96199999999999</v>
      </c>
      <c r="J25" s="134"/>
    </row>
    <row r="26" spans="1:13">
      <c r="B26" s="38"/>
      <c r="C26" s="39"/>
      <c r="D26" s="38"/>
      <c r="E26" s="41"/>
      <c r="F26" s="141">
        <f t="shared" si="0"/>
        <v>0</v>
      </c>
      <c r="G26" s="40"/>
      <c r="H26" s="74"/>
      <c r="I26" s="52">
        <f t="shared" si="1"/>
        <v>0</v>
      </c>
      <c r="J26" s="134"/>
    </row>
    <row r="27" spans="1:13" hidden="1" outlineLevel="1">
      <c r="B27" s="38"/>
      <c r="C27" s="39"/>
      <c r="D27" s="38"/>
      <c r="E27" s="41">
        <f>_xlfn.XLOOKUP(D27,'401 04-23'!G:G,'401 04-23'!J:J)</f>
        <v>0</v>
      </c>
      <c r="F27" s="141"/>
      <c r="G27" s="40"/>
      <c r="H27" s="74"/>
      <c r="J27">
        <f t="shared" ref="J27" si="2">+F27*0.2</f>
        <v>0</v>
      </c>
    </row>
    <row r="28" spans="1:13" hidden="1" outlineLevel="1">
      <c r="B28" s="45"/>
      <c r="C28" s="39"/>
      <c r="D28" s="39"/>
      <c r="E28" s="41">
        <f>_xlfn.XLOOKUP(D28,'401 04-23'!G:G,'401 04-23'!J:J)</f>
        <v>0</v>
      </c>
      <c r="F28" s="41"/>
      <c r="G28" s="41"/>
    </row>
    <row r="29" spans="1:13" collapsed="1">
      <c r="B29" s="8"/>
      <c r="C29" s="35" t="s">
        <v>12</v>
      </c>
      <c r="D29" s="35"/>
      <c r="E29" s="46">
        <f>SUM(E28:E28)</f>
        <v>0</v>
      </c>
      <c r="F29" s="86">
        <f>ROUND(SUM(F24:F28),0)</f>
        <v>21995</v>
      </c>
      <c r="G29" s="142">
        <f>SUM(G24:G28)</f>
        <v>4398.96</v>
      </c>
      <c r="H29" s="75"/>
      <c r="I29" s="6" t="s">
        <v>299</v>
      </c>
      <c r="K29" t="s">
        <v>302</v>
      </c>
    </row>
    <row r="30" spans="1:13" ht="15.75" thickBot="1">
      <c r="B30" s="8"/>
      <c r="C30" s="3"/>
      <c r="D30" s="3"/>
      <c r="E30" s="51"/>
      <c r="F30" s="51"/>
      <c r="G30" s="51"/>
      <c r="H30" s="75"/>
    </row>
    <row r="31" spans="1:13" ht="15.75" thickBot="1">
      <c r="B31" s="188" t="s">
        <v>78</v>
      </c>
      <c r="C31" s="189"/>
      <c r="D31" s="189"/>
      <c r="E31" s="189"/>
      <c r="F31" s="189"/>
      <c r="G31" s="190"/>
      <c r="H31" s="5"/>
    </row>
    <row r="32" spans="1:13">
      <c r="B32" s="3" t="s">
        <v>77</v>
      </c>
      <c r="E32" s="6"/>
      <c r="F32" s="6"/>
      <c r="G32" s="6"/>
      <c r="H32" s="6"/>
    </row>
    <row r="33" spans="1:13">
      <c r="B33" s="36" t="s">
        <v>73</v>
      </c>
      <c r="C33" s="35" t="s">
        <v>16</v>
      </c>
      <c r="D33" s="35" t="s">
        <v>0</v>
      </c>
      <c r="E33" s="37" t="s">
        <v>2</v>
      </c>
      <c r="F33" s="37" t="s">
        <v>3</v>
      </c>
      <c r="G33" s="37" t="s">
        <v>4</v>
      </c>
      <c r="H33" s="6"/>
      <c r="J33" s="9"/>
    </row>
    <row r="34" spans="1:13">
      <c r="B34" s="38"/>
      <c r="C34" s="38"/>
      <c r="E34" s="40"/>
      <c r="F34" s="40"/>
      <c r="G34" s="40"/>
      <c r="H34" s="74"/>
      <c r="J34" s="9"/>
    </row>
    <row r="35" spans="1:13" s="123" customFormat="1">
      <c r="A35" s="3"/>
      <c r="B35" s="8"/>
      <c r="C35" s="35" t="s">
        <v>12</v>
      </c>
      <c r="D35" s="35"/>
      <c r="E35" s="46">
        <f>SUM(E34)</f>
        <v>0</v>
      </c>
      <c r="F35" s="46">
        <f>SUM(F34)</f>
        <v>0</v>
      </c>
      <c r="G35" s="46">
        <f>ROUND(SUM(G34),0)</f>
        <v>0</v>
      </c>
      <c r="H35" s="75"/>
      <c r="I35" s="3"/>
      <c r="J35" s="3"/>
      <c r="K35">
        <v>4457100</v>
      </c>
      <c r="M35" s="3"/>
    </row>
    <row r="36" spans="1:13" customFormat="1" ht="15.75" thickBot="1">
      <c r="B36" s="1"/>
      <c r="E36" s="13"/>
      <c r="F36" s="13"/>
      <c r="G36" s="13"/>
      <c r="H36" s="13"/>
    </row>
    <row r="37" spans="1:13" customFormat="1" ht="15.75" thickBot="1">
      <c r="B37" s="188" t="s">
        <v>6</v>
      </c>
      <c r="C37" s="189"/>
      <c r="D37" s="189"/>
      <c r="E37" s="189"/>
      <c r="F37" s="189"/>
      <c r="G37" s="190"/>
      <c r="H37" s="5"/>
      <c r="J37" s="6" t="s">
        <v>687</v>
      </c>
    </row>
    <row r="38" spans="1:13" customFormat="1">
      <c r="B38" s="10" t="s">
        <v>690</v>
      </c>
      <c r="E38" s="6"/>
      <c r="F38" s="6"/>
      <c r="G38" s="6"/>
      <c r="H38" s="6"/>
    </row>
    <row r="39" spans="1:13" customFormat="1">
      <c r="B39" s="36" t="s">
        <v>73</v>
      </c>
      <c r="C39" s="35" t="s">
        <v>16</v>
      </c>
      <c r="D39" s="35" t="s">
        <v>0</v>
      </c>
      <c r="E39" s="37" t="s">
        <v>2</v>
      </c>
      <c r="F39" s="37" t="s">
        <v>3</v>
      </c>
      <c r="G39" s="37" t="s">
        <v>4</v>
      </c>
      <c r="H39" s="6"/>
    </row>
    <row r="40" spans="1:13" customFormat="1">
      <c r="B40" s="38">
        <v>45047</v>
      </c>
      <c r="C40" s="43" t="s">
        <v>393</v>
      </c>
      <c r="D40" s="39" t="s">
        <v>1855</v>
      </c>
      <c r="E40" s="41">
        <f>_xlfn.XLOOKUP(D40,'401 05-2023'!G:G,'401 05-2023'!J:J)</f>
        <v>1920</v>
      </c>
      <c r="F40" s="141">
        <f>E40</f>
        <v>1920</v>
      </c>
      <c r="G40" s="44">
        <v>384</v>
      </c>
      <c r="H40" s="76"/>
      <c r="I40" s="52">
        <f>F40*0.2</f>
        <v>384</v>
      </c>
      <c r="J40" s="134">
        <f>G40-I40</f>
        <v>0</v>
      </c>
    </row>
    <row r="41" spans="1:13" customFormat="1">
      <c r="B41" s="38">
        <v>45047</v>
      </c>
      <c r="C41" s="43" t="s">
        <v>460</v>
      </c>
      <c r="D41" s="39" t="s">
        <v>1861</v>
      </c>
      <c r="E41" s="41">
        <f>_xlfn.XLOOKUP(D41,'401 05-2023'!G:G,'401 05-2023'!J:J)</f>
        <v>2547</v>
      </c>
      <c r="F41" s="141">
        <f t="shared" ref="F41:F51" si="3">E41</f>
        <v>2547</v>
      </c>
      <c r="G41" s="44">
        <v>509.4</v>
      </c>
      <c r="H41" s="76"/>
      <c r="I41" s="52">
        <f t="shared" ref="I41:I51" si="4">F41*0.2</f>
        <v>509.40000000000003</v>
      </c>
      <c r="J41" s="134">
        <f t="shared" ref="J41:J51" si="5">G41-I41</f>
        <v>0</v>
      </c>
    </row>
    <row r="42" spans="1:13" customFormat="1">
      <c r="B42" s="38">
        <v>45047</v>
      </c>
      <c r="C42" s="43" t="s">
        <v>163</v>
      </c>
      <c r="D42" s="39" t="s">
        <v>1867</v>
      </c>
      <c r="E42" s="41">
        <f>_xlfn.XLOOKUP(D42,'401 05-2023'!G:G,'401 05-2023'!J:J)</f>
        <v>5548</v>
      </c>
      <c r="F42" s="141">
        <f t="shared" si="3"/>
        <v>5548</v>
      </c>
      <c r="G42" s="44">
        <v>1109.5999999999999</v>
      </c>
      <c r="H42" s="76"/>
      <c r="I42" s="52">
        <f t="shared" si="4"/>
        <v>1109.6000000000001</v>
      </c>
      <c r="J42" s="134">
        <f t="shared" si="5"/>
        <v>0</v>
      </c>
    </row>
    <row r="43" spans="1:13" customFormat="1">
      <c r="B43" s="38">
        <v>45047</v>
      </c>
      <c r="C43" s="43" t="s">
        <v>163</v>
      </c>
      <c r="D43" s="39" t="s">
        <v>1868</v>
      </c>
      <c r="E43" s="41">
        <f>_xlfn.XLOOKUP(D43,'401 05-2023'!G:G,'401 05-2023'!J:J)</f>
        <v>3914</v>
      </c>
      <c r="F43" s="141">
        <f t="shared" si="3"/>
        <v>3914</v>
      </c>
      <c r="G43" s="44">
        <v>782.8</v>
      </c>
      <c r="H43" s="76"/>
      <c r="I43" s="52">
        <f t="shared" si="4"/>
        <v>782.80000000000007</v>
      </c>
      <c r="J43" s="134">
        <f t="shared" si="5"/>
        <v>0</v>
      </c>
    </row>
    <row r="44" spans="1:13" customFormat="1">
      <c r="B44" s="38">
        <v>45047</v>
      </c>
      <c r="C44" s="43" t="s">
        <v>163</v>
      </c>
      <c r="D44" s="39" t="s">
        <v>1869</v>
      </c>
      <c r="E44" s="41">
        <f>_xlfn.XLOOKUP(D44,'401 05-2023'!G:G,'401 05-2023'!J:J)</f>
        <v>5700</v>
      </c>
      <c r="F44" s="141">
        <f t="shared" si="3"/>
        <v>5700</v>
      </c>
      <c r="G44" s="44">
        <v>1140</v>
      </c>
      <c r="H44" s="76"/>
      <c r="I44" s="52">
        <f t="shared" si="4"/>
        <v>1140</v>
      </c>
      <c r="J44" s="134">
        <f t="shared" si="5"/>
        <v>0</v>
      </c>
    </row>
    <row r="45" spans="1:13" customFormat="1">
      <c r="B45" s="38">
        <v>45061</v>
      </c>
      <c r="C45" s="43" t="s">
        <v>1882</v>
      </c>
      <c r="D45" s="39" t="s">
        <v>1883</v>
      </c>
      <c r="E45" s="41">
        <f>_xlfn.XLOOKUP(D45,'401 05-2023'!G:G,'401 05-2023'!J:J)</f>
        <v>1750</v>
      </c>
      <c r="F45" s="141">
        <f t="shared" si="3"/>
        <v>1750</v>
      </c>
      <c r="G45" s="44">
        <v>350</v>
      </c>
      <c r="H45" s="76"/>
      <c r="I45" s="52">
        <f t="shared" si="4"/>
        <v>350</v>
      </c>
      <c r="J45" s="134">
        <f t="shared" si="5"/>
        <v>0</v>
      </c>
    </row>
    <row r="46" spans="1:13" customFormat="1" hidden="1" outlineLevel="1">
      <c r="B46" s="38"/>
      <c r="C46" s="43"/>
      <c r="D46" s="39"/>
      <c r="E46" s="41"/>
      <c r="F46" s="141">
        <f t="shared" si="3"/>
        <v>0</v>
      </c>
      <c r="G46" s="44"/>
      <c r="H46" s="76"/>
      <c r="I46" s="52">
        <f t="shared" si="4"/>
        <v>0</v>
      </c>
      <c r="J46" s="134">
        <f t="shared" si="5"/>
        <v>0</v>
      </c>
    </row>
    <row r="47" spans="1:13" customFormat="1" hidden="1" outlineLevel="1">
      <c r="B47" s="38"/>
      <c r="C47" s="43"/>
      <c r="D47" s="39"/>
      <c r="E47" s="41"/>
      <c r="F47" s="141">
        <f t="shared" si="3"/>
        <v>0</v>
      </c>
      <c r="G47" s="44"/>
      <c r="H47" s="76"/>
      <c r="I47" s="52">
        <f t="shared" si="4"/>
        <v>0</v>
      </c>
      <c r="J47" s="134">
        <f t="shared" si="5"/>
        <v>0</v>
      </c>
    </row>
    <row r="48" spans="1:13" customFormat="1" hidden="1" outlineLevel="1">
      <c r="B48" s="38"/>
      <c r="C48" s="43"/>
      <c r="D48" s="39"/>
      <c r="E48" s="41"/>
      <c r="F48" s="141">
        <f t="shared" si="3"/>
        <v>0</v>
      </c>
      <c r="G48" s="44"/>
      <c r="H48" s="76"/>
      <c r="I48" s="52">
        <f t="shared" si="4"/>
        <v>0</v>
      </c>
      <c r="J48" s="134">
        <f t="shared" si="5"/>
        <v>0</v>
      </c>
    </row>
    <row r="49" spans="2:11" customFormat="1" hidden="1" outlineLevel="1">
      <c r="B49" s="38"/>
      <c r="C49" s="39"/>
      <c r="D49" s="39"/>
      <c r="E49" s="41"/>
      <c r="F49" s="141">
        <f t="shared" si="3"/>
        <v>0</v>
      </c>
      <c r="G49" s="40"/>
      <c r="H49" s="74"/>
      <c r="I49" s="52">
        <f>F49*0.2</f>
        <v>0</v>
      </c>
      <c r="J49" s="134">
        <f t="shared" si="5"/>
        <v>0</v>
      </c>
    </row>
    <row r="50" spans="2:11" customFormat="1" hidden="1" outlineLevel="1">
      <c r="B50" s="38"/>
      <c r="C50" s="43"/>
      <c r="D50" s="39"/>
      <c r="E50" s="41"/>
      <c r="F50" s="141">
        <f t="shared" si="3"/>
        <v>0</v>
      </c>
      <c r="G50" s="44"/>
      <c r="H50" s="76"/>
      <c r="I50" s="52">
        <f t="shared" si="4"/>
        <v>0</v>
      </c>
      <c r="J50" s="134">
        <f>G50-I50</f>
        <v>0</v>
      </c>
    </row>
    <row r="51" spans="2:11" customFormat="1" hidden="1" outlineLevel="1">
      <c r="B51" s="38"/>
      <c r="C51" s="43"/>
      <c r="D51" s="39"/>
      <c r="E51" s="41"/>
      <c r="F51" s="141">
        <f t="shared" si="3"/>
        <v>0</v>
      </c>
      <c r="G51" s="44"/>
      <c r="H51" s="76"/>
      <c r="I51" s="52">
        <f t="shared" si="4"/>
        <v>0</v>
      </c>
      <c r="J51" s="134">
        <f t="shared" si="5"/>
        <v>0</v>
      </c>
    </row>
    <row r="52" spans="2:11" customFormat="1" hidden="1" outlineLevel="1">
      <c r="B52" s="38"/>
      <c r="C52" s="43"/>
      <c r="D52" s="39"/>
      <c r="E52" s="41"/>
      <c r="F52" s="141"/>
      <c r="G52" s="44"/>
      <c r="H52" s="76"/>
      <c r="I52" s="52"/>
      <c r="J52" s="134"/>
    </row>
    <row r="53" spans="2:11" customFormat="1" hidden="1" outlineLevel="1">
      <c r="B53" s="1"/>
      <c r="C53" s="43"/>
      <c r="D53" s="43"/>
      <c r="E53" s="40"/>
      <c r="F53" s="40"/>
      <c r="G53" s="44"/>
      <c r="H53" s="76"/>
    </row>
    <row r="54" spans="2:11" customFormat="1" collapsed="1">
      <c r="B54" s="1"/>
      <c r="C54" s="35" t="s">
        <v>13</v>
      </c>
      <c r="D54" s="35"/>
      <c r="E54" s="37"/>
      <c r="F54" s="37">
        <f>SUM(F40:F52)</f>
        <v>21379</v>
      </c>
      <c r="G54" s="143">
        <f>SUM(G40:G53)</f>
        <v>4275.8</v>
      </c>
      <c r="H54" s="6"/>
      <c r="I54" s="6" t="s">
        <v>300</v>
      </c>
      <c r="K54" t="s">
        <v>303</v>
      </c>
    </row>
    <row r="55" spans="2:11" customFormat="1">
      <c r="B55" s="1"/>
      <c r="C55" s="3"/>
      <c r="D55" s="3"/>
      <c r="E55" s="6"/>
      <c r="F55" s="6"/>
      <c r="G55" s="6"/>
      <c r="H55" s="6"/>
      <c r="I55" s="6"/>
    </row>
    <row r="56" spans="2:11" customFormat="1">
      <c r="B56" s="3" t="s">
        <v>1834</v>
      </c>
      <c r="C56" s="3"/>
      <c r="D56" s="3"/>
      <c r="E56" s="6"/>
      <c r="F56" s="6"/>
      <c r="G56" s="6"/>
      <c r="H56" s="6"/>
      <c r="I56" s="6"/>
    </row>
    <row r="57" spans="2:11" customFormat="1">
      <c r="B57" s="1"/>
      <c r="C57" s="3"/>
      <c r="D57" s="3"/>
      <c r="E57" s="6"/>
      <c r="F57" s="6"/>
      <c r="G57" s="6"/>
      <c r="H57" s="6"/>
      <c r="I57" s="6"/>
    </row>
    <row r="58" spans="2:11" customFormat="1">
      <c r="B58" s="36" t="s">
        <v>73</v>
      </c>
      <c r="C58" s="35" t="s">
        <v>16</v>
      </c>
      <c r="D58" s="35" t="s">
        <v>0</v>
      </c>
      <c r="E58" s="37" t="s">
        <v>2</v>
      </c>
      <c r="F58" s="37" t="s">
        <v>3</v>
      </c>
      <c r="G58" s="37" t="s">
        <v>4</v>
      </c>
      <c r="H58" s="6"/>
      <c r="I58" s="6"/>
    </row>
    <row r="59" spans="2:11" customFormat="1">
      <c r="B59" s="38">
        <v>45062</v>
      </c>
      <c r="C59" s="43" t="s">
        <v>970</v>
      </c>
      <c r="D59" s="39" t="s">
        <v>1887</v>
      </c>
      <c r="E59" s="41">
        <f>_xlfn.XLOOKUP(D59,'401 05-2023'!G:G,'401 05-2023'!J:J)</f>
        <v>16.66</v>
      </c>
      <c r="F59" s="141">
        <f t="shared" ref="F59:F64" si="6">E59</f>
        <v>16.66</v>
      </c>
      <c r="G59" s="44">
        <v>3.32</v>
      </c>
      <c r="H59" s="76"/>
      <c r="I59" s="52">
        <f t="shared" ref="I59:I61" si="7">F59*0.2</f>
        <v>3.3320000000000003</v>
      </c>
      <c r="J59" s="134">
        <f t="shared" ref="J59:J62" si="8">G59-I59</f>
        <v>-1.2000000000000455E-2</v>
      </c>
    </row>
    <row r="60" spans="2:11" customFormat="1">
      <c r="B60" s="38">
        <v>45062</v>
      </c>
      <c r="C60" s="43" t="s">
        <v>970</v>
      </c>
      <c r="D60" s="39" t="s">
        <v>1888</v>
      </c>
      <c r="E60" s="41">
        <f>_xlfn.XLOOKUP(D60,'401 05-2023'!G:G,'401 05-2023'!J:J)</f>
        <v>20.75</v>
      </c>
      <c r="F60" s="141">
        <f t="shared" si="6"/>
        <v>20.75</v>
      </c>
      <c r="G60" s="44">
        <v>4.1500000000000004</v>
      </c>
      <c r="H60" s="76"/>
      <c r="I60" s="52">
        <f t="shared" si="7"/>
        <v>4.1500000000000004</v>
      </c>
      <c r="J60" s="134">
        <f t="shared" si="8"/>
        <v>0</v>
      </c>
    </row>
    <row r="61" spans="2:11" customFormat="1">
      <c r="B61" s="38">
        <v>45062</v>
      </c>
      <c r="C61" s="43" t="s">
        <v>970</v>
      </c>
      <c r="D61" s="39" t="s">
        <v>1889</v>
      </c>
      <c r="E61" s="41">
        <f>_xlfn.XLOOKUP(D61,'401 05-2023'!G:G,'401 05-2023'!J:J)</f>
        <v>21.11</v>
      </c>
      <c r="F61" s="141">
        <f t="shared" si="6"/>
        <v>21.11</v>
      </c>
      <c r="G61" s="44">
        <v>4.22</v>
      </c>
      <c r="H61" s="76"/>
      <c r="I61" s="52">
        <f t="shared" si="7"/>
        <v>4.2220000000000004</v>
      </c>
      <c r="J61" s="134">
        <f t="shared" si="8"/>
        <v>-2.0000000000006679E-3</v>
      </c>
    </row>
    <row r="62" spans="2:11" customFormat="1">
      <c r="B62" s="38">
        <v>45062</v>
      </c>
      <c r="C62" s="39" t="s">
        <v>970</v>
      </c>
      <c r="D62" s="39" t="s">
        <v>1890</v>
      </c>
      <c r="E62" s="41">
        <f>_xlfn.XLOOKUP(D62,'401 05-2023'!G:G,'401 05-2023'!J:J)</f>
        <v>71.64</v>
      </c>
      <c r="F62" s="141">
        <f t="shared" si="6"/>
        <v>71.64</v>
      </c>
      <c r="G62" s="40">
        <v>14.32</v>
      </c>
      <c r="H62" s="74"/>
      <c r="I62" s="52">
        <f>F62*0.2</f>
        <v>14.328000000000001</v>
      </c>
      <c r="J62" s="134">
        <f t="shared" si="8"/>
        <v>-8.0000000000008953E-3</v>
      </c>
    </row>
    <row r="63" spans="2:11" customFormat="1">
      <c r="B63" s="38">
        <v>45064</v>
      </c>
      <c r="C63" s="43" t="s">
        <v>970</v>
      </c>
      <c r="D63" s="39" t="s">
        <v>1891</v>
      </c>
      <c r="E63" s="41">
        <f>_xlfn.XLOOKUP(D63,'401 05-2023'!G:G,'401 05-2023'!J:J)</f>
        <v>26.24</v>
      </c>
      <c r="F63" s="141">
        <f t="shared" si="6"/>
        <v>26.24</v>
      </c>
      <c r="G63" s="44">
        <v>5.24</v>
      </c>
      <c r="H63" s="76"/>
      <c r="I63" s="52">
        <f t="shared" ref="I63:I64" si="9">F63*0.2</f>
        <v>5.2480000000000002</v>
      </c>
      <c r="J63" s="134">
        <f>G63-I63</f>
        <v>-8.0000000000000071E-3</v>
      </c>
    </row>
    <row r="64" spans="2:11" customFormat="1">
      <c r="B64" s="38">
        <v>45066</v>
      </c>
      <c r="C64" s="43" t="s">
        <v>970</v>
      </c>
      <c r="D64" s="39" t="s">
        <v>1893</v>
      </c>
      <c r="E64" s="41">
        <f>_xlfn.XLOOKUP(D64,'401 05-2023'!G:G,'401 05-2023'!J:J)</f>
        <v>12.08</v>
      </c>
      <c r="F64" s="141">
        <f t="shared" si="6"/>
        <v>12.08</v>
      </c>
      <c r="G64" s="44">
        <v>2.41</v>
      </c>
      <c r="H64" s="76"/>
      <c r="I64" s="52">
        <f t="shared" si="9"/>
        <v>2.4160000000000004</v>
      </c>
      <c r="J64" s="134">
        <f t="shared" ref="J64" si="10">G64-I64</f>
        <v>-6.0000000000002274E-3</v>
      </c>
    </row>
    <row r="65" spans="2:14" customFormat="1">
      <c r="B65" s="38"/>
      <c r="C65" s="43"/>
      <c r="D65" s="43"/>
      <c r="E65" s="40"/>
      <c r="F65" s="40"/>
      <c r="G65" s="44"/>
      <c r="H65" s="76"/>
    </row>
    <row r="66" spans="2:14" customFormat="1">
      <c r="B66" s="1"/>
      <c r="C66" s="35" t="s">
        <v>13</v>
      </c>
      <c r="D66" s="35"/>
      <c r="E66" s="37"/>
      <c r="F66" s="37">
        <f>SUM(F59:F65)</f>
        <v>168.48000000000002</v>
      </c>
      <c r="G66" s="143">
        <f>SUM(G59:G65)</f>
        <v>33.659999999999997</v>
      </c>
      <c r="H66" s="6"/>
      <c r="I66" s="6" t="s">
        <v>1928</v>
      </c>
      <c r="N66" t="s">
        <v>303</v>
      </c>
    </row>
    <row r="67" spans="2:14" customFormat="1" ht="16.5" customHeight="1" thickBot="1">
      <c r="B67" s="1"/>
      <c r="E67" s="13"/>
      <c r="F67" s="13"/>
      <c r="G67" s="13"/>
      <c r="H67" s="13"/>
    </row>
    <row r="68" spans="2:14" customFormat="1" ht="15.75" thickBot="1">
      <c r="B68" s="196" t="s">
        <v>1712</v>
      </c>
      <c r="C68" s="197"/>
      <c r="D68" s="197"/>
      <c r="E68" s="17"/>
      <c r="F68" s="167">
        <f>F29+F54+F35+F66</f>
        <v>43542.48</v>
      </c>
      <c r="G68" s="167">
        <f>ROUND((G29+G35+G54+G66),0)</f>
        <v>8708</v>
      </c>
      <c r="H68" s="77"/>
      <c r="I68" s="6" t="s">
        <v>304</v>
      </c>
    </row>
    <row r="69" spans="2:14" ht="15.75" thickBot="1"/>
    <row r="70" spans="2:14" ht="15.75" thickBot="1">
      <c r="B70" s="188" t="s">
        <v>1716</v>
      </c>
      <c r="C70" s="189"/>
      <c r="D70" s="189"/>
      <c r="E70" s="189"/>
      <c r="F70" s="189"/>
      <c r="G70" s="190"/>
    </row>
    <row r="71" spans="2:14">
      <c r="B71" s="3" t="s">
        <v>1709</v>
      </c>
      <c r="E71" s="6"/>
      <c r="F71" s="6"/>
      <c r="G71" s="6"/>
      <c r="H71" s="6"/>
    </row>
    <row r="72" spans="2:14">
      <c r="B72" s="36" t="s">
        <v>73</v>
      </c>
      <c r="C72" s="35" t="s">
        <v>16</v>
      </c>
      <c r="D72" s="35" t="s">
        <v>0</v>
      </c>
      <c r="E72" s="37" t="s">
        <v>2</v>
      </c>
      <c r="F72" s="37" t="s">
        <v>3</v>
      </c>
      <c r="G72" s="37" t="s">
        <v>4</v>
      </c>
      <c r="H72" s="6"/>
    </row>
    <row r="73" spans="2:14">
      <c r="B73" s="38"/>
      <c r="C73" s="39"/>
      <c r="E73" s="40"/>
      <c r="F73" s="141"/>
      <c r="G73" s="40"/>
      <c r="H73" s="74"/>
      <c r="I73" s="52">
        <f>F73*0.2</f>
        <v>0</v>
      </c>
      <c r="J73" s="134"/>
    </row>
    <row r="74" spans="2:14">
      <c r="B74" s="38"/>
      <c r="C74" s="39"/>
      <c r="D74" s="38"/>
      <c r="E74" s="40"/>
      <c r="F74" s="141"/>
      <c r="G74" s="40"/>
      <c r="H74" s="74"/>
      <c r="I74" s="52">
        <f t="shared" ref="I74" si="11">F74*0.2</f>
        <v>0</v>
      </c>
      <c r="J74" s="134"/>
    </row>
    <row r="75" spans="2:14">
      <c r="B75" s="8"/>
      <c r="C75" s="35" t="s">
        <v>12</v>
      </c>
      <c r="D75" s="35"/>
      <c r="E75" s="46">
        <f>SUM(E73:E74)</f>
        <v>0</v>
      </c>
      <c r="F75" s="86">
        <f>ROUND(SUM(F73:F74),0)</f>
        <v>0</v>
      </c>
      <c r="G75" s="142">
        <f>SUM(G73:G74)</f>
        <v>0</v>
      </c>
      <c r="H75" s="75"/>
      <c r="I75" s="6" t="s">
        <v>1710</v>
      </c>
      <c r="K75" t="s">
        <v>302</v>
      </c>
    </row>
    <row r="76" spans="2:14" ht="15.75" thickBot="1"/>
    <row r="77" spans="2:14" ht="15.75" thickBot="1">
      <c r="B77" s="196" t="s">
        <v>1715</v>
      </c>
      <c r="C77" s="197"/>
      <c r="D77" s="197"/>
      <c r="E77" s="17"/>
      <c r="F77" s="167">
        <f>F75</f>
        <v>0</v>
      </c>
      <c r="G77" s="19">
        <f>ROUND((G75),0)</f>
        <v>0</v>
      </c>
      <c r="I77" s="6" t="s">
        <v>1711</v>
      </c>
    </row>
    <row r="78" spans="2:14" customFormat="1">
      <c r="B78" s="162"/>
      <c r="C78" s="162"/>
      <c r="D78" s="162"/>
      <c r="E78" s="163"/>
      <c r="F78" s="77"/>
      <c r="G78" s="77"/>
      <c r="H78" s="13"/>
      <c r="I78" s="6"/>
    </row>
    <row r="79" spans="2:14" customFormat="1" ht="15.75" customHeight="1" thickBot="1">
      <c r="B79" s="164"/>
      <c r="C79" s="164"/>
      <c r="D79" s="164"/>
      <c r="E79" s="165"/>
      <c r="F79" s="166"/>
      <c r="G79" s="166"/>
      <c r="H79" s="13"/>
    </row>
    <row r="80" spans="2:14" customFormat="1" ht="15.75" customHeight="1" thickBot="1">
      <c r="B80" s="196" t="s">
        <v>1714</v>
      </c>
      <c r="C80" s="197"/>
      <c r="D80" s="197"/>
      <c r="E80" s="197"/>
      <c r="F80" s="168">
        <f>ROUND((F68+F77),0)</f>
        <v>43542</v>
      </c>
      <c r="G80" s="167">
        <f>G68+G77</f>
        <v>8708</v>
      </c>
      <c r="H80" s="13"/>
      <c r="I80" s="6" t="s">
        <v>1713</v>
      </c>
    </row>
    <row r="81" spans="1:13" customFormat="1" ht="15.75" customHeight="1">
      <c r="B81" s="164"/>
      <c r="C81" s="164"/>
      <c r="D81" s="164"/>
      <c r="E81" s="165"/>
      <c r="F81" s="166"/>
      <c r="G81" s="166"/>
      <c r="H81" s="13"/>
    </row>
    <row r="82" spans="1:13" customFormat="1" ht="5.25" customHeight="1" thickBot="1">
      <c r="A82" s="159"/>
      <c r="B82" s="160"/>
      <c r="C82" s="160"/>
      <c r="D82" s="161"/>
      <c r="E82" s="161"/>
      <c r="F82" s="161"/>
      <c r="G82" s="161"/>
      <c r="H82" s="159"/>
      <c r="I82" s="160"/>
      <c r="J82" s="160"/>
      <c r="K82" s="161"/>
      <c r="L82" s="161"/>
      <c r="M82" s="161"/>
    </row>
    <row r="83" spans="1:13" customFormat="1" ht="15.75" thickBot="1">
      <c r="B83" s="1"/>
      <c r="E83" s="13"/>
      <c r="F83" s="13"/>
      <c r="G83" s="13"/>
      <c r="H83" s="13"/>
    </row>
    <row r="84" spans="1:13" customFormat="1" ht="15.75" thickBot="1">
      <c r="B84" s="188" t="s">
        <v>11</v>
      </c>
      <c r="C84" s="189"/>
      <c r="D84" s="189"/>
      <c r="E84" s="189"/>
      <c r="F84" s="189"/>
      <c r="G84" s="190"/>
      <c r="H84" s="5"/>
    </row>
    <row r="85" spans="1:13" customFormat="1">
      <c r="B85" s="54"/>
      <c r="C85" s="54"/>
      <c r="D85" s="54"/>
      <c r="E85" s="54"/>
      <c r="F85" s="54"/>
      <c r="G85" s="54"/>
      <c r="H85" s="5"/>
    </row>
    <row r="86" spans="1:13" customFormat="1">
      <c r="B86" s="3" t="s">
        <v>696</v>
      </c>
      <c r="C86" s="54"/>
      <c r="D86" s="54"/>
      <c r="E86" s="54"/>
      <c r="F86" s="54"/>
      <c r="G86" s="54"/>
      <c r="H86" s="5"/>
    </row>
    <row r="87" spans="1:13" customFormat="1">
      <c r="B87" s="54"/>
      <c r="C87" s="54"/>
      <c r="D87" s="54"/>
      <c r="E87" s="54"/>
      <c r="F87" s="54"/>
      <c r="G87" s="54"/>
      <c r="H87" s="5"/>
    </row>
    <row r="88" spans="1:13" customFormat="1">
      <c r="B88" s="36" t="s">
        <v>73</v>
      </c>
      <c r="C88" s="35" t="s">
        <v>16</v>
      </c>
      <c r="D88" s="35" t="s">
        <v>0</v>
      </c>
      <c r="E88" s="37" t="s">
        <v>2</v>
      </c>
      <c r="F88" s="37" t="s">
        <v>3</v>
      </c>
      <c r="G88" s="37" t="s">
        <v>4</v>
      </c>
      <c r="H88" s="6"/>
    </row>
    <row r="89" spans="1:13" customFormat="1">
      <c r="B89" s="72"/>
      <c r="C89" s="72"/>
      <c r="D89" s="96"/>
      <c r="E89" s="41"/>
      <c r="F89" s="40">
        <f>E89/1.2</f>
        <v>0</v>
      </c>
      <c r="G89" s="91"/>
      <c r="H89" s="76"/>
      <c r="I89" s="13">
        <f>F89*0.2</f>
        <v>0</v>
      </c>
      <c r="J89" s="13">
        <f>G89-I89</f>
        <v>0</v>
      </c>
    </row>
    <row r="90" spans="1:13" customFormat="1">
      <c r="A90" t="s">
        <v>1073</v>
      </c>
      <c r="B90" s="102"/>
      <c r="C90" s="39"/>
      <c r="D90" s="55"/>
      <c r="E90" s="41">
        <f>F90*1.2</f>
        <v>0</v>
      </c>
      <c r="F90" s="40">
        <f>G90/0.2</f>
        <v>0</v>
      </c>
      <c r="G90" s="44"/>
      <c r="H90" s="76"/>
    </row>
    <row r="91" spans="1:13" customFormat="1">
      <c r="B91" s="54"/>
      <c r="C91" s="35" t="s">
        <v>12</v>
      </c>
      <c r="D91" s="35"/>
      <c r="E91" s="46">
        <f>SUM(E89:E90)</f>
        <v>0</v>
      </c>
      <c r="F91" s="46">
        <f>SUM(F89:F90)</f>
        <v>0</v>
      </c>
      <c r="G91" s="46">
        <f>SUM(G89:G90)</f>
        <v>0</v>
      </c>
      <c r="H91" s="75"/>
      <c r="I91">
        <v>445620</v>
      </c>
    </row>
    <row r="92" spans="1:13" customFormat="1" ht="15.75" thickBot="1">
      <c r="B92" s="54"/>
      <c r="C92" s="3"/>
      <c r="D92" s="3"/>
      <c r="E92" s="51"/>
      <c r="F92" s="51"/>
      <c r="G92" s="51"/>
      <c r="H92" s="75"/>
      <c r="I92" s="6"/>
    </row>
    <row r="93" spans="1:13" customFormat="1" ht="15.75" thickBot="1">
      <c r="B93" s="188" t="s">
        <v>6</v>
      </c>
      <c r="C93" s="189"/>
      <c r="D93" s="189"/>
      <c r="E93" s="189"/>
      <c r="F93" s="189"/>
      <c r="G93" s="190"/>
      <c r="H93" s="75"/>
      <c r="I93" s="6"/>
    </row>
    <row r="94" spans="1:13" customFormat="1">
      <c r="B94" s="54"/>
      <c r="C94" s="3"/>
      <c r="D94" s="3"/>
      <c r="E94" s="51"/>
      <c r="F94" s="51"/>
      <c r="G94" s="51"/>
      <c r="H94" s="75"/>
      <c r="I94" s="6"/>
    </row>
    <row r="95" spans="1:13" customFormat="1">
      <c r="B95" s="3" t="s">
        <v>697</v>
      </c>
      <c r="C95" s="3"/>
      <c r="D95" s="3"/>
      <c r="E95" s="6"/>
      <c r="F95" s="6"/>
      <c r="G95" s="6"/>
      <c r="H95" s="75"/>
      <c r="I95" s="6"/>
    </row>
    <row r="96" spans="1:13" customFormat="1">
      <c r="B96" s="1"/>
      <c r="C96" s="3"/>
      <c r="D96" s="3"/>
      <c r="E96" s="6"/>
      <c r="F96" s="6"/>
      <c r="G96" s="6"/>
      <c r="H96" s="75"/>
      <c r="I96" s="6"/>
    </row>
    <row r="97" spans="2:11" customFormat="1">
      <c r="B97" s="36" t="s">
        <v>73</v>
      </c>
      <c r="C97" s="35" t="s">
        <v>16</v>
      </c>
      <c r="D97" s="35" t="s">
        <v>0</v>
      </c>
      <c r="E97" s="37" t="s">
        <v>2</v>
      </c>
      <c r="F97" s="37" t="s">
        <v>3</v>
      </c>
      <c r="G97" s="37" t="s">
        <v>4</v>
      </c>
      <c r="H97" s="75"/>
      <c r="I97" s="6"/>
    </row>
    <row r="98" spans="2:11" customFormat="1">
      <c r="B98" s="38"/>
      <c r="C98" s="43"/>
      <c r="D98" s="39"/>
      <c r="E98" s="6"/>
      <c r="F98" s="6"/>
      <c r="G98" s="140"/>
      <c r="H98" s="75"/>
      <c r="I98" s="6"/>
    </row>
    <row r="99" spans="2:11" customFormat="1">
      <c r="B99" s="1"/>
      <c r="C99" s="43"/>
      <c r="D99" s="43"/>
      <c r="E99" s="40"/>
      <c r="F99" s="40"/>
      <c r="G99" s="44"/>
      <c r="H99" s="75"/>
      <c r="I99" s="6"/>
    </row>
    <row r="100" spans="2:11" customFormat="1">
      <c r="B100" s="1"/>
      <c r="C100" s="35" t="s">
        <v>13</v>
      </c>
      <c r="D100" s="35"/>
      <c r="E100" s="37"/>
      <c r="F100" s="37">
        <f>F98</f>
        <v>0</v>
      </c>
      <c r="G100" s="143">
        <f>ROUND(SUM(G98),0)</f>
        <v>0</v>
      </c>
      <c r="H100" s="75"/>
      <c r="I100" s="6"/>
    </row>
    <row r="101" spans="2:11" customFormat="1">
      <c r="B101" s="54"/>
      <c r="C101" s="3"/>
      <c r="D101" s="3"/>
      <c r="E101" s="51"/>
      <c r="F101" s="51"/>
      <c r="G101" s="51"/>
      <c r="H101" s="75"/>
      <c r="I101" s="6"/>
    </row>
    <row r="102" spans="2:11" customFormat="1">
      <c r="B102" s="54"/>
      <c r="C102" s="3"/>
      <c r="D102" s="3"/>
      <c r="E102" s="51"/>
      <c r="F102" s="51"/>
      <c r="G102" s="51"/>
      <c r="H102" s="75"/>
      <c r="I102" s="6"/>
    </row>
    <row r="103" spans="2:11" customFormat="1" ht="15.75" thickBot="1">
      <c r="B103" s="54"/>
      <c r="C103" s="3"/>
      <c r="D103" s="3"/>
      <c r="E103" s="51"/>
      <c r="F103" s="51"/>
      <c r="G103" s="58"/>
      <c r="H103" s="78"/>
      <c r="I103" s="6"/>
    </row>
    <row r="104" spans="2:11" customFormat="1" ht="15.75" thickBot="1">
      <c r="B104" s="191" t="s">
        <v>284</v>
      </c>
      <c r="C104" s="192"/>
      <c r="D104" s="192"/>
      <c r="E104" s="20"/>
      <c r="F104" s="20"/>
      <c r="G104" s="169">
        <f>ROUND(G91+G100,0)</f>
        <v>0</v>
      </c>
      <c r="H104" s="79"/>
      <c r="I104" s="6" t="s">
        <v>256</v>
      </c>
      <c r="K104">
        <v>445620</v>
      </c>
    </row>
    <row r="105" spans="2:11" customFormat="1">
      <c r="B105" s="54"/>
      <c r="C105" s="3"/>
      <c r="D105" s="3"/>
      <c r="E105" s="51"/>
      <c r="F105" s="51"/>
      <c r="G105" s="58"/>
      <c r="H105" s="78"/>
      <c r="I105" s="6"/>
    </row>
    <row r="106" spans="2:11" customFormat="1">
      <c r="B106" s="54"/>
      <c r="C106" s="3"/>
      <c r="D106" s="3"/>
      <c r="E106" s="51"/>
      <c r="F106" s="51"/>
      <c r="G106" s="58"/>
      <c r="H106" s="78"/>
    </row>
    <row r="107" spans="2:11" customFormat="1">
      <c r="B107" s="3" t="s">
        <v>255</v>
      </c>
      <c r="C107" s="3"/>
      <c r="D107" s="3"/>
      <c r="E107" s="51"/>
      <c r="F107" s="51"/>
      <c r="G107" s="58"/>
      <c r="H107" s="78"/>
    </row>
    <row r="108" spans="2:11" customFormat="1">
      <c r="B108" s="54"/>
      <c r="C108" s="3"/>
      <c r="D108" s="3"/>
      <c r="E108" s="51"/>
      <c r="F108" s="51"/>
      <c r="G108" s="58"/>
      <c r="H108" s="78"/>
    </row>
    <row r="109" spans="2:11" customFormat="1">
      <c r="B109" s="36" t="s">
        <v>73</v>
      </c>
      <c r="C109" s="35" t="s">
        <v>16</v>
      </c>
      <c r="D109" s="35" t="s">
        <v>0</v>
      </c>
      <c r="E109" s="37" t="s">
        <v>2</v>
      </c>
      <c r="F109" s="37" t="s">
        <v>3</v>
      </c>
      <c r="G109" s="37" t="s">
        <v>4</v>
      </c>
      <c r="H109" s="6"/>
    </row>
    <row r="110" spans="2:11" customFormat="1">
      <c r="B110" s="57">
        <v>45055</v>
      </c>
      <c r="C110" s="39" t="s">
        <v>758</v>
      </c>
      <c r="D110" s="55" t="s">
        <v>1879</v>
      </c>
      <c r="E110" s="41">
        <f>_xlfn.XLOOKUP(D110,'401 05-2023'!G:G,'401 05-2023'!J:J)</f>
        <v>755.27</v>
      </c>
      <c r="F110" s="40">
        <f t="shared" ref="F110:F132" si="12">G110/0.2</f>
        <v>629.4</v>
      </c>
      <c r="G110" s="117">
        <v>125.88</v>
      </c>
      <c r="H110" s="80"/>
      <c r="I110" s="13">
        <f>E110/1.2*0.2</f>
        <v>125.87833333333333</v>
      </c>
      <c r="J110" s="13">
        <f>G110-I110</f>
        <v>1.6666666666651508E-3</v>
      </c>
    </row>
    <row r="111" spans="2:11" customFormat="1">
      <c r="B111" s="57">
        <v>45062</v>
      </c>
      <c r="C111" s="39" t="s">
        <v>1884</v>
      </c>
      <c r="D111" s="56" t="s">
        <v>1885</v>
      </c>
      <c r="E111" s="41">
        <f>_xlfn.XLOOKUP(D111,'401 05-2023'!G:G,'401 05-2023'!J:J)</f>
        <v>8.65</v>
      </c>
      <c r="F111" s="40">
        <f t="shared" si="12"/>
        <v>7.3</v>
      </c>
      <c r="G111" s="117">
        <v>1.46</v>
      </c>
      <c r="H111" s="80"/>
      <c r="I111" s="13">
        <f>E111/1.2*0.2</f>
        <v>1.4416666666666669</v>
      </c>
      <c r="J111" s="13">
        <f>G111-I111</f>
        <v>1.8333333333333091E-2</v>
      </c>
    </row>
    <row r="112" spans="2:11" customFormat="1">
      <c r="B112" s="57">
        <v>45062</v>
      </c>
      <c r="C112" s="39" t="s">
        <v>970</v>
      </c>
      <c r="D112" s="56" t="s">
        <v>1886</v>
      </c>
      <c r="E112" s="41">
        <f>_xlfn.XLOOKUP(D112,'401 05-2023'!G:G,'401 05-2023'!J:J)</f>
        <v>28.32</v>
      </c>
      <c r="F112" s="40">
        <f t="shared" si="12"/>
        <v>7.3999999999999995</v>
      </c>
      <c r="G112" s="117">
        <v>1.48</v>
      </c>
      <c r="H112" s="80"/>
      <c r="I112" s="13">
        <f t="shared" ref="I112:I132" si="13">E112/1.2*0.2</f>
        <v>4.7200000000000006</v>
      </c>
      <c r="J112" s="13">
        <f t="shared" ref="J112:J132" si="14">G112-I112</f>
        <v>-3.2400000000000007</v>
      </c>
      <c r="K112" s="145" t="s">
        <v>1620</v>
      </c>
    </row>
    <row r="113" spans="2:11" customFormat="1">
      <c r="B113" s="57">
        <v>45065</v>
      </c>
      <c r="C113" s="39" t="s">
        <v>758</v>
      </c>
      <c r="D113" s="56" t="s">
        <v>1892</v>
      </c>
      <c r="E113" s="41">
        <f>_xlfn.XLOOKUP(D113,'401 05-2023'!G:G,'401 05-2023'!J:J)</f>
        <v>580.24</v>
      </c>
      <c r="F113" s="40">
        <f t="shared" si="12"/>
        <v>463.15</v>
      </c>
      <c r="G113" s="68">
        <v>92.63</v>
      </c>
      <c r="H113" s="80"/>
      <c r="I113" s="13">
        <f t="shared" si="13"/>
        <v>96.706666666666678</v>
      </c>
      <c r="J113" s="13">
        <f t="shared" si="14"/>
        <v>-4.0766666666666822</v>
      </c>
      <c r="K113" s="145" t="s">
        <v>1620</v>
      </c>
    </row>
    <row r="114" spans="2:11" customFormat="1">
      <c r="B114" s="57">
        <v>45077</v>
      </c>
      <c r="C114" s="39" t="s">
        <v>1570</v>
      </c>
      <c r="D114" s="56" t="s">
        <v>89</v>
      </c>
      <c r="E114" s="41">
        <f>_xlfn.XLOOKUP(D114,'401 05-2023'!G:G,'401 05-2023'!J:J)</f>
        <v>0</v>
      </c>
      <c r="F114" s="40">
        <f t="shared" si="12"/>
        <v>310</v>
      </c>
      <c r="G114" s="68">
        <v>62</v>
      </c>
      <c r="H114" s="80"/>
      <c r="I114" s="13">
        <f t="shared" si="13"/>
        <v>0</v>
      </c>
      <c r="J114" s="13">
        <f t="shared" si="14"/>
        <v>62</v>
      </c>
    </row>
    <row r="115" spans="2:11" customFormat="1">
      <c r="B115" s="57">
        <v>45077</v>
      </c>
      <c r="C115" s="39" t="s">
        <v>1925</v>
      </c>
      <c r="D115" s="56" t="s">
        <v>89</v>
      </c>
      <c r="E115" s="41">
        <f>_xlfn.XLOOKUP(D115,'401 05-2023'!G:G,'401 05-2023'!J:J)</f>
        <v>0</v>
      </c>
      <c r="F115" s="40">
        <f t="shared" si="12"/>
        <v>33.349999999999994</v>
      </c>
      <c r="G115" s="68">
        <v>6.67</v>
      </c>
      <c r="H115" s="80"/>
      <c r="I115" s="13">
        <f t="shared" si="13"/>
        <v>0</v>
      </c>
      <c r="J115" s="13">
        <f t="shared" si="14"/>
        <v>6.67</v>
      </c>
    </row>
    <row r="116" spans="2:11" customFormat="1" hidden="1" outlineLevel="1">
      <c r="B116" s="57"/>
      <c r="C116" s="39"/>
      <c r="D116" s="56"/>
      <c r="E116" s="41">
        <f>_xlfn.XLOOKUP(D116,'401 05-2023'!G:G,'401 05-2023'!J:J)</f>
        <v>0</v>
      </c>
      <c r="F116" s="40">
        <f t="shared" si="12"/>
        <v>0</v>
      </c>
      <c r="G116" s="68"/>
      <c r="H116" s="80"/>
      <c r="I116" s="13">
        <f t="shared" si="13"/>
        <v>0</v>
      </c>
      <c r="J116" s="13">
        <f t="shared" si="14"/>
        <v>0</v>
      </c>
    </row>
    <row r="117" spans="2:11" customFormat="1" hidden="1" outlineLevel="1">
      <c r="B117" s="57"/>
      <c r="C117" s="39"/>
      <c r="D117" s="56"/>
      <c r="E117" s="41">
        <f>_xlfn.XLOOKUP(D117,'401 05-2023'!G:G,'401 05-2023'!J:J)</f>
        <v>0</v>
      </c>
      <c r="F117" s="40">
        <f t="shared" si="12"/>
        <v>0</v>
      </c>
      <c r="G117" s="68"/>
      <c r="H117" s="80"/>
      <c r="I117" s="13">
        <f t="shared" si="13"/>
        <v>0</v>
      </c>
      <c r="J117" s="13">
        <f t="shared" si="14"/>
        <v>0</v>
      </c>
    </row>
    <row r="118" spans="2:11" customFormat="1" hidden="1" outlineLevel="1">
      <c r="B118" s="57"/>
      <c r="C118" s="39"/>
      <c r="D118" s="56"/>
      <c r="E118" s="41">
        <f>_xlfn.XLOOKUP(D118,'401 05-2023'!G:G,'401 05-2023'!J:J)</f>
        <v>0</v>
      </c>
      <c r="F118" s="40">
        <f t="shared" si="12"/>
        <v>0</v>
      </c>
      <c r="G118" s="68"/>
      <c r="H118" s="80"/>
      <c r="I118" s="13">
        <f t="shared" si="13"/>
        <v>0</v>
      </c>
      <c r="J118" s="13">
        <f t="shared" si="14"/>
        <v>0</v>
      </c>
    </row>
    <row r="119" spans="2:11" customFormat="1" hidden="1" outlineLevel="1">
      <c r="B119" s="57"/>
      <c r="C119" s="39"/>
      <c r="D119" s="56"/>
      <c r="E119" s="41"/>
      <c r="F119" s="40">
        <f t="shared" si="12"/>
        <v>0</v>
      </c>
      <c r="G119" s="68"/>
      <c r="H119" s="80"/>
      <c r="I119" s="13">
        <f t="shared" si="13"/>
        <v>0</v>
      </c>
      <c r="J119" s="13">
        <f t="shared" si="14"/>
        <v>0</v>
      </c>
    </row>
    <row r="120" spans="2:11" customFormat="1" hidden="1" outlineLevel="1">
      <c r="B120" s="57"/>
      <c r="C120" s="39"/>
      <c r="D120" s="56"/>
      <c r="E120" s="41"/>
      <c r="F120" s="40">
        <f t="shared" si="12"/>
        <v>0</v>
      </c>
      <c r="G120" s="68"/>
      <c r="H120" s="80"/>
      <c r="I120" s="13">
        <f t="shared" si="13"/>
        <v>0</v>
      </c>
      <c r="J120" s="13">
        <f t="shared" si="14"/>
        <v>0</v>
      </c>
    </row>
    <row r="121" spans="2:11" customFormat="1" hidden="1" outlineLevel="1">
      <c r="B121" s="57"/>
      <c r="C121" s="39"/>
      <c r="D121" s="56"/>
      <c r="E121" s="41"/>
      <c r="F121" s="40">
        <f t="shared" si="12"/>
        <v>0</v>
      </c>
      <c r="G121" s="68"/>
      <c r="H121" s="80"/>
      <c r="I121" s="13">
        <f t="shared" si="13"/>
        <v>0</v>
      </c>
      <c r="J121" s="13">
        <f t="shared" si="14"/>
        <v>0</v>
      </c>
    </row>
    <row r="122" spans="2:11" customFormat="1" hidden="1" outlineLevel="1">
      <c r="B122" s="57"/>
      <c r="C122" s="39"/>
      <c r="D122" s="56"/>
      <c r="E122" s="41"/>
      <c r="F122" s="40">
        <f t="shared" si="12"/>
        <v>0</v>
      </c>
      <c r="G122" s="68"/>
      <c r="H122" s="80"/>
      <c r="I122" s="13">
        <f t="shared" si="13"/>
        <v>0</v>
      </c>
      <c r="J122" s="13">
        <f t="shared" si="14"/>
        <v>0</v>
      </c>
    </row>
    <row r="123" spans="2:11" customFormat="1" hidden="1" outlineLevel="1">
      <c r="B123" s="57"/>
      <c r="C123" s="39"/>
      <c r="D123" s="56"/>
      <c r="E123" s="41"/>
      <c r="F123" s="40">
        <f t="shared" si="12"/>
        <v>0</v>
      </c>
      <c r="G123" s="68"/>
      <c r="H123" s="80"/>
      <c r="I123" s="13">
        <f t="shared" si="13"/>
        <v>0</v>
      </c>
      <c r="J123" s="13">
        <f t="shared" si="14"/>
        <v>0</v>
      </c>
    </row>
    <row r="124" spans="2:11" customFormat="1" hidden="1" outlineLevel="1">
      <c r="B124" s="57"/>
      <c r="C124" s="39"/>
      <c r="D124" s="56"/>
      <c r="E124" s="41"/>
      <c r="F124" s="40">
        <f t="shared" si="12"/>
        <v>0</v>
      </c>
      <c r="G124" s="68"/>
      <c r="H124" s="80"/>
      <c r="I124" s="13">
        <f t="shared" si="13"/>
        <v>0</v>
      </c>
      <c r="J124" s="13">
        <f t="shared" si="14"/>
        <v>0</v>
      </c>
    </row>
    <row r="125" spans="2:11" customFormat="1" hidden="1" outlineLevel="1">
      <c r="B125" s="57"/>
      <c r="C125" s="39"/>
      <c r="D125" s="56"/>
      <c r="E125" s="41"/>
      <c r="F125" s="40">
        <f t="shared" si="12"/>
        <v>0</v>
      </c>
      <c r="G125" s="68"/>
      <c r="H125" s="80"/>
      <c r="I125" s="13">
        <f t="shared" si="13"/>
        <v>0</v>
      </c>
      <c r="J125" s="13">
        <f t="shared" si="14"/>
        <v>0</v>
      </c>
    </row>
    <row r="126" spans="2:11" customFormat="1" hidden="1" outlineLevel="1">
      <c r="B126" s="57"/>
      <c r="C126" s="39"/>
      <c r="D126" s="56"/>
      <c r="E126" s="41"/>
      <c r="F126" s="40">
        <f t="shared" si="12"/>
        <v>0</v>
      </c>
      <c r="G126" s="68"/>
      <c r="H126" s="80"/>
      <c r="I126" s="13">
        <f t="shared" si="13"/>
        <v>0</v>
      </c>
      <c r="J126" s="13">
        <f t="shared" si="14"/>
        <v>0</v>
      </c>
    </row>
    <row r="127" spans="2:11" customFormat="1" hidden="1" outlineLevel="1">
      <c r="B127" s="57"/>
      <c r="C127" s="39"/>
      <c r="D127" s="56"/>
      <c r="E127" s="41"/>
      <c r="F127" s="40">
        <f t="shared" si="12"/>
        <v>0</v>
      </c>
      <c r="G127" s="68"/>
      <c r="H127" s="80"/>
      <c r="I127" s="13">
        <f t="shared" si="13"/>
        <v>0</v>
      </c>
      <c r="J127" s="13">
        <f t="shared" si="14"/>
        <v>0</v>
      </c>
    </row>
    <row r="128" spans="2:11" customFormat="1" hidden="1" outlineLevel="1">
      <c r="B128" s="57"/>
      <c r="C128" s="39"/>
      <c r="D128" s="56"/>
      <c r="E128" s="41"/>
      <c r="F128" s="40">
        <f t="shared" si="12"/>
        <v>0</v>
      </c>
      <c r="G128" s="68"/>
      <c r="H128" s="80"/>
      <c r="I128" s="13">
        <f>E128/1.2*0.2</f>
        <v>0</v>
      </c>
      <c r="J128" s="13">
        <f>G128-I128</f>
        <v>0</v>
      </c>
    </row>
    <row r="129" spans="2:13" customFormat="1" hidden="1" outlineLevel="1">
      <c r="B129" s="57"/>
      <c r="C129" s="39"/>
      <c r="D129" s="56"/>
      <c r="E129" s="41"/>
      <c r="F129" s="40">
        <f t="shared" si="12"/>
        <v>0</v>
      </c>
      <c r="G129" s="68"/>
      <c r="H129" s="80"/>
      <c r="I129" s="13">
        <f t="shared" si="13"/>
        <v>0</v>
      </c>
      <c r="J129" s="13">
        <f t="shared" si="14"/>
        <v>0</v>
      </c>
    </row>
    <row r="130" spans="2:13" customFormat="1" hidden="1" outlineLevel="1">
      <c r="B130" s="57"/>
      <c r="C130" s="39"/>
      <c r="D130" s="56"/>
      <c r="E130" s="41"/>
      <c r="F130" s="40">
        <f t="shared" si="12"/>
        <v>0</v>
      </c>
      <c r="G130" s="68"/>
      <c r="H130" s="80"/>
      <c r="I130" s="13">
        <f t="shared" si="13"/>
        <v>0</v>
      </c>
      <c r="J130" s="13">
        <f t="shared" si="14"/>
        <v>0</v>
      </c>
    </row>
    <row r="131" spans="2:13" customFormat="1" hidden="1" outlineLevel="1">
      <c r="B131" s="57"/>
      <c r="C131" s="39"/>
      <c r="D131" s="56"/>
      <c r="E131" s="41"/>
      <c r="F131" s="40">
        <f t="shared" si="12"/>
        <v>0</v>
      </c>
      <c r="G131" s="68"/>
      <c r="H131" s="80"/>
      <c r="I131" s="13">
        <f t="shared" si="13"/>
        <v>0</v>
      </c>
      <c r="J131" s="13">
        <f t="shared" si="14"/>
        <v>0</v>
      </c>
    </row>
    <row r="132" spans="2:13" customFormat="1" hidden="1" outlineLevel="1">
      <c r="B132" s="57"/>
      <c r="C132" s="39"/>
      <c r="D132" s="56"/>
      <c r="E132" s="41"/>
      <c r="F132" s="40">
        <f t="shared" si="12"/>
        <v>0</v>
      </c>
      <c r="G132" s="68"/>
      <c r="H132" s="80"/>
      <c r="I132" s="13">
        <f t="shared" si="13"/>
        <v>0</v>
      </c>
      <c r="J132" s="13">
        <f t="shared" si="14"/>
        <v>0</v>
      </c>
    </row>
    <row r="133" spans="2:13" customFormat="1" collapsed="1">
      <c r="B133" s="54"/>
      <c r="C133" s="35" t="s">
        <v>12</v>
      </c>
      <c r="D133" s="35"/>
      <c r="E133" s="46">
        <f>SUM(E110:E132)</f>
        <v>1372.48</v>
      </c>
      <c r="F133" s="46">
        <f>SUM(F110:F132)</f>
        <v>1450.6</v>
      </c>
      <c r="G133" s="46">
        <f>ROUND(SUM(G110:G132),0)</f>
        <v>290</v>
      </c>
      <c r="H133" s="75"/>
      <c r="I133">
        <v>445660</v>
      </c>
    </row>
    <row r="134" spans="2:13" customFormat="1">
      <c r="B134" s="54"/>
      <c r="C134" s="3"/>
      <c r="D134" s="3"/>
      <c r="E134" s="51"/>
      <c r="F134" s="51"/>
      <c r="G134" s="58"/>
      <c r="H134" s="78"/>
    </row>
    <row r="135" spans="2:13" customFormat="1">
      <c r="B135" s="3" t="s">
        <v>260</v>
      </c>
      <c r="C135" s="3"/>
      <c r="D135" s="3"/>
      <c r="E135" s="6"/>
      <c r="F135" s="6"/>
      <c r="G135" s="6"/>
      <c r="H135" s="6"/>
    </row>
    <row r="136" spans="2:13" customFormat="1">
      <c r="B136" s="1"/>
      <c r="C136" s="11"/>
      <c r="D136" s="11"/>
      <c r="E136" s="15"/>
      <c r="F136" s="15"/>
      <c r="G136" s="15"/>
      <c r="H136" s="81"/>
    </row>
    <row r="137" spans="2:13" customFormat="1">
      <c r="B137" s="36" t="s">
        <v>261</v>
      </c>
      <c r="C137" s="35" t="s">
        <v>16</v>
      </c>
      <c r="D137" s="35" t="s">
        <v>0</v>
      </c>
      <c r="E137" s="37" t="s">
        <v>2</v>
      </c>
      <c r="F137" s="37" t="s">
        <v>3</v>
      </c>
      <c r="G137" s="37" t="s">
        <v>4</v>
      </c>
      <c r="H137" s="6"/>
      <c r="I137" s="6"/>
      <c r="J137" s="6"/>
    </row>
    <row r="138" spans="2:13" customFormat="1" hidden="1">
      <c r="B138" s="57">
        <v>44957</v>
      </c>
      <c r="C138" s="39" t="s">
        <v>397</v>
      </c>
      <c r="D138" s="55" t="s">
        <v>1182</v>
      </c>
      <c r="E138" s="41">
        <f>_xlfn.XLOOKUP(D138,'401 05-2023'!G:G,'401 05-2023'!J:J)</f>
        <v>9120</v>
      </c>
      <c r="F138" s="40">
        <f>G138/0.2</f>
        <v>7600</v>
      </c>
      <c r="G138" s="117">
        <v>1520</v>
      </c>
      <c r="H138" s="80"/>
      <c r="I138" s="13">
        <f>E138/1.2*0.2</f>
        <v>1520</v>
      </c>
      <c r="J138" s="13">
        <f>G138-I138</f>
        <v>0</v>
      </c>
    </row>
    <row r="139" spans="2:13" customFormat="1" hidden="1">
      <c r="B139" s="57">
        <v>45017</v>
      </c>
      <c r="C139" s="39" t="s">
        <v>542</v>
      </c>
      <c r="D139" s="56" t="s">
        <v>1737</v>
      </c>
      <c r="E139" s="41">
        <f>_xlfn.XLOOKUP(D139,'401 05-2023'!G:G,'401 05-2023'!J:J)</f>
        <v>2760</v>
      </c>
      <c r="F139" s="40">
        <f t="shared" ref="F139:F179" si="15">G139/0.2</f>
        <v>2300</v>
      </c>
      <c r="G139" s="117">
        <v>460</v>
      </c>
      <c r="H139" s="80"/>
      <c r="I139" s="13">
        <f t="shared" ref="I139" si="16">E139/1.2*0.2</f>
        <v>460</v>
      </c>
      <c r="J139" s="13">
        <f t="shared" ref="J139" si="17">G139-I139</f>
        <v>0</v>
      </c>
    </row>
    <row r="140" spans="2:13" customFormat="1" hidden="1">
      <c r="B140" s="57">
        <v>45017</v>
      </c>
      <c r="C140" s="39" t="s">
        <v>1739</v>
      </c>
      <c r="D140" s="56" t="s">
        <v>1740</v>
      </c>
      <c r="E140" s="41">
        <f>_xlfn.XLOOKUP(D140,'401 05-2023'!G:G,'401 05-2023'!J:J)</f>
        <v>2325.6</v>
      </c>
      <c r="F140" s="40">
        <f t="shared" si="15"/>
        <v>1938</v>
      </c>
      <c r="G140" s="117">
        <v>387.6</v>
      </c>
      <c r="H140" s="80"/>
      <c r="I140" s="13">
        <f>E140/1.2*0.2</f>
        <v>387.6</v>
      </c>
      <c r="J140" s="13">
        <f>G140-I140</f>
        <v>0</v>
      </c>
    </row>
    <row r="141" spans="2:13" customFormat="1" hidden="1">
      <c r="B141" s="57">
        <v>45020</v>
      </c>
      <c r="C141" s="39" t="s">
        <v>1732</v>
      </c>
      <c r="D141" s="56" t="s">
        <v>1784</v>
      </c>
      <c r="E141" s="41">
        <f>_xlfn.XLOOKUP(D141,'401 05-2023'!G:G,'401 05-2023'!J:J)</f>
        <v>46200</v>
      </c>
      <c r="F141" s="40">
        <f t="shared" si="15"/>
        <v>38500</v>
      </c>
      <c r="G141" s="117">
        <v>7700</v>
      </c>
      <c r="H141" s="80"/>
      <c r="I141" s="13">
        <f t="shared" ref="I141:I156" si="18">E141/1.2*0.2</f>
        <v>7700</v>
      </c>
      <c r="J141" s="13">
        <f t="shared" ref="J141:J156" si="19">G141-I141</f>
        <v>0</v>
      </c>
    </row>
    <row r="142" spans="2:13" customFormat="1" hidden="1">
      <c r="B142" s="57">
        <v>45022</v>
      </c>
      <c r="C142" s="39" t="s">
        <v>394</v>
      </c>
      <c r="D142" s="56" t="s">
        <v>1786</v>
      </c>
      <c r="E142" s="41">
        <f>_xlfn.XLOOKUP(D142,'401 05-2023'!G:G,'401 05-2023'!J:J)</f>
        <v>640.01</v>
      </c>
      <c r="F142" s="40">
        <f t="shared" si="15"/>
        <v>290.95</v>
      </c>
      <c r="G142" s="68">
        <v>58.19</v>
      </c>
      <c r="H142" s="80"/>
      <c r="I142" s="13">
        <f>E142/1.2*0.2</f>
        <v>106.66833333333335</v>
      </c>
      <c r="J142" s="13">
        <f t="shared" si="19"/>
        <v>-48.478333333333353</v>
      </c>
      <c r="K142" s="145" t="s">
        <v>1621</v>
      </c>
    </row>
    <row r="143" spans="2:13" customFormat="1">
      <c r="B143" s="57">
        <v>45026</v>
      </c>
      <c r="C143" s="39" t="s">
        <v>533</v>
      </c>
      <c r="D143" s="56" t="s">
        <v>1791</v>
      </c>
      <c r="E143" s="41">
        <f>_xlfn.XLOOKUP(D143,'401 05-2023'!G:G,'401 05-2023'!J:J)</f>
        <v>356.84</v>
      </c>
      <c r="F143" s="40">
        <f t="shared" si="15"/>
        <v>130.79999999999998</v>
      </c>
      <c r="G143" s="68">
        <v>26.16</v>
      </c>
      <c r="H143" s="80"/>
      <c r="I143" s="13">
        <f t="shared" si="18"/>
        <v>59.473333333333336</v>
      </c>
      <c r="J143" s="13">
        <f t="shared" si="19"/>
        <v>-33.313333333333333</v>
      </c>
      <c r="K143" s="145" t="s">
        <v>1621</v>
      </c>
    </row>
    <row r="144" spans="2:13" customFormat="1">
      <c r="B144" s="57">
        <v>45033</v>
      </c>
      <c r="C144" s="39" t="s">
        <v>533</v>
      </c>
      <c r="D144" s="56" t="s">
        <v>1795</v>
      </c>
      <c r="E144" s="41">
        <f>_xlfn.XLOOKUP(D144,'401 05-2023'!G:G,'401 05-2023'!J:J)</f>
        <v>96.49</v>
      </c>
      <c r="F144" s="40">
        <f t="shared" si="15"/>
        <v>80.399999999999991</v>
      </c>
      <c r="G144" s="68">
        <v>16.079999999999998</v>
      </c>
      <c r="H144" s="80"/>
      <c r="I144" s="13">
        <f t="shared" si="18"/>
        <v>16.081666666666667</v>
      </c>
      <c r="J144" s="13">
        <f t="shared" si="19"/>
        <v>-1.6666666666687036E-3</v>
      </c>
      <c r="M144" s="1"/>
    </row>
    <row r="145" spans="2:13" customFormat="1" hidden="1">
      <c r="B145" s="57">
        <v>45047</v>
      </c>
      <c r="C145" s="39" t="s">
        <v>979</v>
      </c>
      <c r="D145" s="56" t="s">
        <v>1845</v>
      </c>
      <c r="E145" s="41">
        <f>_xlfn.XLOOKUP(D145,'401 05-2023'!G:G,'401 05-2023'!J:J)</f>
        <v>9528.76</v>
      </c>
      <c r="F145" s="40">
        <f t="shared" si="15"/>
        <v>409.29999999999995</v>
      </c>
      <c r="G145" s="68">
        <v>81.86</v>
      </c>
      <c r="H145" s="80"/>
      <c r="I145" s="13">
        <f t="shared" si="18"/>
        <v>1588.126666666667</v>
      </c>
      <c r="J145" s="13">
        <f t="shared" si="19"/>
        <v>-1506.2666666666671</v>
      </c>
      <c r="K145" s="145" t="s">
        <v>1835</v>
      </c>
      <c r="M145" s="1"/>
    </row>
    <row r="146" spans="2:13" customFormat="1" hidden="1">
      <c r="B146" s="57">
        <v>45047</v>
      </c>
      <c r="C146" s="39" t="s">
        <v>397</v>
      </c>
      <c r="D146" s="56" t="s">
        <v>1847</v>
      </c>
      <c r="E146" s="41">
        <f>_xlfn.XLOOKUP(D146,'401 05-2023'!G:G,'401 05-2023'!J:J)</f>
        <v>10488</v>
      </c>
      <c r="F146" s="40">
        <f t="shared" si="15"/>
        <v>8740</v>
      </c>
      <c r="G146" s="68">
        <v>1748</v>
      </c>
      <c r="H146" s="80"/>
      <c r="I146" s="13">
        <f t="shared" si="18"/>
        <v>1748</v>
      </c>
      <c r="J146" s="13">
        <f t="shared" si="19"/>
        <v>0</v>
      </c>
    </row>
    <row r="147" spans="2:13" customFormat="1" hidden="1">
      <c r="B147" s="57">
        <v>45047</v>
      </c>
      <c r="C147" s="39" t="s">
        <v>397</v>
      </c>
      <c r="D147" s="56" t="s">
        <v>1848</v>
      </c>
      <c r="E147" s="41">
        <f>_xlfn.XLOOKUP(D147,'401 05-2023'!G:G,'401 05-2023'!J:J)</f>
        <v>7296</v>
      </c>
      <c r="F147" s="40">
        <f t="shared" si="15"/>
        <v>6080</v>
      </c>
      <c r="G147" s="68">
        <v>1216</v>
      </c>
      <c r="H147" s="80"/>
      <c r="I147" s="13">
        <f t="shared" si="18"/>
        <v>1216</v>
      </c>
      <c r="J147" s="13">
        <f t="shared" si="19"/>
        <v>0</v>
      </c>
    </row>
    <row r="148" spans="2:13" customFormat="1" hidden="1">
      <c r="B148" s="57">
        <v>45047</v>
      </c>
      <c r="C148" s="39" t="s">
        <v>719</v>
      </c>
      <c r="D148" s="56" t="s">
        <v>1849</v>
      </c>
      <c r="E148" s="41">
        <f>_xlfn.XLOOKUP(D148,'401 05-2023'!G:G,'401 05-2023'!J:J)</f>
        <v>1415.39</v>
      </c>
      <c r="F148" s="40">
        <f t="shared" si="15"/>
        <v>1179.5</v>
      </c>
      <c r="G148" s="68">
        <v>235.9</v>
      </c>
      <c r="H148" s="80"/>
      <c r="I148" s="13">
        <f t="shared" si="18"/>
        <v>235.89833333333337</v>
      </c>
      <c r="J148" s="13">
        <f t="shared" si="19"/>
        <v>1.6666666666367291E-3</v>
      </c>
    </row>
    <row r="149" spans="2:13" customFormat="1" hidden="1">
      <c r="B149" s="57">
        <v>45047</v>
      </c>
      <c r="C149" s="39" t="s">
        <v>899</v>
      </c>
      <c r="D149" s="56" t="s">
        <v>1851</v>
      </c>
      <c r="E149" s="41">
        <f>_xlfn.XLOOKUP(D149,'401 05-2023'!G:G,'401 05-2023'!J:J)</f>
        <v>267.23</v>
      </c>
      <c r="F149" s="40">
        <f t="shared" si="15"/>
        <v>69.649999999999991</v>
      </c>
      <c r="G149" s="68">
        <v>13.93</v>
      </c>
      <c r="H149" s="80"/>
      <c r="I149" s="13">
        <f t="shared" si="18"/>
        <v>44.538333333333341</v>
      </c>
      <c r="J149" s="13">
        <f t="shared" si="19"/>
        <v>-30.608333333333341</v>
      </c>
      <c r="K149" s="145" t="s">
        <v>1926</v>
      </c>
    </row>
    <row r="150" spans="2:13" customFormat="1">
      <c r="B150" s="57">
        <v>45047</v>
      </c>
      <c r="C150" s="39" t="s">
        <v>533</v>
      </c>
      <c r="D150" s="56" t="s">
        <v>1852</v>
      </c>
      <c r="E150" s="41">
        <f>_xlfn.XLOOKUP(D150,'401 05-2023'!G:G,'401 05-2023'!J:J)</f>
        <v>65.22</v>
      </c>
      <c r="F150" s="40">
        <f t="shared" si="15"/>
        <v>54.349999999999994</v>
      </c>
      <c r="G150" s="68">
        <v>10.87</v>
      </c>
      <c r="H150" s="80"/>
      <c r="I150" s="13">
        <f t="shared" si="18"/>
        <v>10.870000000000001</v>
      </c>
      <c r="J150" s="13">
        <f t="shared" si="19"/>
        <v>0</v>
      </c>
    </row>
    <row r="151" spans="2:13" customFormat="1">
      <c r="B151" s="57">
        <v>45047</v>
      </c>
      <c r="C151" s="39" t="s">
        <v>533</v>
      </c>
      <c r="D151" s="56" t="s">
        <v>1853</v>
      </c>
      <c r="E151" s="41">
        <f>_xlfn.XLOOKUP(D151,'401 05-2023'!G:G,'401 05-2023'!J:J)</f>
        <v>1004.38</v>
      </c>
      <c r="F151" s="40">
        <f t="shared" si="15"/>
        <v>738.8</v>
      </c>
      <c r="G151" s="68">
        <v>147.76</v>
      </c>
      <c r="H151" s="80"/>
      <c r="I151" s="13">
        <f t="shared" si="18"/>
        <v>167.39666666666668</v>
      </c>
      <c r="J151" s="13">
        <f t="shared" si="19"/>
        <v>-19.636666666666684</v>
      </c>
      <c r="K151" s="145" t="s">
        <v>1621</v>
      </c>
    </row>
    <row r="152" spans="2:13" customFormat="1" hidden="1">
      <c r="B152" s="57">
        <v>45047</v>
      </c>
      <c r="C152" s="39" t="s">
        <v>1750</v>
      </c>
      <c r="D152" s="56" t="s">
        <v>1854</v>
      </c>
      <c r="E152" s="41">
        <f>_xlfn.XLOOKUP(D152,'401 05-2023'!G:G,'401 05-2023'!J:J)</f>
        <v>1317.6</v>
      </c>
      <c r="F152" s="40">
        <f t="shared" si="15"/>
        <v>1098</v>
      </c>
      <c r="G152" s="68">
        <v>219.6</v>
      </c>
      <c r="H152" s="80"/>
      <c r="I152" s="13">
        <f t="shared" si="18"/>
        <v>219.60000000000002</v>
      </c>
      <c r="J152" s="13">
        <f t="shared" si="19"/>
        <v>0</v>
      </c>
    </row>
    <row r="153" spans="2:13" customFormat="1" hidden="1">
      <c r="B153" s="57">
        <v>45047</v>
      </c>
      <c r="C153" s="39" t="s">
        <v>496</v>
      </c>
      <c r="D153" s="56" t="s">
        <v>1856</v>
      </c>
      <c r="E153" s="41">
        <f>_xlfn.XLOOKUP(D153,'401 05-2023'!G:G,'401 05-2023'!J:J)</f>
        <v>360</v>
      </c>
      <c r="F153" s="40">
        <f t="shared" si="15"/>
        <v>300</v>
      </c>
      <c r="G153" s="68">
        <v>60</v>
      </c>
      <c r="H153" s="80"/>
      <c r="I153" s="13">
        <f t="shared" si="18"/>
        <v>60</v>
      </c>
      <c r="J153" s="13">
        <f t="shared" si="19"/>
        <v>0</v>
      </c>
    </row>
    <row r="154" spans="2:13" customFormat="1" hidden="1">
      <c r="B154" s="57">
        <v>45047</v>
      </c>
      <c r="C154" s="39" t="s">
        <v>394</v>
      </c>
      <c r="D154" s="56" t="s">
        <v>1857</v>
      </c>
      <c r="E154" s="41">
        <f>_xlfn.XLOOKUP(D154,'401 05-2023'!G:G,'401 05-2023'!J:J)</f>
        <v>300.64999999999998</v>
      </c>
      <c r="F154" s="40">
        <f t="shared" si="15"/>
        <v>49.1</v>
      </c>
      <c r="G154" s="68">
        <v>9.82</v>
      </c>
      <c r="H154" s="80"/>
      <c r="I154" s="13">
        <f t="shared" si="18"/>
        <v>50.108333333333334</v>
      </c>
      <c r="J154" s="13">
        <f t="shared" si="19"/>
        <v>-40.288333333333334</v>
      </c>
      <c r="K154" s="145" t="s">
        <v>1621</v>
      </c>
    </row>
    <row r="155" spans="2:13" customFormat="1" hidden="1">
      <c r="B155" s="57">
        <v>45047</v>
      </c>
      <c r="C155" s="39" t="s">
        <v>126</v>
      </c>
      <c r="D155" s="56" t="s">
        <v>1858</v>
      </c>
      <c r="E155" s="41">
        <f>_xlfn.XLOOKUP(D155,'401 05-2023'!G:G,'401 05-2023'!J:J)</f>
        <v>414</v>
      </c>
      <c r="F155" s="40">
        <f t="shared" si="15"/>
        <v>345</v>
      </c>
      <c r="G155" s="68">
        <v>69</v>
      </c>
      <c r="H155" s="80"/>
      <c r="I155" s="13">
        <f t="shared" si="18"/>
        <v>69</v>
      </c>
      <c r="J155" s="13">
        <f t="shared" si="19"/>
        <v>0</v>
      </c>
    </row>
    <row r="156" spans="2:13" customFormat="1" hidden="1">
      <c r="B156" s="57">
        <v>45047</v>
      </c>
      <c r="C156" s="39" t="s">
        <v>542</v>
      </c>
      <c r="D156" s="56" t="s">
        <v>1859</v>
      </c>
      <c r="E156" s="41">
        <f>_xlfn.XLOOKUP(D156,'401 05-2023'!G:G,'401 05-2023'!J:J)</f>
        <v>4158</v>
      </c>
      <c r="F156" s="40">
        <f t="shared" si="15"/>
        <v>3465</v>
      </c>
      <c r="G156" s="68">
        <v>693</v>
      </c>
      <c r="H156" s="80"/>
      <c r="I156" s="13">
        <f t="shared" si="18"/>
        <v>693</v>
      </c>
      <c r="J156" s="13">
        <f t="shared" si="19"/>
        <v>0</v>
      </c>
    </row>
    <row r="157" spans="2:13" customFormat="1" hidden="1">
      <c r="B157" s="57">
        <v>45047</v>
      </c>
      <c r="C157" s="39" t="s">
        <v>979</v>
      </c>
      <c r="D157" s="56" t="s">
        <v>1862</v>
      </c>
      <c r="E157" s="41">
        <f>_xlfn.XLOOKUP(D157,'401 05-2023'!G:G,'401 05-2023'!J:J)</f>
        <v>1867.86</v>
      </c>
      <c r="F157" s="40">
        <f t="shared" si="15"/>
        <v>1556.55</v>
      </c>
      <c r="G157" s="68">
        <v>311.31</v>
      </c>
      <c r="H157" s="80"/>
      <c r="I157" s="13">
        <f>E157/1.2*0.2</f>
        <v>311.31</v>
      </c>
      <c r="J157" s="13">
        <f>G157-I157</f>
        <v>0</v>
      </c>
      <c r="K157" s="145"/>
    </row>
    <row r="158" spans="2:13" customFormat="1" hidden="1">
      <c r="B158" s="57">
        <v>45047</v>
      </c>
      <c r="C158" s="39" t="s">
        <v>478</v>
      </c>
      <c r="D158" s="56" t="s">
        <v>1865</v>
      </c>
      <c r="E158" s="41">
        <f>_xlfn.XLOOKUP(D158,'401 05-2023'!G:G,'401 05-2023'!J:J)</f>
        <v>328.64</v>
      </c>
      <c r="F158" s="40">
        <f t="shared" si="15"/>
        <v>273.85000000000002</v>
      </c>
      <c r="G158" s="68">
        <v>54.77</v>
      </c>
      <c r="H158" s="80"/>
      <c r="I158" s="13">
        <f t="shared" ref="I158:I197" si="20">E158/1.2*0.2</f>
        <v>54.773333333333341</v>
      </c>
      <c r="J158" s="13">
        <f t="shared" ref="J158:J197" si="21">G158-I158</f>
        <v>-3.3333333333374071E-3</v>
      </c>
    </row>
    <row r="159" spans="2:13" customFormat="1" hidden="1">
      <c r="B159" s="57">
        <v>45047</v>
      </c>
      <c r="C159" s="39" t="s">
        <v>478</v>
      </c>
      <c r="D159" s="56" t="s">
        <v>1866</v>
      </c>
      <c r="E159" s="41">
        <f>_xlfn.XLOOKUP(D159,'401 05-2023'!G:G,'401 05-2023'!J:J)</f>
        <v>328.64</v>
      </c>
      <c r="F159" s="40">
        <f t="shared" si="15"/>
        <v>273.85000000000002</v>
      </c>
      <c r="G159" s="68">
        <v>54.77</v>
      </c>
      <c r="H159" s="80"/>
      <c r="I159" s="13">
        <f t="shared" si="20"/>
        <v>54.773333333333341</v>
      </c>
      <c r="J159" s="13">
        <f t="shared" si="21"/>
        <v>-3.3333333333374071E-3</v>
      </c>
    </row>
    <row r="160" spans="2:13" customFormat="1" hidden="1">
      <c r="B160" s="57">
        <v>45050</v>
      </c>
      <c r="C160" s="39" t="s">
        <v>394</v>
      </c>
      <c r="D160" s="56" t="s">
        <v>1871</v>
      </c>
      <c r="E160" s="41">
        <f>_xlfn.XLOOKUP(D160,'401 05-2023'!G:G,'401 05-2023'!J:J)</f>
        <v>220.38</v>
      </c>
      <c r="F160" s="40">
        <f t="shared" si="15"/>
        <v>72.149999999999991</v>
      </c>
      <c r="G160" s="68">
        <v>14.43</v>
      </c>
      <c r="H160" s="80"/>
      <c r="I160" s="13">
        <f t="shared" si="20"/>
        <v>36.730000000000004</v>
      </c>
      <c r="J160" s="13">
        <f t="shared" si="21"/>
        <v>-22.300000000000004</v>
      </c>
      <c r="K160" s="145" t="s">
        <v>1621</v>
      </c>
    </row>
    <row r="161" spans="2:11" customFormat="1" hidden="1">
      <c r="B161" s="57">
        <v>45054</v>
      </c>
      <c r="C161" s="39" t="s">
        <v>815</v>
      </c>
      <c r="D161" s="56" t="s">
        <v>1872</v>
      </c>
      <c r="E161" s="41">
        <f>_xlfn.XLOOKUP(D161,'401 05-2023'!G:G,'401 05-2023'!J:J)</f>
        <v>84</v>
      </c>
      <c r="F161" s="40">
        <f t="shared" si="15"/>
        <v>70</v>
      </c>
      <c r="G161" s="68">
        <v>14</v>
      </c>
      <c r="H161" s="80"/>
      <c r="I161" s="13">
        <f t="shared" si="20"/>
        <v>14</v>
      </c>
      <c r="J161" s="13">
        <f t="shared" si="21"/>
        <v>0</v>
      </c>
    </row>
    <row r="162" spans="2:11" customFormat="1" hidden="1">
      <c r="B162" s="153">
        <v>45054</v>
      </c>
      <c r="C162" s="87" t="s">
        <v>815</v>
      </c>
      <c r="D162" s="97" t="s">
        <v>1873</v>
      </c>
      <c r="E162" s="41">
        <f>_xlfn.XLOOKUP(D162,'401 05-2023'!G:G,'401 05-2023'!J:J)</f>
        <v>84</v>
      </c>
      <c r="F162" s="40">
        <f t="shared" si="15"/>
        <v>70</v>
      </c>
      <c r="G162" s="91">
        <v>14</v>
      </c>
      <c r="H162" s="82"/>
      <c r="I162" s="13">
        <f t="shared" si="20"/>
        <v>14</v>
      </c>
      <c r="J162" s="13">
        <f t="shared" si="21"/>
        <v>0</v>
      </c>
      <c r="K162" s="13"/>
    </row>
    <row r="163" spans="2:11" customFormat="1" hidden="1">
      <c r="B163" s="153">
        <v>45054</v>
      </c>
      <c r="C163" s="87" t="s">
        <v>815</v>
      </c>
      <c r="D163" s="97" t="s">
        <v>1874</v>
      </c>
      <c r="E163" s="41">
        <f>_xlfn.XLOOKUP(D163,'401 05-2023'!G:G,'401 05-2023'!J:J)</f>
        <v>84</v>
      </c>
      <c r="F163" s="40">
        <f t="shared" si="15"/>
        <v>70</v>
      </c>
      <c r="G163" s="91">
        <v>14</v>
      </c>
      <c r="H163" s="82"/>
      <c r="I163" s="13">
        <f t="shared" si="20"/>
        <v>14</v>
      </c>
      <c r="J163" s="13">
        <f t="shared" si="21"/>
        <v>0</v>
      </c>
      <c r="K163" s="13"/>
    </row>
    <row r="164" spans="2:11" customFormat="1" hidden="1">
      <c r="B164" s="153">
        <v>45054</v>
      </c>
      <c r="C164" s="87" t="s">
        <v>815</v>
      </c>
      <c r="D164" s="97" t="s">
        <v>1875</v>
      </c>
      <c r="E164" s="41">
        <f>_xlfn.XLOOKUP(D164,'401 05-2023'!G:G,'401 05-2023'!J:J)</f>
        <v>336</v>
      </c>
      <c r="F164" s="40">
        <f t="shared" si="15"/>
        <v>280</v>
      </c>
      <c r="G164" s="91">
        <v>56</v>
      </c>
      <c r="H164" s="82"/>
      <c r="I164" s="13">
        <f t="shared" si="20"/>
        <v>56</v>
      </c>
      <c r="J164" s="13">
        <f t="shared" si="21"/>
        <v>0</v>
      </c>
      <c r="K164" s="13"/>
    </row>
    <row r="165" spans="2:11" customFormat="1" hidden="1">
      <c r="B165" s="153">
        <v>45054</v>
      </c>
      <c r="C165" s="87" t="s">
        <v>815</v>
      </c>
      <c r="D165" s="97" t="s">
        <v>1876</v>
      </c>
      <c r="E165" s="41">
        <f>_xlfn.XLOOKUP(D165,'401 05-2023'!G:G,'401 05-2023'!J:J)</f>
        <v>84</v>
      </c>
      <c r="F165" s="40">
        <f t="shared" si="15"/>
        <v>70</v>
      </c>
      <c r="G165" s="91">
        <v>14</v>
      </c>
      <c r="H165" s="82"/>
      <c r="I165" s="13">
        <f t="shared" si="20"/>
        <v>14</v>
      </c>
      <c r="J165" s="13">
        <f t="shared" si="21"/>
        <v>0</v>
      </c>
      <c r="K165" s="13"/>
    </row>
    <row r="166" spans="2:11" customFormat="1" hidden="1">
      <c r="B166" s="153">
        <v>45054</v>
      </c>
      <c r="C166" s="87" t="s">
        <v>815</v>
      </c>
      <c r="D166" s="97" t="s">
        <v>1877</v>
      </c>
      <c r="E166" s="41">
        <f>_xlfn.XLOOKUP(D166,'401 05-2023'!G:G,'401 05-2023'!J:J)</f>
        <v>84</v>
      </c>
      <c r="F166" s="40">
        <f t="shared" si="15"/>
        <v>70</v>
      </c>
      <c r="G166" s="91">
        <v>14</v>
      </c>
      <c r="H166" s="82"/>
      <c r="I166" s="13">
        <f t="shared" si="20"/>
        <v>14</v>
      </c>
      <c r="J166" s="13">
        <f t="shared" si="21"/>
        <v>0</v>
      </c>
    </row>
    <row r="167" spans="2:11" customFormat="1" hidden="1">
      <c r="B167" s="153">
        <v>45077</v>
      </c>
      <c r="C167" s="87" t="s">
        <v>1894</v>
      </c>
      <c r="D167" s="97" t="s">
        <v>1644</v>
      </c>
      <c r="E167" s="41">
        <f>_xlfn.XLOOKUP(D167,'401 05-2023'!G:G,'401 05-2023'!J:J)</f>
        <v>0</v>
      </c>
      <c r="F167" s="40">
        <f t="shared" si="15"/>
        <v>6460</v>
      </c>
      <c r="G167" s="91">
        <v>1292</v>
      </c>
      <c r="H167" s="82"/>
      <c r="I167" s="13">
        <f t="shared" si="20"/>
        <v>0</v>
      </c>
      <c r="J167" s="13">
        <f t="shared" si="21"/>
        <v>1292</v>
      </c>
      <c r="K167" s="13" t="s">
        <v>1927</v>
      </c>
    </row>
    <row r="168" spans="2:11" customFormat="1" hidden="1" outlineLevel="1">
      <c r="B168" s="153"/>
      <c r="C168" s="87"/>
      <c r="D168" s="97"/>
      <c r="E168" s="41">
        <f>_xlfn.XLOOKUP(D168,'401 05-2023'!G:G,'401 05-2023'!J:J)</f>
        <v>0</v>
      </c>
      <c r="F168" s="40">
        <f t="shared" si="15"/>
        <v>0</v>
      </c>
      <c r="G168" s="91"/>
      <c r="H168" s="82"/>
      <c r="I168" s="13">
        <f t="shared" si="20"/>
        <v>0</v>
      </c>
      <c r="J168" s="13">
        <f t="shared" si="21"/>
        <v>0</v>
      </c>
      <c r="K168" s="13"/>
    </row>
    <row r="169" spans="2:11" customFormat="1" hidden="1" outlineLevel="1">
      <c r="B169" s="153"/>
      <c r="C169" s="87"/>
      <c r="D169" s="97"/>
      <c r="E169" s="41">
        <f>_xlfn.XLOOKUP(D169,'401 05-2023'!G:G,'401 05-2023'!J:J)</f>
        <v>0</v>
      </c>
      <c r="F169" s="40">
        <f t="shared" si="15"/>
        <v>0</v>
      </c>
      <c r="G169" s="91"/>
      <c r="H169" s="82"/>
      <c r="I169" s="13">
        <f t="shared" si="20"/>
        <v>0</v>
      </c>
      <c r="J169" s="13">
        <f t="shared" si="21"/>
        <v>0</v>
      </c>
      <c r="K169" s="13"/>
    </row>
    <row r="170" spans="2:11" customFormat="1" hidden="1" outlineLevel="1">
      <c r="B170" s="153"/>
      <c r="C170" s="87"/>
      <c r="D170" s="97"/>
      <c r="E170" s="41">
        <f>_xlfn.XLOOKUP(D170,'401 05-2023'!G:G,'401 05-2023'!J:J)</f>
        <v>0</v>
      </c>
      <c r="F170" s="40">
        <f t="shared" si="15"/>
        <v>0</v>
      </c>
      <c r="G170" s="91"/>
      <c r="H170" s="82"/>
      <c r="I170" s="13">
        <f t="shared" si="20"/>
        <v>0</v>
      </c>
      <c r="J170" s="13">
        <f t="shared" si="21"/>
        <v>0</v>
      </c>
      <c r="K170" s="13"/>
    </row>
    <row r="171" spans="2:11" customFormat="1" hidden="1" outlineLevel="1">
      <c r="B171" s="153"/>
      <c r="C171" s="87"/>
      <c r="D171" s="97"/>
      <c r="E171" s="41">
        <f>_xlfn.XLOOKUP(D171,'401 05-2023'!G:G,'401 05-2023'!J:J)</f>
        <v>0</v>
      </c>
      <c r="F171" s="40">
        <f t="shared" si="15"/>
        <v>0</v>
      </c>
      <c r="G171" s="91"/>
      <c r="H171" s="82"/>
      <c r="I171" s="13">
        <f t="shared" si="20"/>
        <v>0</v>
      </c>
      <c r="J171" s="13">
        <f t="shared" si="21"/>
        <v>0</v>
      </c>
    </row>
    <row r="172" spans="2:11" customFormat="1" hidden="1" outlineLevel="1">
      <c r="B172" s="57"/>
      <c r="C172" s="39"/>
      <c r="D172" s="56"/>
      <c r="E172" s="41">
        <f>_xlfn.XLOOKUP(D172,'401 05-2023'!G:G,'401 05-2023'!J:J)</f>
        <v>0</v>
      </c>
      <c r="F172" s="40">
        <f>G172/0.2</f>
        <v>0</v>
      </c>
      <c r="G172" s="117"/>
      <c r="H172" s="82"/>
      <c r="I172" s="13">
        <f t="shared" si="20"/>
        <v>0</v>
      </c>
      <c r="J172" s="13">
        <f t="shared" si="21"/>
        <v>0</v>
      </c>
      <c r="K172" s="13"/>
    </row>
    <row r="173" spans="2:11" customFormat="1" hidden="1" outlineLevel="1">
      <c r="B173" s="153"/>
      <c r="C173" s="87"/>
      <c r="D173" s="97"/>
      <c r="E173" s="41">
        <f>_xlfn.XLOOKUP(D173,'401 05-2023'!G:G,'401 05-2023'!J:J)</f>
        <v>0</v>
      </c>
      <c r="F173" s="40">
        <f t="shared" si="15"/>
        <v>0</v>
      </c>
      <c r="G173" s="91"/>
      <c r="H173" s="82"/>
      <c r="I173" s="13">
        <f t="shared" si="20"/>
        <v>0</v>
      </c>
      <c r="J173" s="13">
        <f t="shared" si="21"/>
        <v>0</v>
      </c>
    </row>
    <row r="174" spans="2:11" customFormat="1" hidden="1" outlineLevel="1">
      <c r="B174" s="153"/>
      <c r="C174" s="87"/>
      <c r="D174" s="97"/>
      <c r="E174" s="41">
        <f>_xlfn.XLOOKUP(D174,'401 05-2023'!G:G,'401 05-2023'!J:J)</f>
        <v>0</v>
      </c>
      <c r="F174" s="40">
        <f t="shared" si="15"/>
        <v>0</v>
      </c>
      <c r="G174" s="91"/>
      <c r="H174" s="82"/>
      <c r="I174" s="13">
        <f t="shared" si="20"/>
        <v>0</v>
      </c>
      <c r="J174" s="13">
        <f t="shared" si="21"/>
        <v>0</v>
      </c>
    </row>
    <row r="175" spans="2:11" customFormat="1" hidden="1" outlineLevel="1">
      <c r="B175" s="153"/>
      <c r="C175" s="87"/>
      <c r="D175" s="97"/>
      <c r="E175" s="41">
        <f>_xlfn.XLOOKUP(D175,'401 05-2023'!G:G,'401 05-2023'!J:J)</f>
        <v>0</v>
      </c>
      <c r="F175" s="40">
        <f t="shared" si="15"/>
        <v>0</v>
      </c>
      <c r="G175" s="91"/>
      <c r="H175" s="82"/>
      <c r="I175" s="13">
        <f t="shared" si="20"/>
        <v>0</v>
      </c>
      <c r="J175" s="13">
        <f t="shared" si="21"/>
        <v>0</v>
      </c>
    </row>
    <row r="176" spans="2:11" customFormat="1" hidden="1" outlineLevel="1">
      <c r="B176" s="153"/>
      <c r="C176" s="87"/>
      <c r="D176" s="97"/>
      <c r="E176" s="41">
        <f>_xlfn.XLOOKUP(D176,'401 05-2023'!G:G,'401 05-2023'!J:J)</f>
        <v>0</v>
      </c>
      <c r="F176" s="40">
        <f t="shared" si="15"/>
        <v>0</v>
      </c>
      <c r="G176" s="91"/>
      <c r="H176" s="82"/>
      <c r="I176" s="13">
        <f t="shared" si="20"/>
        <v>0</v>
      </c>
      <c r="J176" s="13">
        <f t="shared" si="21"/>
        <v>0</v>
      </c>
      <c r="K176" s="13"/>
    </row>
    <row r="177" spans="2:11" customFormat="1" hidden="1" outlineLevel="1">
      <c r="B177" s="153"/>
      <c r="C177" s="87"/>
      <c r="D177" s="98"/>
      <c r="E177" s="41">
        <f>_xlfn.XLOOKUP(D177,'401 05-2023'!G:G,'401 05-2023'!J:J)</f>
        <v>0</v>
      </c>
      <c r="F177" s="40">
        <f t="shared" si="15"/>
        <v>0</v>
      </c>
      <c r="G177" s="91"/>
      <c r="H177" s="83"/>
      <c r="I177" s="13">
        <f t="shared" si="20"/>
        <v>0</v>
      </c>
      <c r="J177" s="13">
        <f t="shared" si="21"/>
        <v>0</v>
      </c>
    </row>
    <row r="178" spans="2:11" customFormat="1" hidden="1" outlineLevel="1">
      <c r="B178" s="153"/>
      <c r="C178" s="87"/>
      <c r="D178" s="105"/>
      <c r="E178" s="41">
        <f>_xlfn.XLOOKUP(D178,'401 05-2023'!G:G,'401 05-2023'!J:J)</f>
        <v>0</v>
      </c>
      <c r="F178" s="40">
        <f t="shared" si="15"/>
        <v>0</v>
      </c>
      <c r="G178" s="91"/>
      <c r="H178" s="83"/>
      <c r="I178" s="13">
        <f t="shared" si="20"/>
        <v>0</v>
      </c>
      <c r="J178" s="13">
        <f t="shared" si="21"/>
        <v>0</v>
      </c>
    </row>
    <row r="179" spans="2:11" customFormat="1" hidden="1" outlineLevel="1">
      <c r="B179" s="153"/>
      <c r="C179" s="87"/>
      <c r="D179" s="96"/>
      <c r="E179" s="41">
        <f>_xlfn.XLOOKUP(D179,'401 05-2023'!G:G,'401 05-2023'!J:J)</f>
        <v>0</v>
      </c>
      <c r="F179" s="40">
        <f t="shared" si="15"/>
        <v>0</v>
      </c>
      <c r="G179" s="91"/>
      <c r="H179" s="83"/>
      <c r="I179" s="13">
        <f t="shared" si="20"/>
        <v>0</v>
      </c>
      <c r="J179" s="13">
        <f t="shared" si="21"/>
        <v>0</v>
      </c>
      <c r="K179" s="13"/>
    </row>
    <row r="180" spans="2:11" customFormat="1" hidden="1" outlineLevel="1">
      <c r="B180" s="153"/>
      <c r="C180" s="105"/>
      <c r="D180" s="89"/>
      <c r="E180" s="41"/>
      <c r="F180" s="40"/>
      <c r="G180" s="91"/>
      <c r="H180" s="83"/>
      <c r="I180" s="13">
        <f t="shared" si="20"/>
        <v>0</v>
      </c>
      <c r="J180" s="13">
        <f t="shared" si="21"/>
        <v>0</v>
      </c>
      <c r="K180" s="13"/>
    </row>
    <row r="181" spans="2:11" customFormat="1" hidden="1" outlineLevel="1">
      <c r="B181" s="153"/>
      <c r="C181" s="105"/>
      <c r="D181" s="105"/>
      <c r="E181" s="41"/>
      <c r="F181" s="40"/>
      <c r="G181" s="91"/>
      <c r="H181" s="83"/>
      <c r="I181" s="13">
        <f t="shared" si="20"/>
        <v>0</v>
      </c>
      <c r="J181" s="13">
        <f t="shared" si="21"/>
        <v>0</v>
      </c>
      <c r="K181" s="13"/>
    </row>
    <row r="182" spans="2:11" customFormat="1" hidden="1" outlineLevel="1">
      <c r="B182" s="153"/>
      <c r="C182" s="96"/>
      <c r="D182" s="105"/>
      <c r="E182" s="41"/>
      <c r="F182" s="40"/>
      <c r="G182" s="91"/>
      <c r="H182" s="83"/>
      <c r="I182" s="13">
        <f t="shared" si="20"/>
        <v>0</v>
      </c>
      <c r="J182" s="13">
        <f t="shared" si="21"/>
        <v>0</v>
      </c>
      <c r="K182" s="13"/>
    </row>
    <row r="183" spans="2:11" customFormat="1" hidden="1" outlineLevel="1">
      <c r="B183" s="153"/>
      <c r="C183" s="105"/>
      <c r="D183" s="105"/>
      <c r="E183" s="41"/>
      <c r="F183" s="40"/>
      <c r="G183" s="91"/>
      <c r="H183" s="83"/>
      <c r="I183" s="13">
        <f t="shared" si="20"/>
        <v>0</v>
      </c>
      <c r="J183" s="13">
        <f t="shared" si="21"/>
        <v>0</v>
      </c>
      <c r="K183" s="13"/>
    </row>
    <row r="184" spans="2:11" customFormat="1" hidden="1" outlineLevel="1">
      <c r="B184" s="154"/>
      <c r="C184" s="96"/>
      <c r="D184" s="95"/>
      <c r="E184" s="41"/>
      <c r="F184" s="40"/>
      <c r="G184" s="91"/>
      <c r="H184" s="83"/>
      <c r="I184" s="13">
        <f t="shared" si="20"/>
        <v>0</v>
      </c>
      <c r="J184" s="13">
        <f t="shared" si="21"/>
        <v>0</v>
      </c>
      <c r="K184" s="13"/>
    </row>
    <row r="185" spans="2:11" customFormat="1" hidden="1" outlineLevel="1">
      <c r="B185" s="98"/>
      <c r="C185" s="105"/>
      <c r="D185" s="105"/>
      <c r="E185" s="41"/>
      <c r="F185" s="40"/>
      <c r="G185" s="91"/>
      <c r="H185" s="83"/>
      <c r="I185" s="13">
        <f t="shared" si="20"/>
        <v>0</v>
      </c>
      <c r="J185" s="13">
        <f t="shared" si="21"/>
        <v>0</v>
      </c>
    </row>
    <row r="186" spans="2:11" customFormat="1" hidden="1" outlineLevel="1">
      <c r="B186" s="98"/>
      <c r="C186" s="96"/>
      <c r="D186" s="95"/>
      <c r="E186" s="41"/>
      <c r="F186" s="40"/>
      <c r="G186" s="91"/>
      <c r="H186" s="84"/>
      <c r="I186" s="13">
        <f t="shared" si="20"/>
        <v>0</v>
      </c>
      <c r="J186" s="13">
        <f t="shared" si="21"/>
        <v>0</v>
      </c>
    </row>
    <row r="187" spans="2:11" customFormat="1" hidden="1" outlineLevel="1">
      <c r="B187" s="98"/>
      <c r="C187" s="96"/>
      <c r="D187" s="95"/>
      <c r="E187" s="41"/>
      <c r="F187" s="40"/>
      <c r="G187" s="91"/>
      <c r="H187" s="84"/>
      <c r="I187" s="13">
        <f t="shared" si="20"/>
        <v>0</v>
      </c>
      <c r="J187" s="13">
        <f t="shared" si="21"/>
        <v>0</v>
      </c>
    </row>
    <row r="188" spans="2:11" customFormat="1" hidden="1" outlineLevel="1">
      <c r="B188" s="98"/>
      <c r="C188" s="96"/>
      <c r="D188" s="96"/>
      <c r="E188" s="41"/>
      <c r="F188" s="40"/>
      <c r="G188" s="91"/>
      <c r="H188" s="84"/>
      <c r="I188" s="13">
        <f t="shared" si="20"/>
        <v>0</v>
      </c>
      <c r="J188" s="13">
        <f t="shared" si="21"/>
        <v>0</v>
      </c>
    </row>
    <row r="189" spans="2:11" customFormat="1" hidden="1" outlineLevel="1">
      <c r="B189" s="98"/>
      <c r="C189" s="96"/>
      <c r="D189" s="105"/>
      <c r="E189" s="41"/>
      <c r="F189" s="40"/>
      <c r="G189" s="91"/>
      <c r="H189" s="84"/>
      <c r="I189" s="13">
        <f t="shared" si="20"/>
        <v>0</v>
      </c>
      <c r="J189" s="13">
        <f t="shared" si="21"/>
        <v>0</v>
      </c>
    </row>
    <row r="190" spans="2:11" customFormat="1" hidden="1" outlineLevel="1">
      <c r="B190" s="98"/>
      <c r="C190" s="94"/>
      <c r="D190" s="95"/>
      <c r="E190" s="41"/>
      <c r="F190" s="40"/>
      <c r="G190" s="91"/>
      <c r="H190" s="84"/>
      <c r="I190" s="13">
        <f t="shared" si="20"/>
        <v>0</v>
      </c>
      <c r="J190" s="13">
        <f t="shared" si="21"/>
        <v>0</v>
      </c>
    </row>
    <row r="191" spans="2:11" customFormat="1" hidden="1" outlineLevel="1">
      <c r="B191" s="98"/>
      <c r="C191" s="94"/>
      <c r="D191" s="95"/>
      <c r="E191" s="41"/>
      <c r="F191" s="40"/>
      <c r="G191" s="91"/>
      <c r="H191" s="84"/>
      <c r="I191" s="13">
        <f t="shared" si="20"/>
        <v>0</v>
      </c>
      <c r="J191" s="13">
        <f t="shared" si="21"/>
        <v>0</v>
      </c>
    </row>
    <row r="192" spans="2:11" customFormat="1" hidden="1" outlineLevel="1">
      <c r="B192" s="98"/>
      <c r="C192" s="94"/>
      <c r="D192" s="95"/>
      <c r="E192" s="41"/>
      <c r="F192" s="40"/>
      <c r="G192" s="91"/>
      <c r="H192" s="84"/>
      <c r="I192" s="13">
        <f t="shared" si="20"/>
        <v>0</v>
      </c>
      <c r="J192" s="13">
        <f t="shared" si="21"/>
        <v>0</v>
      </c>
    </row>
    <row r="193" spans="2:11" customFormat="1" hidden="1" outlineLevel="1">
      <c r="B193" s="98"/>
      <c r="C193" s="94"/>
      <c r="D193" s="95"/>
      <c r="E193" s="41"/>
      <c r="F193" s="40"/>
      <c r="G193" s="91"/>
      <c r="H193" s="84"/>
      <c r="I193" s="13">
        <f t="shared" si="20"/>
        <v>0</v>
      </c>
      <c r="J193" s="13">
        <f t="shared" si="21"/>
        <v>0</v>
      </c>
    </row>
    <row r="194" spans="2:11" customFormat="1" hidden="1" outlineLevel="1">
      <c r="B194" s="98"/>
      <c r="C194" s="94"/>
      <c r="D194" s="95"/>
      <c r="E194" s="41"/>
      <c r="F194" s="40"/>
      <c r="G194" s="91"/>
      <c r="H194" s="84"/>
      <c r="I194" s="13">
        <f t="shared" si="20"/>
        <v>0</v>
      </c>
      <c r="J194" s="13">
        <f t="shared" si="21"/>
        <v>0</v>
      </c>
    </row>
    <row r="195" spans="2:11" customFormat="1" hidden="1" outlineLevel="1">
      <c r="B195" s="98"/>
      <c r="C195" s="94"/>
      <c r="D195" s="95"/>
      <c r="E195" s="41"/>
      <c r="F195" s="40"/>
      <c r="G195" s="91"/>
      <c r="H195" s="84"/>
      <c r="I195" s="13">
        <f t="shared" si="20"/>
        <v>0</v>
      </c>
      <c r="J195" s="13">
        <f t="shared" si="21"/>
        <v>0</v>
      </c>
    </row>
    <row r="196" spans="2:11" customFormat="1" hidden="1" outlineLevel="1">
      <c r="B196" s="98"/>
      <c r="C196" s="94"/>
      <c r="D196" s="95"/>
      <c r="E196" s="41"/>
      <c r="F196" s="40"/>
      <c r="G196" s="91"/>
      <c r="H196" s="84"/>
      <c r="I196" s="13">
        <f t="shared" si="20"/>
        <v>0</v>
      </c>
      <c r="J196" s="13">
        <f t="shared" si="21"/>
        <v>0</v>
      </c>
    </row>
    <row r="197" spans="2:11" customFormat="1" hidden="1" outlineLevel="1">
      <c r="B197" s="98"/>
      <c r="C197" s="94"/>
      <c r="D197" s="92"/>
      <c r="E197" s="41"/>
      <c r="F197" s="40"/>
      <c r="G197" s="91"/>
      <c r="H197" s="84"/>
      <c r="I197" s="13">
        <f t="shared" si="20"/>
        <v>0</v>
      </c>
      <c r="J197" s="13">
        <f t="shared" si="21"/>
        <v>0</v>
      </c>
    </row>
    <row r="198" spans="2:11" customFormat="1" hidden="1" outlineLevel="1">
      <c r="B198" s="98"/>
      <c r="C198" s="94"/>
      <c r="D198" s="94"/>
      <c r="E198" s="95"/>
      <c r="F198" s="90"/>
      <c r="G198" s="95"/>
      <c r="H198" s="84"/>
    </row>
    <row r="199" spans="2:11" customFormat="1" collapsed="1">
      <c r="B199" s="1"/>
      <c r="C199" s="35" t="s">
        <v>12</v>
      </c>
      <c r="D199" s="35"/>
      <c r="E199" s="46">
        <f>SUM(E138:E198)</f>
        <v>101615.69</v>
      </c>
      <c r="F199" s="46">
        <f>SUM(F138:F198)</f>
        <v>82635.250000000029</v>
      </c>
      <c r="G199" s="46">
        <f>ROUND(SUM(G138:G198),0)</f>
        <v>16527</v>
      </c>
      <c r="H199" s="75"/>
      <c r="K199">
        <v>445661</v>
      </c>
    </row>
    <row r="200" spans="2:11" customFormat="1" ht="15.75" thickBot="1">
      <c r="B200" s="1"/>
      <c r="C200" s="3"/>
      <c r="D200" s="3"/>
      <c r="E200" s="51"/>
      <c r="F200" s="51"/>
      <c r="G200" s="51"/>
      <c r="H200" s="75"/>
    </row>
    <row r="201" spans="2:11" customFormat="1" ht="15.75" thickBot="1">
      <c r="B201" s="188" t="s">
        <v>76</v>
      </c>
      <c r="C201" s="189"/>
      <c r="D201" s="189"/>
      <c r="E201" s="189"/>
      <c r="F201" s="189"/>
      <c r="G201" s="190"/>
      <c r="H201" s="5"/>
    </row>
    <row r="202" spans="2:11" customFormat="1">
      <c r="B202" s="3" t="s">
        <v>933</v>
      </c>
      <c r="E202" s="6"/>
      <c r="F202" s="6"/>
      <c r="G202" s="6"/>
      <c r="H202" s="6"/>
    </row>
    <row r="203" spans="2:11" customFormat="1">
      <c r="B203" s="36" t="s">
        <v>73</v>
      </c>
      <c r="C203" s="35" t="s">
        <v>16</v>
      </c>
      <c r="D203" s="35" t="s">
        <v>0</v>
      </c>
      <c r="E203" s="37" t="s">
        <v>2</v>
      </c>
      <c r="F203" s="37" t="s">
        <v>3</v>
      </c>
      <c r="G203" s="37" t="s">
        <v>4</v>
      </c>
      <c r="H203" s="6"/>
    </row>
    <row r="204" spans="2:11" customFormat="1">
      <c r="B204" s="38">
        <v>45047</v>
      </c>
      <c r="C204" s="39" t="s">
        <v>625</v>
      </c>
      <c r="D204" t="s">
        <v>1836</v>
      </c>
      <c r="E204" s="40">
        <v>20340</v>
      </c>
      <c r="F204" s="141">
        <v>20340</v>
      </c>
      <c r="G204" s="40">
        <v>4068</v>
      </c>
      <c r="H204" s="74"/>
    </row>
    <row r="205" spans="2:11" customFormat="1">
      <c r="B205" s="38">
        <v>45052</v>
      </c>
      <c r="C205" s="146" t="s">
        <v>468</v>
      </c>
      <c r="D205" s="38" t="s">
        <v>1837</v>
      </c>
      <c r="E205" s="40">
        <v>1654.81</v>
      </c>
      <c r="F205" s="40">
        <v>1654.81</v>
      </c>
      <c r="G205" s="40">
        <v>330.96</v>
      </c>
      <c r="H205" s="74"/>
    </row>
    <row r="206" spans="2:11" customFormat="1">
      <c r="B206" s="38"/>
      <c r="C206" s="146"/>
      <c r="D206" s="38"/>
      <c r="E206" s="40"/>
      <c r="F206" s="40"/>
      <c r="G206" s="40"/>
      <c r="H206" s="74"/>
    </row>
    <row r="207" spans="2:11" customFormat="1" hidden="1" outlineLevel="1">
      <c r="B207" s="38"/>
      <c r="C207" s="146"/>
      <c r="D207" s="38"/>
      <c r="E207" s="40"/>
      <c r="F207" s="40"/>
      <c r="G207" s="40"/>
      <c r="H207" s="74"/>
    </row>
    <row r="208" spans="2:11" customFormat="1" hidden="1" outlineLevel="1">
      <c r="B208" s="38"/>
      <c r="C208" s="146"/>
      <c r="D208" s="38"/>
      <c r="E208" s="40"/>
      <c r="F208" s="40"/>
      <c r="G208" s="40"/>
      <c r="H208" s="74"/>
    </row>
    <row r="209" spans="2:11" customFormat="1" hidden="1" outlineLevel="1">
      <c r="B209" s="38"/>
      <c r="C209" s="146"/>
      <c r="D209" s="38"/>
      <c r="E209" s="40"/>
      <c r="F209" s="40"/>
      <c r="G209" s="40"/>
      <c r="H209" s="74"/>
    </row>
    <row r="210" spans="2:11" customFormat="1" hidden="1" outlineLevel="1">
      <c r="B210" s="38"/>
      <c r="C210" s="39"/>
      <c r="D210" s="38"/>
      <c r="E210" s="40"/>
      <c r="F210" s="40"/>
      <c r="G210" s="40"/>
      <c r="H210" s="13"/>
    </row>
    <row r="211" spans="2:11" customFormat="1" collapsed="1">
      <c r="B211" s="8"/>
      <c r="C211" s="35" t="s">
        <v>12</v>
      </c>
      <c r="D211" s="35"/>
      <c r="E211" s="46">
        <f>SUM(E210:E210)</f>
        <v>0</v>
      </c>
      <c r="F211" s="46">
        <f>ROUND(SUM(F204:F210),0)</f>
        <v>21995</v>
      </c>
      <c r="G211" s="142">
        <f>SUM(G204:G210)</f>
        <v>4398.96</v>
      </c>
      <c r="H211" s="75"/>
      <c r="K211" t="s">
        <v>302</v>
      </c>
    </row>
    <row r="212" spans="2:11" customFormat="1">
      <c r="B212" s="1"/>
      <c r="C212" s="3"/>
      <c r="D212" s="3"/>
      <c r="E212" s="51"/>
      <c r="F212" s="51"/>
      <c r="G212" s="51"/>
      <c r="H212" s="75"/>
    </row>
    <row r="213" spans="2:11" customFormat="1">
      <c r="B213" s="1"/>
      <c r="C213" s="3"/>
      <c r="D213" s="3"/>
      <c r="E213" s="51"/>
      <c r="F213" s="51"/>
      <c r="G213" s="51"/>
      <c r="H213" s="75"/>
    </row>
    <row r="214" spans="2:11" customFormat="1" ht="15.75" thickBot="1">
      <c r="B214" s="1"/>
      <c r="E214" s="15"/>
      <c r="F214" s="15"/>
      <c r="G214" s="15"/>
      <c r="H214" s="81"/>
    </row>
    <row r="215" spans="2:11" customFormat="1" ht="15.75" thickBot="1">
      <c r="B215" s="188" t="s">
        <v>6</v>
      </c>
      <c r="C215" s="189"/>
      <c r="D215" s="189"/>
      <c r="E215" s="189"/>
      <c r="F215" s="189"/>
      <c r="G215" s="190"/>
      <c r="H215" s="5"/>
    </row>
    <row r="216" spans="2:11" customFormat="1">
      <c r="B216" s="135"/>
      <c r="C216" s="135"/>
      <c r="D216" s="135"/>
      <c r="E216" s="135"/>
      <c r="F216" s="135"/>
      <c r="G216" s="135"/>
      <c r="H216" s="5"/>
    </row>
    <row r="217" spans="2:11" customFormat="1">
      <c r="B217" s="3" t="s">
        <v>694</v>
      </c>
      <c r="C217" s="3"/>
      <c r="D217" s="3"/>
      <c r="E217" s="6"/>
      <c r="F217" s="6"/>
      <c r="G217" s="6"/>
      <c r="H217" s="5"/>
    </row>
    <row r="218" spans="2:11" customFormat="1">
      <c r="B218" s="1"/>
      <c r="C218" s="3"/>
      <c r="D218" s="3"/>
      <c r="E218" s="6"/>
      <c r="F218" s="6"/>
      <c r="G218" s="6"/>
      <c r="H218" s="5"/>
    </row>
    <row r="219" spans="2:11" customFormat="1">
      <c r="B219" s="36" t="s">
        <v>73</v>
      </c>
      <c r="C219" s="35" t="s">
        <v>16</v>
      </c>
      <c r="D219" s="35" t="s">
        <v>0</v>
      </c>
      <c r="E219" s="37" t="s">
        <v>2</v>
      </c>
      <c r="F219" s="37" t="s">
        <v>3</v>
      </c>
      <c r="G219" s="37" t="s">
        <v>4</v>
      </c>
      <c r="H219" s="5"/>
    </row>
    <row r="220" spans="2:11" customFormat="1">
      <c r="B220" s="38">
        <v>45062</v>
      </c>
      <c r="C220" s="43" t="s">
        <v>970</v>
      </c>
      <c r="D220" s="43" t="s">
        <v>1887</v>
      </c>
      <c r="E220" s="41">
        <v>16.66</v>
      </c>
      <c r="F220" s="132">
        <v>16.66</v>
      </c>
      <c r="G220" s="44">
        <v>3.32</v>
      </c>
      <c r="H220" s="5"/>
    </row>
    <row r="221" spans="2:11" customFormat="1">
      <c r="B221" s="38">
        <v>45062</v>
      </c>
      <c r="C221" s="43" t="s">
        <v>970</v>
      </c>
      <c r="D221" s="43" t="s">
        <v>1888</v>
      </c>
      <c r="E221" s="41">
        <v>20.75</v>
      </c>
      <c r="F221" s="40">
        <v>20.75</v>
      </c>
      <c r="G221" s="44">
        <v>4.1500000000000004</v>
      </c>
      <c r="H221" s="5"/>
    </row>
    <row r="222" spans="2:11" customFormat="1">
      <c r="B222" s="38">
        <v>45062</v>
      </c>
      <c r="C222" s="43" t="s">
        <v>970</v>
      </c>
      <c r="D222" s="43" t="s">
        <v>1889</v>
      </c>
      <c r="E222" s="41">
        <v>21.11</v>
      </c>
      <c r="F222" s="40">
        <v>21.11</v>
      </c>
      <c r="G222" s="44">
        <v>4.22</v>
      </c>
      <c r="H222" s="5"/>
    </row>
    <row r="223" spans="2:11" customFormat="1">
      <c r="B223" s="38">
        <v>45062</v>
      </c>
      <c r="C223" s="146" t="s">
        <v>970</v>
      </c>
      <c r="D223" s="38" t="s">
        <v>1890</v>
      </c>
      <c r="E223" s="40">
        <v>71.64</v>
      </c>
      <c r="F223" s="40">
        <v>71.64</v>
      </c>
      <c r="G223" s="40">
        <v>14.32</v>
      </c>
      <c r="H223" s="5"/>
    </row>
    <row r="224" spans="2:11" customFormat="1">
      <c r="B224" s="38">
        <v>45064</v>
      </c>
      <c r="C224" s="43" t="s">
        <v>970</v>
      </c>
      <c r="D224" s="43" t="s">
        <v>1891</v>
      </c>
      <c r="E224" s="40">
        <v>26.24</v>
      </c>
      <c r="F224" s="41">
        <v>26.24</v>
      </c>
      <c r="G224" s="44">
        <v>5.24</v>
      </c>
      <c r="H224" s="5"/>
    </row>
    <row r="225" spans="2:11" customFormat="1">
      <c r="B225" s="1">
        <v>45066</v>
      </c>
      <c r="C225" s="43" t="s">
        <v>970</v>
      </c>
      <c r="D225" s="43" t="s">
        <v>1893</v>
      </c>
      <c r="E225" s="40">
        <v>12.08</v>
      </c>
      <c r="F225" s="41">
        <v>12.08</v>
      </c>
      <c r="G225" s="44">
        <v>2.41</v>
      </c>
      <c r="H225" s="5"/>
    </row>
    <row r="226" spans="2:11" customFormat="1">
      <c r="B226" s="38"/>
      <c r="C226" s="43"/>
      <c r="D226" s="39"/>
      <c r="E226" s="40"/>
      <c r="F226" s="40"/>
      <c r="G226" s="44"/>
      <c r="H226" s="5"/>
    </row>
    <row r="227" spans="2:11" customFormat="1">
      <c r="B227" s="38"/>
      <c r="C227" s="43"/>
      <c r="D227" s="43"/>
      <c r="E227" s="40"/>
      <c r="F227" s="40"/>
      <c r="G227" s="44"/>
      <c r="H227" s="5"/>
    </row>
    <row r="228" spans="2:11" customFormat="1">
      <c r="B228" s="1"/>
      <c r="C228" s="35" t="s">
        <v>13</v>
      </c>
      <c r="D228" s="35"/>
      <c r="E228" s="37"/>
      <c r="F228" s="37">
        <f>SUM(F220:F227)</f>
        <v>168.48000000000002</v>
      </c>
      <c r="G228" s="143">
        <f>SUM(G220:G227)</f>
        <v>33.659999999999997</v>
      </c>
      <c r="H228" s="5"/>
    </row>
    <row r="229" spans="2:11" customFormat="1">
      <c r="B229" s="135"/>
      <c r="C229" s="135"/>
      <c r="D229" s="135"/>
      <c r="E229" s="135"/>
      <c r="F229" s="135"/>
      <c r="G229" s="135"/>
      <c r="H229" s="5"/>
    </row>
    <row r="230" spans="2:11" customFormat="1">
      <c r="B230" s="10" t="s">
        <v>695</v>
      </c>
      <c r="E230" s="6"/>
      <c r="F230" s="6"/>
      <c r="G230" s="6"/>
      <c r="H230" s="6"/>
    </row>
    <row r="231" spans="2:11" customFormat="1">
      <c r="B231" s="36" t="s">
        <v>73</v>
      </c>
      <c r="C231" s="35" t="s">
        <v>16</v>
      </c>
      <c r="D231" s="35" t="s">
        <v>0</v>
      </c>
      <c r="E231" s="37" t="s">
        <v>2</v>
      </c>
      <c r="F231" s="37" t="s">
        <v>3</v>
      </c>
      <c r="G231" s="37" t="s">
        <v>4</v>
      </c>
      <c r="H231" s="6"/>
    </row>
    <row r="232" spans="2:11" customFormat="1">
      <c r="B232" s="38">
        <v>45047</v>
      </c>
      <c r="C232" s="43" t="s">
        <v>393</v>
      </c>
      <c r="D232" s="39" t="s">
        <v>1855</v>
      </c>
      <c r="E232" s="41">
        <v>1920</v>
      </c>
      <c r="F232" s="141">
        <v>1920</v>
      </c>
      <c r="G232" s="44">
        <v>384</v>
      </c>
      <c r="H232" s="76"/>
    </row>
    <row r="233" spans="2:11" customFormat="1">
      <c r="B233" s="38">
        <v>45047</v>
      </c>
      <c r="C233" s="43" t="s">
        <v>460</v>
      </c>
      <c r="D233" s="39" t="s">
        <v>1861</v>
      </c>
      <c r="E233" s="41">
        <v>2547</v>
      </c>
      <c r="F233" s="141">
        <v>2547</v>
      </c>
      <c r="G233" s="44">
        <v>509.4</v>
      </c>
      <c r="H233" s="76"/>
    </row>
    <row r="234" spans="2:11" customFormat="1">
      <c r="B234" s="38">
        <v>45047</v>
      </c>
      <c r="C234" s="43" t="s">
        <v>163</v>
      </c>
      <c r="D234" s="39" t="s">
        <v>1867</v>
      </c>
      <c r="E234" s="41">
        <v>5548</v>
      </c>
      <c r="F234" s="141">
        <v>5548</v>
      </c>
      <c r="G234" s="44">
        <v>1109.5999999999999</v>
      </c>
      <c r="H234" s="76"/>
    </row>
    <row r="235" spans="2:11" customFormat="1">
      <c r="B235" s="38">
        <v>45047</v>
      </c>
      <c r="C235" s="43" t="s">
        <v>163</v>
      </c>
      <c r="D235" s="39" t="s">
        <v>1868</v>
      </c>
      <c r="E235" s="41">
        <v>3914</v>
      </c>
      <c r="F235" s="141">
        <v>3914</v>
      </c>
      <c r="G235" s="44">
        <v>782.8</v>
      </c>
      <c r="H235" s="76"/>
    </row>
    <row r="236" spans="2:11" customFormat="1">
      <c r="B236" s="38">
        <v>45047</v>
      </c>
      <c r="C236" s="43" t="s">
        <v>163</v>
      </c>
      <c r="D236" s="43" t="s">
        <v>1869</v>
      </c>
      <c r="E236" s="41">
        <v>5700</v>
      </c>
      <c r="F236" s="40">
        <v>5700</v>
      </c>
      <c r="G236" s="44">
        <v>1140</v>
      </c>
      <c r="H236" s="76"/>
      <c r="K236" s="13">
        <f>F245-F54</f>
        <v>0</v>
      </c>
    </row>
    <row r="237" spans="2:11" customFormat="1">
      <c r="B237" s="38">
        <v>45061</v>
      </c>
      <c r="C237" s="43" t="s">
        <v>1882</v>
      </c>
      <c r="D237" s="43" t="s">
        <v>1883</v>
      </c>
      <c r="E237" s="41">
        <v>1750</v>
      </c>
      <c r="F237" s="40">
        <v>1750</v>
      </c>
      <c r="G237" s="44">
        <v>350</v>
      </c>
      <c r="H237" s="76"/>
    </row>
    <row r="238" spans="2:11" customFormat="1" hidden="1" outlineLevel="1">
      <c r="B238" s="38"/>
      <c r="C238" s="43"/>
      <c r="D238" s="43"/>
      <c r="E238" s="41"/>
      <c r="F238" s="132"/>
      <c r="G238" s="44"/>
      <c r="H238" s="76"/>
    </row>
    <row r="239" spans="2:11" customFormat="1" hidden="1" outlineLevel="1">
      <c r="B239" s="38"/>
      <c r="C239" s="43"/>
      <c r="D239" s="43"/>
      <c r="E239" s="41"/>
      <c r="F239" s="40"/>
      <c r="G239" s="44"/>
      <c r="H239" s="76"/>
    </row>
    <row r="240" spans="2:11" customFormat="1" hidden="1" outlineLevel="1">
      <c r="B240" s="38"/>
      <c r="C240" s="43"/>
      <c r="D240" s="43"/>
      <c r="E240" s="41"/>
      <c r="F240" s="40"/>
      <c r="G240" s="44"/>
      <c r="H240" s="76"/>
    </row>
    <row r="241" spans="2:11" customFormat="1" hidden="1" outlineLevel="1">
      <c r="B241" s="38"/>
      <c r="C241" s="146"/>
      <c r="D241" s="38"/>
      <c r="E241" s="40"/>
      <c r="F241" s="40"/>
      <c r="G241" s="40"/>
      <c r="H241" s="76"/>
    </row>
    <row r="242" spans="2:11" customFormat="1" hidden="1" outlineLevel="1">
      <c r="B242" s="38"/>
      <c r="C242" s="43"/>
      <c r="D242" s="43"/>
      <c r="E242" s="40"/>
      <c r="F242" s="41"/>
      <c r="G242" s="44"/>
      <c r="H242" s="76"/>
      <c r="J242" s="9"/>
    </row>
    <row r="243" spans="2:11" customFormat="1" hidden="1" outlineLevel="1">
      <c r="B243" s="1"/>
      <c r="C243" s="43"/>
      <c r="D243" s="43"/>
      <c r="E243" s="40"/>
      <c r="F243" s="41"/>
      <c r="G243" s="44"/>
      <c r="H243" s="76"/>
      <c r="J243" s="9"/>
    </row>
    <row r="244" spans="2:11" customFormat="1" hidden="1" outlineLevel="1">
      <c r="B244" s="1"/>
      <c r="C244" s="43"/>
      <c r="D244" s="43"/>
      <c r="E244" s="40"/>
      <c r="F244" s="41"/>
      <c r="G244" s="44"/>
      <c r="H244" s="76"/>
      <c r="J244" s="9"/>
    </row>
    <row r="245" spans="2:11" customFormat="1" collapsed="1">
      <c r="B245" s="1"/>
      <c r="C245" s="35" t="s">
        <v>13</v>
      </c>
      <c r="D245" s="35"/>
      <c r="E245" s="37"/>
      <c r="F245" s="37">
        <f>SUM(F232:F244)</f>
        <v>21379</v>
      </c>
      <c r="G245" s="143">
        <f>SUM(G232:G244)</f>
        <v>4275.8</v>
      </c>
      <c r="H245" s="6"/>
      <c r="K245" t="s">
        <v>303</v>
      </c>
    </row>
    <row r="246" spans="2:11" customFormat="1" ht="15.75" thickBot="1">
      <c r="B246" s="1"/>
      <c r="E246" s="13"/>
      <c r="F246" s="13"/>
      <c r="G246" s="13"/>
      <c r="H246" s="13"/>
    </row>
    <row r="247" spans="2:11" customFormat="1" ht="15.75" thickBot="1">
      <c r="B247" s="191" t="s">
        <v>285</v>
      </c>
      <c r="C247" s="192"/>
      <c r="D247" s="192"/>
      <c r="E247" s="20"/>
      <c r="F247" s="20"/>
      <c r="G247" s="169">
        <f>ROUND(G133+G199+G211+G228+G245,0)</f>
        <v>25525</v>
      </c>
      <c r="H247" s="79"/>
      <c r="I247" s="6" t="s">
        <v>286</v>
      </c>
    </row>
    <row r="248" spans="2:11" customFormat="1" ht="15.75" thickBot="1">
      <c r="B248" s="1"/>
      <c r="E248" s="13"/>
      <c r="F248" s="13"/>
      <c r="G248" s="13"/>
      <c r="H248" s="13"/>
      <c r="J248" s="12"/>
    </row>
    <row r="249" spans="2:11" customFormat="1" ht="15.75" thickBot="1">
      <c r="B249" s="188" t="s">
        <v>1716</v>
      </c>
      <c r="C249" s="189"/>
      <c r="D249" s="189"/>
      <c r="E249" s="189"/>
      <c r="F249" s="189"/>
      <c r="G249" s="190"/>
      <c r="H249" s="5"/>
    </row>
    <row r="250" spans="2:11" customFormat="1">
      <c r="B250" s="3" t="s">
        <v>933</v>
      </c>
      <c r="E250" s="6"/>
      <c r="F250" s="6"/>
      <c r="G250" s="6"/>
      <c r="H250" s="6"/>
    </row>
    <row r="251" spans="2:11" customFormat="1">
      <c r="B251" s="36" t="s">
        <v>73</v>
      </c>
      <c r="C251" s="35" t="s">
        <v>16</v>
      </c>
      <c r="D251" s="35" t="s">
        <v>0</v>
      </c>
      <c r="E251" s="37" t="s">
        <v>2</v>
      </c>
      <c r="F251" s="37" t="s">
        <v>3</v>
      </c>
      <c r="G251" s="37" t="s">
        <v>4</v>
      </c>
      <c r="H251" s="6"/>
    </row>
    <row r="252" spans="2:11" customFormat="1">
      <c r="B252" s="38"/>
      <c r="C252" s="39"/>
      <c r="E252" s="40"/>
      <c r="F252" s="141"/>
      <c r="G252" s="40"/>
      <c r="H252" s="74"/>
    </row>
    <row r="253" spans="2:11" customFormat="1">
      <c r="B253" s="38"/>
      <c r="C253" s="146"/>
      <c r="D253" s="38"/>
      <c r="E253" s="40"/>
      <c r="F253" s="40"/>
      <c r="G253" s="40"/>
      <c r="H253" s="74"/>
    </row>
    <row r="254" spans="2:11" customFormat="1">
      <c r="B254" s="8"/>
      <c r="C254" s="35" t="s">
        <v>12</v>
      </c>
      <c r="D254" s="35"/>
      <c r="E254" s="46">
        <f>SUM(E252:E253)</f>
        <v>0</v>
      </c>
      <c r="F254" s="46">
        <f>ROUND(SUM(F252:F253),0)</f>
        <v>0</v>
      </c>
      <c r="G254" s="142">
        <f>SUM(G252:G253)</f>
        <v>0</v>
      </c>
      <c r="H254" s="75"/>
      <c r="K254" t="s">
        <v>302</v>
      </c>
    </row>
    <row r="255" spans="2:11" customFormat="1" ht="15.75" thickBot="1">
      <c r="B255" s="8"/>
      <c r="C255" s="3"/>
      <c r="D255" s="3"/>
      <c r="E255" s="51"/>
      <c r="F255" s="51"/>
      <c r="G255" s="158"/>
      <c r="H255" s="75"/>
    </row>
    <row r="256" spans="2:11" customFormat="1" ht="15.75" thickBot="1">
      <c r="B256" s="191" t="s">
        <v>1717</v>
      </c>
      <c r="C256" s="192"/>
      <c r="D256" s="192"/>
      <c r="E256" s="20"/>
      <c r="F256" s="20"/>
      <c r="G256" s="21">
        <f>ROUND(G254,0)</f>
        <v>0</v>
      </c>
      <c r="H256" s="75"/>
      <c r="I256" s="6"/>
    </row>
    <row r="257" spans="2:10" customFormat="1">
      <c r="B257" s="8"/>
      <c r="C257" s="3"/>
      <c r="D257" s="3"/>
      <c r="E257" s="51"/>
      <c r="F257" s="51"/>
      <c r="G257" s="158"/>
      <c r="H257" s="75"/>
    </row>
    <row r="258" spans="2:10" customFormat="1">
      <c r="B258" s="1"/>
      <c r="C258" s="3" t="s">
        <v>8</v>
      </c>
      <c r="D258" s="3"/>
      <c r="E258" s="6"/>
      <c r="F258" s="6"/>
      <c r="G258" s="6">
        <f>'04-2023'!G258</f>
        <v>0</v>
      </c>
      <c r="H258" s="6"/>
      <c r="I258" s="6" t="s">
        <v>289</v>
      </c>
      <c r="J258" s="9"/>
    </row>
    <row r="259" spans="2:10" customFormat="1" ht="15.75" thickBot="1">
      <c r="B259" s="1"/>
      <c r="C259" s="3"/>
      <c r="D259" s="3"/>
      <c r="E259" s="6"/>
      <c r="F259" s="6"/>
      <c r="G259" s="6"/>
      <c r="H259" s="6"/>
      <c r="J259" s="9"/>
    </row>
    <row r="260" spans="2:10" customFormat="1" ht="15.75" thickBot="1">
      <c r="B260" s="198" t="s">
        <v>287</v>
      </c>
      <c r="C260" s="199"/>
      <c r="D260" s="147"/>
      <c r="E260" s="103"/>
      <c r="F260" s="103"/>
      <c r="G260" s="104">
        <f>G104+G247+G256+G258</f>
        <v>25525</v>
      </c>
      <c r="H260" s="79"/>
      <c r="I260" s="6" t="s">
        <v>288</v>
      </c>
    </row>
    <row r="261" spans="2:10" customFormat="1">
      <c r="B261" s="1"/>
      <c r="C261" s="3"/>
      <c r="D261" s="3"/>
      <c r="E261" s="6"/>
      <c r="F261" s="6"/>
      <c r="G261" s="6"/>
      <c r="H261" s="6"/>
    </row>
    <row r="262" spans="2:10" customFormat="1">
      <c r="B262" s="1"/>
      <c r="C262" s="3" t="s">
        <v>250</v>
      </c>
      <c r="D262" s="3"/>
      <c r="E262" s="6"/>
      <c r="F262" s="6"/>
      <c r="G262" s="16">
        <f>IF((G80-G260)&gt;0,(G80-G260),0)</f>
        <v>0</v>
      </c>
      <c r="H262" s="85"/>
      <c r="I262" s="6" t="s">
        <v>290</v>
      </c>
    </row>
    <row r="263" spans="2:10" customFormat="1">
      <c r="B263" s="1"/>
      <c r="C263" s="3"/>
      <c r="D263" s="3"/>
      <c r="E263" s="6"/>
      <c r="F263" s="6"/>
      <c r="G263" s="6"/>
      <c r="H263" s="6"/>
    </row>
    <row r="264" spans="2:10" customFormat="1">
      <c r="B264" s="1"/>
      <c r="C264" s="3" t="s">
        <v>9</v>
      </c>
      <c r="D264" s="3"/>
      <c r="E264" s="6"/>
      <c r="F264" s="6"/>
      <c r="G264" s="16">
        <f>IF((G80-G260)&lt;0,-(G80-G260),0)</f>
        <v>16817</v>
      </c>
      <c r="H264" s="85"/>
      <c r="I264" s="6" t="s">
        <v>291</v>
      </c>
    </row>
    <row r="266" spans="2:10" customFormat="1">
      <c r="B266" s="1"/>
      <c r="C266" s="3" t="s">
        <v>251</v>
      </c>
      <c r="D266" s="3"/>
      <c r="E266" s="13"/>
      <c r="F266" s="13"/>
      <c r="G266" s="6">
        <v>0</v>
      </c>
      <c r="H266" s="6"/>
      <c r="I266" s="6" t="s">
        <v>292</v>
      </c>
    </row>
    <row r="267" spans="2:10" customFormat="1">
      <c r="B267" s="1"/>
      <c r="C267" s="3"/>
      <c r="D267" s="3"/>
      <c r="E267" s="13"/>
      <c r="F267" s="13"/>
      <c r="G267" s="6"/>
      <c r="H267" s="6"/>
    </row>
    <row r="268" spans="2:10" customFormat="1">
      <c r="B268" s="1"/>
      <c r="C268" s="3" t="s">
        <v>252</v>
      </c>
      <c r="D268" s="3"/>
      <c r="E268" s="13"/>
      <c r="F268" s="13"/>
      <c r="G268" s="6">
        <f>+G264-G266</f>
        <v>16817</v>
      </c>
      <c r="H268" s="6"/>
      <c r="I268" s="6" t="s">
        <v>293</v>
      </c>
    </row>
  </sheetData>
  <autoFilter ref="B137:K179" xr:uid="{2B61A341-9AE4-4E07-A04A-7A54BAF376F4}">
    <filterColumn colId="1">
      <filters>
        <filter val="DHL INTERNATIONAL EXPRESS (FRANCE)"/>
      </filters>
    </filterColumn>
  </autoFilter>
  <mergeCells count="18">
    <mergeCell ref="B68:D68"/>
    <mergeCell ref="B4:G4"/>
    <mergeCell ref="B6:G6"/>
    <mergeCell ref="B21:G21"/>
    <mergeCell ref="B31:G31"/>
    <mergeCell ref="B37:G37"/>
    <mergeCell ref="B260:C260"/>
    <mergeCell ref="B70:G70"/>
    <mergeCell ref="B77:D77"/>
    <mergeCell ref="B80:E80"/>
    <mergeCell ref="B84:G84"/>
    <mergeCell ref="B93:G93"/>
    <mergeCell ref="B104:D104"/>
    <mergeCell ref="B201:G201"/>
    <mergeCell ref="B215:G215"/>
    <mergeCell ref="B247:D247"/>
    <mergeCell ref="B249:G249"/>
    <mergeCell ref="B256:D256"/>
  </mergeCells>
  <phoneticPr fontId="20" type="noConversion"/>
  <pageMargins left="0.7" right="0.7" top="0.75" bottom="0.75" header="0.3" footer="0.3"/>
  <pageSetup paperSize="9" scale="3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9180E-341A-4C52-9D37-7192B6891F16}">
  <dimension ref="A1:N268"/>
  <sheetViews>
    <sheetView showGridLines="0" zoomScale="90" zoomScaleNormal="90" zoomScaleSheetLayoutView="80" workbookViewId="0">
      <pane ySplit="8" topLeftCell="A148" activePane="bottomLeft" state="frozen"/>
      <selection pane="bottomLeft" activeCell="E158" sqref="E158"/>
    </sheetView>
  </sheetViews>
  <sheetFormatPr defaultColWidth="11.42578125" defaultRowHeight="15" outlineLevelRow="1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45078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/>
      <c r="C9" s="69" t="s">
        <v>110</v>
      </c>
      <c r="D9" s="38"/>
      <c r="E9" s="40"/>
      <c r="F9" s="177">
        <v>49865</v>
      </c>
      <c r="G9" s="41"/>
    </row>
    <row r="10" spans="2:11">
      <c r="B10" s="53"/>
      <c r="C10" s="39" t="s">
        <v>297</v>
      </c>
      <c r="D10" s="106"/>
      <c r="E10" s="40"/>
      <c r="F10" s="177">
        <v>149595</v>
      </c>
      <c r="G10" s="41"/>
    </row>
    <row r="11" spans="2:11">
      <c r="B11" s="53"/>
      <c r="C11" s="69" t="s">
        <v>564</v>
      </c>
      <c r="D11" s="106"/>
      <c r="E11" s="40"/>
      <c r="F11" s="177">
        <v>299191</v>
      </c>
      <c r="G11" s="41"/>
    </row>
    <row r="12" spans="2:11" hidden="1" outlineLevel="1">
      <c r="B12" s="53"/>
      <c r="C12" s="69"/>
      <c r="D12" s="106"/>
      <c r="E12" s="40"/>
      <c r="F12" s="177"/>
      <c r="G12" s="41"/>
    </row>
    <row r="13" spans="2:11" hidden="1" outlineLevel="1">
      <c r="B13" s="53"/>
      <c r="C13" s="39"/>
      <c r="D13" s="106"/>
      <c r="E13" s="40"/>
      <c r="F13" s="59"/>
      <c r="G13" s="41"/>
    </row>
    <row r="14" spans="2:11" hidden="1" outlineLevel="1">
      <c r="B14" s="53"/>
      <c r="C14" s="39"/>
      <c r="D14" s="106"/>
      <c r="E14" s="40"/>
      <c r="F14" s="59"/>
      <c r="G14" s="41"/>
    </row>
    <row r="15" spans="2:11" hidden="1" outlineLevel="1">
      <c r="B15" s="53"/>
      <c r="C15" s="39"/>
      <c r="D15" s="106"/>
      <c r="E15" s="40"/>
      <c r="F15" s="59"/>
      <c r="G15" s="41"/>
    </row>
    <row r="16" spans="2:11" hidden="1" outlineLevel="1">
      <c r="B16" s="53"/>
      <c r="C16" s="69"/>
      <c r="D16" s="106"/>
      <c r="E16" s="40"/>
      <c r="F16" s="177"/>
      <c r="G16" s="41"/>
    </row>
    <row r="17" spans="1:13" hidden="1" outlineLevel="1">
      <c r="B17" s="53"/>
      <c r="C17" s="69"/>
      <c r="D17" s="106"/>
      <c r="E17" s="40"/>
      <c r="F17" s="177"/>
      <c r="G17" s="41"/>
    </row>
    <row r="18" spans="1:13" hidden="1" outlineLevel="1">
      <c r="B18" s="53"/>
      <c r="C18" s="39"/>
      <c r="D18" s="106"/>
      <c r="E18" s="40"/>
      <c r="F18" s="59"/>
      <c r="G18" s="41"/>
    </row>
    <row r="19" spans="1:13" s="123" customFormat="1" collapsed="1">
      <c r="A19" s="3"/>
      <c r="B19" s="8"/>
      <c r="C19" s="35" t="s">
        <v>12</v>
      </c>
      <c r="D19" s="35"/>
      <c r="E19" s="37"/>
      <c r="F19" s="178">
        <f>ROUND(SUM(F9:F18),0)</f>
        <v>498651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>
        <v>45078</v>
      </c>
      <c r="C24" s="39" t="s">
        <v>468</v>
      </c>
      <c r="D24" t="s">
        <v>1929</v>
      </c>
      <c r="E24" s="41">
        <v>1654.81</v>
      </c>
      <c r="F24" s="141">
        <v>1654.81</v>
      </c>
      <c r="G24" s="40">
        <v>330.96</v>
      </c>
      <c r="H24" s="74"/>
      <c r="I24" s="52">
        <f>F24*0.2</f>
        <v>330.96199999999999</v>
      </c>
      <c r="J24" s="134"/>
    </row>
    <row r="25" spans="1:13">
      <c r="B25" s="38">
        <v>45078</v>
      </c>
      <c r="C25" s="39" t="s">
        <v>625</v>
      </c>
      <c r="D25" s="38" t="s">
        <v>1930</v>
      </c>
      <c r="E25" s="41">
        <v>847</v>
      </c>
      <c r="F25" s="141">
        <v>847</v>
      </c>
      <c r="G25" s="40">
        <v>169.4</v>
      </c>
      <c r="H25" s="74"/>
      <c r="I25" s="52">
        <f t="shared" ref="I25:I28" si="0">F25*0.2</f>
        <v>169.4</v>
      </c>
      <c r="J25" s="134"/>
    </row>
    <row r="26" spans="1:13">
      <c r="B26" s="38">
        <v>45078</v>
      </c>
      <c r="C26" s="39" t="s">
        <v>625</v>
      </c>
      <c r="D26" s="38" t="s">
        <v>1931</v>
      </c>
      <c r="E26" s="41">
        <v>21131</v>
      </c>
      <c r="F26" s="141">
        <v>21131</v>
      </c>
      <c r="G26" s="40">
        <v>4226.2</v>
      </c>
      <c r="H26" s="74"/>
      <c r="I26" s="52">
        <f t="shared" si="0"/>
        <v>4226.2</v>
      </c>
      <c r="J26" s="134"/>
    </row>
    <row r="27" spans="1:13" outlineLevel="1">
      <c r="B27" s="38">
        <v>45078</v>
      </c>
      <c r="C27" s="39" t="s">
        <v>625</v>
      </c>
      <c r="D27" s="38" t="s">
        <v>1932</v>
      </c>
      <c r="E27" s="41">
        <v>4529.5200000000004</v>
      </c>
      <c r="F27" s="141">
        <v>4529.5200000000004</v>
      </c>
      <c r="G27" s="40">
        <v>905.9</v>
      </c>
      <c r="H27" s="74"/>
      <c r="I27" s="52">
        <f t="shared" si="0"/>
        <v>905.90400000000011</v>
      </c>
    </row>
    <row r="28" spans="1:13" outlineLevel="1">
      <c r="B28" s="45">
        <v>45078</v>
      </c>
      <c r="C28" s="39" t="s">
        <v>625</v>
      </c>
      <c r="D28" s="39" t="s">
        <v>1933</v>
      </c>
      <c r="E28" s="41">
        <v>4347</v>
      </c>
      <c r="F28" s="141">
        <v>4347</v>
      </c>
      <c r="G28" s="41">
        <v>869.4</v>
      </c>
      <c r="I28" s="52">
        <f t="shared" si="0"/>
        <v>869.40000000000009</v>
      </c>
    </row>
    <row r="29" spans="1:13">
      <c r="B29" s="8"/>
      <c r="C29" s="35" t="s">
        <v>12</v>
      </c>
      <c r="D29" s="35"/>
      <c r="E29" s="46">
        <f>SUM(E28:E28)</f>
        <v>4347</v>
      </c>
      <c r="F29" s="86">
        <f>ROUND(SUM(F24:F28),0)</f>
        <v>32509</v>
      </c>
      <c r="G29" s="142">
        <f>SUM(G24:G28)</f>
        <v>6501.8599999999988</v>
      </c>
      <c r="H29" s="75"/>
      <c r="I29" s="6" t="s">
        <v>299</v>
      </c>
      <c r="K29" t="s">
        <v>302</v>
      </c>
    </row>
    <row r="30" spans="1:13" ht="15.75" thickBot="1">
      <c r="B30" s="8"/>
      <c r="C30" s="3"/>
      <c r="D30" s="3"/>
      <c r="E30" s="51"/>
      <c r="F30" s="51"/>
      <c r="G30" s="51"/>
      <c r="H30" s="75"/>
    </row>
    <row r="31" spans="1:13" ht="15.75" thickBot="1">
      <c r="B31" s="188" t="s">
        <v>78</v>
      </c>
      <c r="C31" s="189"/>
      <c r="D31" s="189"/>
      <c r="E31" s="189"/>
      <c r="F31" s="189"/>
      <c r="G31" s="190"/>
      <c r="H31" s="5"/>
    </row>
    <row r="32" spans="1:13">
      <c r="B32" s="3" t="s">
        <v>77</v>
      </c>
      <c r="E32" s="6"/>
      <c r="F32" s="6"/>
      <c r="G32" s="6"/>
      <c r="H32" s="6"/>
    </row>
    <row r="33" spans="1:13">
      <c r="B33" s="36" t="s">
        <v>73</v>
      </c>
      <c r="C33" s="35" t="s">
        <v>16</v>
      </c>
      <c r="D33" s="35" t="s">
        <v>0</v>
      </c>
      <c r="E33" s="37" t="s">
        <v>2</v>
      </c>
      <c r="F33" s="37" t="s">
        <v>3</v>
      </c>
      <c r="G33" s="37" t="s">
        <v>4</v>
      </c>
      <c r="H33" s="6"/>
      <c r="J33" s="9"/>
    </row>
    <row r="34" spans="1:13">
      <c r="B34" s="38"/>
      <c r="C34" s="38"/>
      <c r="E34" s="40"/>
      <c r="F34" s="40"/>
      <c r="G34" s="40"/>
      <c r="H34" s="74"/>
      <c r="J34" s="9"/>
    </row>
    <row r="35" spans="1:13" s="123" customFormat="1">
      <c r="A35" s="3"/>
      <c r="B35" s="8"/>
      <c r="C35" s="35" t="s">
        <v>12</v>
      </c>
      <c r="D35" s="35"/>
      <c r="E35" s="46">
        <f>SUM(E34)</f>
        <v>0</v>
      </c>
      <c r="F35" s="46">
        <f>SUM(F34)</f>
        <v>0</v>
      </c>
      <c r="G35" s="46">
        <f>ROUND(SUM(G34),0)</f>
        <v>0</v>
      </c>
      <c r="H35" s="75"/>
      <c r="I35" s="3"/>
      <c r="J35" s="3"/>
      <c r="K35">
        <v>4457100</v>
      </c>
      <c r="M35" s="3"/>
    </row>
    <row r="36" spans="1:13" customFormat="1" ht="15.75" thickBot="1">
      <c r="B36" s="1"/>
      <c r="E36" s="13"/>
      <c r="F36" s="13"/>
      <c r="G36" s="13"/>
      <c r="H36" s="13"/>
    </row>
    <row r="37" spans="1:13" customFormat="1" ht="15.75" thickBot="1">
      <c r="B37" s="188" t="s">
        <v>6</v>
      </c>
      <c r="C37" s="189"/>
      <c r="D37" s="189"/>
      <c r="E37" s="189"/>
      <c r="F37" s="189"/>
      <c r="G37" s="190"/>
      <c r="H37" s="5"/>
      <c r="J37" s="6" t="s">
        <v>687</v>
      </c>
    </row>
    <row r="38" spans="1:13" customFormat="1">
      <c r="B38" s="10" t="s">
        <v>690</v>
      </c>
      <c r="E38" s="6"/>
      <c r="F38" s="6"/>
      <c r="G38" s="6"/>
      <c r="H38" s="6"/>
    </row>
    <row r="39" spans="1:13" customFormat="1">
      <c r="B39" s="36" t="s">
        <v>73</v>
      </c>
      <c r="C39" s="35" t="s">
        <v>16</v>
      </c>
      <c r="D39" s="35" t="s">
        <v>0</v>
      </c>
      <c r="E39" s="37" t="s">
        <v>2</v>
      </c>
      <c r="F39" s="37" t="s">
        <v>3</v>
      </c>
      <c r="G39" s="37" t="s">
        <v>4</v>
      </c>
      <c r="H39" s="6"/>
    </row>
    <row r="40" spans="1:13" customFormat="1">
      <c r="B40" s="38">
        <v>45078</v>
      </c>
      <c r="C40" s="43" t="s">
        <v>934</v>
      </c>
      <c r="D40" s="39" t="s">
        <v>1952</v>
      </c>
      <c r="E40" s="41">
        <v>90</v>
      </c>
      <c r="F40" s="141">
        <f>E40</f>
        <v>90</v>
      </c>
      <c r="G40" s="44">
        <v>18</v>
      </c>
      <c r="H40" s="76"/>
      <c r="I40" s="52">
        <f>F40*0.2</f>
        <v>18</v>
      </c>
      <c r="J40" s="134">
        <f>G40-I40</f>
        <v>0</v>
      </c>
    </row>
    <row r="41" spans="1:13" customFormat="1">
      <c r="B41" s="38">
        <v>45078</v>
      </c>
      <c r="C41" s="43" t="s">
        <v>1642</v>
      </c>
      <c r="D41" s="39" t="s">
        <v>1956</v>
      </c>
      <c r="E41" s="41">
        <v>120</v>
      </c>
      <c r="F41" s="141">
        <f t="shared" ref="F41:F51" si="1">E41</f>
        <v>120</v>
      </c>
      <c r="G41" s="44">
        <v>24</v>
      </c>
      <c r="H41" s="76"/>
      <c r="I41" s="52">
        <f t="shared" ref="I41:I51" si="2">F41*0.2</f>
        <v>24</v>
      </c>
      <c r="J41" s="134">
        <f t="shared" ref="J41:J51" si="3">G41-I41</f>
        <v>0</v>
      </c>
    </row>
    <row r="42" spans="1:13" customFormat="1">
      <c r="B42" s="38">
        <v>45078</v>
      </c>
      <c r="C42" s="43" t="s">
        <v>163</v>
      </c>
      <c r="D42" s="39" t="s">
        <v>1979</v>
      </c>
      <c r="E42" s="41">
        <v>7030</v>
      </c>
      <c r="F42" s="141">
        <f t="shared" si="1"/>
        <v>7030</v>
      </c>
      <c r="G42" s="44">
        <v>1406</v>
      </c>
      <c r="H42" s="76"/>
      <c r="I42" s="52">
        <f t="shared" si="2"/>
        <v>1406</v>
      </c>
      <c r="J42" s="134">
        <f t="shared" si="3"/>
        <v>0</v>
      </c>
    </row>
    <row r="43" spans="1:13" customFormat="1">
      <c r="B43" s="38">
        <v>45078</v>
      </c>
      <c r="C43" s="43" t="s">
        <v>163</v>
      </c>
      <c r="D43" s="39" t="s">
        <v>1980</v>
      </c>
      <c r="E43" s="41">
        <v>7353</v>
      </c>
      <c r="F43" s="141">
        <f t="shared" si="1"/>
        <v>7353</v>
      </c>
      <c r="G43" s="44">
        <v>1470.6</v>
      </c>
      <c r="H43" s="76"/>
      <c r="I43" s="52">
        <f t="shared" si="2"/>
        <v>1470.6000000000001</v>
      </c>
      <c r="J43" s="134">
        <f t="shared" si="3"/>
        <v>0</v>
      </c>
    </row>
    <row r="44" spans="1:13" customFormat="1">
      <c r="B44" s="38">
        <v>45078</v>
      </c>
      <c r="C44" s="43" t="s">
        <v>163</v>
      </c>
      <c r="D44" s="39" t="s">
        <v>1981</v>
      </c>
      <c r="E44" s="41">
        <v>6118</v>
      </c>
      <c r="F44" s="141">
        <f t="shared" si="1"/>
        <v>6118</v>
      </c>
      <c r="G44" s="44">
        <v>1223.5999999999999</v>
      </c>
      <c r="H44" s="76"/>
      <c r="I44" s="52">
        <f t="shared" si="2"/>
        <v>1223.6000000000001</v>
      </c>
      <c r="J44" s="134">
        <f t="shared" si="3"/>
        <v>0</v>
      </c>
    </row>
    <row r="45" spans="1:13" customFormat="1">
      <c r="B45" s="38"/>
      <c r="C45" s="43"/>
      <c r="D45" s="39"/>
      <c r="E45" s="41"/>
      <c r="F45" s="141">
        <f t="shared" si="1"/>
        <v>0</v>
      </c>
      <c r="G45" s="44"/>
      <c r="H45" s="76"/>
      <c r="I45" s="52">
        <f t="shared" si="2"/>
        <v>0</v>
      </c>
      <c r="J45" s="134">
        <f t="shared" si="3"/>
        <v>0</v>
      </c>
    </row>
    <row r="46" spans="1:13" customFormat="1">
      <c r="B46" s="38"/>
      <c r="C46" s="43"/>
      <c r="D46" s="39"/>
      <c r="E46" s="41"/>
      <c r="F46" s="141">
        <f t="shared" si="1"/>
        <v>0</v>
      </c>
      <c r="G46" s="44"/>
      <c r="H46" s="76"/>
      <c r="I46" s="52">
        <f t="shared" si="2"/>
        <v>0</v>
      </c>
      <c r="J46" s="134">
        <f t="shared" si="3"/>
        <v>0</v>
      </c>
    </row>
    <row r="47" spans="1:13" customFormat="1">
      <c r="B47" s="38"/>
      <c r="C47" s="43"/>
      <c r="D47" s="39"/>
      <c r="E47" s="41"/>
      <c r="F47" s="141">
        <f t="shared" si="1"/>
        <v>0</v>
      </c>
      <c r="G47" s="44"/>
      <c r="H47" s="76"/>
      <c r="I47" s="52">
        <f t="shared" si="2"/>
        <v>0</v>
      </c>
      <c r="J47" s="134">
        <f t="shared" si="3"/>
        <v>0</v>
      </c>
    </row>
    <row r="48" spans="1:13" customFormat="1" hidden="1" outlineLevel="1">
      <c r="B48" s="38"/>
      <c r="C48" s="43"/>
      <c r="D48" s="39"/>
      <c r="E48" s="41"/>
      <c r="F48" s="141">
        <f t="shared" si="1"/>
        <v>0</v>
      </c>
      <c r="G48" s="44"/>
      <c r="H48" s="76"/>
      <c r="I48" s="52">
        <f t="shared" si="2"/>
        <v>0</v>
      </c>
      <c r="J48" s="134">
        <f t="shared" si="3"/>
        <v>0</v>
      </c>
    </row>
    <row r="49" spans="2:11" customFormat="1" hidden="1" outlineLevel="1">
      <c r="B49" s="38"/>
      <c r="C49" s="39"/>
      <c r="D49" s="39"/>
      <c r="E49" s="41"/>
      <c r="F49" s="141">
        <f t="shared" si="1"/>
        <v>0</v>
      </c>
      <c r="G49" s="40"/>
      <c r="H49" s="74"/>
      <c r="I49" s="52">
        <f>F49*0.2</f>
        <v>0</v>
      </c>
      <c r="J49" s="134">
        <f t="shared" si="3"/>
        <v>0</v>
      </c>
    </row>
    <row r="50" spans="2:11" customFormat="1" hidden="1" outlineLevel="1">
      <c r="B50" s="38"/>
      <c r="C50" s="43"/>
      <c r="D50" s="39"/>
      <c r="E50" s="41"/>
      <c r="F50" s="141">
        <f t="shared" si="1"/>
        <v>0</v>
      </c>
      <c r="G50" s="44"/>
      <c r="H50" s="76"/>
      <c r="I50" s="52">
        <f t="shared" si="2"/>
        <v>0</v>
      </c>
      <c r="J50" s="134">
        <f>G50-I50</f>
        <v>0</v>
      </c>
    </row>
    <row r="51" spans="2:11" customFormat="1" hidden="1" outlineLevel="1">
      <c r="B51" s="38"/>
      <c r="C51" s="43"/>
      <c r="D51" s="39"/>
      <c r="E51" s="41"/>
      <c r="F51" s="141">
        <f t="shared" si="1"/>
        <v>0</v>
      </c>
      <c r="G51" s="44"/>
      <c r="H51" s="76"/>
      <c r="I51" s="52">
        <f t="shared" si="2"/>
        <v>0</v>
      </c>
      <c r="J51" s="134">
        <f t="shared" si="3"/>
        <v>0</v>
      </c>
    </row>
    <row r="52" spans="2:11" customFormat="1" hidden="1" outlineLevel="1">
      <c r="B52" s="38"/>
      <c r="C52" s="43"/>
      <c r="D52" s="39"/>
      <c r="E52" s="41"/>
      <c r="F52" s="141"/>
      <c r="G52" s="44"/>
      <c r="H52" s="76"/>
      <c r="I52" s="52"/>
      <c r="J52" s="134"/>
    </row>
    <row r="53" spans="2:11" customFormat="1" hidden="1" outlineLevel="1">
      <c r="B53" s="1"/>
      <c r="C53" s="43"/>
      <c r="D53" s="43"/>
      <c r="E53" s="40"/>
      <c r="F53" s="40"/>
      <c r="G53" s="44"/>
      <c r="H53" s="76"/>
    </row>
    <row r="54" spans="2:11" customFormat="1" collapsed="1">
      <c r="B54" s="1"/>
      <c r="C54" s="35" t="s">
        <v>13</v>
      </c>
      <c r="D54" s="35"/>
      <c r="E54" s="37"/>
      <c r="F54" s="37">
        <f>SUM(F40:F52)</f>
        <v>20711</v>
      </c>
      <c r="G54" s="143">
        <f>SUM(G40:G53)</f>
        <v>4142.2</v>
      </c>
      <c r="H54" s="6"/>
      <c r="I54" s="6" t="s">
        <v>300</v>
      </c>
      <c r="K54" t="s">
        <v>303</v>
      </c>
    </row>
    <row r="55" spans="2:11" customFormat="1">
      <c r="B55" s="1"/>
      <c r="C55" s="3"/>
      <c r="D55" s="3"/>
      <c r="E55" s="6"/>
      <c r="F55" s="6"/>
      <c r="G55" s="6"/>
      <c r="H55" s="6"/>
      <c r="I55" s="6"/>
    </row>
    <row r="56" spans="2:11" customFormat="1">
      <c r="B56" s="3" t="s">
        <v>1834</v>
      </c>
      <c r="C56" s="3"/>
      <c r="D56" s="3"/>
      <c r="E56" s="6"/>
      <c r="F56" s="6"/>
      <c r="G56" s="6"/>
      <c r="H56" s="6"/>
      <c r="I56" s="6"/>
    </row>
    <row r="57" spans="2:11" customFormat="1">
      <c r="B57" s="1"/>
      <c r="C57" s="3"/>
      <c r="D57" s="3"/>
      <c r="E57" s="6"/>
      <c r="F57" s="6"/>
      <c r="G57" s="6"/>
      <c r="H57" s="6"/>
      <c r="I57" s="6"/>
    </row>
    <row r="58" spans="2:11" customFormat="1">
      <c r="B58" s="36" t="s">
        <v>73</v>
      </c>
      <c r="C58" s="35" t="s">
        <v>16</v>
      </c>
      <c r="D58" s="35" t="s">
        <v>0</v>
      </c>
      <c r="E58" s="37" t="s">
        <v>2</v>
      </c>
      <c r="F58" s="37" t="s">
        <v>3</v>
      </c>
      <c r="G58" s="37" t="s">
        <v>4</v>
      </c>
      <c r="H58" s="6"/>
      <c r="I58" s="6"/>
    </row>
    <row r="59" spans="2:11" customFormat="1">
      <c r="B59" s="38">
        <v>45096</v>
      </c>
      <c r="C59" s="43" t="s">
        <v>972</v>
      </c>
      <c r="D59" s="39" t="s">
        <v>2006</v>
      </c>
      <c r="E59" s="41">
        <v>102.86</v>
      </c>
      <c r="F59" s="141">
        <f t="shared" ref="F59:F61" si="4">E59</f>
        <v>102.86</v>
      </c>
      <c r="G59" s="44">
        <v>20.57</v>
      </c>
      <c r="H59" s="76"/>
      <c r="I59" s="52">
        <f t="shared" ref="I59:I61" si="5">F59*0.2</f>
        <v>20.572000000000003</v>
      </c>
      <c r="J59" s="134">
        <f t="shared" ref="J59:J62" si="6">G59-I59</f>
        <v>-2.0000000000024443E-3</v>
      </c>
    </row>
    <row r="60" spans="2:11" customFormat="1">
      <c r="B60" s="38">
        <v>45104</v>
      </c>
      <c r="C60" s="43" t="s">
        <v>972</v>
      </c>
      <c r="D60" s="39" t="s">
        <v>2010</v>
      </c>
      <c r="E60" s="41">
        <v>29.99</v>
      </c>
      <c r="F60" s="141">
        <f t="shared" si="4"/>
        <v>29.99</v>
      </c>
      <c r="G60" s="44">
        <v>5.99</v>
      </c>
      <c r="H60" s="76"/>
      <c r="I60" s="52">
        <f t="shared" si="5"/>
        <v>5.9980000000000002</v>
      </c>
      <c r="J60" s="134">
        <f t="shared" si="6"/>
        <v>-8.0000000000000071E-3</v>
      </c>
    </row>
    <row r="61" spans="2:11" customFormat="1">
      <c r="B61" s="38">
        <v>45104</v>
      </c>
      <c r="C61" s="43" t="s">
        <v>972</v>
      </c>
      <c r="D61" s="39" t="s">
        <v>2011</v>
      </c>
      <c r="E61" s="41">
        <v>7.16</v>
      </c>
      <c r="F61" s="141">
        <f t="shared" si="4"/>
        <v>7.16</v>
      </c>
      <c r="G61" s="44">
        <v>1.43</v>
      </c>
      <c r="H61" s="76"/>
      <c r="I61" s="52">
        <f t="shared" si="5"/>
        <v>1.4320000000000002</v>
      </c>
      <c r="J61" s="134">
        <f t="shared" si="6"/>
        <v>-2.0000000000002238E-3</v>
      </c>
    </row>
    <row r="62" spans="2:11" customFormat="1">
      <c r="B62" s="38"/>
      <c r="C62" s="39"/>
      <c r="D62" s="39"/>
      <c r="E62" s="41">
        <f>_xlfn.XLOOKUP(D62,'401 05-2023'!G:G,'401 05-2023'!J:J)</f>
        <v>0</v>
      </c>
      <c r="F62" s="141">
        <f t="shared" ref="F62:F64" si="7">E62</f>
        <v>0</v>
      </c>
      <c r="G62" s="40"/>
      <c r="H62" s="74"/>
      <c r="I62" s="52">
        <f>F62*0.2</f>
        <v>0</v>
      </c>
      <c r="J62" s="134">
        <f t="shared" si="6"/>
        <v>0</v>
      </c>
    </row>
    <row r="63" spans="2:11" customFormat="1">
      <c r="B63" s="38"/>
      <c r="C63" s="43"/>
      <c r="D63" s="39"/>
      <c r="E63" s="41">
        <f>_xlfn.XLOOKUP(D63,'401 05-2023'!G:G,'401 05-2023'!J:J)</f>
        <v>0</v>
      </c>
      <c r="F63" s="141">
        <f t="shared" si="7"/>
        <v>0</v>
      </c>
      <c r="G63" s="44"/>
      <c r="H63" s="76"/>
      <c r="I63" s="52">
        <f t="shared" ref="I63:I64" si="8">F63*0.2</f>
        <v>0</v>
      </c>
      <c r="J63" s="134">
        <f>G63-I63</f>
        <v>0</v>
      </c>
    </row>
    <row r="64" spans="2:11" customFormat="1">
      <c r="B64" s="38"/>
      <c r="C64" s="43"/>
      <c r="D64" s="39"/>
      <c r="E64" s="41">
        <f>_xlfn.XLOOKUP(D64,'401 05-2023'!G:G,'401 05-2023'!J:J)</f>
        <v>0</v>
      </c>
      <c r="F64" s="141">
        <f t="shared" si="7"/>
        <v>0</v>
      </c>
      <c r="G64" s="44"/>
      <c r="H64" s="76"/>
      <c r="I64" s="52">
        <f t="shared" si="8"/>
        <v>0</v>
      </c>
      <c r="J64" s="134">
        <f t="shared" ref="J64" si="9">G64-I64</f>
        <v>0</v>
      </c>
    </row>
    <row r="65" spans="2:14" customFormat="1">
      <c r="B65" s="38"/>
      <c r="C65" s="43"/>
      <c r="D65" s="43"/>
      <c r="E65" s="40"/>
      <c r="F65" s="40"/>
      <c r="G65" s="44"/>
      <c r="H65" s="76"/>
    </row>
    <row r="66" spans="2:14" customFormat="1">
      <c r="B66" s="1"/>
      <c r="C66" s="35" t="s">
        <v>13</v>
      </c>
      <c r="D66" s="35"/>
      <c r="E66" s="37"/>
      <c r="F66" s="37">
        <f>SUM(F59:F65)</f>
        <v>140.01</v>
      </c>
      <c r="G66" s="143">
        <f>SUM(G59:G65)</f>
        <v>27.990000000000002</v>
      </c>
      <c r="H66" s="6"/>
      <c r="I66" s="6" t="s">
        <v>1928</v>
      </c>
      <c r="N66" t="s">
        <v>303</v>
      </c>
    </row>
    <row r="67" spans="2:14" customFormat="1" ht="16.5" customHeight="1" thickBot="1">
      <c r="B67" s="1"/>
      <c r="E67" s="13"/>
      <c r="F67" s="13"/>
      <c r="G67" s="13"/>
      <c r="H67" s="13"/>
    </row>
    <row r="68" spans="2:14" customFormat="1" ht="15.75" thickBot="1">
      <c r="B68" s="196" t="s">
        <v>1712</v>
      </c>
      <c r="C68" s="197"/>
      <c r="D68" s="197"/>
      <c r="E68" s="17"/>
      <c r="F68" s="167">
        <f>F29+F54+F35+F66</f>
        <v>53360.01</v>
      </c>
      <c r="G68" s="167">
        <f>ROUND((G29+G35+G54+G66),0)</f>
        <v>10672</v>
      </c>
      <c r="H68" s="77"/>
      <c r="I68" s="6" t="s">
        <v>304</v>
      </c>
    </row>
    <row r="69" spans="2:14" ht="15.75" thickBot="1"/>
    <row r="70" spans="2:14" ht="15.75" thickBot="1">
      <c r="B70" s="188" t="s">
        <v>1716</v>
      </c>
      <c r="C70" s="189"/>
      <c r="D70" s="189"/>
      <c r="E70" s="189"/>
      <c r="F70" s="189"/>
      <c r="G70" s="190"/>
    </row>
    <row r="71" spans="2:14">
      <c r="B71" s="3" t="s">
        <v>1709</v>
      </c>
      <c r="E71" s="6"/>
      <c r="F71" s="6"/>
      <c r="G71" s="6"/>
      <c r="H71" s="6"/>
    </row>
    <row r="72" spans="2:14">
      <c r="B72" s="36" t="s">
        <v>73</v>
      </c>
      <c r="C72" s="35" t="s">
        <v>16</v>
      </c>
      <c r="D72" s="35" t="s">
        <v>0</v>
      </c>
      <c r="E72" s="37" t="s">
        <v>2</v>
      </c>
      <c r="F72" s="37" t="s">
        <v>3</v>
      </c>
      <c r="G72" s="37" t="s">
        <v>4</v>
      </c>
      <c r="H72" s="6"/>
    </row>
    <row r="73" spans="2:14">
      <c r="B73" s="38"/>
      <c r="C73" s="39"/>
      <c r="E73" s="40"/>
      <c r="F73" s="141"/>
      <c r="G73" s="40"/>
      <c r="H73" s="74"/>
      <c r="I73" s="52">
        <f>F73*0.2</f>
        <v>0</v>
      </c>
      <c r="J73" s="134"/>
    </row>
    <row r="74" spans="2:14">
      <c r="B74" s="38"/>
      <c r="C74" s="39"/>
      <c r="D74" s="38"/>
      <c r="E74" s="40"/>
      <c r="F74" s="141"/>
      <c r="G74" s="40"/>
      <c r="H74" s="74"/>
      <c r="I74" s="52">
        <f t="shared" ref="I74" si="10">F74*0.2</f>
        <v>0</v>
      </c>
      <c r="J74" s="134"/>
    </row>
    <row r="75" spans="2:14">
      <c r="B75" s="8"/>
      <c r="C75" s="35" t="s">
        <v>12</v>
      </c>
      <c r="D75" s="35"/>
      <c r="E75" s="46">
        <f>SUM(E73:E74)</f>
        <v>0</v>
      </c>
      <c r="F75" s="86">
        <f>ROUND(SUM(F73:F74),0)</f>
        <v>0</v>
      </c>
      <c r="G75" s="142">
        <f>SUM(G73:G74)</f>
        <v>0</v>
      </c>
      <c r="H75" s="75"/>
      <c r="I75" s="6" t="s">
        <v>1710</v>
      </c>
      <c r="K75" t="s">
        <v>302</v>
      </c>
    </row>
    <row r="76" spans="2:14" ht="15.75" thickBot="1"/>
    <row r="77" spans="2:14" ht="15.75" thickBot="1">
      <c r="B77" s="196" t="s">
        <v>1715</v>
      </c>
      <c r="C77" s="197"/>
      <c r="D77" s="197"/>
      <c r="E77" s="17"/>
      <c r="F77" s="167">
        <f>F75</f>
        <v>0</v>
      </c>
      <c r="G77" s="19">
        <f>ROUND((G75),0)</f>
        <v>0</v>
      </c>
      <c r="I77" s="6" t="s">
        <v>1711</v>
      </c>
    </row>
    <row r="78" spans="2:14" customFormat="1">
      <c r="B78" s="162"/>
      <c r="C78" s="162"/>
      <c r="D78" s="162"/>
      <c r="E78" s="163"/>
      <c r="F78" s="77"/>
      <c r="G78" s="77"/>
      <c r="H78" s="13"/>
      <c r="I78" s="6"/>
    </row>
    <row r="79" spans="2:14" customFormat="1" ht="15.75" customHeight="1" thickBot="1">
      <c r="B79" s="164"/>
      <c r="C79" s="164"/>
      <c r="D79" s="164"/>
      <c r="E79" s="165"/>
      <c r="F79" s="166"/>
      <c r="G79" s="166"/>
      <c r="H79" s="13"/>
    </row>
    <row r="80" spans="2:14" customFormat="1" ht="15.75" customHeight="1" thickBot="1">
      <c r="B80" s="196" t="s">
        <v>1714</v>
      </c>
      <c r="C80" s="197"/>
      <c r="D80" s="197"/>
      <c r="E80" s="197"/>
      <c r="F80" s="168">
        <f>ROUND((F68+F77),0)</f>
        <v>53360</v>
      </c>
      <c r="G80" s="167">
        <f>G68+G77</f>
        <v>10672</v>
      </c>
      <c r="H80" s="13"/>
      <c r="I80" s="6" t="s">
        <v>1713</v>
      </c>
    </row>
    <row r="81" spans="1:13" customFormat="1" ht="15.75" customHeight="1">
      <c r="B81" s="164"/>
      <c r="C81" s="164"/>
      <c r="D81" s="164"/>
      <c r="E81" s="165"/>
      <c r="F81" s="166"/>
      <c r="G81" s="166"/>
      <c r="H81" s="13"/>
    </row>
    <row r="82" spans="1:13" customFormat="1" ht="5.25" customHeight="1" thickBot="1">
      <c r="A82" s="159"/>
      <c r="B82" s="160"/>
      <c r="C82" s="160"/>
      <c r="D82" s="161"/>
      <c r="E82" s="161"/>
      <c r="F82" s="161"/>
      <c r="G82" s="161"/>
      <c r="H82" s="159"/>
      <c r="I82" s="160"/>
      <c r="J82" s="160"/>
      <c r="K82" s="161"/>
      <c r="L82" s="161"/>
      <c r="M82" s="161"/>
    </row>
    <row r="83" spans="1:13" customFormat="1" ht="15.75" thickBot="1">
      <c r="B83" s="1"/>
      <c r="E83" s="13"/>
      <c r="F83" s="13"/>
      <c r="G83" s="13"/>
      <c r="H83" s="13"/>
    </row>
    <row r="84" spans="1:13" customFormat="1" ht="15.75" thickBot="1">
      <c r="B84" s="188" t="s">
        <v>11</v>
      </c>
      <c r="C84" s="189"/>
      <c r="D84" s="189"/>
      <c r="E84" s="189"/>
      <c r="F84" s="189"/>
      <c r="G84" s="190"/>
      <c r="H84" s="5"/>
    </row>
    <row r="85" spans="1:13" customFormat="1">
      <c r="B85" s="54"/>
      <c r="C85" s="54"/>
      <c r="D85" s="54"/>
      <c r="E85" s="54"/>
      <c r="F85" s="54"/>
      <c r="G85" s="54"/>
      <c r="H85" s="5"/>
    </row>
    <row r="86" spans="1:13" customFormat="1">
      <c r="B86" s="3" t="s">
        <v>696</v>
      </c>
      <c r="C86" s="54"/>
      <c r="D86" s="54"/>
      <c r="E86" s="54"/>
      <c r="F86" s="54"/>
      <c r="G86" s="54"/>
      <c r="H86" s="5"/>
    </row>
    <row r="87" spans="1:13" customFormat="1">
      <c r="B87" s="54"/>
      <c r="C87" s="54"/>
      <c r="D87" s="54"/>
      <c r="E87" s="54"/>
      <c r="F87" s="54"/>
      <c r="G87" s="54"/>
      <c r="H87" s="5"/>
    </row>
    <row r="88" spans="1:13" customFormat="1">
      <c r="B88" s="36" t="s">
        <v>73</v>
      </c>
      <c r="C88" s="35" t="s">
        <v>16</v>
      </c>
      <c r="D88" s="35" t="s">
        <v>0</v>
      </c>
      <c r="E88" s="37" t="s">
        <v>2</v>
      </c>
      <c r="F88" s="37" t="s">
        <v>3</v>
      </c>
      <c r="G88" s="37" t="s">
        <v>4</v>
      </c>
      <c r="H88" s="6"/>
    </row>
    <row r="89" spans="1:13" customFormat="1">
      <c r="B89" s="72">
        <v>45078</v>
      </c>
      <c r="C89" s="72" t="s">
        <v>975</v>
      </c>
      <c r="D89" s="96" t="s">
        <v>1953</v>
      </c>
      <c r="E89" s="41">
        <v>1519.27</v>
      </c>
      <c r="F89" s="40">
        <f>E89/1.2</f>
        <v>1266.0583333333334</v>
      </c>
      <c r="G89" s="91">
        <v>253.21</v>
      </c>
      <c r="H89" s="76"/>
      <c r="I89" s="13">
        <v>253.21</v>
      </c>
      <c r="J89" s="13">
        <f>G89-I89</f>
        <v>0</v>
      </c>
    </row>
    <row r="90" spans="1:13" customFormat="1">
      <c r="A90" t="s">
        <v>1073</v>
      </c>
      <c r="B90" s="102">
        <v>45078</v>
      </c>
      <c r="C90" s="39" t="s">
        <v>1024</v>
      </c>
      <c r="D90" s="55" t="s">
        <v>1973</v>
      </c>
      <c r="E90" s="41">
        <v>1790.12</v>
      </c>
      <c r="F90" s="40">
        <f>E90/1.2</f>
        <v>1491.7666666666667</v>
      </c>
      <c r="G90" s="44">
        <v>298.35000000000002</v>
      </c>
      <c r="H90" s="76"/>
      <c r="I90" s="13">
        <v>298.35000000000002</v>
      </c>
      <c r="J90" s="13">
        <f>G90-I90</f>
        <v>0</v>
      </c>
    </row>
    <row r="91" spans="1:13" customFormat="1">
      <c r="B91" s="54"/>
      <c r="C91" s="35" t="s">
        <v>12</v>
      </c>
      <c r="D91" s="35"/>
      <c r="E91" s="46">
        <f>SUM(E89:E90)</f>
        <v>3309.39</v>
      </c>
      <c r="F91" s="46">
        <f>SUM(F89:F90)</f>
        <v>2757.8249999999998</v>
      </c>
      <c r="G91" s="46">
        <f>SUM(G89:G90)</f>
        <v>551.56000000000006</v>
      </c>
      <c r="H91" s="75"/>
      <c r="I91">
        <v>445620</v>
      </c>
    </row>
    <row r="92" spans="1:13" customFormat="1" ht="15.75" thickBot="1">
      <c r="B92" s="54"/>
      <c r="C92" s="3"/>
      <c r="D92" s="3"/>
      <c r="E92" s="51"/>
      <c r="F92" s="51"/>
      <c r="G92" s="51"/>
      <c r="H92" s="75"/>
      <c r="I92" s="6"/>
    </row>
    <row r="93" spans="1:13" customFormat="1" ht="15.75" thickBot="1">
      <c r="B93" s="188" t="s">
        <v>6</v>
      </c>
      <c r="C93" s="189"/>
      <c r="D93" s="189"/>
      <c r="E93" s="189"/>
      <c r="F93" s="189"/>
      <c r="G93" s="190"/>
      <c r="H93" s="75"/>
      <c r="I93" s="6"/>
    </row>
    <row r="94" spans="1:13" customFormat="1">
      <c r="B94" s="54"/>
      <c r="C94" s="3"/>
      <c r="D94" s="3"/>
      <c r="E94" s="51"/>
      <c r="F94" s="51"/>
      <c r="G94" s="51"/>
      <c r="H94" s="75"/>
      <c r="I94" s="6"/>
    </row>
    <row r="95" spans="1:13" customFormat="1">
      <c r="B95" s="3" t="s">
        <v>697</v>
      </c>
      <c r="C95" s="3"/>
      <c r="D95" s="3"/>
      <c r="E95" s="6"/>
      <c r="F95" s="6"/>
      <c r="G95" s="6"/>
      <c r="H95" s="75"/>
      <c r="I95" s="6"/>
    </row>
    <row r="96" spans="1:13" customFormat="1">
      <c r="B96" s="1"/>
      <c r="C96" s="3"/>
      <c r="D96" s="3"/>
      <c r="E96" s="6"/>
      <c r="F96" s="6"/>
      <c r="G96" s="6"/>
      <c r="H96" s="75"/>
      <c r="I96" s="6"/>
    </row>
    <row r="97" spans="2:11" customFormat="1">
      <c r="B97" s="36" t="s">
        <v>73</v>
      </c>
      <c r="C97" s="35" t="s">
        <v>16</v>
      </c>
      <c r="D97" s="35" t="s">
        <v>0</v>
      </c>
      <c r="E97" s="37" t="s">
        <v>2</v>
      </c>
      <c r="F97" s="37" t="s">
        <v>3</v>
      </c>
      <c r="G97" s="37" t="s">
        <v>4</v>
      </c>
      <c r="H97" s="75"/>
      <c r="I97" s="6"/>
    </row>
    <row r="98" spans="2:11" customFormat="1">
      <c r="B98" s="38"/>
      <c r="C98" s="43"/>
      <c r="D98" s="39"/>
      <c r="E98" s="6"/>
      <c r="F98" s="6"/>
      <c r="G98" s="140"/>
      <c r="H98" s="75"/>
      <c r="I98" s="6"/>
    </row>
    <row r="99" spans="2:11" customFormat="1">
      <c r="B99" s="1"/>
      <c r="C99" s="43"/>
      <c r="D99" s="43"/>
      <c r="E99" s="40"/>
      <c r="F99" s="40"/>
      <c r="G99" s="44"/>
      <c r="H99" s="75"/>
      <c r="I99" s="6"/>
    </row>
    <row r="100" spans="2:11" customFormat="1">
      <c r="B100" s="1"/>
      <c r="C100" s="35" t="s">
        <v>13</v>
      </c>
      <c r="D100" s="35"/>
      <c r="E100" s="37"/>
      <c r="F100" s="37">
        <f>F98</f>
        <v>0</v>
      </c>
      <c r="G100" s="143">
        <f>ROUND(SUM(G98),0)</f>
        <v>0</v>
      </c>
      <c r="H100" s="75"/>
      <c r="I100" s="6"/>
    </row>
    <row r="101" spans="2:11" customFormat="1">
      <c r="B101" s="54"/>
      <c r="C101" s="3"/>
      <c r="D101" s="3"/>
      <c r="E101" s="51"/>
      <c r="F101" s="51"/>
      <c r="G101" s="51"/>
      <c r="H101" s="75"/>
      <c r="I101" s="6"/>
    </row>
    <row r="102" spans="2:11" customFormat="1">
      <c r="B102" s="54"/>
      <c r="C102" s="3"/>
      <c r="D102" s="3"/>
      <c r="E102" s="51"/>
      <c r="F102" s="51"/>
      <c r="G102" s="51"/>
      <c r="H102" s="75"/>
      <c r="I102" s="6"/>
    </row>
    <row r="103" spans="2:11" customFormat="1" ht="15.75" thickBot="1">
      <c r="B103" s="54"/>
      <c r="C103" s="3"/>
      <c r="D103" s="3"/>
      <c r="E103" s="51"/>
      <c r="F103" s="51"/>
      <c r="G103" s="58"/>
      <c r="H103" s="78"/>
      <c r="I103" s="6"/>
    </row>
    <row r="104" spans="2:11" customFormat="1" ht="15.75" thickBot="1">
      <c r="B104" s="191" t="s">
        <v>284</v>
      </c>
      <c r="C104" s="192"/>
      <c r="D104" s="192"/>
      <c r="E104" s="20"/>
      <c r="F104" s="20"/>
      <c r="G104" s="169">
        <f>ROUND(G91+G100,0)</f>
        <v>552</v>
      </c>
      <c r="H104" s="79"/>
      <c r="I104" s="6" t="s">
        <v>256</v>
      </c>
      <c r="K104">
        <v>445620</v>
      </c>
    </row>
    <row r="105" spans="2:11" customFormat="1">
      <c r="B105" s="54"/>
      <c r="C105" s="3"/>
      <c r="D105" s="3"/>
      <c r="E105" s="51"/>
      <c r="F105" s="51"/>
      <c r="G105" s="58"/>
      <c r="H105" s="78"/>
      <c r="I105" s="6"/>
    </row>
    <row r="106" spans="2:11" customFormat="1">
      <c r="B106" s="54"/>
      <c r="C106" s="3"/>
      <c r="D106" s="3"/>
      <c r="E106" s="51"/>
      <c r="F106" s="51"/>
      <c r="G106" s="58"/>
      <c r="H106" s="78"/>
    </row>
    <row r="107" spans="2:11" customFormat="1">
      <c r="B107" s="3" t="s">
        <v>255</v>
      </c>
      <c r="C107" s="3"/>
      <c r="D107" s="3"/>
      <c r="E107" s="51"/>
      <c r="F107" s="51"/>
      <c r="G107" s="58"/>
      <c r="H107" s="78"/>
    </row>
    <row r="108" spans="2:11" customFormat="1">
      <c r="B108" s="54"/>
      <c r="C108" s="3"/>
      <c r="D108" s="3"/>
      <c r="E108" s="51"/>
      <c r="F108" s="51"/>
      <c r="G108" s="58"/>
      <c r="H108" s="78"/>
    </row>
    <row r="109" spans="2:11" customFormat="1">
      <c r="B109" s="36" t="s">
        <v>73</v>
      </c>
      <c r="C109" s="35" t="s">
        <v>16</v>
      </c>
      <c r="D109" s="35" t="s">
        <v>0</v>
      </c>
      <c r="E109" s="37" t="s">
        <v>2</v>
      </c>
      <c r="F109" s="37" t="s">
        <v>3</v>
      </c>
      <c r="G109" s="37" t="s">
        <v>4</v>
      </c>
      <c r="H109" s="6"/>
    </row>
    <row r="110" spans="2:11" customFormat="1">
      <c r="B110" s="57">
        <v>45078</v>
      </c>
      <c r="C110" s="39" t="s">
        <v>97</v>
      </c>
      <c r="D110" s="55" t="s">
        <v>1948</v>
      </c>
      <c r="E110" s="41">
        <v>432</v>
      </c>
      <c r="F110" s="40">
        <f t="shared" ref="F110:F132" si="11">G110/0.2</f>
        <v>360</v>
      </c>
      <c r="G110" s="117">
        <v>72</v>
      </c>
      <c r="H110" s="80"/>
      <c r="I110" s="13">
        <f>E110/1.2*0.2</f>
        <v>72</v>
      </c>
      <c r="J110" s="13">
        <f>G110-I110</f>
        <v>0</v>
      </c>
    </row>
    <row r="111" spans="2:11" customFormat="1">
      <c r="B111" s="57">
        <v>45078</v>
      </c>
      <c r="C111" s="39" t="s">
        <v>1672</v>
      </c>
      <c r="D111" s="56" t="s">
        <v>1961</v>
      </c>
      <c r="E111" s="41">
        <v>282</v>
      </c>
      <c r="F111" s="40">
        <f t="shared" si="11"/>
        <v>28.999999999999996</v>
      </c>
      <c r="G111" s="117">
        <v>5.8</v>
      </c>
      <c r="H111" s="80"/>
      <c r="I111" s="13">
        <f>E111/1.2*0.2</f>
        <v>47</v>
      </c>
      <c r="J111" s="13">
        <f>G111-I111</f>
        <v>-41.2</v>
      </c>
      <c r="K111" s="145" t="s">
        <v>2020</v>
      </c>
    </row>
    <row r="112" spans="2:11" customFormat="1">
      <c r="B112" s="57">
        <v>45078</v>
      </c>
      <c r="C112" s="39" t="s">
        <v>758</v>
      </c>
      <c r="D112" s="56" t="s">
        <v>1983</v>
      </c>
      <c r="E112" s="41">
        <v>85.18</v>
      </c>
      <c r="F112" s="40">
        <f t="shared" si="11"/>
        <v>59.249999999999993</v>
      </c>
      <c r="G112" s="117">
        <v>11.85</v>
      </c>
      <c r="H112" s="80"/>
      <c r="I112" s="13">
        <f t="shared" ref="I112:I132" si="12">E112/1.2*0.2</f>
        <v>14.196666666666671</v>
      </c>
      <c r="J112" s="13">
        <f t="shared" ref="J112:J132" si="13">G112-I112</f>
        <v>-2.3466666666666711</v>
      </c>
      <c r="K112" s="145" t="s">
        <v>1620</v>
      </c>
    </row>
    <row r="113" spans="2:11" customFormat="1">
      <c r="B113" s="57">
        <v>45079</v>
      </c>
      <c r="C113" s="39" t="s">
        <v>758</v>
      </c>
      <c r="D113" s="56" t="s">
        <v>1989</v>
      </c>
      <c r="E113" s="41">
        <v>61.87</v>
      </c>
      <c r="F113" s="40">
        <f t="shared" si="11"/>
        <v>50.3</v>
      </c>
      <c r="G113" s="68">
        <v>10.06</v>
      </c>
      <c r="H113" s="80"/>
      <c r="I113" s="13">
        <f t="shared" si="12"/>
        <v>10.311666666666667</v>
      </c>
      <c r="J113" s="13">
        <f t="shared" si="13"/>
        <v>-0.25166666666666693</v>
      </c>
      <c r="K113" s="145" t="s">
        <v>1620</v>
      </c>
    </row>
    <row r="114" spans="2:11" customFormat="1">
      <c r="B114" s="57">
        <v>45084</v>
      </c>
      <c r="C114" s="39" t="s">
        <v>758</v>
      </c>
      <c r="D114" s="56" t="s">
        <v>1990</v>
      </c>
      <c r="E114" s="41">
        <v>112.03</v>
      </c>
      <c r="F114" s="40">
        <f t="shared" si="11"/>
        <v>78.349999999999994</v>
      </c>
      <c r="G114" s="68">
        <v>15.67</v>
      </c>
      <c r="H114" s="80"/>
      <c r="I114" s="13">
        <f t="shared" si="12"/>
        <v>18.671666666666667</v>
      </c>
      <c r="J114" s="13">
        <f t="shared" si="13"/>
        <v>-3.0016666666666669</v>
      </c>
      <c r="K114" s="145" t="s">
        <v>1620</v>
      </c>
    </row>
    <row r="115" spans="2:11" customFormat="1">
      <c r="B115" s="57">
        <v>45085</v>
      </c>
      <c r="C115" s="39" t="s">
        <v>758</v>
      </c>
      <c r="D115" s="56" t="s">
        <v>1991</v>
      </c>
      <c r="E115" s="41">
        <v>644.04999999999995</v>
      </c>
      <c r="F115" s="40">
        <f t="shared" si="11"/>
        <v>536.69999999999993</v>
      </c>
      <c r="G115" s="68">
        <v>107.34</v>
      </c>
      <c r="H115" s="80"/>
      <c r="I115" s="13">
        <f t="shared" si="12"/>
        <v>107.34166666666668</v>
      </c>
      <c r="J115" s="13">
        <f t="shared" si="13"/>
        <v>-1.6666666666793617E-3</v>
      </c>
    </row>
    <row r="116" spans="2:11" customFormat="1">
      <c r="B116" s="57">
        <v>45091</v>
      </c>
      <c r="C116" s="39" t="s">
        <v>970</v>
      </c>
      <c r="D116" s="56" t="s">
        <v>2000</v>
      </c>
      <c r="E116" s="41">
        <v>54.32</v>
      </c>
      <c r="F116" s="40">
        <f t="shared" si="11"/>
        <v>14.2</v>
      </c>
      <c r="G116" s="68">
        <v>2.84</v>
      </c>
      <c r="H116" s="80"/>
      <c r="I116" s="13">
        <f t="shared" si="12"/>
        <v>9.0533333333333328</v>
      </c>
      <c r="J116" s="13">
        <f t="shared" si="13"/>
        <v>-6.2133333333333329</v>
      </c>
      <c r="K116" s="145" t="s">
        <v>1625</v>
      </c>
    </row>
    <row r="117" spans="2:11" customFormat="1">
      <c r="B117" s="57">
        <v>45091</v>
      </c>
      <c r="C117" s="39" t="s">
        <v>970</v>
      </c>
      <c r="D117" s="56" t="s">
        <v>2001</v>
      </c>
      <c r="E117" s="41">
        <v>30</v>
      </c>
      <c r="F117" s="40">
        <f t="shared" si="11"/>
        <v>25</v>
      </c>
      <c r="G117" s="68">
        <v>5</v>
      </c>
      <c r="H117" s="80"/>
      <c r="I117" s="13">
        <f t="shared" si="12"/>
        <v>5</v>
      </c>
      <c r="J117" s="13">
        <f t="shared" si="13"/>
        <v>0</v>
      </c>
    </row>
    <row r="118" spans="2:11" customFormat="1">
      <c r="B118" s="57">
        <v>45091</v>
      </c>
      <c r="C118" s="39" t="s">
        <v>970</v>
      </c>
      <c r="D118" s="56" t="s">
        <v>2002</v>
      </c>
      <c r="E118" s="41">
        <v>39.9</v>
      </c>
      <c r="F118" s="40">
        <f t="shared" si="11"/>
        <v>10.4</v>
      </c>
      <c r="G118" s="68">
        <v>2.08</v>
      </c>
      <c r="H118" s="80"/>
      <c r="I118" s="13">
        <f t="shared" si="12"/>
        <v>6.65</v>
      </c>
      <c r="J118" s="13">
        <f t="shared" si="13"/>
        <v>-4.57</v>
      </c>
      <c r="K118" s="145" t="s">
        <v>1625</v>
      </c>
    </row>
    <row r="119" spans="2:11" customFormat="1">
      <c r="B119" s="57">
        <v>45091</v>
      </c>
      <c r="C119" s="39" t="s">
        <v>970</v>
      </c>
      <c r="D119" s="56" t="s">
        <v>2003</v>
      </c>
      <c r="E119" s="41">
        <v>75.98</v>
      </c>
      <c r="F119" s="40">
        <f t="shared" si="11"/>
        <v>19.799999999999997</v>
      </c>
      <c r="G119" s="68">
        <v>3.96</v>
      </c>
      <c r="H119" s="80"/>
      <c r="I119" s="13">
        <f t="shared" si="12"/>
        <v>12.663333333333334</v>
      </c>
      <c r="J119" s="13">
        <f t="shared" si="13"/>
        <v>-8.7033333333333331</v>
      </c>
      <c r="K119" s="145" t="s">
        <v>1625</v>
      </c>
    </row>
    <row r="120" spans="2:11" customFormat="1">
      <c r="B120" s="57">
        <v>45103</v>
      </c>
      <c r="C120" s="39" t="s">
        <v>972</v>
      </c>
      <c r="D120" s="56" t="s">
        <v>2009</v>
      </c>
      <c r="E120" s="41">
        <v>98.35</v>
      </c>
      <c r="F120" s="40">
        <f t="shared" si="11"/>
        <v>25.599999999999998</v>
      </c>
      <c r="G120" s="68">
        <v>5.12</v>
      </c>
      <c r="H120" s="80"/>
      <c r="I120" s="13">
        <f t="shared" si="12"/>
        <v>16.391666666666666</v>
      </c>
      <c r="J120" s="13">
        <f t="shared" si="13"/>
        <v>-11.271666666666665</v>
      </c>
      <c r="K120" s="176" t="s">
        <v>1625</v>
      </c>
    </row>
    <row r="121" spans="2:11" customFormat="1">
      <c r="B121" s="57">
        <v>45106</v>
      </c>
      <c r="C121" s="39" t="s">
        <v>972</v>
      </c>
      <c r="D121" s="56" t="s">
        <v>2012</v>
      </c>
      <c r="E121" s="41">
        <v>47.82</v>
      </c>
      <c r="F121" s="40">
        <f t="shared" si="11"/>
        <v>39.9</v>
      </c>
      <c r="G121" s="68">
        <v>7.98</v>
      </c>
      <c r="H121" s="80"/>
      <c r="I121" s="13">
        <f t="shared" si="12"/>
        <v>7.9700000000000006</v>
      </c>
      <c r="J121" s="13">
        <f t="shared" si="13"/>
        <v>9.9999999999997868E-3</v>
      </c>
    </row>
    <row r="122" spans="2:11" customFormat="1">
      <c r="B122" s="57">
        <v>45107</v>
      </c>
      <c r="C122" s="39" t="s">
        <v>643</v>
      </c>
      <c r="D122" s="56" t="s">
        <v>89</v>
      </c>
      <c r="E122" s="41">
        <v>0</v>
      </c>
      <c r="F122" s="40">
        <f t="shared" si="11"/>
        <v>7.3999999999999995</v>
      </c>
      <c r="G122" s="68">
        <v>1.48</v>
      </c>
      <c r="H122" s="80"/>
      <c r="I122" s="13">
        <f t="shared" si="12"/>
        <v>0</v>
      </c>
      <c r="J122" s="13">
        <f t="shared" si="13"/>
        <v>1.48</v>
      </c>
      <c r="K122" s="176" t="s">
        <v>1625</v>
      </c>
    </row>
    <row r="123" spans="2:11" customFormat="1">
      <c r="B123" s="57">
        <v>45107</v>
      </c>
      <c r="C123" s="39" t="s">
        <v>1579</v>
      </c>
      <c r="D123" s="56" t="s">
        <v>89</v>
      </c>
      <c r="E123" s="41">
        <v>0</v>
      </c>
      <c r="F123" s="40">
        <f t="shared" si="11"/>
        <v>35</v>
      </c>
      <c r="G123" s="68">
        <v>7</v>
      </c>
      <c r="H123" s="80"/>
      <c r="I123" s="13">
        <f t="shared" si="12"/>
        <v>0</v>
      </c>
      <c r="J123" s="13">
        <f t="shared" si="13"/>
        <v>7</v>
      </c>
      <c r="K123" s="176" t="s">
        <v>1625</v>
      </c>
    </row>
    <row r="124" spans="2:11" customFormat="1">
      <c r="B124" s="57"/>
      <c r="C124" s="39"/>
      <c r="D124" s="56"/>
      <c r="E124" s="41"/>
      <c r="F124" s="40">
        <f t="shared" si="11"/>
        <v>0</v>
      </c>
      <c r="G124" s="68"/>
      <c r="H124" s="80"/>
      <c r="I124" s="13">
        <f t="shared" si="12"/>
        <v>0</v>
      </c>
      <c r="J124" s="13">
        <f t="shared" si="13"/>
        <v>0</v>
      </c>
    </row>
    <row r="125" spans="2:11" customFormat="1">
      <c r="B125" s="57"/>
      <c r="C125" s="39"/>
      <c r="D125" s="56"/>
      <c r="E125" s="41"/>
      <c r="F125" s="40">
        <f t="shared" si="11"/>
        <v>0</v>
      </c>
      <c r="G125" s="68"/>
      <c r="H125" s="80"/>
      <c r="I125" s="13">
        <f t="shared" si="12"/>
        <v>0</v>
      </c>
      <c r="J125" s="13">
        <f t="shared" si="13"/>
        <v>0</v>
      </c>
    </row>
    <row r="126" spans="2:11" customFormat="1" hidden="1" outlineLevel="1">
      <c r="B126" s="57"/>
      <c r="C126" s="39"/>
      <c r="D126" s="56"/>
      <c r="E126" s="41"/>
      <c r="F126" s="40">
        <f t="shared" si="11"/>
        <v>0</v>
      </c>
      <c r="G126" s="68"/>
      <c r="H126" s="80"/>
      <c r="I126" s="13">
        <f t="shared" si="12"/>
        <v>0</v>
      </c>
      <c r="J126" s="13">
        <f t="shared" si="13"/>
        <v>0</v>
      </c>
    </row>
    <row r="127" spans="2:11" customFormat="1" hidden="1" outlineLevel="1">
      <c r="B127" s="57"/>
      <c r="C127" s="39"/>
      <c r="D127" s="56"/>
      <c r="E127" s="41"/>
      <c r="F127" s="40">
        <f t="shared" si="11"/>
        <v>0</v>
      </c>
      <c r="G127" s="68"/>
      <c r="H127" s="80"/>
      <c r="I127" s="13">
        <f t="shared" si="12"/>
        <v>0</v>
      </c>
      <c r="J127" s="13">
        <f t="shared" si="13"/>
        <v>0</v>
      </c>
    </row>
    <row r="128" spans="2:11" customFormat="1" hidden="1" outlineLevel="1">
      <c r="B128" s="57"/>
      <c r="C128" s="39"/>
      <c r="D128" s="56"/>
      <c r="E128" s="41"/>
      <c r="F128" s="40">
        <f t="shared" si="11"/>
        <v>0</v>
      </c>
      <c r="G128" s="68"/>
      <c r="H128" s="80"/>
      <c r="I128" s="13">
        <f>E128/1.2*0.2</f>
        <v>0</v>
      </c>
      <c r="J128" s="13">
        <f>G128-I128</f>
        <v>0</v>
      </c>
    </row>
    <row r="129" spans="2:13" customFormat="1" hidden="1" outlineLevel="1">
      <c r="B129" s="57"/>
      <c r="C129" s="39"/>
      <c r="D129" s="56"/>
      <c r="E129" s="41"/>
      <c r="F129" s="40">
        <f t="shared" si="11"/>
        <v>0</v>
      </c>
      <c r="G129" s="68"/>
      <c r="H129" s="80"/>
      <c r="I129" s="13">
        <f t="shared" si="12"/>
        <v>0</v>
      </c>
      <c r="J129" s="13">
        <f t="shared" si="13"/>
        <v>0</v>
      </c>
    </row>
    <row r="130" spans="2:13" customFormat="1" hidden="1" outlineLevel="1">
      <c r="B130" s="57"/>
      <c r="C130" s="39"/>
      <c r="D130" s="56"/>
      <c r="E130" s="41"/>
      <c r="F130" s="40">
        <f t="shared" si="11"/>
        <v>0</v>
      </c>
      <c r="G130" s="68"/>
      <c r="H130" s="80"/>
      <c r="I130" s="13">
        <f t="shared" si="12"/>
        <v>0</v>
      </c>
      <c r="J130" s="13">
        <f t="shared" si="13"/>
        <v>0</v>
      </c>
    </row>
    <row r="131" spans="2:13" customFormat="1" hidden="1" outlineLevel="1">
      <c r="B131" s="57"/>
      <c r="C131" s="39"/>
      <c r="D131" s="56"/>
      <c r="E131" s="41"/>
      <c r="F131" s="40">
        <f t="shared" si="11"/>
        <v>0</v>
      </c>
      <c r="G131" s="68"/>
      <c r="H131" s="80"/>
      <c r="I131" s="13">
        <f t="shared" si="12"/>
        <v>0</v>
      </c>
      <c r="J131" s="13">
        <f t="shared" si="13"/>
        <v>0</v>
      </c>
    </row>
    <row r="132" spans="2:13" customFormat="1" hidden="1" outlineLevel="1">
      <c r="B132" s="57"/>
      <c r="C132" s="39"/>
      <c r="D132" s="56"/>
      <c r="E132" s="41"/>
      <c r="F132" s="40">
        <f t="shared" si="11"/>
        <v>0</v>
      </c>
      <c r="G132" s="68"/>
      <c r="H132" s="80"/>
      <c r="I132" s="13">
        <f t="shared" si="12"/>
        <v>0</v>
      </c>
      <c r="J132" s="13">
        <f t="shared" si="13"/>
        <v>0</v>
      </c>
    </row>
    <row r="133" spans="2:13" customFormat="1" collapsed="1">
      <c r="B133" s="54"/>
      <c r="C133" s="35" t="s">
        <v>12</v>
      </c>
      <c r="D133" s="35"/>
      <c r="E133" s="46">
        <f>SUM(E110:E132)</f>
        <v>1963.5</v>
      </c>
      <c r="F133" s="46">
        <f>SUM(F110:F132)</f>
        <v>1290.9000000000001</v>
      </c>
      <c r="G133" s="46">
        <f>ROUND(SUM(G110:G132),0)</f>
        <v>258</v>
      </c>
      <c r="H133" s="75"/>
      <c r="I133">
        <v>445660</v>
      </c>
    </row>
    <row r="134" spans="2:13" customFormat="1">
      <c r="B134" s="54"/>
      <c r="C134" s="3"/>
      <c r="D134" s="3"/>
      <c r="E134" s="51"/>
      <c r="F134" s="51"/>
      <c r="G134" s="58"/>
      <c r="H134" s="78"/>
    </row>
    <row r="135" spans="2:13" customFormat="1">
      <c r="B135" s="3" t="s">
        <v>260</v>
      </c>
      <c r="C135" s="3"/>
      <c r="D135" s="3"/>
      <c r="E135" s="6"/>
      <c r="F135" s="6"/>
      <c r="G135" s="6"/>
      <c r="H135" s="6"/>
    </row>
    <row r="136" spans="2:13" customFormat="1">
      <c r="B136" s="1"/>
      <c r="C136" s="11"/>
      <c r="D136" s="11"/>
      <c r="E136" s="15"/>
      <c r="F136" s="15"/>
      <c r="G136" s="15"/>
      <c r="H136" s="81"/>
    </row>
    <row r="137" spans="2:13" customFormat="1">
      <c r="B137" s="36" t="s">
        <v>261</v>
      </c>
      <c r="C137" s="35" t="s">
        <v>16</v>
      </c>
      <c r="D137" s="35" t="s">
        <v>0</v>
      </c>
      <c r="E137" s="37" t="s">
        <v>2</v>
      </c>
      <c r="F137" s="37" t="s">
        <v>3</v>
      </c>
      <c r="G137" s="37" t="s">
        <v>4</v>
      </c>
      <c r="H137" s="6"/>
      <c r="I137" s="6"/>
      <c r="J137" s="6"/>
    </row>
    <row r="138" spans="2:13" customFormat="1">
      <c r="B138" s="57">
        <v>45054</v>
      </c>
      <c r="C138" s="39" t="s">
        <v>533</v>
      </c>
      <c r="D138" s="55" t="s">
        <v>1878</v>
      </c>
      <c r="E138" s="41">
        <v>317.27999999999997</v>
      </c>
      <c r="F138" s="40">
        <f>G138/0.2</f>
        <v>264.39999999999998</v>
      </c>
      <c r="G138" s="117">
        <v>52.88</v>
      </c>
      <c r="H138" s="80"/>
      <c r="I138" s="13">
        <f>E138/1.2*0.2</f>
        <v>52.879999999999995</v>
      </c>
      <c r="J138" s="13">
        <f>G138-I138</f>
        <v>0</v>
      </c>
    </row>
    <row r="139" spans="2:13" customFormat="1">
      <c r="B139" s="57">
        <v>45061</v>
      </c>
      <c r="C139" s="39" t="s">
        <v>533</v>
      </c>
      <c r="D139" s="56" t="s">
        <v>1880</v>
      </c>
      <c r="E139" s="41">
        <v>1230.5999999999999</v>
      </c>
      <c r="F139" s="40">
        <f t="shared" ref="F139:F179" si="14">G139/0.2</f>
        <v>1025.5</v>
      </c>
      <c r="G139" s="117">
        <v>205.1</v>
      </c>
      <c r="H139" s="80"/>
      <c r="I139" s="13">
        <f t="shared" ref="I139" si="15">E139/1.2*0.2</f>
        <v>205.10000000000002</v>
      </c>
      <c r="J139" s="13">
        <f t="shared" ref="J139" si="16">G139-I139</f>
        <v>0</v>
      </c>
    </row>
    <row r="140" spans="2:13" customFormat="1">
      <c r="B140" s="57">
        <v>45078</v>
      </c>
      <c r="C140" s="39" t="s">
        <v>395</v>
      </c>
      <c r="D140" s="56" t="s">
        <v>1941</v>
      </c>
      <c r="E140" s="41">
        <v>3330.92</v>
      </c>
      <c r="F140" s="40">
        <f t="shared" si="14"/>
        <v>2775.7499999999995</v>
      </c>
      <c r="G140" s="117">
        <v>555.15</v>
      </c>
      <c r="H140" s="80"/>
      <c r="I140" s="13">
        <f>E140/1.2*0.2</f>
        <v>555.15333333333342</v>
      </c>
      <c r="J140" s="13">
        <f>G140-I140</f>
        <v>-3.3333333334439885E-3</v>
      </c>
    </row>
    <row r="141" spans="2:13" customFormat="1">
      <c r="B141" s="57">
        <v>45078</v>
      </c>
      <c r="C141" s="39" t="s">
        <v>395</v>
      </c>
      <c r="D141" s="56" t="s">
        <v>1942</v>
      </c>
      <c r="E141" s="41">
        <v>3332.48</v>
      </c>
      <c r="F141" s="40">
        <f t="shared" si="14"/>
        <v>2777.0499999999997</v>
      </c>
      <c r="G141" s="117">
        <v>555.41</v>
      </c>
      <c r="H141" s="80"/>
      <c r="I141" s="13">
        <f t="shared" ref="I141:I156" si="17">E141/1.2*0.2</f>
        <v>555.4133333333333</v>
      </c>
      <c r="J141" s="13">
        <f t="shared" ref="J141:J156" si="18">G141-I141</f>
        <v>-3.3333333333303017E-3</v>
      </c>
    </row>
    <row r="142" spans="2:13" customFormat="1">
      <c r="B142" s="57">
        <v>45078</v>
      </c>
      <c r="C142" s="39" t="s">
        <v>541</v>
      </c>
      <c r="D142" s="56" t="s">
        <v>1944</v>
      </c>
      <c r="E142" s="41">
        <v>181.98</v>
      </c>
      <c r="F142" s="40">
        <f t="shared" si="14"/>
        <v>151.64999999999998</v>
      </c>
      <c r="G142" s="68">
        <v>30.33</v>
      </c>
      <c r="H142" s="80"/>
      <c r="I142" s="13">
        <f>E142/1.2*0.2</f>
        <v>30.330000000000002</v>
      </c>
      <c r="J142" s="13">
        <f t="shared" si="18"/>
        <v>0</v>
      </c>
    </row>
    <row r="143" spans="2:13" customFormat="1">
      <c r="B143" s="57">
        <v>45078</v>
      </c>
      <c r="C143" s="39" t="s">
        <v>541</v>
      </c>
      <c r="D143" s="56" t="s">
        <v>1945</v>
      </c>
      <c r="E143" s="41">
        <v>173.34</v>
      </c>
      <c r="F143" s="40">
        <f t="shared" si="14"/>
        <v>144.44999999999999</v>
      </c>
      <c r="G143" s="68">
        <v>28.89</v>
      </c>
      <c r="H143" s="80"/>
      <c r="I143" s="13">
        <f t="shared" si="17"/>
        <v>28.890000000000004</v>
      </c>
      <c r="J143" s="13">
        <f t="shared" si="18"/>
        <v>0</v>
      </c>
    </row>
    <row r="144" spans="2:13" customFormat="1">
      <c r="B144" s="57">
        <v>45078</v>
      </c>
      <c r="C144" s="39" t="s">
        <v>533</v>
      </c>
      <c r="D144" s="56" t="s">
        <v>1947</v>
      </c>
      <c r="E144" s="41">
        <v>106.46</v>
      </c>
      <c r="F144" s="40">
        <f t="shared" si="14"/>
        <v>88.699999999999989</v>
      </c>
      <c r="G144" s="68">
        <v>17.739999999999998</v>
      </c>
      <c r="H144" s="80"/>
      <c r="I144" s="13">
        <f t="shared" si="17"/>
        <v>17.743333333333336</v>
      </c>
      <c r="J144" s="13">
        <f t="shared" si="18"/>
        <v>-3.3333333333374071E-3</v>
      </c>
      <c r="M144" s="1"/>
    </row>
    <row r="145" spans="2:13" customFormat="1">
      <c r="B145" s="57">
        <v>45078</v>
      </c>
      <c r="C145" s="39" t="s">
        <v>397</v>
      </c>
      <c r="D145" s="56" t="s">
        <v>1954</v>
      </c>
      <c r="E145" s="41">
        <v>7752</v>
      </c>
      <c r="F145" s="40">
        <f t="shared" si="14"/>
        <v>6460</v>
      </c>
      <c r="G145" s="68">
        <v>1292</v>
      </c>
      <c r="H145" s="80"/>
      <c r="I145" s="13">
        <f t="shared" si="17"/>
        <v>1292</v>
      </c>
      <c r="J145" s="13">
        <f t="shared" si="18"/>
        <v>0</v>
      </c>
      <c r="M145" s="1"/>
    </row>
    <row r="146" spans="2:13" customFormat="1">
      <c r="B146" s="57">
        <v>45078</v>
      </c>
      <c r="C146" s="39" t="s">
        <v>658</v>
      </c>
      <c r="D146" s="56" t="s">
        <v>1957</v>
      </c>
      <c r="E146" s="41">
        <v>1440</v>
      </c>
      <c r="F146" s="40">
        <f t="shared" si="14"/>
        <v>1200</v>
      </c>
      <c r="G146" s="68">
        <v>240</v>
      </c>
      <c r="H146" s="80"/>
      <c r="I146" s="13">
        <f t="shared" si="17"/>
        <v>240</v>
      </c>
      <c r="J146" s="13">
        <f t="shared" si="18"/>
        <v>0</v>
      </c>
    </row>
    <row r="147" spans="2:13" customFormat="1">
      <c r="B147" s="57">
        <v>45078</v>
      </c>
      <c r="C147" s="39" t="s">
        <v>535</v>
      </c>
      <c r="D147" s="56" t="s">
        <v>1962</v>
      </c>
      <c r="E147" s="41">
        <v>10800</v>
      </c>
      <c r="F147" s="40">
        <f t="shared" si="14"/>
        <v>9000</v>
      </c>
      <c r="G147" s="68">
        <v>1800</v>
      </c>
      <c r="H147" s="80"/>
      <c r="I147" s="13">
        <f t="shared" si="17"/>
        <v>1800</v>
      </c>
      <c r="J147" s="13">
        <f t="shared" si="18"/>
        <v>0</v>
      </c>
    </row>
    <row r="148" spans="2:13" customFormat="1">
      <c r="B148" s="57">
        <v>45078</v>
      </c>
      <c r="C148" s="39" t="s">
        <v>535</v>
      </c>
      <c r="D148" s="56" t="s">
        <v>1963</v>
      </c>
      <c r="E148" s="41">
        <v>9600</v>
      </c>
      <c r="F148" s="40">
        <f t="shared" si="14"/>
        <v>8000</v>
      </c>
      <c r="G148" s="68">
        <v>1600</v>
      </c>
      <c r="H148" s="80"/>
      <c r="I148" s="13">
        <f t="shared" si="17"/>
        <v>1600</v>
      </c>
      <c r="J148" s="13">
        <f t="shared" si="18"/>
        <v>0</v>
      </c>
    </row>
    <row r="149" spans="2:13" customFormat="1">
      <c r="B149" s="57">
        <v>45078</v>
      </c>
      <c r="C149" s="39" t="s">
        <v>535</v>
      </c>
      <c r="D149" s="56" t="s">
        <v>1964</v>
      </c>
      <c r="E149" s="41">
        <v>13800</v>
      </c>
      <c r="F149" s="40">
        <f t="shared" si="14"/>
        <v>11500</v>
      </c>
      <c r="G149" s="68">
        <v>2300</v>
      </c>
      <c r="H149" s="80"/>
      <c r="I149" s="13">
        <f t="shared" si="17"/>
        <v>2300</v>
      </c>
      <c r="J149" s="13">
        <f t="shared" si="18"/>
        <v>0</v>
      </c>
    </row>
    <row r="150" spans="2:13" customFormat="1">
      <c r="B150" s="57">
        <v>45078</v>
      </c>
      <c r="C150" s="39" t="s">
        <v>535</v>
      </c>
      <c r="D150" s="56" t="s">
        <v>1965</v>
      </c>
      <c r="E150" s="41">
        <v>12000</v>
      </c>
      <c r="F150" s="40">
        <f t="shared" si="14"/>
        <v>10000</v>
      </c>
      <c r="G150" s="68">
        <v>2000</v>
      </c>
      <c r="H150" s="80"/>
      <c r="I150" s="13">
        <f t="shared" si="17"/>
        <v>2000</v>
      </c>
      <c r="J150" s="13">
        <f t="shared" si="18"/>
        <v>0</v>
      </c>
    </row>
    <row r="151" spans="2:13" customFormat="1">
      <c r="B151" s="57">
        <v>45078</v>
      </c>
      <c r="C151" s="39" t="s">
        <v>535</v>
      </c>
      <c r="D151" s="56" t="s">
        <v>1966</v>
      </c>
      <c r="E151" s="41">
        <v>12900</v>
      </c>
      <c r="F151" s="40">
        <f t="shared" si="14"/>
        <v>10750</v>
      </c>
      <c r="G151" s="68">
        <v>2150</v>
      </c>
      <c r="H151" s="80"/>
      <c r="I151" s="13">
        <f t="shared" si="17"/>
        <v>2150</v>
      </c>
      <c r="J151" s="13">
        <f t="shared" si="18"/>
        <v>0</v>
      </c>
    </row>
    <row r="152" spans="2:13" customFormat="1">
      <c r="B152" s="57">
        <v>45078</v>
      </c>
      <c r="C152" s="39" t="s">
        <v>535</v>
      </c>
      <c r="D152" s="56" t="s">
        <v>1967</v>
      </c>
      <c r="E152" s="41">
        <v>10200</v>
      </c>
      <c r="F152" s="40">
        <f t="shared" si="14"/>
        <v>8500</v>
      </c>
      <c r="G152" s="68">
        <v>1700</v>
      </c>
      <c r="H152" s="80"/>
      <c r="I152" s="13">
        <f t="shared" si="17"/>
        <v>1700</v>
      </c>
      <c r="J152" s="13">
        <f t="shared" si="18"/>
        <v>0</v>
      </c>
    </row>
    <row r="153" spans="2:13" customFormat="1">
      <c r="B153" s="57">
        <v>45078</v>
      </c>
      <c r="C153" s="39" t="s">
        <v>496</v>
      </c>
      <c r="D153" s="56" t="s">
        <v>1968</v>
      </c>
      <c r="E153" s="41">
        <v>360</v>
      </c>
      <c r="F153" s="40">
        <f t="shared" si="14"/>
        <v>300</v>
      </c>
      <c r="G153" s="68">
        <v>60</v>
      </c>
      <c r="H153" s="80"/>
      <c r="I153" s="13">
        <f t="shared" si="17"/>
        <v>60</v>
      </c>
      <c r="J153" s="13">
        <f t="shared" si="18"/>
        <v>0</v>
      </c>
    </row>
    <row r="154" spans="2:13" customFormat="1">
      <c r="B154" s="57">
        <v>45078</v>
      </c>
      <c r="C154" s="39" t="s">
        <v>394</v>
      </c>
      <c r="D154" s="56" t="s">
        <v>1969</v>
      </c>
      <c r="E154" s="41">
        <v>121.57</v>
      </c>
      <c r="F154" s="40">
        <f t="shared" si="14"/>
        <v>55.25</v>
      </c>
      <c r="G154" s="68">
        <v>11.05</v>
      </c>
      <c r="H154" s="80"/>
      <c r="I154" s="13">
        <f t="shared" si="17"/>
        <v>20.26166666666667</v>
      </c>
      <c r="J154" s="13">
        <f t="shared" si="18"/>
        <v>-9.2116666666666696</v>
      </c>
      <c r="K154" s="145" t="s">
        <v>1621</v>
      </c>
    </row>
    <row r="155" spans="2:13" customFormat="1">
      <c r="B155" s="57">
        <v>45078</v>
      </c>
      <c r="C155" s="39" t="s">
        <v>395</v>
      </c>
      <c r="D155" s="56" t="s">
        <v>1970</v>
      </c>
      <c r="E155" s="41">
        <v>3330.89</v>
      </c>
      <c r="F155" s="40">
        <f t="shared" si="14"/>
        <v>2775.7499999999995</v>
      </c>
      <c r="G155" s="68">
        <v>555.15</v>
      </c>
      <c r="H155" s="80"/>
      <c r="I155" s="13">
        <f t="shared" si="17"/>
        <v>555.14833333333343</v>
      </c>
      <c r="J155" s="13">
        <f t="shared" si="18"/>
        <v>1.666666666551464E-3</v>
      </c>
    </row>
    <row r="156" spans="2:13" customFormat="1">
      <c r="B156" s="57">
        <v>45078</v>
      </c>
      <c r="C156" s="39" t="s">
        <v>979</v>
      </c>
      <c r="D156" s="56" t="s">
        <v>1984</v>
      </c>
      <c r="E156" s="41">
        <v>2404.19</v>
      </c>
      <c r="F156" s="40">
        <f t="shared" si="14"/>
        <v>1910.1499999999999</v>
      </c>
      <c r="G156" s="68">
        <v>382.03</v>
      </c>
      <c r="H156" s="80"/>
      <c r="I156" s="13">
        <f t="shared" si="17"/>
        <v>400.69833333333338</v>
      </c>
      <c r="J156" s="13">
        <f t="shared" si="18"/>
        <v>-18.668333333333408</v>
      </c>
      <c r="K156" s="145" t="s">
        <v>2021</v>
      </c>
    </row>
    <row r="157" spans="2:13" customFormat="1">
      <c r="B157" s="57">
        <v>45078</v>
      </c>
      <c r="C157" s="39" t="s">
        <v>979</v>
      </c>
      <c r="D157" s="56" t="s">
        <v>1987</v>
      </c>
      <c r="E157" s="41">
        <v>7896.07</v>
      </c>
      <c r="F157" s="40">
        <f t="shared" si="14"/>
        <v>409.29999999999995</v>
      </c>
      <c r="G157" s="68">
        <v>81.86</v>
      </c>
      <c r="H157" s="80"/>
      <c r="I157" s="13">
        <f>E157/1.2*0.2</f>
        <v>1316.0116666666668</v>
      </c>
      <c r="J157" s="13">
        <f>G157-I157</f>
        <v>-1234.1516666666669</v>
      </c>
      <c r="K157" s="145" t="s">
        <v>2021</v>
      </c>
    </row>
    <row r="158" spans="2:13" customFormat="1">
      <c r="B158" s="57">
        <v>45078</v>
      </c>
      <c r="C158" s="39" t="s">
        <v>533</v>
      </c>
      <c r="D158" s="56" t="s">
        <v>1988</v>
      </c>
      <c r="E158" s="41">
        <v>404.54</v>
      </c>
      <c r="F158" s="40">
        <f t="shared" si="14"/>
        <v>337.09999999999997</v>
      </c>
      <c r="G158" s="68">
        <v>67.42</v>
      </c>
      <c r="H158" s="80"/>
      <c r="I158" s="13">
        <f t="shared" ref="I158:I197" si="19">E158/1.2*0.2</f>
        <v>67.423333333333332</v>
      </c>
      <c r="J158" s="13">
        <f t="shared" ref="J158:J197" si="20">G158-I158</f>
        <v>-3.3333333333303017E-3</v>
      </c>
    </row>
    <row r="159" spans="2:13" customFormat="1">
      <c r="B159" s="57">
        <v>45086</v>
      </c>
      <c r="C159" s="39" t="s">
        <v>815</v>
      </c>
      <c r="D159" s="56" t="s">
        <v>1993</v>
      </c>
      <c r="E159" s="41">
        <v>336</v>
      </c>
      <c r="F159" s="40">
        <f t="shared" si="14"/>
        <v>280</v>
      </c>
      <c r="G159" s="68">
        <v>56</v>
      </c>
      <c r="H159" s="80"/>
      <c r="I159" s="13">
        <f t="shared" si="19"/>
        <v>56</v>
      </c>
      <c r="J159" s="13">
        <f t="shared" si="20"/>
        <v>0</v>
      </c>
    </row>
    <row r="160" spans="2:13" customFormat="1">
      <c r="B160" s="57">
        <v>45086</v>
      </c>
      <c r="C160" s="39" t="s">
        <v>815</v>
      </c>
      <c r="D160" s="56" t="s">
        <v>1994</v>
      </c>
      <c r="E160" s="41">
        <v>84</v>
      </c>
      <c r="F160" s="40">
        <f t="shared" si="14"/>
        <v>70</v>
      </c>
      <c r="G160" s="68">
        <v>14</v>
      </c>
      <c r="H160" s="80"/>
      <c r="I160" s="13">
        <f t="shared" si="19"/>
        <v>14</v>
      </c>
      <c r="J160" s="13">
        <f t="shared" si="20"/>
        <v>0</v>
      </c>
    </row>
    <row r="161" spans="2:11" customFormat="1">
      <c r="B161" s="57">
        <v>45086</v>
      </c>
      <c r="C161" s="39" t="s">
        <v>815</v>
      </c>
      <c r="D161" s="56" t="s">
        <v>1995</v>
      </c>
      <c r="E161" s="41">
        <v>84</v>
      </c>
      <c r="F161" s="40">
        <f t="shared" si="14"/>
        <v>70</v>
      </c>
      <c r="G161" s="68">
        <v>14</v>
      </c>
      <c r="H161" s="80"/>
      <c r="I161" s="13">
        <f t="shared" si="19"/>
        <v>14</v>
      </c>
      <c r="J161" s="13">
        <f t="shared" si="20"/>
        <v>0</v>
      </c>
    </row>
    <row r="162" spans="2:11" customFormat="1">
      <c r="B162" s="153">
        <v>45086</v>
      </c>
      <c r="C162" s="87" t="s">
        <v>815</v>
      </c>
      <c r="D162" s="97" t="s">
        <v>1996</v>
      </c>
      <c r="E162" s="41">
        <v>84</v>
      </c>
      <c r="F162" s="40">
        <f t="shared" si="14"/>
        <v>70</v>
      </c>
      <c r="G162" s="91">
        <v>14</v>
      </c>
      <c r="H162" s="82"/>
      <c r="I162" s="13">
        <f t="shared" si="19"/>
        <v>14</v>
      </c>
      <c r="J162" s="13">
        <f t="shared" si="20"/>
        <v>0</v>
      </c>
      <c r="K162" s="13"/>
    </row>
    <row r="163" spans="2:11" customFormat="1">
      <c r="B163" s="153">
        <v>45086</v>
      </c>
      <c r="C163" s="87" t="s">
        <v>815</v>
      </c>
      <c r="D163" s="97" t="s">
        <v>1997</v>
      </c>
      <c r="E163" s="41">
        <v>84</v>
      </c>
      <c r="F163" s="40">
        <f t="shared" si="14"/>
        <v>70</v>
      </c>
      <c r="G163" s="91">
        <v>14</v>
      </c>
      <c r="H163" s="82"/>
      <c r="I163" s="13">
        <f t="shared" si="19"/>
        <v>14</v>
      </c>
      <c r="J163" s="13">
        <f t="shared" si="20"/>
        <v>0</v>
      </c>
      <c r="K163" s="13"/>
    </row>
    <row r="164" spans="2:11" customFormat="1">
      <c r="B164" s="153">
        <v>45086</v>
      </c>
      <c r="C164" s="87" t="s">
        <v>815</v>
      </c>
      <c r="D164" s="97" t="s">
        <v>1998</v>
      </c>
      <c r="E164" s="41">
        <v>84</v>
      </c>
      <c r="F164" s="40">
        <f t="shared" si="14"/>
        <v>70</v>
      </c>
      <c r="G164" s="91">
        <v>14</v>
      </c>
      <c r="H164" s="82"/>
      <c r="I164" s="13">
        <f t="shared" si="19"/>
        <v>14</v>
      </c>
      <c r="J164" s="13">
        <f t="shared" si="20"/>
        <v>0</v>
      </c>
      <c r="K164" s="13"/>
    </row>
    <row r="165" spans="2:11" customFormat="1">
      <c r="B165" s="153"/>
      <c r="C165" s="87"/>
      <c r="D165" s="97"/>
      <c r="E165" s="41">
        <f>_xlfn.XLOOKUP(D165,'401 frs06-23'!G:G,'401 frs06-23'!J:J)</f>
        <v>0</v>
      </c>
      <c r="F165" s="40">
        <f t="shared" si="14"/>
        <v>0</v>
      </c>
      <c r="G165" s="91"/>
      <c r="H165" s="82"/>
      <c r="I165" s="13">
        <f t="shared" si="19"/>
        <v>0</v>
      </c>
      <c r="J165" s="13">
        <f t="shared" si="20"/>
        <v>0</v>
      </c>
      <c r="K165" s="13"/>
    </row>
    <row r="166" spans="2:11" customFormat="1">
      <c r="B166" s="153"/>
      <c r="C166" s="87"/>
      <c r="D166" s="97"/>
      <c r="E166" s="41">
        <f>_xlfn.XLOOKUP(D166,'401 frs06-23'!G:G,'401 frs06-23'!J:J)</f>
        <v>0</v>
      </c>
      <c r="F166" s="40">
        <f t="shared" si="14"/>
        <v>0</v>
      </c>
      <c r="G166" s="91"/>
      <c r="H166" s="82"/>
      <c r="I166" s="13">
        <f t="shared" si="19"/>
        <v>0</v>
      </c>
      <c r="J166" s="13">
        <f t="shared" si="20"/>
        <v>0</v>
      </c>
    </row>
    <row r="167" spans="2:11" customFormat="1">
      <c r="B167" s="153"/>
      <c r="C167" s="87"/>
      <c r="D167" s="97"/>
      <c r="E167" s="41">
        <f>_xlfn.XLOOKUP(D167,'401 05-2023'!G:G,'401 05-2023'!J:J)</f>
        <v>0</v>
      </c>
      <c r="F167" s="40">
        <f t="shared" si="14"/>
        <v>0</v>
      </c>
      <c r="G167" s="91"/>
      <c r="H167" s="82"/>
      <c r="I167" s="13">
        <f t="shared" si="19"/>
        <v>0</v>
      </c>
      <c r="J167" s="13">
        <f t="shared" si="20"/>
        <v>0</v>
      </c>
      <c r="K167" s="13"/>
    </row>
    <row r="168" spans="2:11" customFormat="1" hidden="1" outlineLevel="1">
      <c r="B168" s="153"/>
      <c r="C168" s="87"/>
      <c r="D168" s="97"/>
      <c r="E168" s="41">
        <f>_xlfn.XLOOKUP(D168,'401 05-2023'!G:G,'401 05-2023'!J:J)</f>
        <v>0</v>
      </c>
      <c r="F168" s="40">
        <f t="shared" si="14"/>
        <v>0</v>
      </c>
      <c r="G168" s="91"/>
      <c r="H168" s="82"/>
      <c r="I168" s="13">
        <f t="shared" si="19"/>
        <v>0</v>
      </c>
      <c r="J168" s="13">
        <f t="shared" si="20"/>
        <v>0</v>
      </c>
      <c r="K168" s="13"/>
    </row>
    <row r="169" spans="2:11" customFormat="1" hidden="1" outlineLevel="1">
      <c r="B169" s="153"/>
      <c r="C169" s="87"/>
      <c r="D169" s="97"/>
      <c r="E169" s="41">
        <f>_xlfn.XLOOKUP(D169,'401 05-2023'!G:G,'401 05-2023'!J:J)</f>
        <v>0</v>
      </c>
      <c r="F169" s="40">
        <f t="shared" si="14"/>
        <v>0</v>
      </c>
      <c r="G169" s="91"/>
      <c r="H169" s="82"/>
      <c r="I169" s="13">
        <f t="shared" si="19"/>
        <v>0</v>
      </c>
      <c r="J169" s="13">
        <f t="shared" si="20"/>
        <v>0</v>
      </c>
      <c r="K169" s="13"/>
    </row>
    <row r="170" spans="2:11" customFormat="1" hidden="1" outlineLevel="1">
      <c r="B170" s="153"/>
      <c r="C170" s="87"/>
      <c r="D170" s="97"/>
      <c r="E170" s="41">
        <f>_xlfn.XLOOKUP(D170,'401 05-2023'!G:G,'401 05-2023'!J:J)</f>
        <v>0</v>
      </c>
      <c r="F170" s="40">
        <f t="shared" si="14"/>
        <v>0</v>
      </c>
      <c r="G170" s="91"/>
      <c r="H170" s="82"/>
      <c r="I170" s="13">
        <f t="shared" si="19"/>
        <v>0</v>
      </c>
      <c r="J170" s="13">
        <f t="shared" si="20"/>
        <v>0</v>
      </c>
      <c r="K170" s="13"/>
    </row>
    <row r="171" spans="2:11" customFormat="1" hidden="1" outlineLevel="1">
      <c r="B171" s="153"/>
      <c r="C171" s="87"/>
      <c r="D171" s="97"/>
      <c r="E171" s="41">
        <f>_xlfn.XLOOKUP(D171,'401 05-2023'!G:G,'401 05-2023'!J:J)</f>
        <v>0</v>
      </c>
      <c r="F171" s="40">
        <f t="shared" si="14"/>
        <v>0</v>
      </c>
      <c r="G171" s="91"/>
      <c r="H171" s="82"/>
      <c r="I171" s="13">
        <f t="shared" si="19"/>
        <v>0</v>
      </c>
      <c r="J171" s="13">
        <f t="shared" si="20"/>
        <v>0</v>
      </c>
    </row>
    <row r="172" spans="2:11" customFormat="1" hidden="1" outlineLevel="1">
      <c r="B172" s="57"/>
      <c r="C172" s="39"/>
      <c r="D172" s="56"/>
      <c r="E172" s="41">
        <f>_xlfn.XLOOKUP(D172,'401 05-2023'!G:G,'401 05-2023'!J:J)</f>
        <v>0</v>
      </c>
      <c r="F172" s="40">
        <f>G172/0.2</f>
        <v>0</v>
      </c>
      <c r="G172" s="117"/>
      <c r="H172" s="82"/>
      <c r="I172" s="13">
        <f t="shared" si="19"/>
        <v>0</v>
      </c>
      <c r="J172" s="13">
        <f t="shared" si="20"/>
        <v>0</v>
      </c>
      <c r="K172" s="13"/>
    </row>
    <row r="173" spans="2:11" customFormat="1" hidden="1" outlineLevel="1">
      <c r="B173" s="153"/>
      <c r="C173" s="87"/>
      <c r="D173" s="97"/>
      <c r="E173" s="41">
        <f>_xlfn.XLOOKUP(D173,'401 05-2023'!G:G,'401 05-2023'!J:J)</f>
        <v>0</v>
      </c>
      <c r="F173" s="40">
        <f t="shared" si="14"/>
        <v>0</v>
      </c>
      <c r="G173" s="91"/>
      <c r="H173" s="82"/>
      <c r="I173" s="13">
        <f t="shared" si="19"/>
        <v>0</v>
      </c>
      <c r="J173" s="13">
        <f t="shared" si="20"/>
        <v>0</v>
      </c>
    </row>
    <row r="174" spans="2:11" customFormat="1" hidden="1" outlineLevel="1">
      <c r="B174" s="153"/>
      <c r="C174" s="87"/>
      <c r="D174" s="97"/>
      <c r="E174" s="41">
        <f>_xlfn.XLOOKUP(D174,'401 05-2023'!G:G,'401 05-2023'!J:J)</f>
        <v>0</v>
      </c>
      <c r="F174" s="40">
        <f t="shared" si="14"/>
        <v>0</v>
      </c>
      <c r="G174" s="91"/>
      <c r="H174" s="82"/>
      <c r="I174" s="13">
        <f t="shared" si="19"/>
        <v>0</v>
      </c>
      <c r="J174" s="13">
        <f t="shared" si="20"/>
        <v>0</v>
      </c>
    </row>
    <row r="175" spans="2:11" customFormat="1" hidden="1" outlineLevel="1">
      <c r="B175" s="153"/>
      <c r="C175" s="87"/>
      <c r="D175" s="97"/>
      <c r="E175" s="41">
        <f>_xlfn.XLOOKUP(D175,'401 05-2023'!G:G,'401 05-2023'!J:J)</f>
        <v>0</v>
      </c>
      <c r="F175" s="40">
        <f t="shared" si="14"/>
        <v>0</v>
      </c>
      <c r="G175" s="91"/>
      <c r="H175" s="82"/>
      <c r="I175" s="13">
        <f t="shared" si="19"/>
        <v>0</v>
      </c>
      <c r="J175" s="13">
        <f t="shared" si="20"/>
        <v>0</v>
      </c>
    </row>
    <row r="176" spans="2:11" customFormat="1" hidden="1" outlineLevel="1">
      <c r="B176" s="153"/>
      <c r="C176" s="87"/>
      <c r="D176" s="97"/>
      <c r="E176" s="41">
        <f>_xlfn.XLOOKUP(D176,'401 05-2023'!G:G,'401 05-2023'!J:J)</f>
        <v>0</v>
      </c>
      <c r="F176" s="40">
        <f t="shared" si="14"/>
        <v>0</v>
      </c>
      <c r="G176" s="91"/>
      <c r="H176" s="82"/>
      <c r="I176" s="13">
        <f t="shared" si="19"/>
        <v>0</v>
      </c>
      <c r="J176" s="13">
        <f t="shared" si="20"/>
        <v>0</v>
      </c>
      <c r="K176" s="13"/>
    </row>
    <row r="177" spans="2:11" customFormat="1" hidden="1" outlineLevel="1">
      <c r="B177" s="153"/>
      <c r="C177" s="87"/>
      <c r="D177" s="98"/>
      <c r="E177" s="41">
        <f>_xlfn.XLOOKUP(D177,'401 05-2023'!G:G,'401 05-2023'!J:J)</f>
        <v>0</v>
      </c>
      <c r="F177" s="40">
        <f t="shared" si="14"/>
        <v>0</v>
      </c>
      <c r="G177" s="91"/>
      <c r="H177" s="83"/>
      <c r="I177" s="13">
        <f t="shared" si="19"/>
        <v>0</v>
      </c>
      <c r="J177" s="13">
        <f t="shared" si="20"/>
        <v>0</v>
      </c>
    </row>
    <row r="178" spans="2:11" customFormat="1" hidden="1" outlineLevel="1">
      <c r="B178" s="153"/>
      <c r="C178" s="87"/>
      <c r="D178" s="105"/>
      <c r="E178" s="41">
        <f>_xlfn.XLOOKUP(D178,'401 05-2023'!G:G,'401 05-2023'!J:J)</f>
        <v>0</v>
      </c>
      <c r="F178" s="40">
        <f t="shared" si="14"/>
        <v>0</v>
      </c>
      <c r="G178" s="91"/>
      <c r="H178" s="83"/>
      <c r="I178" s="13">
        <f t="shared" si="19"/>
        <v>0</v>
      </c>
      <c r="J178" s="13">
        <f t="shared" si="20"/>
        <v>0</v>
      </c>
    </row>
    <row r="179" spans="2:11" customFormat="1" hidden="1" outlineLevel="1">
      <c r="B179" s="153"/>
      <c r="C179" s="87"/>
      <c r="D179" s="96"/>
      <c r="E179" s="41">
        <f>_xlfn.XLOOKUP(D179,'401 05-2023'!G:G,'401 05-2023'!J:J)</f>
        <v>0</v>
      </c>
      <c r="F179" s="40">
        <f t="shared" si="14"/>
        <v>0</v>
      </c>
      <c r="G179" s="91"/>
      <c r="H179" s="83"/>
      <c r="I179" s="13">
        <f t="shared" si="19"/>
        <v>0</v>
      </c>
      <c r="J179" s="13">
        <f t="shared" si="20"/>
        <v>0</v>
      </c>
      <c r="K179" s="13"/>
    </row>
    <row r="180" spans="2:11" customFormat="1" hidden="1" outlineLevel="1">
      <c r="B180" s="153"/>
      <c r="C180" s="105"/>
      <c r="D180" s="89"/>
      <c r="E180" s="41"/>
      <c r="F180" s="40"/>
      <c r="G180" s="91"/>
      <c r="H180" s="83"/>
      <c r="I180" s="13">
        <f t="shared" si="19"/>
        <v>0</v>
      </c>
      <c r="J180" s="13">
        <f t="shared" si="20"/>
        <v>0</v>
      </c>
      <c r="K180" s="13"/>
    </row>
    <row r="181" spans="2:11" customFormat="1" hidden="1" outlineLevel="1">
      <c r="B181" s="153"/>
      <c r="C181" s="105"/>
      <c r="D181" s="105"/>
      <c r="E181" s="41"/>
      <c r="F181" s="40"/>
      <c r="G181" s="91"/>
      <c r="H181" s="83"/>
      <c r="I181" s="13">
        <f t="shared" si="19"/>
        <v>0</v>
      </c>
      <c r="J181" s="13">
        <f t="shared" si="20"/>
        <v>0</v>
      </c>
      <c r="K181" s="13"/>
    </row>
    <row r="182" spans="2:11" customFormat="1" hidden="1" outlineLevel="1">
      <c r="B182" s="153"/>
      <c r="C182" s="96"/>
      <c r="D182" s="105"/>
      <c r="E182" s="41"/>
      <c r="F182" s="40"/>
      <c r="G182" s="91"/>
      <c r="H182" s="83"/>
      <c r="I182" s="13">
        <f t="shared" si="19"/>
        <v>0</v>
      </c>
      <c r="J182" s="13">
        <f t="shared" si="20"/>
        <v>0</v>
      </c>
      <c r="K182" s="13"/>
    </row>
    <row r="183" spans="2:11" customFormat="1" hidden="1" outlineLevel="1">
      <c r="B183" s="153"/>
      <c r="C183" s="105"/>
      <c r="D183" s="105"/>
      <c r="E183" s="41"/>
      <c r="F183" s="40"/>
      <c r="G183" s="91"/>
      <c r="H183" s="83"/>
      <c r="I183" s="13">
        <f t="shared" si="19"/>
        <v>0</v>
      </c>
      <c r="J183" s="13">
        <f t="shared" si="20"/>
        <v>0</v>
      </c>
      <c r="K183" s="13"/>
    </row>
    <row r="184" spans="2:11" customFormat="1" hidden="1" outlineLevel="1">
      <c r="B184" s="154"/>
      <c r="C184" s="96"/>
      <c r="D184" s="95"/>
      <c r="E184" s="41"/>
      <c r="F184" s="40"/>
      <c r="G184" s="91"/>
      <c r="H184" s="83"/>
      <c r="I184" s="13">
        <f t="shared" si="19"/>
        <v>0</v>
      </c>
      <c r="J184" s="13">
        <f t="shared" si="20"/>
        <v>0</v>
      </c>
      <c r="K184" s="13"/>
    </row>
    <row r="185" spans="2:11" customFormat="1" hidden="1" outlineLevel="1">
      <c r="B185" s="98"/>
      <c r="C185" s="105"/>
      <c r="D185" s="105"/>
      <c r="E185" s="41"/>
      <c r="F185" s="40"/>
      <c r="G185" s="91"/>
      <c r="H185" s="83"/>
      <c r="I185" s="13">
        <f t="shared" si="19"/>
        <v>0</v>
      </c>
      <c r="J185" s="13">
        <f t="shared" si="20"/>
        <v>0</v>
      </c>
    </row>
    <row r="186" spans="2:11" customFormat="1" hidden="1" outlineLevel="1">
      <c r="B186" s="98"/>
      <c r="C186" s="96"/>
      <c r="D186" s="95"/>
      <c r="E186" s="41"/>
      <c r="F186" s="40"/>
      <c r="G186" s="91"/>
      <c r="H186" s="84"/>
      <c r="I186" s="13">
        <f t="shared" si="19"/>
        <v>0</v>
      </c>
      <c r="J186" s="13">
        <f t="shared" si="20"/>
        <v>0</v>
      </c>
    </row>
    <row r="187" spans="2:11" customFormat="1" hidden="1" outlineLevel="1">
      <c r="B187" s="98"/>
      <c r="C187" s="96"/>
      <c r="D187" s="95"/>
      <c r="E187" s="41"/>
      <c r="F187" s="40"/>
      <c r="G187" s="91"/>
      <c r="H187" s="84"/>
      <c r="I187" s="13">
        <f t="shared" si="19"/>
        <v>0</v>
      </c>
      <c r="J187" s="13">
        <f t="shared" si="20"/>
        <v>0</v>
      </c>
    </row>
    <row r="188" spans="2:11" customFormat="1" hidden="1" outlineLevel="1">
      <c r="B188" s="98"/>
      <c r="C188" s="96"/>
      <c r="D188" s="96"/>
      <c r="E188" s="41"/>
      <c r="F188" s="40"/>
      <c r="G188" s="91"/>
      <c r="H188" s="84"/>
      <c r="I188" s="13">
        <f t="shared" si="19"/>
        <v>0</v>
      </c>
      <c r="J188" s="13">
        <f t="shared" si="20"/>
        <v>0</v>
      </c>
    </row>
    <row r="189" spans="2:11" customFormat="1" hidden="1" outlineLevel="1">
      <c r="B189" s="98"/>
      <c r="C189" s="96"/>
      <c r="D189" s="105"/>
      <c r="E189" s="41"/>
      <c r="F189" s="40"/>
      <c r="G189" s="91"/>
      <c r="H189" s="84"/>
      <c r="I189" s="13">
        <f t="shared" si="19"/>
        <v>0</v>
      </c>
      <c r="J189" s="13">
        <f t="shared" si="20"/>
        <v>0</v>
      </c>
    </row>
    <row r="190" spans="2:11" customFormat="1" hidden="1" outlineLevel="1">
      <c r="B190" s="98"/>
      <c r="C190" s="94"/>
      <c r="D190" s="95"/>
      <c r="E190" s="41"/>
      <c r="F190" s="40"/>
      <c r="G190" s="91"/>
      <c r="H190" s="84"/>
      <c r="I190" s="13">
        <f t="shared" si="19"/>
        <v>0</v>
      </c>
      <c r="J190" s="13">
        <f t="shared" si="20"/>
        <v>0</v>
      </c>
    </row>
    <row r="191" spans="2:11" customFormat="1" hidden="1" outlineLevel="1">
      <c r="B191" s="98"/>
      <c r="C191" s="94"/>
      <c r="D191" s="95"/>
      <c r="E191" s="41"/>
      <c r="F191" s="40"/>
      <c r="G191" s="91"/>
      <c r="H191" s="84"/>
      <c r="I191" s="13">
        <f t="shared" si="19"/>
        <v>0</v>
      </c>
      <c r="J191" s="13">
        <f t="shared" si="20"/>
        <v>0</v>
      </c>
    </row>
    <row r="192" spans="2:11" customFormat="1" hidden="1" outlineLevel="1">
      <c r="B192" s="98"/>
      <c r="C192" s="94"/>
      <c r="D192" s="95"/>
      <c r="E192" s="41"/>
      <c r="F192" s="40"/>
      <c r="G192" s="91"/>
      <c r="H192" s="84"/>
      <c r="I192" s="13">
        <f t="shared" si="19"/>
        <v>0</v>
      </c>
      <c r="J192" s="13">
        <f t="shared" si="20"/>
        <v>0</v>
      </c>
    </row>
    <row r="193" spans="2:11" customFormat="1" hidden="1" outlineLevel="1">
      <c r="B193" s="98"/>
      <c r="C193" s="94"/>
      <c r="D193" s="95"/>
      <c r="E193" s="41"/>
      <c r="F193" s="40"/>
      <c r="G193" s="91"/>
      <c r="H193" s="84"/>
      <c r="I193" s="13">
        <f t="shared" si="19"/>
        <v>0</v>
      </c>
      <c r="J193" s="13">
        <f t="shared" si="20"/>
        <v>0</v>
      </c>
    </row>
    <row r="194" spans="2:11" customFormat="1" hidden="1" outlineLevel="1">
      <c r="B194" s="98"/>
      <c r="C194" s="94"/>
      <c r="D194" s="95"/>
      <c r="E194" s="41"/>
      <c r="F194" s="40"/>
      <c r="G194" s="91"/>
      <c r="H194" s="84"/>
      <c r="I194" s="13">
        <f t="shared" si="19"/>
        <v>0</v>
      </c>
      <c r="J194" s="13">
        <f t="shared" si="20"/>
        <v>0</v>
      </c>
    </row>
    <row r="195" spans="2:11" customFormat="1" hidden="1" outlineLevel="1">
      <c r="B195" s="98"/>
      <c r="C195" s="94"/>
      <c r="D195" s="95"/>
      <c r="E195" s="41"/>
      <c r="F195" s="40"/>
      <c r="G195" s="91"/>
      <c r="H195" s="84"/>
      <c r="I195" s="13">
        <f t="shared" si="19"/>
        <v>0</v>
      </c>
      <c r="J195" s="13">
        <f t="shared" si="20"/>
        <v>0</v>
      </c>
    </row>
    <row r="196" spans="2:11" customFormat="1" hidden="1" outlineLevel="1">
      <c r="B196" s="98"/>
      <c r="C196" s="94"/>
      <c r="D196" s="95"/>
      <c r="E196" s="41"/>
      <c r="F196" s="40"/>
      <c r="G196" s="91"/>
      <c r="H196" s="84"/>
      <c r="I196" s="13">
        <f t="shared" si="19"/>
        <v>0</v>
      </c>
      <c r="J196" s="13">
        <f t="shared" si="20"/>
        <v>0</v>
      </c>
    </row>
    <row r="197" spans="2:11" customFormat="1" hidden="1" outlineLevel="1">
      <c r="B197" s="98"/>
      <c r="C197" s="94"/>
      <c r="D197" s="92"/>
      <c r="E197" s="41"/>
      <c r="F197" s="40"/>
      <c r="G197" s="91"/>
      <c r="H197" s="84"/>
      <c r="I197" s="13">
        <f t="shared" si="19"/>
        <v>0</v>
      </c>
      <c r="J197" s="13">
        <f t="shared" si="20"/>
        <v>0</v>
      </c>
    </row>
    <row r="198" spans="2:11" customFormat="1" hidden="1" outlineLevel="1">
      <c r="B198" s="98"/>
      <c r="C198" s="94"/>
      <c r="D198" s="94"/>
      <c r="E198" s="95"/>
      <c r="F198" s="90"/>
      <c r="G198" s="95"/>
      <c r="H198" s="84"/>
    </row>
    <row r="199" spans="2:11" customFormat="1" collapsed="1">
      <c r="B199" s="1"/>
      <c r="C199" s="35" t="s">
        <v>12</v>
      </c>
      <c r="D199" s="35"/>
      <c r="E199" s="46">
        <f>SUM(E138:E198)</f>
        <v>102438.31999999999</v>
      </c>
      <c r="F199" s="46">
        <f>SUM(F138:F198)</f>
        <v>79055.05</v>
      </c>
      <c r="G199" s="46">
        <f>ROUND(SUM(G138:G198),0)</f>
        <v>15811</v>
      </c>
      <c r="H199" s="75"/>
      <c r="K199">
        <v>445661</v>
      </c>
    </row>
    <row r="200" spans="2:11" customFormat="1" ht="15.75" thickBot="1">
      <c r="B200" s="1"/>
      <c r="C200" s="3"/>
      <c r="D200" s="3"/>
      <c r="E200" s="51"/>
      <c r="F200" s="51"/>
      <c r="G200" s="51"/>
      <c r="H200" s="75"/>
    </row>
    <row r="201" spans="2:11" customFormat="1" ht="15.75" thickBot="1">
      <c r="B201" s="188" t="s">
        <v>76</v>
      </c>
      <c r="C201" s="189"/>
      <c r="D201" s="189"/>
      <c r="E201" s="189"/>
      <c r="F201" s="189"/>
      <c r="G201" s="190"/>
      <c r="H201" s="5"/>
    </row>
    <row r="202" spans="2:11" customFormat="1">
      <c r="B202" s="3" t="s">
        <v>933</v>
      </c>
      <c r="E202" s="6"/>
      <c r="F202" s="6"/>
      <c r="G202" s="6"/>
      <c r="H202" s="6"/>
    </row>
    <row r="203" spans="2:11" customFormat="1">
      <c r="B203" s="36" t="s">
        <v>73</v>
      </c>
      <c r="C203" s="35" t="s">
        <v>16</v>
      </c>
      <c r="D203" s="35" t="s">
        <v>0</v>
      </c>
      <c r="E203" s="37" t="s">
        <v>2</v>
      </c>
      <c r="F203" s="37" t="s">
        <v>3</v>
      </c>
      <c r="G203" s="37" t="s">
        <v>4</v>
      </c>
      <c r="H203" s="6"/>
    </row>
    <row r="204" spans="2:11" customFormat="1">
      <c r="B204" s="38">
        <v>45078</v>
      </c>
      <c r="C204" s="39" t="s">
        <v>468</v>
      </c>
      <c r="D204" t="s">
        <v>1929</v>
      </c>
      <c r="E204" s="41">
        <v>1654.81</v>
      </c>
      <c r="F204" s="141">
        <f>E204</f>
        <v>1654.81</v>
      </c>
      <c r="G204" s="40">
        <v>330.96</v>
      </c>
      <c r="H204" s="74"/>
    </row>
    <row r="205" spans="2:11" customFormat="1">
      <c r="B205" s="38">
        <v>45078</v>
      </c>
      <c r="C205" s="39" t="s">
        <v>625</v>
      </c>
      <c r="D205" s="38" t="s">
        <v>1930</v>
      </c>
      <c r="E205" s="41">
        <v>847</v>
      </c>
      <c r="F205" s="141">
        <f t="shared" ref="F205:F208" si="21">E205</f>
        <v>847</v>
      </c>
      <c r="G205" s="40">
        <v>169.4</v>
      </c>
      <c r="H205" s="74"/>
    </row>
    <row r="206" spans="2:11" customFormat="1">
      <c r="B206" s="38">
        <v>45078</v>
      </c>
      <c r="C206" s="39" t="s">
        <v>625</v>
      </c>
      <c r="D206" s="38" t="s">
        <v>1931</v>
      </c>
      <c r="E206" s="41">
        <v>21131</v>
      </c>
      <c r="F206" s="141">
        <f t="shared" si="21"/>
        <v>21131</v>
      </c>
      <c r="G206" s="40">
        <v>4226.2</v>
      </c>
      <c r="H206" s="74"/>
    </row>
    <row r="207" spans="2:11" customFormat="1" outlineLevel="1">
      <c r="B207" s="38">
        <v>45078</v>
      </c>
      <c r="C207" s="39" t="s">
        <v>625</v>
      </c>
      <c r="D207" s="38" t="s">
        <v>1932</v>
      </c>
      <c r="E207" s="41">
        <v>4529.5200000000004</v>
      </c>
      <c r="F207" s="141">
        <f t="shared" si="21"/>
        <v>4529.5200000000004</v>
      </c>
      <c r="G207" s="40">
        <v>905.9</v>
      </c>
      <c r="H207" s="74"/>
    </row>
    <row r="208" spans="2:11" customFormat="1" outlineLevel="1">
      <c r="B208" s="45">
        <v>45078</v>
      </c>
      <c r="C208" s="39" t="s">
        <v>625</v>
      </c>
      <c r="D208" s="39" t="s">
        <v>1933</v>
      </c>
      <c r="E208" s="41">
        <v>4347</v>
      </c>
      <c r="F208" s="141">
        <f t="shared" si="21"/>
        <v>4347</v>
      </c>
      <c r="G208" s="41">
        <v>869.4</v>
      </c>
      <c r="H208" s="74"/>
    </row>
    <row r="209" spans="2:11" customFormat="1" outlineLevel="1">
      <c r="B209" s="38"/>
      <c r="C209" s="146"/>
      <c r="D209" s="38"/>
      <c r="E209" s="40"/>
      <c r="F209" s="40"/>
      <c r="G209" s="40"/>
      <c r="H209" s="74"/>
    </row>
    <row r="210" spans="2:11" customFormat="1" outlineLevel="1">
      <c r="B210" s="38"/>
      <c r="C210" s="39"/>
      <c r="D210" s="38"/>
      <c r="E210" s="40"/>
      <c r="F210" s="40"/>
      <c r="G210" s="40"/>
      <c r="H210" s="13"/>
    </row>
    <row r="211" spans="2:11" customFormat="1">
      <c r="B211" s="8"/>
      <c r="C211" s="35" t="s">
        <v>12</v>
      </c>
      <c r="D211" s="35"/>
      <c r="E211" s="46">
        <f>SUM(E210:E210)</f>
        <v>0</v>
      </c>
      <c r="F211" s="46">
        <f>ROUND(SUM(F204:F210),0)</f>
        <v>32509</v>
      </c>
      <c r="G211" s="142">
        <f>SUM(G204:G210)</f>
        <v>6501.8599999999988</v>
      </c>
      <c r="H211" s="75"/>
      <c r="K211" t="s">
        <v>302</v>
      </c>
    </row>
    <row r="212" spans="2:11" customFormat="1">
      <c r="B212" s="1"/>
      <c r="C212" s="3"/>
      <c r="D212" s="3"/>
      <c r="E212" s="51"/>
      <c r="F212" s="51"/>
      <c r="G212" s="51"/>
      <c r="H212" s="75"/>
    </row>
    <row r="213" spans="2:11" customFormat="1">
      <c r="B213" s="1"/>
      <c r="C213" s="3"/>
      <c r="D213" s="3"/>
      <c r="E213" s="51"/>
      <c r="F213" s="51"/>
      <c r="G213" s="51"/>
      <c r="H213" s="75"/>
    </row>
    <row r="214" spans="2:11" customFormat="1" ht="15.75" thickBot="1">
      <c r="B214" s="1"/>
      <c r="E214" s="15"/>
      <c r="F214" s="15"/>
      <c r="G214" s="15"/>
      <c r="H214" s="81"/>
    </row>
    <row r="215" spans="2:11" customFormat="1" ht="15.75" thickBot="1">
      <c r="B215" s="188" t="s">
        <v>6</v>
      </c>
      <c r="C215" s="189"/>
      <c r="D215" s="189"/>
      <c r="E215" s="189"/>
      <c r="F215" s="189"/>
      <c r="G215" s="190"/>
      <c r="H215" s="5"/>
    </row>
    <row r="216" spans="2:11" customFormat="1">
      <c r="B216" s="135"/>
      <c r="C216" s="135"/>
      <c r="D216" s="135"/>
      <c r="E216" s="135"/>
      <c r="F216" s="135"/>
      <c r="G216" s="135"/>
      <c r="H216" s="5"/>
    </row>
    <row r="217" spans="2:11" customFormat="1">
      <c r="B217" s="3" t="s">
        <v>694</v>
      </c>
      <c r="C217" s="3"/>
      <c r="D217" s="3"/>
      <c r="E217" s="6"/>
      <c r="F217" s="6"/>
      <c r="G217" s="6"/>
      <c r="H217" s="5"/>
    </row>
    <row r="218" spans="2:11" customFormat="1">
      <c r="B218" s="1"/>
      <c r="C218" s="3"/>
      <c r="D218" s="3"/>
      <c r="E218" s="6"/>
      <c r="F218" s="6"/>
      <c r="G218" s="6"/>
      <c r="H218" s="5"/>
    </row>
    <row r="219" spans="2:11" customFormat="1">
      <c r="B219" s="36" t="s">
        <v>73</v>
      </c>
      <c r="C219" s="35" t="s">
        <v>16</v>
      </c>
      <c r="D219" s="35" t="s">
        <v>0</v>
      </c>
      <c r="E219" s="37" t="s">
        <v>2</v>
      </c>
      <c r="F219" s="37" t="s">
        <v>3</v>
      </c>
      <c r="G219" s="37" t="s">
        <v>4</v>
      </c>
      <c r="H219" s="5"/>
    </row>
    <row r="220" spans="2:11" customFormat="1">
      <c r="B220" s="38">
        <v>45096</v>
      </c>
      <c r="C220" s="43" t="s">
        <v>972</v>
      </c>
      <c r="D220" s="43" t="s">
        <v>2006</v>
      </c>
      <c r="E220" s="41">
        <v>102.86</v>
      </c>
      <c r="F220" s="40">
        <v>102.86</v>
      </c>
      <c r="G220" s="44">
        <v>20.57</v>
      </c>
      <c r="H220" s="5"/>
    </row>
    <row r="221" spans="2:11" customFormat="1">
      <c r="B221" s="38">
        <v>45104</v>
      </c>
      <c r="C221" s="43" t="s">
        <v>972</v>
      </c>
      <c r="D221" s="43" t="s">
        <v>2010</v>
      </c>
      <c r="E221" s="41">
        <v>29.99</v>
      </c>
      <c r="F221" s="132">
        <v>29.99</v>
      </c>
      <c r="G221" s="44">
        <v>5.99</v>
      </c>
      <c r="H221" s="5"/>
    </row>
    <row r="222" spans="2:11" customFormat="1">
      <c r="B222" s="38">
        <v>45104</v>
      </c>
      <c r="C222" s="43" t="s">
        <v>972</v>
      </c>
      <c r="D222" s="43" t="s">
        <v>2011</v>
      </c>
      <c r="E222" s="41">
        <v>7.16</v>
      </c>
      <c r="F222" s="40">
        <v>7.16</v>
      </c>
      <c r="G222" s="44">
        <v>1.43</v>
      </c>
      <c r="H222" s="5"/>
    </row>
    <row r="223" spans="2:11" customFormat="1">
      <c r="B223" s="38"/>
      <c r="C223" s="146"/>
      <c r="D223" s="38"/>
      <c r="E223" s="40"/>
      <c r="F223" s="40"/>
      <c r="G223" s="40"/>
      <c r="H223" s="5"/>
    </row>
    <row r="224" spans="2:11" customFormat="1">
      <c r="B224" s="38"/>
      <c r="C224" s="43"/>
      <c r="D224" s="43"/>
      <c r="E224" s="40"/>
      <c r="F224" s="41"/>
      <c r="G224" s="44"/>
      <c r="H224" s="5"/>
    </row>
    <row r="225" spans="2:11" customFormat="1">
      <c r="B225" s="38"/>
      <c r="C225" s="43"/>
      <c r="D225" s="43"/>
      <c r="E225" s="40"/>
      <c r="F225" s="41"/>
      <c r="G225" s="44"/>
      <c r="H225" s="5"/>
    </row>
    <row r="226" spans="2:11" customFormat="1">
      <c r="B226" s="38"/>
      <c r="C226" s="43"/>
      <c r="D226" s="39"/>
      <c r="E226" s="40"/>
      <c r="F226" s="40"/>
      <c r="G226" s="44"/>
      <c r="H226" s="5"/>
    </row>
    <row r="227" spans="2:11" customFormat="1">
      <c r="B227" s="38"/>
      <c r="C227" s="43"/>
      <c r="D227" s="43"/>
      <c r="E227" s="40"/>
      <c r="F227" s="40"/>
      <c r="G227" s="44"/>
      <c r="H227" s="5"/>
    </row>
    <row r="228" spans="2:11" customFormat="1">
      <c r="B228" s="1"/>
      <c r="C228" s="35" t="s">
        <v>13</v>
      </c>
      <c r="D228" s="35"/>
      <c r="E228" s="37"/>
      <c r="F228" s="37">
        <f>SUM(F220:F227)</f>
        <v>140.01</v>
      </c>
      <c r="G228" s="143">
        <f>SUM(G220:G227)</f>
        <v>27.990000000000002</v>
      </c>
      <c r="H228" s="5"/>
    </row>
    <row r="229" spans="2:11" customFormat="1">
      <c r="B229" s="135"/>
      <c r="C229" s="135"/>
      <c r="D229" s="135"/>
      <c r="E229" s="135"/>
      <c r="F229" s="135"/>
      <c r="G229" s="135"/>
      <c r="H229" s="5"/>
    </row>
    <row r="230" spans="2:11" customFormat="1">
      <c r="B230" s="10" t="s">
        <v>695</v>
      </c>
      <c r="E230" s="6"/>
      <c r="F230" s="6"/>
      <c r="G230" s="6"/>
      <c r="H230" s="6"/>
    </row>
    <row r="231" spans="2:11" customFormat="1">
      <c r="B231" s="36" t="s">
        <v>73</v>
      </c>
      <c r="C231" s="35" t="s">
        <v>16</v>
      </c>
      <c r="D231" s="35" t="s">
        <v>0</v>
      </c>
      <c r="E231" s="37" t="s">
        <v>2</v>
      </c>
      <c r="F231" s="37" t="s">
        <v>3</v>
      </c>
      <c r="G231" s="37" t="s">
        <v>4</v>
      </c>
      <c r="H231" s="6"/>
    </row>
    <row r="232" spans="2:11" customFormat="1">
      <c r="B232" s="38">
        <v>45078</v>
      </c>
      <c r="C232" s="43" t="s">
        <v>934</v>
      </c>
      <c r="D232" s="39" t="s">
        <v>1952</v>
      </c>
      <c r="E232" s="41">
        <v>90</v>
      </c>
      <c r="F232" s="141">
        <v>90</v>
      </c>
      <c r="G232" s="44">
        <v>18</v>
      </c>
      <c r="H232" s="76"/>
    </row>
    <row r="233" spans="2:11" customFormat="1">
      <c r="B233" s="38">
        <v>45078</v>
      </c>
      <c r="C233" s="43" t="s">
        <v>1642</v>
      </c>
      <c r="D233" s="39" t="s">
        <v>1956</v>
      </c>
      <c r="E233" s="41">
        <v>120</v>
      </c>
      <c r="F233" s="141">
        <v>120</v>
      </c>
      <c r="G233" s="44">
        <v>24</v>
      </c>
      <c r="H233" s="76"/>
    </row>
    <row r="234" spans="2:11" customFormat="1">
      <c r="B234" s="38">
        <v>45078</v>
      </c>
      <c r="C234" s="43" t="s">
        <v>163</v>
      </c>
      <c r="D234" s="39" t="s">
        <v>1979</v>
      </c>
      <c r="E234" s="41">
        <v>7030</v>
      </c>
      <c r="F234" s="141">
        <v>7030</v>
      </c>
      <c r="G234" s="44">
        <v>1406</v>
      </c>
      <c r="H234" s="76"/>
    </row>
    <row r="235" spans="2:11" customFormat="1">
      <c r="B235" s="38">
        <v>45078</v>
      </c>
      <c r="C235" s="43" t="s">
        <v>163</v>
      </c>
      <c r="D235" s="39" t="s">
        <v>1980</v>
      </c>
      <c r="E235" s="41">
        <v>7353</v>
      </c>
      <c r="F235" s="141">
        <v>7353</v>
      </c>
      <c r="G235" s="44">
        <v>1470.6</v>
      </c>
      <c r="H235" s="76"/>
    </row>
    <row r="236" spans="2:11" customFormat="1">
      <c r="B236" s="38">
        <v>45078</v>
      </c>
      <c r="C236" s="43" t="s">
        <v>163</v>
      </c>
      <c r="D236" s="43" t="s">
        <v>1981</v>
      </c>
      <c r="E236" s="41">
        <v>6118</v>
      </c>
      <c r="F236" s="40">
        <v>6118</v>
      </c>
      <c r="G236" s="44">
        <v>1223.5999999999999</v>
      </c>
      <c r="H236" s="76"/>
      <c r="K236" s="13">
        <f>F245-F54</f>
        <v>0</v>
      </c>
    </row>
    <row r="237" spans="2:11" customFormat="1">
      <c r="B237" s="38"/>
      <c r="C237" s="43"/>
      <c r="D237" s="43"/>
      <c r="E237" s="41"/>
      <c r="F237" s="40"/>
      <c r="G237" s="44"/>
      <c r="H237" s="76"/>
    </row>
    <row r="238" spans="2:11" customFormat="1">
      <c r="B238" s="38"/>
      <c r="C238" s="43"/>
      <c r="D238" s="43"/>
      <c r="E238" s="41"/>
      <c r="F238" s="132"/>
      <c r="G238" s="44"/>
      <c r="H238" s="76"/>
    </row>
    <row r="239" spans="2:11" customFormat="1">
      <c r="B239" s="38"/>
      <c r="C239" s="43"/>
      <c r="D239" s="43"/>
      <c r="E239" s="41"/>
      <c r="F239" s="40"/>
      <c r="G239" s="44"/>
      <c r="H239" s="76"/>
    </row>
    <row r="240" spans="2:11" customFormat="1">
      <c r="B240" s="38"/>
      <c r="C240" s="43"/>
      <c r="D240" s="43"/>
      <c r="E240" s="41"/>
      <c r="F240" s="40"/>
      <c r="G240" s="44"/>
      <c r="H240" s="76"/>
    </row>
    <row r="241" spans="2:11" customFormat="1" hidden="1" outlineLevel="1">
      <c r="B241" s="38"/>
      <c r="C241" s="146"/>
      <c r="D241" s="38"/>
      <c r="E241" s="40"/>
      <c r="F241" s="40"/>
      <c r="G241" s="40"/>
      <c r="H241" s="76"/>
    </row>
    <row r="242" spans="2:11" customFormat="1" hidden="1" outlineLevel="1">
      <c r="B242" s="38"/>
      <c r="C242" s="43"/>
      <c r="D242" s="43"/>
      <c r="E242" s="40"/>
      <c r="F242" s="41"/>
      <c r="G242" s="44"/>
      <c r="H242" s="76"/>
      <c r="J242" s="9"/>
    </row>
    <row r="243" spans="2:11" customFormat="1" hidden="1" outlineLevel="1">
      <c r="B243" s="1"/>
      <c r="C243" s="43"/>
      <c r="D243" s="43"/>
      <c r="E243" s="40"/>
      <c r="F243" s="41"/>
      <c r="G243" s="44"/>
      <c r="H243" s="76"/>
      <c r="J243" s="9"/>
    </row>
    <row r="244" spans="2:11" customFormat="1" hidden="1" outlineLevel="1">
      <c r="B244" s="1"/>
      <c r="C244" s="43"/>
      <c r="D244" s="43"/>
      <c r="E244" s="40"/>
      <c r="F244" s="41"/>
      <c r="G244" s="44"/>
      <c r="H244" s="76"/>
      <c r="J244" s="9"/>
    </row>
    <row r="245" spans="2:11" customFormat="1" collapsed="1">
      <c r="B245" s="1"/>
      <c r="C245" s="35" t="s">
        <v>13</v>
      </c>
      <c r="D245" s="35"/>
      <c r="E245" s="37"/>
      <c r="F245" s="37">
        <f>SUM(F232:F244)</f>
        <v>20711</v>
      </c>
      <c r="G245" s="143">
        <f>SUM(G232:G244)</f>
        <v>4142.2</v>
      </c>
      <c r="H245" s="6"/>
      <c r="K245" t="s">
        <v>303</v>
      </c>
    </row>
    <row r="246" spans="2:11" customFormat="1" ht="15.75" thickBot="1">
      <c r="B246" s="1"/>
      <c r="E246" s="13"/>
      <c r="F246" s="13"/>
      <c r="G246" s="13"/>
      <c r="H246" s="13"/>
    </row>
    <row r="247" spans="2:11" customFormat="1" ht="15.75" thickBot="1">
      <c r="B247" s="191" t="s">
        <v>285</v>
      </c>
      <c r="C247" s="192"/>
      <c r="D247" s="192"/>
      <c r="E247" s="20"/>
      <c r="F247" s="20"/>
      <c r="G247" s="169">
        <f>ROUND(G133+G199+G211+G228+G245,0)</f>
        <v>26741</v>
      </c>
      <c r="H247" s="79"/>
      <c r="I247" s="6" t="s">
        <v>286</v>
      </c>
    </row>
    <row r="248" spans="2:11" customFormat="1" ht="15.75" thickBot="1">
      <c r="B248" s="1"/>
      <c r="E248" s="13"/>
      <c r="F248" s="13"/>
      <c r="G248" s="13"/>
      <c r="H248" s="13"/>
      <c r="J248" s="12"/>
    </row>
    <row r="249" spans="2:11" customFormat="1" ht="15.75" thickBot="1">
      <c r="B249" s="188" t="s">
        <v>1716</v>
      </c>
      <c r="C249" s="189"/>
      <c r="D249" s="189"/>
      <c r="E249" s="189"/>
      <c r="F249" s="189"/>
      <c r="G249" s="190"/>
      <c r="H249" s="5"/>
    </row>
    <row r="250" spans="2:11" customFormat="1">
      <c r="B250" s="3" t="s">
        <v>933</v>
      </c>
      <c r="E250" s="6"/>
      <c r="F250" s="6"/>
      <c r="G250" s="6"/>
      <c r="H250" s="6"/>
    </row>
    <row r="251" spans="2:11" customFormat="1">
      <c r="B251" s="36" t="s">
        <v>73</v>
      </c>
      <c r="C251" s="35" t="s">
        <v>16</v>
      </c>
      <c r="D251" s="35" t="s">
        <v>0</v>
      </c>
      <c r="E251" s="37" t="s">
        <v>2</v>
      </c>
      <c r="F251" s="37" t="s">
        <v>3</v>
      </c>
      <c r="G251" s="37" t="s">
        <v>4</v>
      </c>
      <c r="H251" s="6"/>
    </row>
    <row r="252" spans="2:11" customFormat="1">
      <c r="B252" s="38"/>
      <c r="C252" s="39"/>
      <c r="E252" s="40"/>
      <c r="F252" s="141"/>
      <c r="G252" s="40"/>
      <c r="H252" s="74"/>
    </row>
    <row r="253" spans="2:11" customFormat="1">
      <c r="B253" s="38"/>
      <c r="C253" s="146"/>
      <c r="D253" s="38"/>
      <c r="E253" s="40"/>
      <c r="F253" s="40"/>
      <c r="G253" s="40"/>
      <c r="H253" s="74"/>
    </row>
    <row r="254" spans="2:11" customFormat="1">
      <c r="B254" s="8"/>
      <c r="C254" s="35" t="s">
        <v>12</v>
      </c>
      <c r="D254" s="35"/>
      <c r="E254" s="46">
        <f>SUM(E252:E253)</f>
        <v>0</v>
      </c>
      <c r="F254" s="46">
        <f>ROUND(SUM(F252:F253),0)</f>
        <v>0</v>
      </c>
      <c r="G254" s="142">
        <f>SUM(G252:G253)</f>
        <v>0</v>
      </c>
      <c r="H254" s="75"/>
      <c r="K254" t="s">
        <v>302</v>
      </c>
    </row>
    <row r="255" spans="2:11" customFormat="1" ht="15.75" thickBot="1">
      <c r="B255" s="8"/>
      <c r="C255" s="3"/>
      <c r="D255" s="3"/>
      <c r="E255" s="51"/>
      <c r="F255" s="51"/>
      <c r="G255" s="158"/>
      <c r="H255" s="75"/>
    </row>
    <row r="256" spans="2:11" customFormat="1" ht="15.75" thickBot="1">
      <c r="B256" s="191" t="s">
        <v>1717</v>
      </c>
      <c r="C256" s="192"/>
      <c r="D256" s="192"/>
      <c r="E256" s="20"/>
      <c r="F256" s="20"/>
      <c r="G256" s="21">
        <f>ROUND(G254,0)</f>
        <v>0</v>
      </c>
      <c r="H256" s="75"/>
      <c r="I256" s="6"/>
    </row>
    <row r="257" spans="2:10" customFormat="1">
      <c r="B257" s="8"/>
      <c r="C257" s="3"/>
      <c r="D257" s="3"/>
      <c r="E257" s="51"/>
      <c r="F257" s="51"/>
      <c r="G257" s="158"/>
      <c r="H257" s="75"/>
    </row>
    <row r="258" spans="2:10" customFormat="1">
      <c r="B258" s="1"/>
      <c r="C258" s="3" t="s">
        <v>8</v>
      </c>
      <c r="D258" s="3"/>
      <c r="E258" s="6"/>
      <c r="F258" s="6"/>
      <c r="G258" s="6">
        <f>'05-2023'!G268</f>
        <v>16817</v>
      </c>
      <c r="H258" s="6"/>
      <c r="I258" s="6" t="s">
        <v>289</v>
      </c>
      <c r="J258" s="9"/>
    </row>
    <row r="259" spans="2:10" customFormat="1" ht="15.75" thickBot="1">
      <c r="B259" s="1"/>
      <c r="C259" s="3"/>
      <c r="D259" s="3"/>
      <c r="E259" s="6"/>
      <c r="F259" s="6"/>
      <c r="G259" s="6"/>
      <c r="H259" s="6"/>
      <c r="J259" s="9"/>
    </row>
    <row r="260" spans="2:10" customFormat="1" ht="15.75" thickBot="1">
      <c r="B260" s="198" t="s">
        <v>287</v>
      </c>
      <c r="C260" s="199"/>
      <c r="D260" s="147"/>
      <c r="E260" s="103"/>
      <c r="F260" s="103"/>
      <c r="G260" s="104">
        <f>G104+G247+G256+G258</f>
        <v>44110</v>
      </c>
      <c r="H260" s="79"/>
      <c r="I260" s="6" t="s">
        <v>288</v>
      </c>
    </row>
    <row r="261" spans="2:10" customFormat="1">
      <c r="B261" s="1"/>
      <c r="C261" s="3"/>
      <c r="D261" s="3"/>
      <c r="E261" s="6"/>
      <c r="F261" s="6"/>
      <c r="G261" s="6"/>
      <c r="H261" s="6"/>
    </row>
    <row r="262" spans="2:10" customFormat="1">
      <c r="B262" s="1"/>
      <c r="C262" s="3" t="s">
        <v>250</v>
      </c>
      <c r="D262" s="3"/>
      <c r="E262" s="6"/>
      <c r="F262" s="6"/>
      <c r="G262" s="16">
        <f>IF((G80-G260)&gt;0,(G80-G260),0)</f>
        <v>0</v>
      </c>
      <c r="H262" s="85"/>
      <c r="I262" s="6" t="s">
        <v>290</v>
      </c>
    </row>
    <row r="263" spans="2:10" customFormat="1">
      <c r="B263" s="1"/>
      <c r="C263" s="3"/>
      <c r="D263" s="3"/>
      <c r="E263" s="6"/>
      <c r="F263" s="6"/>
      <c r="G263" s="6"/>
      <c r="H263" s="6"/>
    </row>
    <row r="264" spans="2:10" customFormat="1">
      <c r="B264" s="1"/>
      <c r="C264" s="3" t="s">
        <v>9</v>
      </c>
      <c r="D264" s="3"/>
      <c r="E264" s="6"/>
      <c r="F264" s="6"/>
      <c r="G264" s="16">
        <f>IF((G80-G260)&lt;0,-(G80-G260),0)</f>
        <v>33438</v>
      </c>
      <c r="H264" s="85"/>
      <c r="I264" s="6" t="s">
        <v>291</v>
      </c>
    </row>
    <row r="266" spans="2:10" customFormat="1">
      <c r="B266" s="1"/>
      <c r="C266" s="3" t="s">
        <v>251</v>
      </c>
      <c r="D266" s="3"/>
      <c r="E266" s="13"/>
      <c r="F266" s="13"/>
      <c r="G266" s="6">
        <v>0</v>
      </c>
      <c r="H266" s="6"/>
      <c r="I266" s="6" t="s">
        <v>292</v>
      </c>
    </row>
    <row r="267" spans="2:10" customFormat="1">
      <c r="B267" s="1"/>
      <c r="C267" s="3"/>
      <c r="D267" s="3"/>
      <c r="E267" s="13"/>
      <c r="F267" s="13"/>
      <c r="G267" s="6"/>
      <c r="H267" s="6"/>
    </row>
    <row r="268" spans="2:10" customFormat="1">
      <c r="B268" s="1"/>
      <c r="C268" s="3" t="s">
        <v>252</v>
      </c>
      <c r="D268" s="3"/>
      <c r="E268" s="13"/>
      <c r="F268" s="13"/>
      <c r="G268" s="6">
        <f>+G264-G266</f>
        <v>33438</v>
      </c>
      <c r="H268" s="6"/>
      <c r="I268" s="6" t="s">
        <v>293</v>
      </c>
    </row>
  </sheetData>
  <autoFilter ref="B137:K179" xr:uid="{2B61A341-9AE4-4E07-A04A-7A54BAF376F4}"/>
  <mergeCells count="18">
    <mergeCell ref="B68:D68"/>
    <mergeCell ref="B4:G4"/>
    <mergeCell ref="B6:G6"/>
    <mergeCell ref="B21:G21"/>
    <mergeCell ref="B31:G31"/>
    <mergeCell ref="B37:G37"/>
    <mergeCell ref="B260:C260"/>
    <mergeCell ref="B70:G70"/>
    <mergeCell ref="B77:D77"/>
    <mergeCell ref="B80:E80"/>
    <mergeCell ref="B84:G84"/>
    <mergeCell ref="B93:G93"/>
    <mergeCell ref="B104:D104"/>
    <mergeCell ref="B201:G201"/>
    <mergeCell ref="B215:G215"/>
    <mergeCell ref="B247:D247"/>
    <mergeCell ref="B249:G249"/>
    <mergeCell ref="B256:D256"/>
  </mergeCells>
  <phoneticPr fontId="20" type="noConversion"/>
  <pageMargins left="0.7" right="0.7" top="0.75" bottom="0.75" header="0.3" footer="0.3"/>
  <pageSetup paperSize="9" scale="3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3625-C45E-42FF-AE77-04738A3396F1}">
  <dimension ref="A1:N278"/>
  <sheetViews>
    <sheetView showGridLines="0" zoomScale="90" zoomScaleNormal="90" zoomScaleSheetLayoutView="80" workbookViewId="0">
      <pane ySplit="8" topLeftCell="A248" activePane="bottomLeft" state="frozen"/>
      <selection pane="bottomLeft" activeCell="E24" sqref="E24"/>
    </sheetView>
  </sheetViews>
  <sheetFormatPr defaultColWidth="11.42578125" defaultRowHeight="15" outlineLevelRow="1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45078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/>
      <c r="C9" s="69" t="s">
        <v>110</v>
      </c>
      <c r="D9" s="38"/>
      <c r="E9" s="40"/>
      <c r="F9" s="179">
        <v>54670.87</v>
      </c>
      <c r="G9" s="41"/>
    </row>
    <row r="10" spans="2:11">
      <c r="B10" s="53"/>
      <c r="C10" s="39" t="s">
        <v>297</v>
      </c>
      <c r="D10" s="106"/>
      <c r="E10" s="40"/>
      <c r="F10" s="179">
        <v>164012.6</v>
      </c>
      <c r="G10" s="41"/>
    </row>
    <row r="11" spans="2:11">
      <c r="B11" s="53"/>
      <c r="C11" s="69" t="s">
        <v>564</v>
      </c>
      <c r="D11" s="106"/>
      <c r="E11" s="40"/>
      <c r="F11" s="179">
        <v>328025.21000000002</v>
      </c>
      <c r="G11" s="41"/>
    </row>
    <row r="12" spans="2:11" hidden="1" outlineLevel="1">
      <c r="B12" s="53"/>
      <c r="C12" s="69"/>
      <c r="D12" s="106"/>
      <c r="E12" s="40"/>
      <c r="F12" s="179"/>
      <c r="G12" s="41"/>
    </row>
    <row r="13" spans="2:11" hidden="1" outlineLevel="1">
      <c r="B13" s="53"/>
      <c r="C13" s="39"/>
      <c r="D13" s="106"/>
      <c r="E13" s="40"/>
      <c r="F13" s="89"/>
      <c r="G13" s="41"/>
    </row>
    <row r="14" spans="2:11" hidden="1" outlineLevel="1">
      <c r="B14" s="53"/>
      <c r="C14" s="39"/>
      <c r="D14" s="106"/>
      <c r="E14" s="40"/>
      <c r="F14" s="89"/>
      <c r="G14" s="41"/>
    </row>
    <row r="15" spans="2:11" hidden="1" outlineLevel="1">
      <c r="B15" s="53"/>
      <c r="C15" s="39"/>
      <c r="D15" s="106"/>
      <c r="E15" s="40"/>
      <c r="F15" s="89"/>
      <c r="G15" s="41"/>
    </row>
    <row r="16" spans="2:11" hidden="1" outlineLevel="1">
      <c r="B16" s="53"/>
      <c r="C16" s="69"/>
      <c r="D16" s="106"/>
      <c r="E16" s="40"/>
      <c r="F16" s="179"/>
      <c r="G16" s="41"/>
    </row>
    <row r="17" spans="1:13" hidden="1" outlineLevel="1">
      <c r="B17" s="53"/>
      <c r="C17" s="69"/>
      <c r="D17" s="106"/>
      <c r="E17" s="40"/>
      <c r="F17" s="179"/>
      <c r="G17" s="41"/>
    </row>
    <row r="18" spans="1:13" hidden="1" outlineLevel="1">
      <c r="B18" s="53"/>
      <c r="C18" s="39"/>
      <c r="D18" s="106"/>
      <c r="E18" s="40"/>
      <c r="F18" s="89"/>
      <c r="G18" s="41"/>
    </row>
    <row r="19" spans="1:13" s="123" customFormat="1" collapsed="1">
      <c r="A19" s="3"/>
      <c r="B19" s="8"/>
      <c r="C19" s="35" t="s">
        <v>12</v>
      </c>
      <c r="D19" s="35"/>
      <c r="E19" s="37"/>
      <c r="F19" s="180">
        <f>ROUND(SUM(F9:F18),0)</f>
        <v>546709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>
        <v>45108</v>
      </c>
      <c r="C24" s="39" t="s">
        <v>468</v>
      </c>
      <c r="D24" s="38" t="s">
        <v>2022</v>
      </c>
      <c r="E24" s="41">
        <f>_xlfn.XLOOKUP(D24,'401 frs 07-23'!G:G,'401 frs 07-23'!J:J)</f>
        <v>1654.81</v>
      </c>
      <c r="F24" s="141">
        <f>E24</f>
        <v>1654.81</v>
      </c>
      <c r="G24" s="40">
        <v>330.96</v>
      </c>
      <c r="H24" s="74"/>
      <c r="I24" s="52">
        <f>F24*0.2</f>
        <v>330.96199999999999</v>
      </c>
      <c r="J24" s="134">
        <f>G24-I24</f>
        <v>-2.0000000000095497E-3</v>
      </c>
    </row>
    <row r="25" spans="1:13">
      <c r="B25" s="38">
        <v>45108</v>
      </c>
      <c r="C25" s="39" t="s">
        <v>625</v>
      </c>
      <c r="D25" s="38" t="s">
        <v>2023</v>
      </c>
      <c r="E25" s="41">
        <f>_xlfn.XLOOKUP(D25,'401 frs 07-23'!G:G,'401 frs 07-23'!J:J)</f>
        <v>19440</v>
      </c>
      <c r="F25" s="141">
        <f t="shared" ref="F25:F34" si="0">E25</f>
        <v>19440</v>
      </c>
      <c r="G25" s="40">
        <v>3888</v>
      </c>
      <c r="H25" s="74"/>
      <c r="I25" s="52">
        <f t="shared" ref="I25:I34" si="1">F25*0.2</f>
        <v>3888</v>
      </c>
      <c r="J25" s="134">
        <f t="shared" ref="J25:J30" si="2">G25-I25</f>
        <v>0</v>
      </c>
    </row>
    <row r="26" spans="1:13">
      <c r="B26" s="38">
        <v>45108</v>
      </c>
      <c r="C26" s="39" t="s">
        <v>625</v>
      </c>
      <c r="D26" s="38" t="s">
        <v>2024</v>
      </c>
      <c r="E26" s="41">
        <f>_xlfn.XLOOKUP(D26,'401 frs 07-23'!G:G,'401 frs 07-23'!J:J)</f>
        <v>2313</v>
      </c>
      <c r="F26" s="141">
        <f t="shared" si="0"/>
        <v>2313</v>
      </c>
      <c r="G26" s="40">
        <v>462.6</v>
      </c>
      <c r="H26" s="74"/>
      <c r="I26" s="52">
        <f t="shared" si="1"/>
        <v>462.6</v>
      </c>
      <c r="J26" s="134">
        <f t="shared" si="2"/>
        <v>0</v>
      </c>
    </row>
    <row r="27" spans="1:13">
      <c r="B27" s="38">
        <v>45108</v>
      </c>
      <c r="C27" s="39" t="s">
        <v>625</v>
      </c>
      <c r="D27" s="38" t="s">
        <v>2025</v>
      </c>
      <c r="E27" s="41">
        <f>_xlfn.XLOOKUP(D27,'401 frs 07-23'!G:G,'401 frs 07-23'!J:J)</f>
        <v>3265</v>
      </c>
      <c r="F27" s="141">
        <f t="shared" si="0"/>
        <v>3265</v>
      </c>
      <c r="G27" s="40">
        <v>653</v>
      </c>
      <c r="H27" s="74"/>
      <c r="I27" s="52">
        <f t="shared" si="1"/>
        <v>653</v>
      </c>
      <c r="J27" s="134">
        <f t="shared" si="2"/>
        <v>0</v>
      </c>
    </row>
    <row r="28" spans="1:13">
      <c r="B28" s="38">
        <v>45108</v>
      </c>
      <c r="C28" s="39" t="s">
        <v>1175</v>
      </c>
      <c r="D28" s="38" t="s">
        <v>2026</v>
      </c>
      <c r="E28" s="41">
        <f>_xlfn.XLOOKUP(D28,'401 frs 07-23'!G:G,'401 frs 07-23'!J:J)</f>
        <v>13922</v>
      </c>
      <c r="F28" s="141">
        <f t="shared" si="0"/>
        <v>13922</v>
      </c>
      <c r="G28" s="40">
        <v>2784.4</v>
      </c>
      <c r="H28" s="74"/>
      <c r="I28" s="52">
        <f t="shared" si="1"/>
        <v>2784.4</v>
      </c>
      <c r="J28" s="134">
        <f t="shared" si="2"/>
        <v>0</v>
      </c>
    </row>
    <row r="29" spans="1:13">
      <c r="B29" s="38"/>
      <c r="C29" s="39"/>
      <c r="D29" s="38"/>
      <c r="E29" s="41"/>
      <c r="F29" s="141">
        <f t="shared" si="0"/>
        <v>0</v>
      </c>
      <c r="G29" s="40"/>
      <c r="H29" s="74"/>
      <c r="I29" s="52">
        <f t="shared" si="1"/>
        <v>0</v>
      </c>
      <c r="J29" s="134">
        <f t="shared" si="2"/>
        <v>0</v>
      </c>
    </row>
    <row r="30" spans="1:13">
      <c r="B30" s="38"/>
      <c r="C30" s="39"/>
      <c r="D30" s="38"/>
      <c r="E30" s="41"/>
      <c r="F30" s="141">
        <f t="shared" si="0"/>
        <v>0</v>
      </c>
      <c r="G30" s="40"/>
      <c r="H30" s="74"/>
      <c r="I30" s="52">
        <f t="shared" si="1"/>
        <v>0</v>
      </c>
      <c r="J30" s="134">
        <f t="shared" si="2"/>
        <v>0</v>
      </c>
    </row>
    <row r="31" spans="1:13">
      <c r="B31" s="38"/>
      <c r="C31" s="39"/>
      <c r="D31" s="38"/>
      <c r="E31" s="41"/>
      <c r="F31" s="141">
        <f t="shared" si="0"/>
        <v>0</v>
      </c>
      <c r="G31" s="40"/>
      <c r="H31" s="74"/>
      <c r="I31" s="52">
        <f t="shared" si="1"/>
        <v>0</v>
      </c>
      <c r="J31" s="134"/>
    </row>
    <row r="32" spans="1:13">
      <c r="B32" s="38"/>
      <c r="C32" s="39"/>
      <c r="D32" s="38"/>
      <c r="E32" s="41"/>
      <c r="F32" s="141">
        <f t="shared" si="0"/>
        <v>0</v>
      </c>
      <c r="G32" s="40"/>
      <c r="H32" s="74"/>
      <c r="I32" s="52">
        <f t="shared" si="1"/>
        <v>0</v>
      </c>
      <c r="J32" s="134"/>
    </row>
    <row r="33" spans="1:13" hidden="1" outlineLevel="1">
      <c r="B33" s="38"/>
      <c r="C33" s="39"/>
      <c r="D33" s="38"/>
      <c r="E33" s="41"/>
      <c r="F33" s="141">
        <f t="shared" si="0"/>
        <v>0</v>
      </c>
      <c r="G33" s="40"/>
      <c r="H33" s="74"/>
      <c r="I33" s="52">
        <f t="shared" si="1"/>
        <v>0</v>
      </c>
    </row>
    <row r="34" spans="1:13" hidden="1" outlineLevel="1">
      <c r="B34" s="45"/>
      <c r="C34" s="39"/>
      <c r="D34" s="39"/>
      <c r="E34" s="41"/>
      <c r="F34" s="141">
        <f t="shared" si="0"/>
        <v>0</v>
      </c>
      <c r="G34" s="41"/>
      <c r="I34" s="52">
        <f t="shared" si="1"/>
        <v>0</v>
      </c>
    </row>
    <row r="35" spans="1:13" collapsed="1">
      <c r="B35" s="8"/>
      <c r="C35" s="35" t="s">
        <v>12</v>
      </c>
      <c r="D35" s="35"/>
      <c r="E35" s="46">
        <f>SUM(E34:E34)</f>
        <v>0</v>
      </c>
      <c r="F35" s="86">
        <f>ROUND(SUM(F24:F34),0)</f>
        <v>40595</v>
      </c>
      <c r="G35" s="142">
        <f>SUM(G24:G34)</f>
        <v>8118.9600000000009</v>
      </c>
      <c r="H35" s="75"/>
      <c r="I35" s="6" t="s">
        <v>299</v>
      </c>
      <c r="K35" t="s">
        <v>302</v>
      </c>
    </row>
    <row r="36" spans="1:13" ht="15.75" thickBot="1">
      <c r="B36" s="8"/>
      <c r="C36" s="3"/>
      <c r="D36" s="3"/>
      <c r="E36" s="51"/>
      <c r="F36" s="51"/>
      <c r="G36" s="51"/>
      <c r="H36" s="75"/>
    </row>
    <row r="37" spans="1:13" ht="15.75" thickBot="1">
      <c r="B37" s="188" t="s">
        <v>78</v>
      </c>
      <c r="C37" s="189"/>
      <c r="D37" s="189"/>
      <c r="E37" s="189"/>
      <c r="F37" s="189"/>
      <c r="G37" s="190"/>
      <c r="H37" s="5"/>
    </row>
    <row r="38" spans="1:13">
      <c r="B38" s="3" t="s">
        <v>77</v>
      </c>
      <c r="E38" s="6"/>
      <c r="F38" s="6"/>
      <c r="G38" s="6"/>
      <c r="H38" s="6"/>
    </row>
    <row r="39" spans="1:13">
      <c r="B39" s="36" t="s">
        <v>73</v>
      </c>
      <c r="C39" s="35" t="s">
        <v>16</v>
      </c>
      <c r="D39" s="35" t="s">
        <v>0</v>
      </c>
      <c r="E39" s="37" t="s">
        <v>2</v>
      </c>
      <c r="F39" s="37" t="s">
        <v>3</v>
      </c>
      <c r="G39" s="37" t="s">
        <v>4</v>
      </c>
      <c r="H39" s="6"/>
      <c r="J39" s="9"/>
    </row>
    <row r="40" spans="1:13">
      <c r="B40" s="38"/>
      <c r="C40" s="38"/>
      <c r="E40" s="40"/>
      <c r="F40" s="40"/>
      <c r="G40" s="40"/>
      <c r="H40" s="74"/>
      <c r="J40" s="9"/>
    </row>
    <row r="41" spans="1:13" s="123" customFormat="1">
      <c r="A41" s="3"/>
      <c r="B41" s="8"/>
      <c r="C41" s="35" t="s">
        <v>12</v>
      </c>
      <c r="D41" s="35"/>
      <c r="E41" s="46">
        <f>SUM(E40)</f>
        <v>0</v>
      </c>
      <c r="F41" s="46">
        <f>SUM(F40)</f>
        <v>0</v>
      </c>
      <c r="G41" s="46">
        <f>ROUND(SUM(G40),0)</f>
        <v>0</v>
      </c>
      <c r="H41" s="75"/>
      <c r="I41" s="3"/>
      <c r="J41" s="3"/>
      <c r="K41">
        <v>4457100</v>
      </c>
      <c r="M41" s="3"/>
    </row>
    <row r="42" spans="1:13" customFormat="1" ht="15.75" thickBot="1">
      <c r="B42" s="1"/>
      <c r="E42" s="13"/>
      <c r="F42" s="13"/>
      <c r="G42" s="13"/>
      <c r="H42" s="13"/>
    </row>
    <row r="43" spans="1:13" customFormat="1" ht="15.75" thickBot="1">
      <c r="B43" s="188" t="s">
        <v>6</v>
      </c>
      <c r="C43" s="189"/>
      <c r="D43" s="189"/>
      <c r="E43" s="189"/>
      <c r="F43" s="189"/>
      <c r="G43" s="190"/>
      <c r="H43" s="5"/>
      <c r="J43" s="6" t="s">
        <v>687</v>
      </c>
    </row>
    <row r="44" spans="1:13" customFormat="1">
      <c r="B44" s="10" t="s">
        <v>690</v>
      </c>
      <c r="E44" s="6"/>
      <c r="F44" s="6"/>
      <c r="G44" s="6"/>
      <c r="H44" s="6"/>
    </row>
    <row r="45" spans="1:13" customFormat="1">
      <c r="B45" s="36" t="s">
        <v>73</v>
      </c>
      <c r="C45" s="35" t="s">
        <v>16</v>
      </c>
      <c r="D45" s="35" t="s">
        <v>0</v>
      </c>
      <c r="E45" s="37" t="s">
        <v>2</v>
      </c>
      <c r="F45" s="37" t="s">
        <v>3</v>
      </c>
      <c r="G45" s="37" t="s">
        <v>4</v>
      </c>
      <c r="H45" s="6"/>
    </row>
    <row r="46" spans="1:13" customFormat="1">
      <c r="B46" s="38">
        <v>45108</v>
      </c>
      <c r="C46" s="43" t="s">
        <v>934</v>
      </c>
      <c r="D46" s="39" t="s">
        <v>2042</v>
      </c>
      <c r="E46" s="41">
        <f>_xlfn.XLOOKUP(D46,'401 frs 07-23'!G:G,'401 frs 07-23'!J:J)</f>
        <v>90</v>
      </c>
      <c r="F46" s="141">
        <f>E46</f>
        <v>90</v>
      </c>
      <c r="G46" s="44">
        <v>18</v>
      </c>
      <c r="H46" s="76"/>
      <c r="I46" s="52">
        <f>F46*0.2</f>
        <v>18</v>
      </c>
      <c r="J46" s="134">
        <f>G46-I46</f>
        <v>0</v>
      </c>
    </row>
    <row r="47" spans="1:13" customFormat="1">
      <c r="B47" s="38">
        <v>45108</v>
      </c>
      <c r="C47" s="43" t="s">
        <v>163</v>
      </c>
      <c r="D47" s="39" t="s">
        <v>2048</v>
      </c>
      <c r="E47" s="41">
        <f>_xlfn.XLOOKUP(D47,'401 frs 07-23'!G:G,'401 frs 07-23'!J:J)</f>
        <v>6384</v>
      </c>
      <c r="F47" s="141">
        <f t="shared" ref="F47:F57" si="3">E47</f>
        <v>6384</v>
      </c>
      <c r="G47" s="44">
        <v>1276.8</v>
      </c>
      <c r="H47" s="76"/>
      <c r="I47" s="52">
        <f t="shared" ref="I47:I57" si="4">F47*0.2</f>
        <v>1276.8000000000002</v>
      </c>
      <c r="J47" s="134">
        <f t="shared" ref="J47:J57" si="5">G47-I47</f>
        <v>0</v>
      </c>
    </row>
    <row r="48" spans="1:13" customFormat="1">
      <c r="B48" s="38">
        <v>45108</v>
      </c>
      <c r="C48" s="43" t="s">
        <v>393</v>
      </c>
      <c r="D48" s="39" t="s">
        <v>2050</v>
      </c>
      <c r="E48" s="41">
        <f>_xlfn.XLOOKUP(D48,'401 frs 07-23'!G:G,'401 frs 07-23'!J:J)</f>
        <v>350</v>
      </c>
      <c r="F48" s="141">
        <f t="shared" si="3"/>
        <v>350</v>
      </c>
      <c r="G48" s="44">
        <v>70</v>
      </c>
      <c r="H48" s="76"/>
      <c r="I48" s="52">
        <f t="shared" si="4"/>
        <v>70</v>
      </c>
      <c r="J48" s="134">
        <f t="shared" si="5"/>
        <v>0</v>
      </c>
    </row>
    <row r="49" spans="2:11" customFormat="1">
      <c r="B49" s="38">
        <v>45108</v>
      </c>
      <c r="C49" s="43" t="s">
        <v>393</v>
      </c>
      <c r="D49" s="39" t="s">
        <v>2051</v>
      </c>
      <c r="E49" s="41">
        <f>_xlfn.XLOOKUP(D49,'401 frs 07-23'!G:G,'401 frs 07-23'!J:J)</f>
        <v>300</v>
      </c>
      <c r="F49" s="141">
        <f t="shared" si="3"/>
        <v>300</v>
      </c>
      <c r="G49" s="44">
        <v>60</v>
      </c>
      <c r="H49" s="76"/>
      <c r="I49" s="52">
        <f t="shared" si="4"/>
        <v>60</v>
      </c>
      <c r="J49" s="134">
        <f t="shared" si="5"/>
        <v>0</v>
      </c>
    </row>
    <row r="50" spans="2:11" customFormat="1">
      <c r="B50" s="38">
        <v>45108</v>
      </c>
      <c r="C50" s="43" t="s">
        <v>393</v>
      </c>
      <c r="D50" s="39" t="s">
        <v>2059</v>
      </c>
      <c r="E50" s="41">
        <f>_xlfn.XLOOKUP(D50,'401 frs 07-23'!G:G,'401 frs 07-23'!J:J)</f>
        <v>228</v>
      </c>
      <c r="F50" s="141">
        <f t="shared" si="3"/>
        <v>228</v>
      </c>
      <c r="G50" s="44">
        <v>45.6</v>
      </c>
      <c r="H50" s="76"/>
      <c r="I50" s="52">
        <f t="shared" si="4"/>
        <v>45.6</v>
      </c>
      <c r="J50" s="134">
        <f t="shared" si="5"/>
        <v>0</v>
      </c>
    </row>
    <row r="51" spans="2:11" customFormat="1">
      <c r="B51" s="38">
        <v>45108</v>
      </c>
      <c r="C51" s="43" t="s">
        <v>393</v>
      </c>
      <c r="D51" s="39" t="s">
        <v>2060</v>
      </c>
      <c r="E51" s="41">
        <f>_xlfn.XLOOKUP(D51,'401 frs 07-23'!G:G,'401 frs 07-23'!J:J)</f>
        <v>360</v>
      </c>
      <c r="F51" s="141">
        <f t="shared" si="3"/>
        <v>360</v>
      </c>
      <c r="G51" s="44">
        <v>72</v>
      </c>
      <c r="H51" s="76"/>
      <c r="I51" s="52">
        <f t="shared" si="4"/>
        <v>72</v>
      </c>
      <c r="J51" s="134">
        <f t="shared" si="5"/>
        <v>0</v>
      </c>
    </row>
    <row r="52" spans="2:11" customFormat="1">
      <c r="B52" s="38">
        <v>45108</v>
      </c>
      <c r="C52" s="43" t="s">
        <v>163</v>
      </c>
      <c r="D52" s="39" t="s">
        <v>2061</v>
      </c>
      <c r="E52" s="41">
        <f>_xlfn.XLOOKUP(D52,'401 frs 07-23'!G:G,'401 frs 07-23'!J:J)</f>
        <v>6004</v>
      </c>
      <c r="F52" s="141">
        <f t="shared" si="3"/>
        <v>6004</v>
      </c>
      <c r="G52" s="44">
        <v>1200.8</v>
      </c>
      <c r="H52" s="76"/>
      <c r="I52" s="52">
        <f t="shared" si="4"/>
        <v>1200.8</v>
      </c>
      <c r="J52" s="134">
        <f t="shared" si="5"/>
        <v>0</v>
      </c>
    </row>
    <row r="53" spans="2:11" customFormat="1">
      <c r="B53" s="38">
        <v>45108</v>
      </c>
      <c r="C53" s="43" t="s">
        <v>163</v>
      </c>
      <c r="D53" s="39" t="s">
        <v>2062</v>
      </c>
      <c r="E53" s="41">
        <f>_xlfn.XLOOKUP(D53,'401 frs 07-23'!G:G,'401 frs 07-23'!J:J)</f>
        <v>6384</v>
      </c>
      <c r="F53" s="141">
        <f t="shared" si="3"/>
        <v>6384</v>
      </c>
      <c r="G53" s="44">
        <v>1276.8</v>
      </c>
      <c r="H53" s="76"/>
      <c r="I53" s="52">
        <f t="shared" si="4"/>
        <v>1276.8000000000002</v>
      </c>
      <c r="J53" s="134">
        <f t="shared" si="5"/>
        <v>0</v>
      </c>
    </row>
    <row r="54" spans="2:11" customFormat="1" outlineLevel="1">
      <c r="B54" s="38">
        <v>45108</v>
      </c>
      <c r="C54" s="43" t="s">
        <v>163</v>
      </c>
      <c r="D54" s="39" t="s">
        <v>2063</v>
      </c>
      <c r="E54" s="41">
        <f>_xlfn.XLOOKUP(D54,'401 frs 07-23'!G:G,'401 frs 07-23'!J:J)</f>
        <v>6859</v>
      </c>
      <c r="F54" s="141">
        <f t="shared" si="3"/>
        <v>6859</v>
      </c>
      <c r="G54" s="44">
        <v>1371.8</v>
      </c>
      <c r="H54" s="76"/>
      <c r="I54" s="52">
        <f t="shared" si="4"/>
        <v>1371.8000000000002</v>
      </c>
      <c r="J54" s="134">
        <f t="shared" si="5"/>
        <v>0</v>
      </c>
    </row>
    <row r="55" spans="2:11" customFormat="1" outlineLevel="1">
      <c r="B55" s="38">
        <v>45108</v>
      </c>
      <c r="C55" s="39" t="s">
        <v>163</v>
      </c>
      <c r="D55" s="39" t="s">
        <v>2064</v>
      </c>
      <c r="E55" s="41">
        <f>_xlfn.XLOOKUP(D55,'401 frs 07-23'!G:G,'401 frs 07-23'!J:J)</f>
        <v>6688</v>
      </c>
      <c r="F55" s="141">
        <f t="shared" si="3"/>
        <v>6688</v>
      </c>
      <c r="G55" s="40">
        <v>1337.6</v>
      </c>
      <c r="H55" s="74"/>
      <c r="I55" s="52">
        <f>F55*0.2</f>
        <v>1337.6000000000001</v>
      </c>
      <c r="J55" s="134">
        <f t="shared" si="5"/>
        <v>0</v>
      </c>
    </row>
    <row r="56" spans="2:11" customFormat="1" outlineLevel="1">
      <c r="B56" s="38">
        <v>45108</v>
      </c>
      <c r="C56" s="43" t="s">
        <v>163</v>
      </c>
      <c r="D56" s="39" t="s">
        <v>2065</v>
      </c>
      <c r="E56" s="41">
        <f>_xlfn.XLOOKUP(D56,'401 frs 07-23'!G:G,'401 frs 07-23'!J:J)</f>
        <v>6973</v>
      </c>
      <c r="F56" s="141">
        <f t="shared" si="3"/>
        <v>6973</v>
      </c>
      <c r="G56" s="44">
        <v>1394.6</v>
      </c>
      <c r="H56" s="76"/>
      <c r="I56" s="52">
        <f t="shared" si="4"/>
        <v>1394.6000000000001</v>
      </c>
      <c r="J56" s="134">
        <f>G56-I56</f>
        <v>0</v>
      </c>
    </row>
    <row r="57" spans="2:11" customFormat="1" outlineLevel="1">
      <c r="B57" s="38">
        <v>45108</v>
      </c>
      <c r="C57" s="43" t="s">
        <v>393</v>
      </c>
      <c r="D57" s="39" t="s">
        <v>2071</v>
      </c>
      <c r="E57" s="41">
        <f>_xlfn.XLOOKUP(D57,'401 frs 07-23'!G:G,'401 frs 07-23'!J:J)</f>
        <v>3526</v>
      </c>
      <c r="F57" s="141">
        <f t="shared" si="3"/>
        <v>3526</v>
      </c>
      <c r="G57" s="44">
        <v>705.2</v>
      </c>
      <c r="H57" s="76"/>
      <c r="I57" s="52">
        <f t="shared" si="4"/>
        <v>705.2</v>
      </c>
      <c r="J57" s="134">
        <f t="shared" si="5"/>
        <v>0</v>
      </c>
    </row>
    <row r="58" spans="2:11" customFormat="1" outlineLevel="1">
      <c r="B58" s="38"/>
      <c r="C58" s="43"/>
      <c r="D58" s="39"/>
      <c r="E58" s="41"/>
      <c r="F58" s="141"/>
      <c r="G58" s="44"/>
      <c r="H58" s="76"/>
      <c r="I58" s="52"/>
      <c r="J58" s="134"/>
    </row>
    <row r="59" spans="2:11" customFormat="1" outlineLevel="1">
      <c r="B59" s="1"/>
      <c r="C59" s="43"/>
      <c r="D59" s="43"/>
      <c r="E59" s="40"/>
      <c r="F59" s="40"/>
      <c r="G59" s="44"/>
      <c r="H59" s="76"/>
    </row>
    <row r="60" spans="2:11" customFormat="1">
      <c r="B60" s="1"/>
      <c r="C60" s="35" t="s">
        <v>13</v>
      </c>
      <c r="D60" s="35"/>
      <c r="E60" s="37"/>
      <c r="F60" s="37">
        <f>SUM(F46:F58)</f>
        <v>44146</v>
      </c>
      <c r="G60" s="143">
        <f>SUM(G46:G59)</f>
        <v>8829.2000000000007</v>
      </c>
      <c r="H60" s="6"/>
      <c r="I60" s="6" t="s">
        <v>300</v>
      </c>
      <c r="K60" t="s">
        <v>303</v>
      </c>
    </row>
    <row r="61" spans="2:11" customFormat="1">
      <c r="B61" s="1"/>
      <c r="C61" s="3"/>
      <c r="D61" s="3"/>
      <c r="E61" s="6"/>
      <c r="F61" s="6"/>
      <c r="G61" s="6"/>
      <c r="H61" s="6"/>
      <c r="I61" s="6"/>
    </row>
    <row r="62" spans="2:11" customFormat="1">
      <c r="B62" s="3" t="s">
        <v>1834</v>
      </c>
      <c r="C62" s="3"/>
      <c r="D62" s="3"/>
      <c r="E62" s="6"/>
      <c r="F62" s="6"/>
      <c r="G62" s="6"/>
      <c r="H62" s="6"/>
      <c r="I62" s="6"/>
    </row>
    <row r="63" spans="2:11" customFormat="1">
      <c r="B63" s="1"/>
      <c r="C63" s="3"/>
      <c r="D63" s="3"/>
      <c r="E63" s="6"/>
      <c r="F63" s="6"/>
      <c r="G63" s="6"/>
      <c r="H63" s="6"/>
      <c r="I63" s="6"/>
    </row>
    <row r="64" spans="2:11" customFormat="1">
      <c r="B64" s="36" t="s">
        <v>73</v>
      </c>
      <c r="C64" s="35" t="s">
        <v>16</v>
      </c>
      <c r="D64" s="35" t="s">
        <v>0</v>
      </c>
      <c r="E64" s="37" t="s">
        <v>2</v>
      </c>
      <c r="F64" s="37" t="s">
        <v>3</v>
      </c>
      <c r="G64" s="37" t="s">
        <v>4</v>
      </c>
      <c r="H64" s="6"/>
      <c r="I64" s="6"/>
    </row>
    <row r="65" spans="2:14" customFormat="1">
      <c r="B65" s="38"/>
      <c r="C65" s="43"/>
      <c r="D65" s="39"/>
      <c r="E65" s="41"/>
      <c r="F65" s="141">
        <f t="shared" ref="F65:F70" si="6">E65</f>
        <v>0</v>
      </c>
      <c r="G65" s="44"/>
      <c r="H65" s="76"/>
      <c r="I65" s="52">
        <f t="shared" ref="I65:I67" si="7">F65*0.2</f>
        <v>0</v>
      </c>
      <c r="J65" s="134">
        <f t="shared" ref="J65:J68" si="8">G65-I65</f>
        <v>0</v>
      </c>
    </row>
    <row r="66" spans="2:14" customFormat="1">
      <c r="B66" s="38"/>
      <c r="C66" s="43"/>
      <c r="D66" s="39"/>
      <c r="E66" s="41"/>
      <c r="F66" s="141">
        <f t="shared" si="6"/>
        <v>0</v>
      </c>
      <c r="G66" s="44"/>
      <c r="H66" s="76"/>
      <c r="I66" s="52">
        <f t="shared" si="7"/>
        <v>0</v>
      </c>
      <c r="J66" s="134">
        <f t="shared" si="8"/>
        <v>0</v>
      </c>
    </row>
    <row r="67" spans="2:14" customFormat="1">
      <c r="B67" s="38"/>
      <c r="C67" s="43"/>
      <c r="D67" s="39"/>
      <c r="E67" s="41"/>
      <c r="F67" s="141">
        <f t="shared" si="6"/>
        <v>0</v>
      </c>
      <c r="G67" s="44"/>
      <c r="H67" s="76"/>
      <c r="I67" s="52">
        <f t="shared" si="7"/>
        <v>0</v>
      </c>
      <c r="J67" s="134">
        <f t="shared" si="8"/>
        <v>0</v>
      </c>
    </row>
    <row r="68" spans="2:14" customFormat="1">
      <c r="B68" s="38"/>
      <c r="C68" s="39"/>
      <c r="D68" s="39"/>
      <c r="E68" s="41">
        <f>_xlfn.XLOOKUP(D68,'401 05-2023'!G:G,'401 05-2023'!J:J)</f>
        <v>0</v>
      </c>
      <c r="F68" s="141">
        <f t="shared" si="6"/>
        <v>0</v>
      </c>
      <c r="G68" s="40"/>
      <c r="H68" s="74"/>
      <c r="I68" s="52">
        <f>F68*0.2</f>
        <v>0</v>
      </c>
      <c r="J68" s="134">
        <f t="shared" si="8"/>
        <v>0</v>
      </c>
    </row>
    <row r="69" spans="2:14" customFormat="1">
      <c r="B69" s="38"/>
      <c r="C69" s="43"/>
      <c r="D69" s="39"/>
      <c r="E69" s="41">
        <f>_xlfn.XLOOKUP(D69,'401 05-2023'!G:G,'401 05-2023'!J:J)</f>
        <v>0</v>
      </c>
      <c r="F69" s="141">
        <f t="shared" si="6"/>
        <v>0</v>
      </c>
      <c r="G69" s="44"/>
      <c r="H69" s="76"/>
      <c r="I69" s="52">
        <f t="shared" ref="I69:I70" si="9">F69*0.2</f>
        <v>0</v>
      </c>
      <c r="J69" s="134">
        <f>G69-I69</f>
        <v>0</v>
      </c>
    </row>
    <row r="70" spans="2:14" customFormat="1">
      <c r="B70" s="38"/>
      <c r="C70" s="43"/>
      <c r="D70" s="39"/>
      <c r="E70" s="41">
        <f>_xlfn.XLOOKUP(D70,'401 05-2023'!G:G,'401 05-2023'!J:J)</f>
        <v>0</v>
      </c>
      <c r="F70" s="141">
        <f t="shared" si="6"/>
        <v>0</v>
      </c>
      <c r="G70" s="44"/>
      <c r="H70" s="76"/>
      <c r="I70" s="52">
        <f t="shared" si="9"/>
        <v>0</v>
      </c>
      <c r="J70" s="134">
        <f t="shared" ref="J70" si="10">G70-I70</f>
        <v>0</v>
      </c>
    </row>
    <row r="71" spans="2:14" customFormat="1">
      <c r="B71" s="38"/>
      <c r="C71" s="43"/>
      <c r="D71" s="43"/>
      <c r="E71" s="40"/>
      <c r="F71" s="40"/>
      <c r="G71" s="44"/>
      <c r="H71" s="76"/>
    </row>
    <row r="72" spans="2:14" customFormat="1">
      <c r="B72" s="1"/>
      <c r="C72" s="35" t="s">
        <v>13</v>
      </c>
      <c r="D72" s="35"/>
      <c r="E72" s="37"/>
      <c r="F72" s="37">
        <f>SUM(F65:F71)</f>
        <v>0</v>
      </c>
      <c r="G72" s="143">
        <f>SUM(G65:G71)</f>
        <v>0</v>
      </c>
      <c r="H72" s="6"/>
      <c r="I72" s="6" t="s">
        <v>1928</v>
      </c>
      <c r="N72" t="s">
        <v>303</v>
      </c>
    </row>
    <row r="73" spans="2:14" customFormat="1" ht="16.5" customHeight="1" thickBot="1">
      <c r="B73" s="1"/>
      <c r="E73" s="13"/>
      <c r="F73" s="13"/>
      <c r="G73" s="13"/>
      <c r="H73" s="13"/>
    </row>
    <row r="74" spans="2:14" customFormat="1" ht="15.75" thickBot="1">
      <c r="B74" s="196" t="s">
        <v>1712</v>
      </c>
      <c r="C74" s="197"/>
      <c r="D74" s="197"/>
      <c r="E74" s="17"/>
      <c r="F74" s="167">
        <f>F35+F60+F41+F72</f>
        <v>84741</v>
      </c>
      <c r="G74" s="167">
        <f>ROUND((G35+G41+G60+G72),0)</f>
        <v>16948</v>
      </c>
      <c r="H74" s="77"/>
      <c r="I74" s="6" t="s">
        <v>304</v>
      </c>
    </row>
    <row r="75" spans="2:14" ht="15.75" thickBot="1"/>
    <row r="76" spans="2:14" ht="15.75" thickBot="1">
      <c r="B76" s="188" t="s">
        <v>1716</v>
      </c>
      <c r="C76" s="189"/>
      <c r="D76" s="189"/>
      <c r="E76" s="189"/>
      <c r="F76" s="189"/>
      <c r="G76" s="190"/>
    </row>
    <row r="77" spans="2:14">
      <c r="B77" s="3" t="s">
        <v>1709</v>
      </c>
      <c r="E77" s="6"/>
      <c r="F77" s="6"/>
      <c r="G77" s="6"/>
      <c r="H77" s="6"/>
    </row>
    <row r="78" spans="2:14">
      <c r="B78" s="36" t="s">
        <v>73</v>
      </c>
      <c r="C78" s="35" t="s">
        <v>16</v>
      </c>
      <c r="D78" s="35" t="s">
        <v>0</v>
      </c>
      <c r="E78" s="37" t="s">
        <v>2</v>
      </c>
      <c r="F78" s="37" t="s">
        <v>3</v>
      </c>
      <c r="G78" s="37" t="s">
        <v>4</v>
      </c>
      <c r="H78" s="6"/>
    </row>
    <row r="79" spans="2:14">
      <c r="B79" s="38">
        <v>45108</v>
      </c>
      <c r="C79" s="39" t="s">
        <v>972</v>
      </c>
      <c r="D79" s="38" t="s">
        <v>2010</v>
      </c>
      <c r="E79" s="41">
        <f>_xlfn.XLOOKUP(D79,'401 frs 07-23'!G:G,'401 frs 07-23'!J:J)</f>
        <v>29.99</v>
      </c>
      <c r="F79" s="141">
        <f t="shared" ref="F79:F80" si="11">E79</f>
        <v>29.99</v>
      </c>
      <c r="G79" s="40">
        <v>6</v>
      </c>
      <c r="H79" s="74"/>
      <c r="I79" s="52">
        <f>F79*0.2</f>
        <v>5.9980000000000002</v>
      </c>
      <c r="J79" s="134"/>
    </row>
    <row r="80" spans="2:14">
      <c r="B80" s="38">
        <v>45108</v>
      </c>
      <c r="C80" s="39" t="s">
        <v>972</v>
      </c>
      <c r="D80" s="38" t="s">
        <v>2011</v>
      </c>
      <c r="E80" s="41">
        <f>_xlfn.XLOOKUP(D80,'401 frs 07-23'!G:G,'401 frs 07-23'!J:J)</f>
        <v>7.16</v>
      </c>
      <c r="F80" s="141">
        <f t="shared" si="11"/>
        <v>7.16</v>
      </c>
      <c r="G80" s="40">
        <v>1.4</v>
      </c>
      <c r="H80" s="74"/>
      <c r="I80" s="52">
        <f t="shared" ref="I80" si="12">F80*0.2</f>
        <v>1.4320000000000002</v>
      </c>
      <c r="J80" s="134"/>
    </row>
    <row r="81" spans="1:13">
      <c r="B81" s="8"/>
      <c r="C81" s="35" t="s">
        <v>12</v>
      </c>
      <c r="D81" s="35"/>
      <c r="E81" s="86">
        <f>ROUND(SUM(E79:E80),0)</f>
        <v>37</v>
      </c>
      <c r="F81" s="86">
        <f>ROUND(SUM(F79:F80),0)</f>
        <v>37</v>
      </c>
      <c r="G81" s="86">
        <f>ROUND(SUM(G79:G80),0)</f>
        <v>7</v>
      </c>
      <c r="H81" s="75"/>
      <c r="I81" s="6" t="s">
        <v>1710</v>
      </c>
      <c r="K81" t="s">
        <v>302</v>
      </c>
    </row>
    <row r="82" spans="1:13" ht="15.75" thickBot="1"/>
    <row r="83" spans="1:13" ht="15.75" thickBot="1">
      <c r="B83" s="196" t="s">
        <v>1715</v>
      </c>
      <c r="C83" s="197"/>
      <c r="D83" s="197"/>
      <c r="E83" s="17"/>
      <c r="F83" s="167">
        <f>F81</f>
        <v>37</v>
      </c>
      <c r="G83" s="19">
        <f>ROUND((G81),0)</f>
        <v>7</v>
      </c>
      <c r="I83" s="6" t="s">
        <v>1711</v>
      </c>
    </row>
    <row r="84" spans="1:13" customFormat="1">
      <c r="B84" s="162"/>
      <c r="C84" s="162"/>
      <c r="D84" s="162"/>
      <c r="E84" s="163"/>
      <c r="F84" s="77"/>
      <c r="G84" s="77"/>
      <c r="H84" s="13"/>
      <c r="I84" s="6"/>
    </row>
    <row r="85" spans="1:13" customFormat="1" ht="15.75" customHeight="1" thickBot="1">
      <c r="B85" s="164"/>
      <c r="C85" s="164"/>
      <c r="D85" s="164"/>
      <c r="E85" s="165"/>
      <c r="F85" s="166"/>
      <c r="G85" s="166"/>
      <c r="H85" s="13"/>
    </row>
    <row r="86" spans="1:13" customFormat="1" ht="15.75" customHeight="1" thickBot="1">
      <c r="B86" s="196" t="s">
        <v>1714</v>
      </c>
      <c r="C86" s="197"/>
      <c r="D86" s="197"/>
      <c r="E86" s="197"/>
      <c r="F86" s="168">
        <f>ROUND((F74+F83),0)</f>
        <v>84778</v>
      </c>
      <c r="G86" s="167">
        <f>G74+G83</f>
        <v>16955</v>
      </c>
      <c r="H86" s="13"/>
      <c r="I86" s="6" t="s">
        <v>1713</v>
      </c>
    </row>
    <row r="87" spans="1:13" customFormat="1" ht="15.75" customHeight="1">
      <c r="B87" s="164"/>
      <c r="C87" s="164"/>
      <c r="D87" s="164"/>
      <c r="E87" s="165"/>
      <c r="F87" s="166"/>
      <c r="G87" s="166"/>
      <c r="H87" s="13"/>
    </row>
    <row r="88" spans="1:13" customFormat="1" ht="5.25" customHeight="1" thickBot="1">
      <c r="A88" s="159"/>
      <c r="B88" s="160"/>
      <c r="C88" s="160"/>
      <c r="D88" s="161"/>
      <c r="E88" s="161"/>
      <c r="F88" s="161"/>
      <c r="G88" s="161"/>
      <c r="H88" s="159"/>
      <c r="I88" s="160"/>
      <c r="J88" s="160"/>
      <c r="K88" s="161"/>
      <c r="L88" s="161"/>
      <c r="M88" s="161"/>
    </row>
    <row r="89" spans="1:13" customFormat="1" ht="15.75" thickBot="1">
      <c r="B89" s="1"/>
      <c r="E89" s="13"/>
      <c r="F89" s="13"/>
      <c r="G89" s="13"/>
      <c r="H89" s="13"/>
    </row>
    <row r="90" spans="1:13" customFormat="1" ht="15.75" thickBot="1">
      <c r="B90" s="188" t="s">
        <v>11</v>
      </c>
      <c r="C90" s="189"/>
      <c r="D90" s="189"/>
      <c r="E90" s="189"/>
      <c r="F90" s="189"/>
      <c r="G90" s="190"/>
      <c r="H90" s="5"/>
    </row>
    <row r="91" spans="1:13" customFormat="1">
      <c r="B91" s="54"/>
      <c r="C91" s="54"/>
      <c r="D91" s="54"/>
      <c r="E91" s="54"/>
      <c r="F91" s="54"/>
      <c r="G91" s="54"/>
      <c r="H91" s="5"/>
    </row>
    <row r="92" spans="1:13" customFormat="1">
      <c r="B92" s="3" t="s">
        <v>696</v>
      </c>
      <c r="C92" s="54"/>
      <c r="D92" s="54"/>
      <c r="E92" s="54"/>
      <c r="F92" s="54"/>
      <c r="G92" s="54"/>
      <c r="H92" s="5"/>
    </row>
    <row r="93" spans="1:13" customFormat="1">
      <c r="B93" s="54"/>
      <c r="C93" s="54"/>
      <c r="D93" s="54"/>
      <c r="E93" s="54"/>
      <c r="F93" s="54"/>
      <c r="G93" s="54"/>
      <c r="H93" s="5"/>
    </row>
    <row r="94" spans="1:13" customFormat="1">
      <c r="B94" s="36" t="s">
        <v>73</v>
      </c>
      <c r="C94" s="35" t="s">
        <v>16</v>
      </c>
      <c r="D94" s="35" t="s">
        <v>0</v>
      </c>
      <c r="E94" s="37" t="s">
        <v>2</v>
      </c>
      <c r="F94" s="37" t="s">
        <v>3</v>
      </c>
      <c r="G94" s="37" t="s">
        <v>4</v>
      </c>
      <c r="H94" s="6"/>
    </row>
    <row r="95" spans="1:13" customFormat="1">
      <c r="B95" s="72"/>
      <c r="C95" s="72"/>
      <c r="D95" s="96"/>
      <c r="E95" s="41"/>
      <c r="F95" s="40">
        <f>E95/1.2</f>
        <v>0</v>
      </c>
      <c r="G95" s="91"/>
      <c r="H95" s="76"/>
      <c r="I95" s="13"/>
      <c r="J95" s="13"/>
    </row>
    <row r="96" spans="1:13" customFormat="1">
      <c r="A96" t="s">
        <v>1073</v>
      </c>
      <c r="B96" s="102"/>
      <c r="C96" s="39"/>
      <c r="D96" s="55"/>
      <c r="E96" s="41"/>
      <c r="F96" s="40">
        <f>E96/1.2</f>
        <v>0</v>
      </c>
      <c r="G96" s="44"/>
      <c r="H96" s="76"/>
      <c r="I96" s="13"/>
      <c r="J96" s="13"/>
    </row>
    <row r="97" spans="2:11" customFormat="1">
      <c r="B97" s="54"/>
      <c r="C97" s="35" t="s">
        <v>12</v>
      </c>
      <c r="D97" s="35"/>
      <c r="E97" s="46">
        <f>SUM(E95:E96)</f>
        <v>0</v>
      </c>
      <c r="F97" s="46">
        <f>SUM(F95:F96)</f>
        <v>0</v>
      </c>
      <c r="G97" s="46">
        <f>SUM(G95:G96)</f>
        <v>0</v>
      </c>
      <c r="H97" s="75"/>
      <c r="I97">
        <v>445620</v>
      </c>
    </row>
    <row r="98" spans="2:11" customFormat="1" ht="15.75" thickBot="1">
      <c r="B98" s="54"/>
      <c r="C98" s="3"/>
      <c r="D98" s="3"/>
      <c r="E98" s="51"/>
      <c r="F98" s="51"/>
      <c r="G98" s="51"/>
      <c r="H98" s="75"/>
      <c r="I98" s="6"/>
    </row>
    <row r="99" spans="2:11" customFormat="1" ht="15.75" thickBot="1">
      <c r="B99" s="188" t="s">
        <v>6</v>
      </c>
      <c r="C99" s="189"/>
      <c r="D99" s="189"/>
      <c r="E99" s="189"/>
      <c r="F99" s="189"/>
      <c r="G99" s="190"/>
      <c r="H99" s="75"/>
      <c r="I99" s="6"/>
    </row>
    <row r="100" spans="2:11" customFormat="1">
      <c r="B100" s="54"/>
      <c r="C100" s="3"/>
      <c r="D100" s="3"/>
      <c r="E100" s="51"/>
      <c r="F100" s="51"/>
      <c r="G100" s="51"/>
      <c r="H100" s="75"/>
      <c r="I100" s="6"/>
    </row>
    <row r="101" spans="2:11" customFormat="1">
      <c r="B101" s="3" t="s">
        <v>697</v>
      </c>
      <c r="C101" s="3"/>
      <c r="D101" s="3"/>
      <c r="E101" s="6"/>
      <c r="F101" s="6"/>
      <c r="G101" s="6"/>
      <c r="H101" s="75"/>
      <c r="I101" s="6"/>
    </row>
    <row r="102" spans="2:11" customFormat="1">
      <c r="B102" s="1"/>
      <c r="C102" s="3"/>
      <c r="D102" s="3"/>
      <c r="E102" s="6"/>
      <c r="F102" s="6"/>
      <c r="G102" s="6"/>
      <c r="H102" s="75"/>
      <c r="I102" s="6"/>
    </row>
    <row r="103" spans="2:11" customFormat="1">
      <c r="B103" s="36" t="s">
        <v>73</v>
      </c>
      <c r="C103" s="35" t="s">
        <v>16</v>
      </c>
      <c r="D103" s="35" t="s">
        <v>0</v>
      </c>
      <c r="E103" s="37" t="s">
        <v>2</v>
      </c>
      <c r="F103" s="37" t="s">
        <v>3</v>
      </c>
      <c r="G103" s="37" t="s">
        <v>4</v>
      </c>
      <c r="H103" s="75"/>
      <c r="I103" s="6"/>
    </row>
    <row r="104" spans="2:11" customFormat="1">
      <c r="B104" s="38"/>
      <c r="C104" s="43"/>
      <c r="D104" s="39"/>
      <c r="E104" s="6"/>
      <c r="F104" s="6"/>
      <c r="G104" s="140"/>
      <c r="H104" s="75"/>
      <c r="I104" s="6"/>
    </row>
    <row r="105" spans="2:11" customFormat="1">
      <c r="B105" s="1"/>
      <c r="C105" s="43"/>
      <c r="D105" s="43"/>
      <c r="E105" s="40"/>
      <c r="F105" s="40"/>
      <c r="G105" s="44"/>
      <c r="H105" s="75"/>
      <c r="I105" s="6"/>
    </row>
    <row r="106" spans="2:11" customFormat="1">
      <c r="B106" s="1"/>
      <c r="C106" s="35" t="s">
        <v>13</v>
      </c>
      <c r="D106" s="35"/>
      <c r="E106" s="37"/>
      <c r="F106" s="37">
        <f>F104</f>
        <v>0</v>
      </c>
      <c r="G106" s="143">
        <f>ROUND(SUM(G104),0)</f>
        <v>0</v>
      </c>
      <c r="H106" s="75"/>
      <c r="I106" s="6"/>
    </row>
    <row r="107" spans="2:11" customFormat="1">
      <c r="B107" s="54"/>
      <c r="C107" s="3"/>
      <c r="D107" s="3"/>
      <c r="E107" s="51"/>
      <c r="F107" s="51"/>
      <c r="G107" s="51"/>
      <c r="H107" s="75"/>
      <c r="I107" s="6"/>
    </row>
    <row r="108" spans="2:11" customFormat="1">
      <c r="B108" s="54"/>
      <c r="C108" s="3"/>
      <c r="D108" s="3"/>
      <c r="E108" s="51"/>
      <c r="F108" s="51"/>
      <c r="G108" s="51"/>
      <c r="H108" s="75"/>
      <c r="I108" s="6"/>
    </row>
    <row r="109" spans="2:11" customFormat="1" ht="15.75" thickBot="1">
      <c r="B109" s="54"/>
      <c r="C109" s="3"/>
      <c r="D109" s="3"/>
      <c r="E109" s="51"/>
      <c r="F109" s="51"/>
      <c r="G109" s="58"/>
      <c r="H109" s="78"/>
      <c r="I109" s="6"/>
    </row>
    <row r="110" spans="2:11" customFormat="1" ht="15.75" thickBot="1">
      <c r="B110" s="191" t="s">
        <v>284</v>
      </c>
      <c r="C110" s="192"/>
      <c r="D110" s="192"/>
      <c r="E110" s="20"/>
      <c r="F110" s="20"/>
      <c r="G110" s="169">
        <f>ROUND(G97+G106,0)</f>
        <v>0</v>
      </c>
      <c r="H110" s="79"/>
      <c r="I110" s="6" t="s">
        <v>256</v>
      </c>
      <c r="K110">
        <v>445620</v>
      </c>
    </row>
    <row r="111" spans="2:11" customFormat="1">
      <c r="B111" s="54"/>
      <c r="C111" s="3"/>
      <c r="D111" s="3"/>
      <c r="E111" s="51"/>
      <c r="F111" s="51"/>
      <c r="G111" s="58"/>
      <c r="H111" s="78"/>
      <c r="I111" s="6"/>
    </row>
    <row r="112" spans="2:11" customFormat="1">
      <c r="B112" s="54"/>
      <c r="C112" s="3"/>
      <c r="D112" s="3"/>
      <c r="E112" s="51"/>
      <c r="F112" s="51"/>
      <c r="G112" s="58"/>
      <c r="H112" s="78"/>
    </row>
    <row r="113" spans="2:11" customFormat="1">
      <c r="B113" s="3" t="s">
        <v>255</v>
      </c>
      <c r="C113" s="3"/>
      <c r="D113" s="3"/>
      <c r="E113" s="51"/>
      <c r="F113" s="51"/>
      <c r="G113" s="58"/>
      <c r="H113" s="78"/>
    </row>
    <row r="114" spans="2:11" customFormat="1">
      <c r="B114" s="54"/>
      <c r="C114" s="3"/>
      <c r="D114" s="3"/>
      <c r="E114" s="51"/>
      <c r="F114" s="51"/>
      <c r="G114" s="58"/>
      <c r="H114" s="78"/>
    </row>
    <row r="115" spans="2:11" customFormat="1">
      <c r="B115" s="36" t="s">
        <v>73</v>
      </c>
      <c r="C115" s="35" t="s">
        <v>16</v>
      </c>
      <c r="D115" s="35" t="s">
        <v>0</v>
      </c>
      <c r="E115" s="37" t="s">
        <v>2</v>
      </c>
      <c r="F115" s="37" t="s">
        <v>3</v>
      </c>
      <c r="G115" s="37" t="s">
        <v>4</v>
      </c>
      <c r="H115" s="6"/>
    </row>
    <row r="116" spans="2:11" customFormat="1">
      <c r="B116" s="57">
        <v>45108</v>
      </c>
      <c r="C116" s="39" t="s">
        <v>97</v>
      </c>
      <c r="D116" s="55" t="s">
        <v>2044</v>
      </c>
      <c r="E116" s="41">
        <f>_xlfn.XLOOKUP(D116,'401 frs 07-23'!G:G,'401 frs 07-23'!J:J)</f>
        <v>432</v>
      </c>
      <c r="F116" s="40">
        <f t="shared" ref="F116:F138" si="13">G116/0.2</f>
        <v>360</v>
      </c>
      <c r="G116" s="117">
        <v>72</v>
      </c>
      <c r="H116" s="80"/>
      <c r="I116" s="13">
        <f>E116/1.2*0.2</f>
        <v>72</v>
      </c>
      <c r="J116" s="13">
        <f>G116-I116</f>
        <v>0</v>
      </c>
    </row>
    <row r="117" spans="2:11" customFormat="1">
      <c r="B117" s="57">
        <v>45108</v>
      </c>
      <c r="C117" s="39" t="s">
        <v>97</v>
      </c>
      <c r="D117" s="56" t="s">
        <v>2055</v>
      </c>
      <c r="E117" s="41">
        <f>_xlfn.XLOOKUP(D117,'401 frs 07-23'!G:G,'401 frs 07-23'!J:J)</f>
        <v>3703.67</v>
      </c>
      <c r="F117" s="40">
        <f t="shared" si="13"/>
        <v>3086.3999999999996</v>
      </c>
      <c r="G117" s="117">
        <v>617.28</v>
      </c>
      <c r="H117" s="80"/>
      <c r="I117" s="13">
        <f>E117/1.2*0.2</f>
        <v>617.27833333333342</v>
      </c>
      <c r="J117" s="13">
        <f>G117-I117</f>
        <v>1.666666666551464E-3</v>
      </c>
    </row>
    <row r="118" spans="2:11" customFormat="1">
      <c r="B118" s="57">
        <v>45108</v>
      </c>
      <c r="C118" s="39" t="s">
        <v>97</v>
      </c>
      <c r="D118" s="56" t="s">
        <v>2056</v>
      </c>
      <c r="E118" s="41">
        <f>_xlfn.XLOOKUP(D118,'401 frs 07-23'!G:G,'401 frs 07-23'!J:J)</f>
        <v>297.26</v>
      </c>
      <c r="F118" s="40">
        <f t="shared" si="13"/>
        <v>247.7</v>
      </c>
      <c r="G118" s="117">
        <v>49.54</v>
      </c>
      <c r="H118" s="80"/>
      <c r="I118" s="13">
        <f t="shared" ref="I118:I138" si="14">E118/1.2*0.2</f>
        <v>49.543333333333337</v>
      </c>
      <c r="J118" s="13">
        <f t="shared" ref="J118:J138" si="15">G118-I118</f>
        <v>-3.3333333333374071E-3</v>
      </c>
    </row>
    <row r="119" spans="2:11" customFormat="1">
      <c r="B119" s="57">
        <v>45108</v>
      </c>
      <c r="C119" s="39" t="s">
        <v>97</v>
      </c>
      <c r="D119" s="56" t="s">
        <v>2057</v>
      </c>
      <c r="E119" s="41">
        <f>_xlfn.XLOOKUP(D119,'401 frs 07-23'!G:G,'401 frs 07-23'!J:J)</f>
        <v>3163.1</v>
      </c>
      <c r="F119" s="40">
        <f t="shared" si="13"/>
        <v>2635.8999999999996</v>
      </c>
      <c r="G119" s="68">
        <v>527.17999999999995</v>
      </c>
      <c r="H119" s="80"/>
      <c r="I119" s="13">
        <f t="shared" si="14"/>
        <v>527.18333333333328</v>
      </c>
      <c r="J119" s="13">
        <f t="shared" si="15"/>
        <v>-3.3333333333303017E-3</v>
      </c>
    </row>
    <row r="120" spans="2:11" customFormat="1">
      <c r="B120" s="57">
        <v>45108</v>
      </c>
      <c r="C120" s="39" t="s">
        <v>97</v>
      </c>
      <c r="D120" s="56" t="s">
        <v>2058</v>
      </c>
      <c r="E120" s="41">
        <f>_xlfn.XLOOKUP(D120,'401 frs 07-23'!G:G,'401 frs 07-23'!J:J)</f>
        <v>57.6</v>
      </c>
      <c r="F120" s="40">
        <f t="shared" si="13"/>
        <v>47.999999999999993</v>
      </c>
      <c r="G120" s="68">
        <v>9.6</v>
      </c>
      <c r="H120" s="80"/>
      <c r="I120" s="13">
        <f t="shared" si="14"/>
        <v>9.6000000000000014</v>
      </c>
      <c r="J120" s="13">
        <f t="shared" si="15"/>
        <v>0</v>
      </c>
    </row>
    <row r="121" spans="2:11" customFormat="1">
      <c r="B121" s="57">
        <v>45108</v>
      </c>
      <c r="C121" s="39" t="s">
        <v>2072</v>
      </c>
      <c r="D121" s="56" t="s">
        <v>518</v>
      </c>
      <c r="E121" s="41">
        <f>_xlfn.XLOOKUP(D121,'401 frs 07-23'!G:G,'401 frs 07-23'!J:J)</f>
        <v>200.58</v>
      </c>
      <c r="F121" s="40">
        <f t="shared" si="13"/>
        <v>167.14999999999998</v>
      </c>
      <c r="G121" s="68">
        <v>33.43</v>
      </c>
      <c r="H121" s="80"/>
      <c r="I121" s="13">
        <f t="shared" si="14"/>
        <v>33.43</v>
      </c>
      <c r="J121" s="13">
        <f t="shared" si="15"/>
        <v>0</v>
      </c>
    </row>
    <row r="122" spans="2:11" customFormat="1">
      <c r="B122" s="57">
        <v>45114</v>
      </c>
      <c r="C122" s="39" t="s">
        <v>758</v>
      </c>
      <c r="D122" s="56" t="s">
        <v>2088</v>
      </c>
      <c r="E122" s="41">
        <f>_xlfn.XLOOKUP(D122,'401 frs 07-23'!G:G,'401 frs 07-23'!J:J)</f>
        <v>125.12</v>
      </c>
      <c r="F122" s="40">
        <f t="shared" si="13"/>
        <v>91.4</v>
      </c>
      <c r="G122" s="68">
        <v>18.28</v>
      </c>
      <c r="H122" s="80"/>
      <c r="I122" s="13">
        <f t="shared" si="14"/>
        <v>20.853333333333339</v>
      </c>
      <c r="J122" s="13">
        <f t="shared" si="15"/>
        <v>-2.5733333333333377</v>
      </c>
      <c r="K122" s="145" t="s">
        <v>1620</v>
      </c>
    </row>
    <row r="123" spans="2:11" customFormat="1">
      <c r="B123" s="57">
        <v>45115</v>
      </c>
      <c r="C123" s="39" t="s">
        <v>758</v>
      </c>
      <c r="D123" s="56" t="s">
        <v>2090</v>
      </c>
      <c r="E123" s="41">
        <f>_xlfn.XLOOKUP(D123,'401 frs 07-23'!G:G,'401 frs 07-23'!J:J)</f>
        <v>907.44</v>
      </c>
      <c r="F123" s="40">
        <f t="shared" si="13"/>
        <v>756.2</v>
      </c>
      <c r="G123" s="68">
        <v>151.24</v>
      </c>
      <c r="H123" s="80"/>
      <c r="I123" s="13">
        <f t="shared" si="14"/>
        <v>151.24</v>
      </c>
      <c r="J123" s="13">
        <f t="shared" si="15"/>
        <v>0</v>
      </c>
    </row>
    <row r="124" spans="2:11" customFormat="1">
      <c r="B124" s="57">
        <v>45117</v>
      </c>
      <c r="C124" s="39" t="s">
        <v>972</v>
      </c>
      <c r="D124" s="56" t="s">
        <v>2091</v>
      </c>
      <c r="E124" s="41">
        <f>_xlfn.XLOOKUP(D124,'401 frs 07-23'!G:G,'401 frs 07-23'!J:J)</f>
        <v>14.16</v>
      </c>
      <c r="F124" s="40">
        <f t="shared" si="13"/>
        <v>11.799999999999999</v>
      </c>
      <c r="G124" s="68">
        <v>2.36</v>
      </c>
      <c r="H124" s="80"/>
      <c r="I124" s="13">
        <f t="shared" si="14"/>
        <v>2.3600000000000003</v>
      </c>
      <c r="J124" s="13">
        <f t="shared" si="15"/>
        <v>0</v>
      </c>
    </row>
    <row r="125" spans="2:11" customFormat="1">
      <c r="B125" s="57"/>
      <c r="C125" s="39"/>
      <c r="D125" s="56"/>
      <c r="E125" s="41">
        <f>_xlfn.XLOOKUP(D125,'401 frs 07-23'!G:G,'401 frs 07-23'!J:J)</f>
        <v>0</v>
      </c>
      <c r="F125" s="40">
        <f t="shared" si="13"/>
        <v>0</v>
      </c>
      <c r="G125" s="68"/>
      <c r="H125" s="80"/>
      <c r="I125" s="13">
        <f t="shared" si="14"/>
        <v>0</v>
      </c>
      <c r="J125" s="13">
        <f t="shared" si="15"/>
        <v>0</v>
      </c>
    </row>
    <row r="126" spans="2:11" customFormat="1">
      <c r="B126" s="57"/>
      <c r="C126" s="39"/>
      <c r="D126" s="56"/>
      <c r="E126" s="41">
        <f>_xlfn.XLOOKUP(D126,'401 frs 07-23'!G:G,'401 frs 07-23'!J:J)</f>
        <v>0</v>
      </c>
      <c r="F126" s="40">
        <f t="shared" si="13"/>
        <v>0</v>
      </c>
      <c r="G126" s="68"/>
      <c r="H126" s="80"/>
      <c r="I126" s="13">
        <f t="shared" si="14"/>
        <v>0</v>
      </c>
      <c r="J126" s="13">
        <f t="shared" si="15"/>
        <v>0</v>
      </c>
      <c r="K126" s="3"/>
    </row>
    <row r="127" spans="2:11" customFormat="1">
      <c r="B127" s="57"/>
      <c r="C127" s="39"/>
      <c r="D127" s="56"/>
      <c r="E127" s="41">
        <f>_xlfn.XLOOKUP(D127,'401 frs 07-23'!G:G,'401 frs 07-23'!J:J)</f>
        <v>0</v>
      </c>
      <c r="F127" s="40">
        <f t="shared" si="13"/>
        <v>0</v>
      </c>
      <c r="G127" s="68"/>
      <c r="H127" s="80"/>
      <c r="I127" s="13">
        <f t="shared" si="14"/>
        <v>0</v>
      </c>
      <c r="J127" s="13">
        <f t="shared" si="15"/>
        <v>0</v>
      </c>
    </row>
    <row r="128" spans="2:11" customFormat="1">
      <c r="B128" s="57"/>
      <c r="C128" s="39"/>
      <c r="D128" s="56"/>
      <c r="E128" s="41">
        <f>_xlfn.XLOOKUP(D128,'401 frs 07-23'!G:G,'401 frs 07-23'!J:J)</f>
        <v>0</v>
      </c>
      <c r="F128" s="40">
        <f t="shared" si="13"/>
        <v>0</v>
      </c>
      <c r="G128" s="68"/>
      <c r="H128" s="80"/>
      <c r="I128" s="13">
        <f t="shared" si="14"/>
        <v>0</v>
      </c>
      <c r="J128" s="13">
        <f t="shared" si="15"/>
        <v>0</v>
      </c>
      <c r="K128" s="3"/>
    </row>
    <row r="129" spans="2:11" customFormat="1">
      <c r="B129" s="57"/>
      <c r="C129" s="39"/>
      <c r="D129" s="56"/>
      <c r="E129" s="41">
        <f>_xlfn.XLOOKUP(D129,'401 frs 07-23'!G:G,'401 frs 07-23'!J:J)</f>
        <v>0</v>
      </c>
      <c r="F129" s="40">
        <f t="shared" si="13"/>
        <v>0</v>
      </c>
      <c r="G129" s="68"/>
      <c r="H129" s="80"/>
      <c r="I129" s="13">
        <f t="shared" si="14"/>
        <v>0</v>
      </c>
      <c r="J129" s="13">
        <f t="shared" si="15"/>
        <v>0</v>
      </c>
      <c r="K129" s="3"/>
    </row>
    <row r="130" spans="2:11" customFormat="1">
      <c r="B130" s="57"/>
      <c r="C130" s="39"/>
      <c r="D130" s="56"/>
      <c r="E130" s="41">
        <f>_xlfn.XLOOKUP(D130,'401 frs 07-23'!G:G,'401 frs 07-23'!J:J)</f>
        <v>0</v>
      </c>
      <c r="F130" s="40">
        <f t="shared" si="13"/>
        <v>0</v>
      </c>
      <c r="G130" s="68"/>
      <c r="H130" s="80"/>
      <c r="I130" s="13">
        <f t="shared" si="14"/>
        <v>0</v>
      </c>
      <c r="J130" s="13">
        <f t="shared" si="15"/>
        <v>0</v>
      </c>
    </row>
    <row r="131" spans="2:11" customFormat="1">
      <c r="B131" s="57"/>
      <c r="C131" s="39"/>
      <c r="D131" s="56"/>
      <c r="E131" s="41">
        <f>_xlfn.XLOOKUP(D131,'401 frs 07-23'!G:G,'401 frs 07-23'!J:J)</f>
        <v>0</v>
      </c>
      <c r="F131" s="40">
        <f t="shared" si="13"/>
        <v>0</v>
      </c>
      <c r="G131" s="68"/>
      <c r="H131" s="80"/>
      <c r="I131" s="13">
        <f t="shared" si="14"/>
        <v>0</v>
      </c>
      <c r="J131" s="13">
        <f t="shared" si="15"/>
        <v>0</v>
      </c>
    </row>
    <row r="132" spans="2:11" customFormat="1" hidden="1" outlineLevel="1">
      <c r="B132" s="57"/>
      <c r="C132" s="39"/>
      <c r="D132" s="56"/>
      <c r="E132" s="41">
        <f>_xlfn.XLOOKUP(D132,'401 frs 07-23'!G:G,'401 frs 07-23'!J:J)</f>
        <v>0</v>
      </c>
      <c r="F132" s="40">
        <f t="shared" si="13"/>
        <v>0</v>
      </c>
      <c r="G132" s="68"/>
      <c r="H132" s="80"/>
      <c r="I132" s="13">
        <f t="shared" si="14"/>
        <v>0</v>
      </c>
      <c r="J132" s="13">
        <f t="shared" si="15"/>
        <v>0</v>
      </c>
    </row>
    <row r="133" spans="2:11" customFormat="1" hidden="1" outlineLevel="1">
      <c r="B133" s="57"/>
      <c r="C133" s="39"/>
      <c r="D133" s="56"/>
      <c r="E133" s="41">
        <f>_xlfn.XLOOKUP(D133,'401 frs 07-23'!G:G,'401 frs 07-23'!J:J)</f>
        <v>0</v>
      </c>
      <c r="F133" s="40">
        <f t="shared" si="13"/>
        <v>0</v>
      </c>
      <c r="G133" s="68"/>
      <c r="H133" s="80"/>
      <c r="I133" s="13">
        <f t="shared" si="14"/>
        <v>0</v>
      </c>
      <c r="J133" s="13">
        <f t="shared" si="15"/>
        <v>0</v>
      </c>
    </row>
    <row r="134" spans="2:11" customFormat="1" hidden="1" outlineLevel="1">
      <c r="B134" s="57"/>
      <c r="C134" s="39"/>
      <c r="D134" s="56"/>
      <c r="E134" s="41">
        <f>_xlfn.XLOOKUP(D134,'401 frs 07-23'!G:G,'401 frs 07-23'!J:J)</f>
        <v>0</v>
      </c>
      <c r="F134" s="40">
        <f t="shared" si="13"/>
        <v>0</v>
      </c>
      <c r="G134" s="68"/>
      <c r="H134" s="80"/>
      <c r="I134" s="13">
        <f>E134/1.2*0.2</f>
        <v>0</v>
      </c>
      <c r="J134" s="13">
        <f>G134-I134</f>
        <v>0</v>
      </c>
    </row>
    <row r="135" spans="2:11" customFormat="1" hidden="1" outlineLevel="1">
      <c r="B135" s="57"/>
      <c r="C135" s="39"/>
      <c r="D135" s="56"/>
      <c r="E135" s="41">
        <f>_xlfn.XLOOKUP(D135,'401 frs 07-23'!G:G,'401 frs 07-23'!J:J)</f>
        <v>0</v>
      </c>
      <c r="F135" s="40">
        <f t="shared" si="13"/>
        <v>0</v>
      </c>
      <c r="G135" s="68"/>
      <c r="H135" s="80"/>
      <c r="I135" s="13">
        <f t="shared" si="14"/>
        <v>0</v>
      </c>
      <c r="J135" s="13">
        <f t="shared" si="15"/>
        <v>0</v>
      </c>
    </row>
    <row r="136" spans="2:11" customFormat="1" hidden="1" outlineLevel="1">
      <c r="B136" s="57"/>
      <c r="C136" s="39"/>
      <c r="D136" s="56"/>
      <c r="E136" s="41">
        <f>_xlfn.XLOOKUP(D136,'401 frs 07-23'!G:G,'401 frs 07-23'!J:J)</f>
        <v>0</v>
      </c>
      <c r="F136" s="40">
        <f t="shared" si="13"/>
        <v>0</v>
      </c>
      <c r="G136" s="68"/>
      <c r="H136" s="80"/>
      <c r="I136" s="13">
        <f t="shared" si="14"/>
        <v>0</v>
      </c>
      <c r="J136" s="13">
        <f t="shared" si="15"/>
        <v>0</v>
      </c>
    </row>
    <row r="137" spans="2:11" customFormat="1" hidden="1" outlineLevel="1">
      <c r="B137" s="57"/>
      <c r="C137" s="39"/>
      <c r="D137" s="56"/>
      <c r="E137" s="41">
        <f>_xlfn.XLOOKUP(D137,'401 frs 07-23'!G:G,'401 frs 07-23'!J:J)</f>
        <v>0</v>
      </c>
      <c r="F137" s="40">
        <f t="shared" si="13"/>
        <v>0</v>
      </c>
      <c r="G137" s="68"/>
      <c r="H137" s="80"/>
      <c r="I137" s="13">
        <f t="shared" si="14"/>
        <v>0</v>
      </c>
      <c r="J137" s="13">
        <f t="shared" si="15"/>
        <v>0</v>
      </c>
    </row>
    <row r="138" spans="2:11" customFormat="1" hidden="1" outlineLevel="1">
      <c r="B138" s="57"/>
      <c r="C138" s="39"/>
      <c r="D138" s="56"/>
      <c r="E138" s="41">
        <f>_xlfn.XLOOKUP(D138,'401 frs 07-23'!G:G,'401 frs 07-23'!J:J)</f>
        <v>0</v>
      </c>
      <c r="F138" s="40">
        <f t="shared" si="13"/>
        <v>0</v>
      </c>
      <c r="G138" s="68"/>
      <c r="H138" s="80"/>
      <c r="I138" s="13">
        <f t="shared" si="14"/>
        <v>0</v>
      </c>
      <c r="J138" s="13">
        <f t="shared" si="15"/>
        <v>0</v>
      </c>
    </row>
    <row r="139" spans="2:11" customFormat="1" collapsed="1">
      <c r="B139" s="54"/>
      <c r="C139" s="35" t="s">
        <v>12</v>
      </c>
      <c r="D139" s="35"/>
      <c r="E139" s="46">
        <f>SUM(E116:E138)</f>
        <v>8900.93</v>
      </c>
      <c r="F139" s="46">
        <f>SUM(F116:F138)</f>
        <v>7404.5499999999984</v>
      </c>
      <c r="G139" s="46">
        <f>ROUND(SUM(G116:G138),0)</f>
        <v>1481</v>
      </c>
      <c r="H139" s="75"/>
      <c r="I139">
        <v>445660</v>
      </c>
    </row>
    <row r="140" spans="2:11" customFormat="1">
      <c r="B140" s="54"/>
      <c r="C140" s="3"/>
      <c r="D140" s="3"/>
      <c r="E140" s="51"/>
      <c r="F140" s="51"/>
      <c r="G140" s="58"/>
      <c r="H140" s="78"/>
    </row>
    <row r="141" spans="2:11" customFormat="1">
      <c r="B141" s="3" t="s">
        <v>260</v>
      </c>
      <c r="C141" s="3"/>
      <c r="D141" s="3"/>
      <c r="E141" s="6"/>
      <c r="F141" s="6"/>
      <c r="G141" s="6"/>
      <c r="H141" s="6"/>
    </row>
    <row r="142" spans="2:11" customFormat="1">
      <c r="B142" s="1"/>
      <c r="C142" s="11"/>
      <c r="D142" s="11"/>
      <c r="E142" s="15"/>
      <c r="F142" s="15"/>
      <c r="G142" s="15"/>
      <c r="H142" s="81"/>
    </row>
    <row r="143" spans="2:11" customFormat="1">
      <c r="B143" s="36" t="s">
        <v>261</v>
      </c>
      <c r="C143" s="35" t="s">
        <v>16</v>
      </c>
      <c r="D143" s="35" t="s">
        <v>0</v>
      </c>
      <c r="E143" s="37" t="s">
        <v>2</v>
      </c>
      <c r="F143" s="37" t="s">
        <v>3</v>
      </c>
      <c r="G143" s="37" t="s">
        <v>4</v>
      </c>
      <c r="H143" s="6"/>
      <c r="I143" s="6"/>
      <c r="J143" s="6"/>
    </row>
    <row r="144" spans="2:11" customFormat="1">
      <c r="B144" s="57">
        <v>44986</v>
      </c>
      <c r="C144" s="39" t="s">
        <v>542</v>
      </c>
      <c r="D144" s="55" t="s">
        <v>1645</v>
      </c>
      <c r="E144" s="41">
        <f>_xlfn.XLOOKUP(D144,'401 frs 07-23'!G:G,'401 frs 07-23'!J:J)</f>
        <v>4158</v>
      </c>
      <c r="F144" s="40">
        <f>G144/0.2</f>
        <v>3465</v>
      </c>
      <c r="G144" s="117">
        <v>693</v>
      </c>
      <c r="H144" s="80"/>
      <c r="I144" s="13">
        <f>E144/1.2*0.2</f>
        <v>693</v>
      </c>
      <c r="J144" s="13">
        <f>G144-I144</f>
        <v>0</v>
      </c>
    </row>
    <row r="145" spans="2:13" customFormat="1">
      <c r="B145" s="57">
        <v>44986</v>
      </c>
      <c r="C145" s="39" t="s">
        <v>542</v>
      </c>
      <c r="D145" s="56" t="s">
        <v>1646</v>
      </c>
      <c r="E145" s="41">
        <f>_xlfn.XLOOKUP(D145,'401 frs 07-23'!G:G,'401 frs 07-23'!J:J)</f>
        <v>2268</v>
      </c>
      <c r="F145" s="40">
        <f t="shared" ref="F145:F185" si="16">G145/0.2</f>
        <v>1890</v>
      </c>
      <c r="G145" s="117">
        <v>378</v>
      </c>
      <c r="H145" s="80"/>
      <c r="I145" s="13">
        <f t="shared" ref="I145" si="17">E145/1.2*0.2</f>
        <v>378</v>
      </c>
      <c r="J145" s="13">
        <f t="shared" ref="J145" si="18">G145-I145</f>
        <v>0</v>
      </c>
    </row>
    <row r="146" spans="2:13" customFormat="1">
      <c r="B146" s="57">
        <v>45017</v>
      </c>
      <c r="C146" s="39" t="s">
        <v>542</v>
      </c>
      <c r="D146" s="56" t="s">
        <v>1736</v>
      </c>
      <c r="E146" s="41">
        <f>_xlfn.XLOOKUP(D146,'401 frs 07-23'!G:G,'401 frs 07-23'!J:J)</f>
        <v>4158</v>
      </c>
      <c r="F146" s="40">
        <f t="shared" si="16"/>
        <v>3465</v>
      </c>
      <c r="G146" s="117">
        <v>693</v>
      </c>
      <c r="H146" s="80"/>
      <c r="I146" s="13">
        <f>E146/1.2*0.2</f>
        <v>693</v>
      </c>
      <c r="J146" s="13">
        <f>G146-I146</f>
        <v>0</v>
      </c>
    </row>
    <row r="147" spans="2:13" customFormat="1">
      <c r="B147" s="57">
        <v>45047</v>
      </c>
      <c r="C147" s="39" t="s">
        <v>542</v>
      </c>
      <c r="D147" s="56" t="s">
        <v>1860</v>
      </c>
      <c r="E147" s="41">
        <f>_xlfn.XLOOKUP(D147,'401 frs 07-23'!G:G,'401 frs 07-23'!J:J)</f>
        <v>2192.4</v>
      </c>
      <c r="F147" s="40">
        <f t="shared" si="16"/>
        <v>1826.9999999999998</v>
      </c>
      <c r="G147" s="117">
        <v>365.4</v>
      </c>
      <c r="H147" s="80"/>
      <c r="I147" s="13">
        <f t="shared" ref="I147:I162" si="19">E147/1.2*0.2</f>
        <v>365.40000000000009</v>
      </c>
      <c r="J147" s="13">
        <f t="shared" ref="J147:J162" si="20">G147-I147</f>
        <v>0</v>
      </c>
    </row>
    <row r="148" spans="2:13" customFormat="1">
      <c r="B148" s="57">
        <v>45078</v>
      </c>
      <c r="C148" s="39" t="s">
        <v>478</v>
      </c>
      <c r="D148" s="56" t="s">
        <v>1935</v>
      </c>
      <c r="E148" s="41">
        <f>_xlfn.XLOOKUP(D148,'401 frs 07-23'!G:G,'401 frs 07-23'!J:J)</f>
        <v>328.64</v>
      </c>
      <c r="F148" s="40">
        <f t="shared" si="16"/>
        <v>273.85000000000002</v>
      </c>
      <c r="G148" s="68">
        <v>54.77</v>
      </c>
      <c r="H148" s="80"/>
      <c r="I148" s="13">
        <f>E148/1.2*0.2</f>
        <v>54.773333333333341</v>
      </c>
      <c r="J148" s="13">
        <f t="shared" si="20"/>
        <v>-3.3333333333374071E-3</v>
      </c>
    </row>
    <row r="149" spans="2:13" customFormat="1">
      <c r="B149" s="57">
        <v>45078</v>
      </c>
      <c r="C149" s="39" t="s">
        <v>394</v>
      </c>
      <c r="D149" s="56" t="s">
        <v>1975</v>
      </c>
      <c r="E149" s="41">
        <f>_xlfn.XLOOKUP(D149,'401 frs 07-23'!G:G,'401 frs 07-23'!J:J)</f>
        <v>128.59</v>
      </c>
      <c r="F149" s="40">
        <f t="shared" si="16"/>
        <v>27.25</v>
      </c>
      <c r="G149" s="68">
        <v>5.45</v>
      </c>
      <c r="H149" s="80"/>
      <c r="I149" s="13">
        <f t="shared" si="19"/>
        <v>21.431666666666672</v>
      </c>
      <c r="J149" s="13">
        <f t="shared" si="20"/>
        <v>-15.981666666666673</v>
      </c>
      <c r="K149" s="145" t="s">
        <v>2108</v>
      </c>
    </row>
    <row r="150" spans="2:13" customFormat="1">
      <c r="B150" s="57">
        <v>45078</v>
      </c>
      <c r="C150" s="39" t="s">
        <v>394</v>
      </c>
      <c r="D150" s="56" t="s">
        <v>1976</v>
      </c>
      <c r="E150" s="41">
        <f>_xlfn.XLOOKUP(D150,'401 frs 07-23'!G:G,'401 frs 07-23'!J:J)</f>
        <v>100.02</v>
      </c>
      <c r="F150" s="40">
        <f t="shared" si="16"/>
        <v>45.449999999999996</v>
      </c>
      <c r="G150" s="68">
        <v>9.09</v>
      </c>
      <c r="H150" s="80"/>
      <c r="I150" s="13">
        <f t="shared" si="19"/>
        <v>16.669999999999998</v>
      </c>
      <c r="J150" s="13">
        <f t="shared" si="20"/>
        <v>-7.5799999999999983</v>
      </c>
      <c r="K150" s="145" t="s">
        <v>2108</v>
      </c>
      <c r="M150" s="1"/>
    </row>
    <row r="151" spans="2:13" customFormat="1">
      <c r="B151" s="57">
        <v>45078</v>
      </c>
      <c r="C151" s="39" t="s">
        <v>394</v>
      </c>
      <c r="D151" s="56" t="s">
        <v>1978</v>
      </c>
      <c r="E151" s="41">
        <f>_xlfn.XLOOKUP(D151,'401 frs 07-23'!G:G,'401 frs 07-23'!J:J)</f>
        <v>29.18</v>
      </c>
      <c r="F151" s="40">
        <f t="shared" si="16"/>
        <v>13.249999999999998</v>
      </c>
      <c r="G151" s="68">
        <v>2.65</v>
      </c>
      <c r="H151" s="80"/>
      <c r="I151" s="13">
        <f t="shared" si="19"/>
        <v>4.8633333333333333</v>
      </c>
      <c r="J151" s="13">
        <f t="shared" si="20"/>
        <v>-2.2133333333333334</v>
      </c>
      <c r="K151" s="145" t="s">
        <v>2108</v>
      </c>
      <c r="M151" s="1"/>
    </row>
    <row r="152" spans="2:13" customFormat="1">
      <c r="B152" s="57">
        <v>45078</v>
      </c>
      <c r="C152" s="39" t="s">
        <v>979</v>
      </c>
      <c r="D152" s="56" t="s">
        <v>1986</v>
      </c>
      <c r="E152" s="41">
        <f>_xlfn.XLOOKUP(D152,'401 frs 07-23'!G:G,'401 frs 07-23'!J:J)</f>
        <v>2335.31</v>
      </c>
      <c r="F152" s="40">
        <f t="shared" si="16"/>
        <v>1897.05</v>
      </c>
      <c r="G152" s="68">
        <v>379.41</v>
      </c>
      <c r="H152" s="80"/>
      <c r="I152" s="13">
        <f t="shared" si="19"/>
        <v>389.21833333333336</v>
      </c>
      <c r="J152" s="13">
        <f t="shared" si="20"/>
        <v>-9.8083333333333371</v>
      </c>
      <c r="K152" s="145" t="s">
        <v>2108</v>
      </c>
    </row>
    <row r="153" spans="2:13" customFormat="1">
      <c r="B153" s="57">
        <v>45085</v>
      </c>
      <c r="C153" s="39" t="s">
        <v>394</v>
      </c>
      <c r="D153" s="56" t="s">
        <v>1992</v>
      </c>
      <c r="E153" s="41">
        <f>_xlfn.XLOOKUP(D153,'401 frs 07-23'!G:G,'401 frs 07-23'!J:J)</f>
        <v>396.76</v>
      </c>
      <c r="F153" s="40">
        <f t="shared" si="16"/>
        <v>126.64999999999999</v>
      </c>
      <c r="G153" s="68">
        <v>25.33</v>
      </c>
      <c r="H153" s="80"/>
      <c r="I153" s="13">
        <f t="shared" si="19"/>
        <v>66.126666666666665</v>
      </c>
      <c r="J153" s="13">
        <f t="shared" si="20"/>
        <v>-40.796666666666667</v>
      </c>
      <c r="K153" s="145" t="s">
        <v>2108</v>
      </c>
    </row>
    <row r="154" spans="2:13" customFormat="1">
      <c r="B154" s="57">
        <v>45089</v>
      </c>
      <c r="C154" s="39" t="s">
        <v>533</v>
      </c>
      <c r="D154" s="56" t="s">
        <v>1999</v>
      </c>
      <c r="E154" s="41">
        <f>_xlfn.XLOOKUP(D154,'401 frs 07-23'!G:G,'401 frs 07-23'!J:J)</f>
        <v>2103.7399999999998</v>
      </c>
      <c r="F154" s="40">
        <f t="shared" si="16"/>
        <v>1753.1</v>
      </c>
      <c r="G154" s="68">
        <v>350.62</v>
      </c>
      <c r="H154" s="80"/>
      <c r="I154" s="13">
        <f t="shared" si="19"/>
        <v>350.62333333333333</v>
      </c>
      <c r="J154" s="13">
        <f t="shared" si="20"/>
        <v>-3.3333333333303017E-3</v>
      </c>
    </row>
    <row r="155" spans="2:13" customFormat="1">
      <c r="B155" s="57">
        <v>45092</v>
      </c>
      <c r="C155" s="39" t="s">
        <v>394</v>
      </c>
      <c r="D155" s="56" t="s">
        <v>2004</v>
      </c>
      <c r="E155" s="41">
        <f>_xlfn.XLOOKUP(D155,'401 frs 07-23'!G:G,'401 frs 07-23'!J:J)</f>
        <v>153.32</v>
      </c>
      <c r="F155" s="40">
        <f t="shared" si="16"/>
        <v>69.699999999999989</v>
      </c>
      <c r="G155" s="68">
        <v>13.94</v>
      </c>
      <c r="H155" s="80"/>
      <c r="I155" s="13">
        <f t="shared" si="19"/>
        <v>25.553333333333335</v>
      </c>
      <c r="J155" s="13">
        <f t="shared" si="20"/>
        <v>-11.613333333333335</v>
      </c>
      <c r="K155" s="145" t="s">
        <v>2108</v>
      </c>
    </row>
    <row r="156" spans="2:13" customFormat="1">
      <c r="B156" s="57">
        <v>45093</v>
      </c>
      <c r="C156" s="39" t="s">
        <v>651</v>
      </c>
      <c r="D156" s="56" t="s">
        <v>2005</v>
      </c>
      <c r="E156" s="41">
        <f>_xlfn.XLOOKUP(D156,'401 frs 07-23'!G:G,'401 frs 07-23'!J:J)</f>
        <v>7560</v>
      </c>
      <c r="F156" s="40">
        <f t="shared" si="16"/>
        <v>6300</v>
      </c>
      <c r="G156" s="68">
        <v>1260</v>
      </c>
      <c r="H156" s="80"/>
      <c r="I156" s="13">
        <f t="shared" si="19"/>
        <v>1260</v>
      </c>
      <c r="J156" s="13">
        <f t="shared" si="20"/>
        <v>0</v>
      </c>
    </row>
    <row r="157" spans="2:13" customFormat="1">
      <c r="B157" s="57">
        <v>45097</v>
      </c>
      <c r="C157" s="39" t="s">
        <v>439</v>
      </c>
      <c r="D157" s="56" t="s">
        <v>2007</v>
      </c>
      <c r="E157" s="41">
        <f>_xlfn.XLOOKUP(D157,'401 frs 07-23'!G:G,'401 frs 07-23'!J:J)</f>
        <v>14554.3</v>
      </c>
      <c r="F157" s="40">
        <f t="shared" si="16"/>
        <v>12128.55</v>
      </c>
      <c r="G157" s="68">
        <v>2425.71</v>
      </c>
      <c r="H157" s="80"/>
      <c r="I157" s="13">
        <f t="shared" si="19"/>
        <v>2425.7166666666667</v>
      </c>
      <c r="J157" s="13">
        <f t="shared" si="20"/>
        <v>-6.6666666666606034E-3</v>
      </c>
    </row>
    <row r="158" spans="2:13" customFormat="1">
      <c r="B158" s="57">
        <v>45108</v>
      </c>
      <c r="C158" s="39" t="s">
        <v>979</v>
      </c>
      <c r="D158" s="56" t="s">
        <v>2029</v>
      </c>
      <c r="E158" s="41">
        <f>_xlfn.XLOOKUP(D158,'401 frs 07-23'!G:G,'401 frs 07-23'!J:J)</f>
        <v>9160.81</v>
      </c>
      <c r="F158" s="40">
        <f t="shared" si="16"/>
        <v>409.29999999999995</v>
      </c>
      <c r="G158" s="68">
        <v>81.86</v>
      </c>
      <c r="H158" s="80"/>
      <c r="I158" s="13">
        <f t="shared" si="19"/>
        <v>1526.8016666666667</v>
      </c>
      <c r="J158" s="13">
        <f t="shared" si="20"/>
        <v>-1444.9416666666668</v>
      </c>
      <c r="K158" s="145" t="s">
        <v>2021</v>
      </c>
    </row>
    <row r="159" spans="2:13" customFormat="1">
      <c r="B159" s="57">
        <v>45108</v>
      </c>
      <c r="C159" s="39" t="s">
        <v>474</v>
      </c>
      <c r="D159" s="56" t="s">
        <v>2036</v>
      </c>
      <c r="E159" s="41">
        <f>_xlfn.XLOOKUP(D159,'401 frs 07-23'!G:G,'401 frs 07-23'!J:J)</f>
        <v>48.22</v>
      </c>
      <c r="F159" s="40">
        <f t="shared" si="16"/>
        <v>40.199999999999996</v>
      </c>
      <c r="G159" s="68">
        <v>8.0399999999999991</v>
      </c>
      <c r="H159" s="80"/>
      <c r="I159" s="13">
        <f t="shared" si="19"/>
        <v>8.0366666666666671</v>
      </c>
      <c r="J159" s="13">
        <f t="shared" si="20"/>
        <v>3.333333333332078E-3</v>
      </c>
    </row>
    <row r="160" spans="2:13" customFormat="1">
      <c r="B160" s="57">
        <v>45108</v>
      </c>
      <c r="C160" s="39" t="s">
        <v>533</v>
      </c>
      <c r="D160" s="56" t="s">
        <v>2037</v>
      </c>
      <c r="E160" s="41">
        <f>_xlfn.XLOOKUP(D160,'401 frs 07-23'!G:G,'401 frs 07-23'!J:J)</f>
        <v>1069.52</v>
      </c>
      <c r="F160" s="40">
        <f t="shared" si="16"/>
        <v>891.25</v>
      </c>
      <c r="G160" s="68">
        <v>178.25</v>
      </c>
      <c r="H160" s="80"/>
      <c r="I160" s="13">
        <f t="shared" si="19"/>
        <v>178.25333333333333</v>
      </c>
      <c r="J160" s="13">
        <f t="shared" si="20"/>
        <v>-3.3333333333303017E-3</v>
      </c>
    </row>
    <row r="161" spans="2:11" customFormat="1">
      <c r="B161" s="57">
        <v>45108</v>
      </c>
      <c r="C161" s="39" t="s">
        <v>394</v>
      </c>
      <c r="D161" s="56" t="s">
        <v>2043</v>
      </c>
      <c r="E161" s="41">
        <f>_xlfn.XLOOKUP(D161,'401 frs 07-23'!G:G,'401 frs 07-23'!J:J)</f>
        <v>301.49</v>
      </c>
      <c r="F161" s="40">
        <f t="shared" si="16"/>
        <v>83.149999999999991</v>
      </c>
      <c r="G161" s="68">
        <v>16.63</v>
      </c>
      <c r="H161" s="80"/>
      <c r="I161" s="13">
        <f t="shared" si="19"/>
        <v>50.248333333333335</v>
      </c>
      <c r="J161" s="13">
        <f t="shared" si="20"/>
        <v>-33.618333333333339</v>
      </c>
      <c r="K161" s="145" t="s">
        <v>2108</v>
      </c>
    </row>
    <row r="162" spans="2:11" customFormat="1">
      <c r="B162" s="57">
        <v>45108</v>
      </c>
      <c r="C162" s="39" t="s">
        <v>654</v>
      </c>
      <c r="D162" s="56" t="s">
        <v>2046</v>
      </c>
      <c r="E162" s="41">
        <f>_xlfn.XLOOKUP(D162,'401 frs 07-23'!G:G,'401 frs 07-23'!J:J)</f>
        <v>594.42999999999995</v>
      </c>
      <c r="F162" s="40">
        <f t="shared" si="16"/>
        <v>480</v>
      </c>
      <c r="G162" s="68">
        <v>96</v>
      </c>
      <c r="H162" s="80"/>
      <c r="I162" s="13">
        <f t="shared" si="19"/>
        <v>99.071666666666658</v>
      </c>
      <c r="J162" s="13">
        <f t="shared" si="20"/>
        <v>-3.0716666666666583</v>
      </c>
      <c r="K162" s="145" t="s">
        <v>2108</v>
      </c>
    </row>
    <row r="163" spans="2:11" customFormat="1">
      <c r="B163" s="57">
        <v>45108</v>
      </c>
      <c r="C163" s="39" t="s">
        <v>496</v>
      </c>
      <c r="D163" s="56" t="s">
        <v>2049</v>
      </c>
      <c r="E163" s="41">
        <f>_xlfn.XLOOKUP(D163,'401 frs 07-23'!G:G,'401 frs 07-23'!J:J)</f>
        <v>360</v>
      </c>
      <c r="F163" s="40">
        <f t="shared" si="16"/>
        <v>300</v>
      </c>
      <c r="G163" s="68">
        <v>60</v>
      </c>
      <c r="H163" s="80"/>
      <c r="I163" s="13">
        <f>E163/1.2*0.2</f>
        <v>60</v>
      </c>
      <c r="J163" s="13">
        <f>G163-I163</f>
        <v>0</v>
      </c>
    </row>
    <row r="164" spans="2:11" customFormat="1">
      <c r="B164" s="57">
        <v>45108</v>
      </c>
      <c r="C164" s="39" t="s">
        <v>474</v>
      </c>
      <c r="D164" s="56" t="s">
        <v>2052</v>
      </c>
      <c r="E164" s="41">
        <f>_xlfn.XLOOKUP(D164,'401 frs 07-23'!G:G,'401 frs 07-23'!J:J)</f>
        <v>124.99</v>
      </c>
      <c r="F164" s="40">
        <f t="shared" si="16"/>
        <v>104.14999999999999</v>
      </c>
      <c r="G164" s="68">
        <v>20.83</v>
      </c>
      <c r="H164" s="80"/>
      <c r="I164" s="13">
        <f t="shared" ref="I164:I203" si="21">E164/1.2*0.2</f>
        <v>20.831666666666667</v>
      </c>
      <c r="J164" s="13">
        <f t="shared" ref="J164:J203" si="22">G164-I164</f>
        <v>-1.6666666666687036E-3</v>
      </c>
    </row>
    <row r="165" spans="2:11" customFormat="1">
      <c r="B165" s="57">
        <v>45108</v>
      </c>
      <c r="C165" s="39" t="s">
        <v>439</v>
      </c>
      <c r="D165" s="56" t="s">
        <v>2053</v>
      </c>
      <c r="E165" s="41">
        <f>_xlfn.XLOOKUP(D165,'401 frs 07-23'!G:G,'401 frs 07-23'!J:J)</f>
        <v>8145.59</v>
      </c>
      <c r="F165" s="40">
        <f t="shared" si="16"/>
        <v>6787.9999999999991</v>
      </c>
      <c r="G165" s="68">
        <v>1357.6</v>
      </c>
      <c r="H165" s="80"/>
      <c r="I165" s="13">
        <f t="shared" si="21"/>
        <v>1357.5983333333334</v>
      </c>
      <c r="J165" s="13">
        <f t="shared" si="22"/>
        <v>1.666666666551464E-3</v>
      </c>
    </row>
    <row r="166" spans="2:11" customFormat="1">
      <c r="B166" s="57">
        <v>45108</v>
      </c>
      <c r="C166" s="39" t="s">
        <v>439</v>
      </c>
      <c r="D166" s="56" t="s">
        <v>2054</v>
      </c>
      <c r="E166" s="41">
        <f>_xlfn.XLOOKUP(D166,'401 frs 07-23'!G:G,'401 frs 07-23'!J:J)</f>
        <v>14554.31</v>
      </c>
      <c r="F166" s="40">
        <f t="shared" si="16"/>
        <v>12128.55</v>
      </c>
      <c r="G166" s="68">
        <v>2425.71</v>
      </c>
      <c r="H166" s="80"/>
      <c r="I166" s="13">
        <f t="shared" si="21"/>
        <v>2425.7183333333337</v>
      </c>
      <c r="J166" s="13">
        <f t="shared" si="22"/>
        <v>-8.3333333336668147E-3</v>
      </c>
    </row>
    <row r="167" spans="2:11" customFormat="1">
      <c r="B167" s="57">
        <v>45108</v>
      </c>
      <c r="C167" s="39" t="s">
        <v>474</v>
      </c>
      <c r="D167" s="56" t="s">
        <v>2066</v>
      </c>
      <c r="E167" s="41">
        <f>_xlfn.XLOOKUP(D167,'401 frs 07-23'!G:G,'401 frs 07-23'!J:J)</f>
        <v>28.73</v>
      </c>
      <c r="F167" s="40">
        <f t="shared" si="16"/>
        <v>23.95</v>
      </c>
      <c r="G167" s="68">
        <v>4.79</v>
      </c>
      <c r="H167" s="80"/>
      <c r="I167" s="13">
        <f t="shared" si="21"/>
        <v>4.7883333333333331</v>
      </c>
      <c r="J167" s="13">
        <f t="shared" si="22"/>
        <v>1.6666666666669272E-3</v>
      </c>
    </row>
    <row r="168" spans="2:11" customFormat="1">
      <c r="B168" s="153">
        <v>45108</v>
      </c>
      <c r="C168" s="87" t="s">
        <v>505</v>
      </c>
      <c r="D168" s="97" t="s">
        <v>2067</v>
      </c>
      <c r="E168" s="41">
        <f>_xlfn.XLOOKUP(D168,'401 frs 07-23'!G:G,'401 frs 07-23'!J:J)</f>
        <v>48.1</v>
      </c>
      <c r="F168" s="40">
        <f t="shared" si="16"/>
        <v>40.099999999999994</v>
      </c>
      <c r="G168" s="91">
        <v>8.02</v>
      </c>
      <c r="H168" s="82"/>
      <c r="I168" s="13">
        <f t="shared" si="21"/>
        <v>8.0166666666666675</v>
      </c>
      <c r="J168" s="13">
        <f t="shared" si="22"/>
        <v>3.333333333332078E-3</v>
      </c>
      <c r="K168" s="13"/>
    </row>
    <row r="169" spans="2:11" customFormat="1">
      <c r="B169" s="153">
        <v>45108</v>
      </c>
      <c r="C169" s="87" t="s">
        <v>505</v>
      </c>
      <c r="D169" s="97" t="s">
        <v>2068</v>
      </c>
      <c r="E169" s="41">
        <f>_xlfn.XLOOKUP(D169,'401 frs 07-23'!G:G,'401 frs 07-23'!J:J)</f>
        <v>106.7</v>
      </c>
      <c r="F169" s="40">
        <f t="shared" si="16"/>
        <v>81.849999999999994</v>
      </c>
      <c r="G169" s="91">
        <v>16.37</v>
      </c>
      <c r="H169" s="82"/>
      <c r="I169" s="13">
        <f t="shared" si="21"/>
        <v>17.783333333333335</v>
      </c>
      <c r="J169" s="13">
        <f t="shared" si="22"/>
        <v>-1.413333333333334</v>
      </c>
      <c r="K169" s="145" t="s">
        <v>2108</v>
      </c>
    </row>
    <row r="170" spans="2:11" customFormat="1">
      <c r="B170" s="153">
        <v>45108</v>
      </c>
      <c r="C170" s="87" t="s">
        <v>533</v>
      </c>
      <c r="D170" s="97" t="s">
        <v>2070</v>
      </c>
      <c r="E170" s="41">
        <f>_xlfn.XLOOKUP(D170,'401 frs 07-23'!G:G,'401 frs 07-23'!J:J)</f>
        <v>151.43</v>
      </c>
      <c r="F170" s="40">
        <f t="shared" si="16"/>
        <v>126.19999999999999</v>
      </c>
      <c r="G170" s="91">
        <v>25.24</v>
      </c>
      <c r="H170" s="82"/>
      <c r="I170" s="13">
        <f t="shared" si="21"/>
        <v>25.238333333333337</v>
      </c>
      <c r="J170" s="13">
        <f t="shared" si="22"/>
        <v>1.6666666666615981E-3</v>
      </c>
      <c r="K170" s="13"/>
    </row>
    <row r="171" spans="2:11" customFormat="1">
      <c r="B171" s="153">
        <v>45110</v>
      </c>
      <c r="C171" s="87" t="s">
        <v>815</v>
      </c>
      <c r="D171" s="97" t="s">
        <v>2075</v>
      </c>
      <c r="E171" s="41">
        <f>_xlfn.XLOOKUP(D171,'401 frs 07-23'!G:G,'401 frs 07-23'!J:J)</f>
        <v>84</v>
      </c>
      <c r="F171" s="40">
        <f t="shared" si="16"/>
        <v>70</v>
      </c>
      <c r="G171" s="91">
        <v>14</v>
      </c>
      <c r="H171" s="82"/>
      <c r="I171" s="13">
        <f t="shared" si="21"/>
        <v>14</v>
      </c>
      <c r="J171" s="13">
        <f t="shared" si="22"/>
        <v>0</v>
      </c>
      <c r="K171" s="13"/>
    </row>
    <row r="172" spans="2:11" customFormat="1">
      <c r="B172" s="153">
        <v>45110</v>
      </c>
      <c r="C172" s="87" t="s">
        <v>815</v>
      </c>
      <c r="D172" s="97" t="s">
        <v>2076</v>
      </c>
      <c r="E172" s="41">
        <f>_xlfn.XLOOKUP(D172,'401 frs 07-23'!G:G,'401 frs 07-23'!J:J)</f>
        <v>84</v>
      </c>
      <c r="F172" s="40">
        <f t="shared" si="16"/>
        <v>70</v>
      </c>
      <c r="G172" s="91">
        <v>14</v>
      </c>
      <c r="H172" s="82"/>
      <c r="I172" s="13">
        <f t="shared" si="21"/>
        <v>14</v>
      </c>
      <c r="J172" s="13">
        <f t="shared" si="22"/>
        <v>0</v>
      </c>
    </row>
    <row r="173" spans="2:11" customFormat="1">
      <c r="B173" s="153">
        <v>45110</v>
      </c>
      <c r="C173" s="87" t="s">
        <v>815</v>
      </c>
      <c r="D173" s="97" t="s">
        <v>2077</v>
      </c>
      <c r="E173" s="41">
        <f>_xlfn.XLOOKUP(D173,'401 frs 07-23'!G:G,'401 frs 07-23'!J:J)</f>
        <v>84</v>
      </c>
      <c r="F173" s="40">
        <f t="shared" si="16"/>
        <v>70</v>
      </c>
      <c r="G173" s="91">
        <v>14</v>
      </c>
      <c r="H173" s="82"/>
      <c r="I173" s="13">
        <f t="shared" si="21"/>
        <v>14</v>
      </c>
      <c r="J173" s="13">
        <f t="shared" si="22"/>
        <v>0</v>
      </c>
      <c r="K173" s="13"/>
    </row>
    <row r="174" spans="2:11" customFormat="1">
      <c r="B174" s="153">
        <v>45110</v>
      </c>
      <c r="C174" s="87" t="s">
        <v>815</v>
      </c>
      <c r="D174" s="97" t="s">
        <v>2078</v>
      </c>
      <c r="E174" s="41">
        <f>_xlfn.XLOOKUP(D174,'401 frs 07-23'!G:G,'401 frs 07-23'!J:J)</f>
        <v>84</v>
      </c>
      <c r="F174" s="40">
        <f t="shared" si="16"/>
        <v>70</v>
      </c>
      <c r="G174" s="91">
        <v>14</v>
      </c>
      <c r="H174" s="82"/>
      <c r="I174" s="13">
        <f t="shared" si="21"/>
        <v>14</v>
      </c>
      <c r="J174" s="13">
        <f t="shared" si="22"/>
        <v>0</v>
      </c>
      <c r="K174" s="13"/>
    </row>
    <row r="175" spans="2:11" customFormat="1">
      <c r="B175" s="153">
        <v>45110</v>
      </c>
      <c r="C175" s="87" t="s">
        <v>815</v>
      </c>
      <c r="D175" s="97" t="s">
        <v>2079</v>
      </c>
      <c r="E175" s="41">
        <f>_xlfn.XLOOKUP(D175,'401 frs 07-23'!G:G,'401 frs 07-23'!J:J)</f>
        <v>84</v>
      </c>
      <c r="F175" s="40">
        <f t="shared" si="16"/>
        <v>70</v>
      </c>
      <c r="G175" s="91">
        <v>14</v>
      </c>
      <c r="H175" s="82"/>
      <c r="I175" s="13">
        <f t="shared" si="21"/>
        <v>14</v>
      </c>
      <c r="J175" s="13">
        <f t="shared" si="22"/>
        <v>0</v>
      </c>
      <c r="K175" s="13"/>
    </row>
    <row r="176" spans="2:11" customFormat="1">
      <c r="B176" s="153">
        <v>45110</v>
      </c>
      <c r="C176" s="87" t="s">
        <v>815</v>
      </c>
      <c r="D176" s="97" t="s">
        <v>2080</v>
      </c>
      <c r="E176" s="41">
        <f>_xlfn.XLOOKUP(D176,'401 frs 07-23'!G:G,'401 frs 07-23'!J:J)</f>
        <v>336</v>
      </c>
      <c r="F176" s="40">
        <f t="shared" si="16"/>
        <v>280</v>
      </c>
      <c r="G176" s="91">
        <v>56</v>
      </c>
      <c r="H176" s="82"/>
      <c r="I176" s="13">
        <f t="shared" si="21"/>
        <v>56</v>
      </c>
      <c r="J176" s="13">
        <f t="shared" si="22"/>
        <v>0</v>
      </c>
      <c r="K176" s="13"/>
    </row>
    <row r="177" spans="2:11" customFormat="1">
      <c r="B177" s="153">
        <v>45113</v>
      </c>
      <c r="C177" s="87" t="s">
        <v>394</v>
      </c>
      <c r="D177" s="97" t="s">
        <v>2087</v>
      </c>
      <c r="E177" s="41">
        <f>_xlfn.XLOOKUP(D177,'401 frs 07-23'!G:G,'401 frs 07-23'!J:J)</f>
        <v>48.81</v>
      </c>
      <c r="F177" s="40">
        <f t="shared" si="16"/>
        <v>22.2</v>
      </c>
      <c r="G177" s="91">
        <v>4.4400000000000004</v>
      </c>
      <c r="H177" s="82"/>
      <c r="I177" s="13">
        <f t="shared" si="21"/>
        <v>8.1350000000000016</v>
      </c>
      <c r="J177" s="13">
        <f t="shared" si="22"/>
        <v>-3.6950000000000012</v>
      </c>
      <c r="K177" s="145" t="s">
        <v>2108</v>
      </c>
    </row>
    <row r="178" spans="2:11" customFormat="1">
      <c r="B178" s="57">
        <v>45114</v>
      </c>
      <c r="C178" s="39" t="s">
        <v>505</v>
      </c>
      <c r="D178" s="56" t="s">
        <v>2089</v>
      </c>
      <c r="E178" s="41">
        <f>_xlfn.XLOOKUP(D178,'401 frs 07-23'!G:G,'401 frs 07-23'!J:J)</f>
        <v>41</v>
      </c>
      <c r="F178" s="40">
        <f>G178/0.2</f>
        <v>34.15</v>
      </c>
      <c r="G178" s="117">
        <v>6.83</v>
      </c>
      <c r="H178" s="82"/>
      <c r="I178" s="13">
        <f t="shared" si="21"/>
        <v>6.8333333333333348</v>
      </c>
      <c r="J178" s="13">
        <f t="shared" si="22"/>
        <v>-3.3333333333347426E-3</v>
      </c>
      <c r="K178" s="13"/>
    </row>
    <row r="179" spans="2:11" customFormat="1">
      <c r="B179" s="153">
        <v>45120</v>
      </c>
      <c r="C179" s="87" t="s">
        <v>394</v>
      </c>
      <c r="D179" s="97" t="s">
        <v>2093</v>
      </c>
      <c r="E179" s="41">
        <f>_xlfn.XLOOKUP(D179,'401 frs 07-23'!G:G,'401 frs 07-23'!J:J)</f>
        <v>158.94</v>
      </c>
      <c r="F179" s="40">
        <f t="shared" si="16"/>
        <v>72.249999999999986</v>
      </c>
      <c r="G179" s="91">
        <v>14.45</v>
      </c>
      <c r="H179" s="82"/>
      <c r="I179" s="13">
        <f t="shared" si="21"/>
        <v>26.490000000000006</v>
      </c>
      <c r="J179" s="13">
        <f t="shared" si="22"/>
        <v>-12.040000000000006</v>
      </c>
      <c r="K179" s="145" t="s">
        <v>2108</v>
      </c>
    </row>
    <row r="180" spans="2:11" customFormat="1">
      <c r="B180" s="153"/>
      <c r="C180" s="87"/>
      <c r="D180" s="97"/>
      <c r="E180" s="41">
        <f>_xlfn.XLOOKUP(D180,'401 05-2023'!G:G,'401 05-2023'!J:J)</f>
        <v>0</v>
      </c>
      <c r="F180" s="40">
        <f t="shared" si="16"/>
        <v>0</v>
      </c>
      <c r="G180" s="91"/>
      <c r="H180" s="82"/>
      <c r="I180" s="13">
        <f t="shared" si="21"/>
        <v>0</v>
      </c>
      <c r="J180" s="13">
        <f t="shared" si="22"/>
        <v>0</v>
      </c>
    </row>
    <row r="181" spans="2:11" customFormat="1">
      <c r="B181" s="153"/>
      <c r="C181" s="87"/>
      <c r="D181" s="97"/>
      <c r="E181" s="41">
        <f>_xlfn.XLOOKUP(D181,'401 05-2023'!G:G,'401 05-2023'!J:J)</f>
        <v>0</v>
      </c>
      <c r="F181" s="40">
        <f t="shared" si="16"/>
        <v>0</v>
      </c>
      <c r="G181" s="91"/>
      <c r="H181" s="82"/>
      <c r="I181" s="13">
        <f t="shared" si="21"/>
        <v>0</v>
      </c>
      <c r="J181" s="13">
        <f t="shared" si="22"/>
        <v>0</v>
      </c>
    </row>
    <row r="182" spans="2:11" customFormat="1" hidden="1" outlineLevel="1">
      <c r="B182" s="153"/>
      <c r="C182" s="87"/>
      <c r="D182" s="97"/>
      <c r="E182" s="41">
        <f>_xlfn.XLOOKUP(D182,'401 05-2023'!G:G,'401 05-2023'!J:J)</f>
        <v>0</v>
      </c>
      <c r="F182" s="40">
        <f t="shared" si="16"/>
        <v>0</v>
      </c>
      <c r="G182" s="91"/>
      <c r="H182" s="82"/>
      <c r="I182" s="13">
        <f t="shared" si="21"/>
        <v>0</v>
      </c>
      <c r="J182" s="13">
        <f t="shared" si="22"/>
        <v>0</v>
      </c>
      <c r="K182" s="13"/>
    </row>
    <row r="183" spans="2:11" customFormat="1" hidden="1" outlineLevel="1">
      <c r="B183" s="153"/>
      <c r="C183" s="87"/>
      <c r="D183" s="98"/>
      <c r="E183" s="41">
        <f>_xlfn.XLOOKUP(D183,'401 05-2023'!G:G,'401 05-2023'!J:J)</f>
        <v>0</v>
      </c>
      <c r="F183" s="40">
        <f t="shared" si="16"/>
        <v>0</v>
      </c>
      <c r="G183" s="91"/>
      <c r="H183" s="83"/>
      <c r="I183" s="13">
        <f t="shared" si="21"/>
        <v>0</v>
      </c>
      <c r="J183" s="13">
        <f t="shared" si="22"/>
        <v>0</v>
      </c>
    </row>
    <row r="184" spans="2:11" customFormat="1" hidden="1" outlineLevel="1">
      <c r="B184" s="153"/>
      <c r="C184" s="87"/>
      <c r="D184" s="105"/>
      <c r="E184" s="41">
        <f>_xlfn.XLOOKUP(D184,'401 05-2023'!G:G,'401 05-2023'!J:J)</f>
        <v>0</v>
      </c>
      <c r="F184" s="40">
        <f t="shared" si="16"/>
        <v>0</v>
      </c>
      <c r="G184" s="91"/>
      <c r="H184" s="83"/>
      <c r="I184" s="13">
        <f t="shared" si="21"/>
        <v>0</v>
      </c>
      <c r="J184" s="13">
        <f t="shared" si="22"/>
        <v>0</v>
      </c>
    </row>
    <row r="185" spans="2:11" customFormat="1" hidden="1" outlineLevel="1">
      <c r="B185" s="153"/>
      <c r="C185" s="87"/>
      <c r="D185" s="96"/>
      <c r="E185" s="41">
        <f>_xlfn.XLOOKUP(D185,'401 05-2023'!G:G,'401 05-2023'!J:J)</f>
        <v>0</v>
      </c>
      <c r="F185" s="40">
        <f t="shared" si="16"/>
        <v>0</v>
      </c>
      <c r="G185" s="91"/>
      <c r="H185" s="83"/>
      <c r="I185" s="13">
        <f t="shared" si="21"/>
        <v>0</v>
      </c>
      <c r="J185" s="13">
        <f t="shared" si="22"/>
        <v>0</v>
      </c>
      <c r="K185" s="13"/>
    </row>
    <row r="186" spans="2:11" customFormat="1" hidden="1" outlineLevel="1">
      <c r="B186" s="153"/>
      <c r="C186" s="105"/>
      <c r="D186" s="89"/>
      <c r="E186" s="41"/>
      <c r="F186" s="40"/>
      <c r="G186" s="91"/>
      <c r="H186" s="83"/>
      <c r="I186" s="13">
        <f t="shared" si="21"/>
        <v>0</v>
      </c>
      <c r="J186" s="13">
        <f t="shared" si="22"/>
        <v>0</v>
      </c>
      <c r="K186" s="13"/>
    </row>
    <row r="187" spans="2:11" customFormat="1" hidden="1" outlineLevel="1">
      <c r="B187" s="153"/>
      <c r="C187" s="105"/>
      <c r="D187" s="105"/>
      <c r="E187" s="41"/>
      <c r="F187" s="40"/>
      <c r="G187" s="91"/>
      <c r="H187" s="83"/>
      <c r="I187" s="13">
        <f t="shared" si="21"/>
        <v>0</v>
      </c>
      <c r="J187" s="13">
        <f t="shared" si="22"/>
        <v>0</v>
      </c>
      <c r="K187" s="13"/>
    </row>
    <row r="188" spans="2:11" customFormat="1" hidden="1" outlineLevel="1">
      <c r="B188" s="153"/>
      <c r="C188" s="96"/>
      <c r="D188" s="105"/>
      <c r="E188" s="41"/>
      <c r="F188" s="40"/>
      <c r="G188" s="91"/>
      <c r="H188" s="83"/>
      <c r="I188" s="13">
        <f t="shared" si="21"/>
        <v>0</v>
      </c>
      <c r="J188" s="13">
        <f t="shared" si="22"/>
        <v>0</v>
      </c>
      <c r="K188" s="13"/>
    </row>
    <row r="189" spans="2:11" customFormat="1" hidden="1" outlineLevel="1">
      <c r="B189" s="153"/>
      <c r="C189" s="105"/>
      <c r="D189" s="105"/>
      <c r="E189" s="41"/>
      <c r="F189" s="40"/>
      <c r="G189" s="91"/>
      <c r="H189" s="83"/>
      <c r="I189" s="13">
        <f t="shared" si="21"/>
        <v>0</v>
      </c>
      <c r="J189" s="13">
        <f t="shared" si="22"/>
        <v>0</v>
      </c>
      <c r="K189" s="13"/>
    </row>
    <row r="190" spans="2:11" customFormat="1" hidden="1" outlineLevel="1">
      <c r="B190" s="154"/>
      <c r="C190" s="96"/>
      <c r="D190" s="95"/>
      <c r="E190" s="41"/>
      <c r="F190" s="40"/>
      <c r="G190" s="91"/>
      <c r="H190" s="83"/>
      <c r="I190" s="13">
        <f t="shared" si="21"/>
        <v>0</v>
      </c>
      <c r="J190" s="13">
        <f t="shared" si="22"/>
        <v>0</v>
      </c>
      <c r="K190" s="13"/>
    </row>
    <row r="191" spans="2:11" customFormat="1" hidden="1" outlineLevel="1">
      <c r="B191" s="98"/>
      <c r="C191" s="105"/>
      <c r="D191" s="105"/>
      <c r="E191" s="41"/>
      <c r="F191" s="40"/>
      <c r="G191" s="91"/>
      <c r="H191" s="83"/>
      <c r="I191" s="13">
        <f t="shared" si="21"/>
        <v>0</v>
      </c>
      <c r="J191" s="13">
        <f t="shared" si="22"/>
        <v>0</v>
      </c>
    </row>
    <row r="192" spans="2:11" customFormat="1" hidden="1" outlineLevel="1">
      <c r="B192" s="98"/>
      <c r="C192" s="96"/>
      <c r="D192" s="95"/>
      <c r="E192" s="41"/>
      <c r="F192" s="40"/>
      <c r="G192" s="91"/>
      <c r="H192" s="84"/>
      <c r="I192" s="13">
        <f t="shared" si="21"/>
        <v>0</v>
      </c>
      <c r="J192" s="13">
        <f t="shared" si="22"/>
        <v>0</v>
      </c>
    </row>
    <row r="193" spans="2:11" customFormat="1" hidden="1" outlineLevel="1">
      <c r="B193" s="98"/>
      <c r="C193" s="96"/>
      <c r="D193" s="95"/>
      <c r="E193" s="41"/>
      <c r="F193" s="40"/>
      <c r="G193" s="91"/>
      <c r="H193" s="84"/>
      <c r="I193" s="13">
        <f t="shared" si="21"/>
        <v>0</v>
      </c>
      <c r="J193" s="13">
        <f t="shared" si="22"/>
        <v>0</v>
      </c>
    </row>
    <row r="194" spans="2:11" customFormat="1" hidden="1" outlineLevel="1">
      <c r="B194" s="98"/>
      <c r="C194" s="96"/>
      <c r="D194" s="96"/>
      <c r="E194" s="41"/>
      <c r="F194" s="40"/>
      <c r="G194" s="91"/>
      <c r="H194" s="84"/>
      <c r="I194" s="13">
        <f t="shared" si="21"/>
        <v>0</v>
      </c>
      <c r="J194" s="13">
        <f t="shared" si="22"/>
        <v>0</v>
      </c>
    </row>
    <row r="195" spans="2:11" customFormat="1" hidden="1" outlineLevel="1">
      <c r="B195" s="98"/>
      <c r="C195" s="96"/>
      <c r="D195" s="105"/>
      <c r="E195" s="41"/>
      <c r="F195" s="40"/>
      <c r="G195" s="91"/>
      <c r="H195" s="84"/>
      <c r="I195" s="13">
        <f t="shared" si="21"/>
        <v>0</v>
      </c>
      <c r="J195" s="13">
        <f t="shared" si="22"/>
        <v>0</v>
      </c>
    </row>
    <row r="196" spans="2:11" customFormat="1" hidden="1" outlineLevel="1">
      <c r="B196" s="98"/>
      <c r="C196" s="94"/>
      <c r="D196" s="95"/>
      <c r="E196" s="41"/>
      <c r="F196" s="40"/>
      <c r="G196" s="91"/>
      <c r="H196" s="84"/>
      <c r="I196" s="13">
        <f t="shared" si="21"/>
        <v>0</v>
      </c>
      <c r="J196" s="13">
        <f t="shared" si="22"/>
        <v>0</v>
      </c>
    </row>
    <row r="197" spans="2:11" customFormat="1" hidden="1" outlineLevel="1">
      <c r="B197" s="98"/>
      <c r="C197" s="94"/>
      <c r="D197" s="95"/>
      <c r="E197" s="41"/>
      <c r="F197" s="40"/>
      <c r="G197" s="91"/>
      <c r="H197" s="84"/>
      <c r="I197" s="13">
        <f t="shared" si="21"/>
        <v>0</v>
      </c>
      <c r="J197" s="13">
        <f t="shared" si="22"/>
        <v>0</v>
      </c>
    </row>
    <row r="198" spans="2:11" customFormat="1" hidden="1" outlineLevel="1">
      <c r="B198" s="98"/>
      <c r="C198" s="94"/>
      <c r="D198" s="95"/>
      <c r="E198" s="41"/>
      <c r="F198" s="40"/>
      <c r="G198" s="91"/>
      <c r="H198" s="84"/>
      <c r="I198" s="13">
        <f t="shared" si="21"/>
        <v>0</v>
      </c>
      <c r="J198" s="13">
        <f t="shared" si="22"/>
        <v>0</v>
      </c>
    </row>
    <row r="199" spans="2:11" customFormat="1" hidden="1" outlineLevel="1">
      <c r="B199" s="98"/>
      <c r="C199" s="94"/>
      <c r="D199" s="95"/>
      <c r="E199" s="41"/>
      <c r="F199" s="40"/>
      <c r="G199" s="91"/>
      <c r="H199" s="84"/>
      <c r="I199" s="13">
        <f t="shared" si="21"/>
        <v>0</v>
      </c>
      <c r="J199" s="13">
        <f t="shared" si="22"/>
        <v>0</v>
      </c>
    </row>
    <row r="200" spans="2:11" customFormat="1" hidden="1" outlineLevel="1">
      <c r="B200" s="98"/>
      <c r="C200" s="94"/>
      <c r="D200" s="95"/>
      <c r="E200" s="41"/>
      <c r="F200" s="40"/>
      <c r="G200" s="91"/>
      <c r="H200" s="84"/>
      <c r="I200" s="13">
        <f t="shared" si="21"/>
        <v>0</v>
      </c>
      <c r="J200" s="13">
        <f t="shared" si="22"/>
        <v>0</v>
      </c>
    </row>
    <row r="201" spans="2:11" customFormat="1" hidden="1" outlineLevel="1">
      <c r="B201" s="98"/>
      <c r="C201" s="94"/>
      <c r="D201" s="95"/>
      <c r="E201" s="41"/>
      <c r="F201" s="40"/>
      <c r="G201" s="91"/>
      <c r="H201" s="84"/>
      <c r="I201" s="13">
        <f t="shared" si="21"/>
        <v>0</v>
      </c>
      <c r="J201" s="13">
        <f t="shared" si="22"/>
        <v>0</v>
      </c>
    </row>
    <row r="202" spans="2:11" customFormat="1" hidden="1" outlineLevel="1">
      <c r="B202" s="98"/>
      <c r="C202" s="94"/>
      <c r="D202" s="95"/>
      <c r="E202" s="41"/>
      <c r="F202" s="40"/>
      <c r="G202" s="91"/>
      <c r="H202" s="84"/>
      <c r="I202" s="13">
        <f t="shared" si="21"/>
        <v>0</v>
      </c>
      <c r="J202" s="13">
        <f t="shared" si="22"/>
        <v>0</v>
      </c>
    </row>
    <row r="203" spans="2:11" customFormat="1" hidden="1" outlineLevel="1">
      <c r="B203" s="98"/>
      <c r="C203" s="94"/>
      <c r="D203" s="92"/>
      <c r="E203" s="41"/>
      <c r="F203" s="40"/>
      <c r="G203" s="91"/>
      <c r="H203" s="84"/>
      <c r="I203" s="13">
        <f t="shared" si="21"/>
        <v>0</v>
      </c>
      <c r="J203" s="13">
        <f t="shared" si="22"/>
        <v>0</v>
      </c>
    </row>
    <row r="204" spans="2:11" customFormat="1" hidden="1" outlineLevel="1">
      <c r="B204" s="98"/>
      <c r="C204" s="94"/>
      <c r="D204" s="94"/>
      <c r="E204" s="95"/>
      <c r="F204" s="90"/>
      <c r="G204" s="95"/>
      <c r="H204" s="84"/>
    </row>
    <row r="205" spans="2:11" customFormat="1" collapsed="1">
      <c r="B205" s="1"/>
      <c r="C205" s="35" t="s">
        <v>12</v>
      </c>
      <c r="D205" s="35"/>
      <c r="E205" s="46">
        <f>SUM(E144:E204)</f>
        <v>76165.329999999973</v>
      </c>
      <c r="F205" s="46">
        <f>SUM(F144:F204)</f>
        <v>55537.15</v>
      </c>
      <c r="G205" s="46">
        <f>ROUND(SUM(G144:G204),0)</f>
        <v>11107</v>
      </c>
      <c r="H205" s="75"/>
      <c r="K205">
        <v>445661</v>
      </c>
    </row>
    <row r="206" spans="2:11" customFormat="1" ht="15.75" thickBot="1">
      <c r="B206" s="1"/>
      <c r="C206" s="3"/>
      <c r="D206" s="3"/>
      <c r="E206" s="51"/>
      <c r="F206" s="51"/>
      <c r="G206" s="51"/>
      <c r="H206" s="75"/>
    </row>
    <row r="207" spans="2:11" customFormat="1" ht="15.75" thickBot="1">
      <c r="B207" s="188" t="s">
        <v>76</v>
      </c>
      <c r="C207" s="189"/>
      <c r="D207" s="189"/>
      <c r="E207" s="189"/>
      <c r="F207" s="189"/>
      <c r="G207" s="190"/>
      <c r="H207" s="5"/>
    </row>
    <row r="208" spans="2:11" customFormat="1">
      <c r="B208" s="3" t="s">
        <v>933</v>
      </c>
      <c r="E208" s="6"/>
      <c r="F208" s="6"/>
      <c r="G208" s="6"/>
      <c r="H208" s="6"/>
    </row>
    <row r="209" spans="2:11" customFormat="1">
      <c r="B209" s="36" t="s">
        <v>73</v>
      </c>
      <c r="C209" s="35" t="s">
        <v>16</v>
      </c>
      <c r="D209" s="35" t="s">
        <v>0</v>
      </c>
      <c r="E209" s="37" t="s">
        <v>2</v>
      </c>
      <c r="F209" s="37" t="s">
        <v>3</v>
      </c>
      <c r="G209" s="37" t="s">
        <v>4</v>
      </c>
      <c r="H209" s="6"/>
    </row>
    <row r="210" spans="2:11" customFormat="1">
      <c r="B210" s="38">
        <v>45108</v>
      </c>
      <c r="C210" s="39" t="s">
        <v>468</v>
      </c>
      <c r="D210" t="s">
        <v>2022</v>
      </c>
      <c r="E210" s="41">
        <v>1654.81</v>
      </c>
      <c r="F210" s="141">
        <v>1654.81</v>
      </c>
      <c r="G210" s="40">
        <v>330.96</v>
      </c>
      <c r="H210" s="74"/>
    </row>
    <row r="211" spans="2:11" customFormat="1">
      <c r="B211" s="38">
        <v>45108</v>
      </c>
      <c r="C211" s="39" t="s">
        <v>625</v>
      </c>
      <c r="D211" s="38" t="s">
        <v>2023</v>
      </c>
      <c r="E211" s="41">
        <v>19440</v>
      </c>
      <c r="F211" s="141">
        <v>19440</v>
      </c>
      <c r="G211" s="40">
        <v>3888</v>
      </c>
      <c r="H211" s="74"/>
    </row>
    <row r="212" spans="2:11" customFormat="1">
      <c r="B212" s="38">
        <v>45108</v>
      </c>
      <c r="C212" s="39" t="s">
        <v>625</v>
      </c>
      <c r="D212" s="38" t="s">
        <v>2024</v>
      </c>
      <c r="E212" s="41">
        <v>2313</v>
      </c>
      <c r="F212" s="141">
        <v>2313</v>
      </c>
      <c r="G212" s="40">
        <v>462.6</v>
      </c>
      <c r="H212" s="74"/>
    </row>
    <row r="213" spans="2:11" customFormat="1">
      <c r="B213" s="38">
        <v>45108</v>
      </c>
      <c r="C213" s="39" t="s">
        <v>625</v>
      </c>
      <c r="D213" s="38" t="s">
        <v>2025</v>
      </c>
      <c r="E213" s="41">
        <v>3265</v>
      </c>
      <c r="F213" s="141">
        <v>3265</v>
      </c>
      <c r="G213" s="40">
        <v>653</v>
      </c>
      <c r="H213" s="74"/>
    </row>
    <row r="214" spans="2:11" customFormat="1">
      <c r="B214" s="45">
        <v>45108</v>
      </c>
      <c r="C214" s="39" t="s">
        <v>1175</v>
      </c>
      <c r="D214" s="39" t="s">
        <v>2026</v>
      </c>
      <c r="E214" s="41">
        <v>13922</v>
      </c>
      <c r="F214" s="141">
        <v>13922</v>
      </c>
      <c r="G214" s="41">
        <v>2784.4</v>
      </c>
      <c r="H214" s="74"/>
    </row>
    <row r="215" spans="2:11" customFormat="1">
      <c r="B215" s="38"/>
      <c r="C215" s="146"/>
      <c r="D215" s="38"/>
      <c r="E215" s="40"/>
      <c r="F215" s="40"/>
      <c r="G215" s="40"/>
      <c r="H215" s="74"/>
    </row>
    <row r="216" spans="2:11" customFormat="1">
      <c r="B216" s="38"/>
      <c r="C216" s="39"/>
      <c r="D216" s="38"/>
      <c r="E216" s="40"/>
      <c r="F216" s="40"/>
      <c r="G216" s="40"/>
      <c r="H216" s="13"/>
    </row>
    <row r="217" spans="2:11" customFormat="1">
      <c r="B217" s="38"/>
      <c r="C217" s="39"/>
      <c r="D217" s="38"/>
      <c r="E217" s="40"/>
      <c r="F217" s="40"/>
      <c r="G217" s="40"/>
      <c r="H217" s="13"/>
    </row>
    <row r="218" spans="2:11" customFormat="1" outlineLevel="1">
      <c r="B218" s="38"/>
      <c r="C218" s="39"/>
      <c r="D218" s="38"/>
      <c r="E218" s="40"/>
      <c r="F218" s="40"/>
      <c r="G218" s="40"/>
      <c r="H218" s="13"/>
    </row>
    <row r="219" spans="2:11" customFormat="1" outlineLevel="1">
      <c r="B219" s="38"/>
      <c r="C219" s="39"/>
      <c r="D219" s="38"/>
      <c r="E219" s="40"/>
      <c r="F219" s="40"/>
      <c r="G219" s="40"/>
      <c r="H219" s="13"/>
    </row>
    <row r="220" spans="2:11" customFormat="1" outlineLevel="1">
      <c r="B220" s="38"/>
      <c r="C220" s="39"/>
      <c r="D220" s="38"/>
      <c r="E220" s="40"/>
      <c r="F220" s="40"/>
      <c r="G220" s="40"/>
      <c r="H220" s="13"/>
    </row>
    <row r="221" spans="2:11" customFormat="1">
      <c r="B221" s="8"/>
      <c r="C221" s="35" t="s">
        <v>12</v>
      </c>
      <c r="D221" s="35"/>
      <c r="E221" s="46">
        <f>SUM(E216:E216)</f>
        <v>0</v>
      </c>
      <c r="F221" s="46">
        <f>ROUND(SUM(F210:F216),0)</f>
        <v>40595</v>
      </c>
      <c r="G221" s="142">
        <f>SUM(G210:G216)</f>
        <v>8118.9600000000009</v>
      </c>
      <c r="H221" s="75"/>
      <c r="K221" t="s">
        <v>302</v>
      </c>
    </row>
    <row r="222" spans="2:11" customFormat="1">
      <c r="B222" s="1"/>
      <c r="C222" s="3"/>
      <c r="D222" s="3"/>
      <c r="E222" s="51"/>
      <c r="F222" s="51"/>
      <c r="G222" s="51"/>
      <c r="H222" s="75"/>
    </row>
    <row r="223" spans="2:11" customFormat="1">
      <c r="B223" s="1"/>
      <c r="C223" s="3"/>
      <c r="D223" s="3"/>
      <c r="E223" s="51"/>
      <c r="F223" s="51"/>
      <c r="G223" s="51"/>
      <c r="H223" s="75"/>
    </row>
    <row r="224" spans="2:11" customFormat="1" ht="15.75" thickBot="1">
      <c r="B224" s="1"/>
      <c r="E224" s="15"/>
      <c r="F224" s="15"/>
      <c r="G224" s="15"/>
      <c r="H224" s="81"/>
    </row>
    <row r="225" spans="2:8" customFormat="1" ht="15.75" thickBot="1">
      <c r="B225" s="188" t="s">
        <v>6</v>
      </c>
      <c r="C225" s="189"/>
      <c r="D225" s="189"/>
      <c r="E225" s="189"/>
      <c r="F225" s="189"/>
      <c r="G225" s="190"/>
      <c r="H225" s="5"/>
    </row>
    <row r="226" spans="2:8" customFormat="1">
      <c r="B226" s="135"/>
      <c r="C226" s="135"/>
      <c r="D226" s="135"/>
      <c r="E226" s="135"/>
      <c r="F226" s="135"/>
      <c r="G226" s="135"/>
      <c r="H226" s="5"/>
    </row>
    <row r="227" spans="2:8" customFormat="1">
      <c r="B227" s="3" t="s">
        <v>694</v>
      </c>
      <c r="C227" s="3"/>
      <c r="D227" s="3"/>
      <c r="E227" s="6"/>
      <c r="F227" s="6"/>
      <c r="G227" s="6"/>
      <c r="H227" s="5"/>
    </row>
    <row r="228" spans="2:8" customFormat="1">
      <c r="B228" s="1"/>
      <c r="C228" s="3"/>
      <c r="D228" s="3"/>
      <c r="E228" s="6"/>
      <c r="F228" s="6"/>
      <c r="G228" s="6"/>
      <c r="H228" s="5"/>
    </row>
    <row r="229" spans="2:8" customFormat="1">
      <c r="B229" s="36" t="s">
        <v>73</v>
      </c>
      <c r="C229" s="35" t="s">
        <v>16</v>
      </c>
      <c r="D229" s="35" t="s">
        <v>0</v>
      </c>
      <c r="E229" s="37" t="s">
        <v>2</v>
      </c>
      <c r="F229" s="37" t="s">
        <v>3</v>
      </c>
      <c r="G229" s="37" t="s">
        <v>4</v>
      </c>
      <c r="H229" s="5"/>
    </row>
    <row r="230" spans="2:8" customFormat="1">
      <c r="B230" s="38"/>
      <c r="C230" s="43"/>
      <c r="D230" s="43"/>
      <c r="E230" s="41"/>
      <c r="F230" s="40"/>
      <c r="G230" s="44"/>
      <c r="H230" s="5"/>
    </row>
    <row r="231" spans="2:8" customFormat="1">
      <c r="B231" s="38"/>
      <c r="C231" s="43"/>
      <c r="D231" s="43"/>
      <c r="E231" s="41"/>
      <c r="F231" s="132"/>
      <c r="G231" s="44"/>
      <c r="H231" s="5"/>
    </row>
    <row r="232" spans="2:8" customFormat="1">
      <c r="B232" s="38"/>
      <c r="C232" s="43"/>
      <c r="D232" s="43"/>
      <c r="E232" s="41"/>
      <c r="F232" s="40"/>
      <c r="G232" s="44"/>
      <c r="H232" s="5"/>
    </row>
    <row r="233" spans="2:8" customFormat="1">
      <c r="B233" s="38"/>
      <c r="C233" s="146"/>
      <c r="D233" s="38"/>
      <c r="E233" s="40"/>
      <c r="F233" s="40"/>
      <c r="G233" s="40"/>
      <c r="H233" s="5"/>
    </row>
    <row r="234" spans="2:8" customFormat="1">
      <c r="B234" s="38"/>
      <c r="C234" s="43"/>
      <c r="D234" s="43"/>
      <c r="E234" s="40"/>
      <c r="F234" s="41"/>
      <c r="G234" s="44"/>
      <c r="H234" s="5"/>
    </row>
    <row r="235" spans="2:8" customFormat="1">
      <c r="B235" s="38"/>
      <c r="C235" s="43"/>
      <c r="D235" s="43"/>
      <c r="E235" s="40"/>
      <c r="F235" s="41"/>
      <c r="G235" s="44"/>
      <c r="H235" s="5"/>
    </row>
    <row r="236" spans="2:8" customFormat="1">
      <c r="B236" s="38"/>
      <c r="C236" s="43"/>
      <c r="D236" s="39"/>
      <c r="E236" s="40"/>
      <c r="F236" s="40"/>
      <c r="G236" s="44"/>
      <c r="H236" s="5"/>
    </row>
    <row r="237" spans="2:8" customFormat="1">
      <c r="B237" s="38"/>
      <c r="C237" s="43"/>
      <c r="D237" s="43"/>
      <c r="E237" s="40"/>
      <c r="F237" s="40"/>
      <c r="G237" s="44"/>
      <c r="H237" s="5"/>
    </row>
    <row r="238" spans="2:8" customFormat="1">
      <c r="B238" s="1"/>
      <c r="C238" s="35" t="s">
        <v>13</v>
      </c>
      <c r="D238" s="35"/>
      <c r="E238" s="37"/>
      <c r="F238" s="37">
        <f>SUM(F230:F237)</f>
        <v>0</v>
      </c>
      <c r="G238" s="143">
        <f>SUM(G230:G237)</f>
        <v>0</v>
      </c>
      <c r="H238" s="5"/>
    </row>
    <row r="239" spans="2:8" customFormat="1">
      <c r="B239" s="135"/>
      <c r="C239" s="135"/>
      <c r="D239" s="135"/>
      <c r="E239" s="135"/>
      <c r="F239" s="135"/>
      <c r="G239" s="135"/>
      <c r="H239" s="5"/>
    </row>
    <row r="240" spans="2:8" customFormat="1">
      <c r="B240" s="10" t="s">
        <v>695</v>
      </c>
      <c r="E240" s="6"/>
      <c r="F240" s="6"/>
      <c r="G240" s="6"/>
      <c r="H240" s="6"/>
    </row>
    <row r="241" spans="2:11" customFormat="1">
      <c r="B241" s="36" t="s">
        <v>73</v>
      </c>
      <c r="C241" s="35" t="s">
        <v>16</v>
      </c>
      <c r="D241" s="35" t="s">
        <v>0</v>
      </c>
      <c r="E241" s="37" t="s">
        <v>2</v>
      </c>
      <c r="F241" s="37" t="s">
        <v>3</v>
      </c>
      <c r="G241" s="37" t="s">
        <v>4</v>
      </c>
      <c r="H241" s="6"/>
    </row>
    <row r="242" spans="2:11" customFormat="1">
      <c r="B242" s="38">
        <v>45108</v>
      </c>
      <c r="C242" s="43" t="s">
        <v>934</v>
      </c>
      <c r="D242" s="39" t="s">
        <v>2042</v>
      </c>
      <c r="E242" s="41">
        <v>90</v>
      </c>
      <c r="F242" s="141">
        <v>90</v>
      </c>
      <c r="G242" s="44">
        <v>18</v>
      </c>
      <c r="H242" s="76"/>
    </row>
    <row r="243" spans="2:11" customFormat="1">
      <c r="B243" s="38">
        <v>45108</v>
      </c>
      <c r="C243" s="43" t="s">
        <v>163</v>
      </c>
      <c r="D243" s="39" t="s">
        <v>2048</v>
      </c>
      <c r="E243" s="41">
        <v>6384</v>
      </c>
      <c r="F243" s="141">
        <v>6384</v>
      </c>
      <c r="G243" s="44">
        <v>1276.8</v>
      </c>
      <c r="H243" s="76"/>
    </row>
    <row r="244" spans="2:11" customFormat="1">
      <c r="B244" s="38">
        <v>45108</v>
      </c>
      <c r="C244" s="43" t="s">
        <v>393</v>
      </c>
      <c r="D244" s="39" t="s">
        <v>2050</v>
      </c>
      <c r="E244" s="41">
        <v>350</v>
      </c>
      <c r="F244" s="141">
        <v>350</v>
      </c>
      <c r="G244" s="44">
        <v>70</v>
      </c>
      <c r="H244" s="76"/>
    </row>
    <row r="245" spans="2:11" customFormat="1">
      <c r="B245" s="38">
        <v>45108</v>
      </c>
      <c r="C245" s="43" t="s">
        <v>393</v>
      </c>
      <c r="D245" s="39" t="s">
        <v>2051</v>
      </c>
      <c r="E245" s="41">
        <v>300</v>
      </c>
      <c r="F245" s="141">
        <v>300</v>
      </c>
      <c r="G245" s="44">
        <v>60</v>
      </c>
      <c r="H245" s="76"/>
    </row>
    <row r="246" spans="2:11" customFormat="1">
      <c r="B246" s="38">
        <v>45108</v>
      </c>
      <c r="C246" s="43" t="s">
        <v>393</v>
      </c>
      <c r="D246" s="43" t="s">
        <v>2059</v>
      </c>
      <c r="E246" s="41">
        <v>228</v>
      </c>
      <c r="F246" s="40">
        <v>228</v>
      </c>
      <c r="G246" s="44">
        <v>45.6</v>
      </c>
      <c r="H246" s="76"/>
      <c r="K246" s="13">
        <f>F255-F60</f>
        <v>0</v>
      </c>
    </row>
    <row r="247" spans="2:11" customFormat="1">
      <c r="B247" s="38">
        <v>45108</v>
      </c>
      <c r="C247" s="43" t="s">
        <v>393</v>
      </c>
      <c r="D247" s="43" t="s">
        <v>2060</v>
      </c>
      <c r="E247" s="41">
        <v>360</v>
      </c>
      <c r="F247" s="40">
        <v>360</v>
      </c>
      <c r="G247" s="44">
        <v>72</v>
      </c>
      <c r="H247" s="76"/>
    </row>
    <row r="248" spans="2:11" customFormat="1">
      <c r="B248" s="38">
        <v>45108</v>
      </c>
      <c r="C248" s="43" t="s">
        <v>163</v>
      </c>
      <c r="D248" s="43" t="s">
        <v>2061</v>
      </c>
      <c r="E248" s="41">
        <v>6004</v>
      </c>
      <c r="F248" s="132">
        <v>6004</v>
      </c>
      <c r="G248" s="44">
        <v>1200.8</v>
      </c>
      <c r="H248" s="76"/>
    </row>
    <row r="249" spans="2:11" customFormat="1">
      <c r="B249" s="38">
        <v>45108</v>
      </c>
      <c r="C249" s="43" t="s">
        <v>163</v>
      </c>
      <c r="D249" s="43" t="s">
        <v>2062</v>
      </c>
      <c r="E249" s="41">
        <v>6384</v>
      </c>
      <c r="F249" s="40">
        <v>6384</v>
      </c>
      <c r="G249" s="44">
        <v>1276.8</v>
      </c>
      <c r="H249" s="76"/>
    </row>
    <row r="250" spans="2:11" customFormat="1">
      <c r="B250" s="38">
        <v>45108</v>
      </c>
      <c r="C250" s="43" t="s">
        <v>163</v>
      </c>
      <c r="D250" s="43" t="s">
        <v>2063</v>
      </c>
      <c r="E250" s="41">
        <v>6859</v>
      </c>
      <c r="F250" s="40">
        <v>6859</v>
      </c>
      <c r="G250" s="44">
        <v>1371.8</v>
      </c>
      <c r="H250" s="76"/>
    </row>
    <row r="251" spans="2:11" customFormat="1">
      <c r="B251" s="38">
        <v>45108</v>
      </c>
      <c r="C251" s="146" t="s">
        <v>163</v>
      </c>
      <c r="D251" s="38" t="s">
        <v>2064</v>
      </c>
      <c r="E251" s="40">
        <v>6688</v>
      </c>
      <c r="F251" s="40">
        <v>6688</v>
      </c>
      <c r="G251" s="40">
        <v>1337.6</v>
      </c>
      <c r="H251" s="76"/>
    </row>
    <row r="252" spans="2:11" customFormat="1">
      <c r="B252" s="38">
        <v>45108</v>
      </c>
      <c r="C252" s="43" t="s">
        <v>163</v>
      </c>
      <c r="D252" s="43" t="s">
        <v>2065</v>
      </c>
      <c r="E252" s="40">
        <v>6973</v>
      </c>
      <c r="F252" s="41">
        <v>6973</v>
      </c>
      <c r="G252" s="44">
        <v>1394.6</v>
      </c>
      <c r="H252" s="76"/>
      <c r="J252" s="9"/>
    </row>
    <row r="253" spans="2:11" customFormat="1">
      <c r="B253" s="182">
        <v>45108</v>
      </c>
      <c r="C253" s="43" t="s">
        <v>393</v>
      </c>
      <c r="D253" s="43" t="s">
        <v>2071</v>
      </c>
      <c r="E253" s="40">
        <v>3526</v>
      </c>
      <c r="F253" s="41">
        <v>3526</v>
      </c>
      <c r="G253" s="44">
        <v>705.2</v>
      </c>
      <c r="H253" s="76"/>
      <c r="J253" s="9"/>
    </row>
    <row r="254" spans="2:11" customFormat="1" outlineLevel="1">
      <c r="B254" s="43"/>
      <c r="C254" s="43"/>
      <c r="D254" s="43"/>
      <c r="E254" s="40"/>
      <c r="F254" s="41"/>
      <c r="G254" s="44"/>
      <c r="H254" s="76"/>
      <c r="J254" s="9"/>
    </row>
    <row r="255" spans="2:11" customFormat="1">
      <c r="B255" s="1"/>
      <c r="C255" s="35" t="s">
        <v>13</v>
      </c>
      <c r="D255" s="35"/>
      <c r="E255" s="37"/>
      <c r="F255" s="37">
        <f>SUM(F242:F254)</f>
        <v>44146</v>
      </c>
      <c r="G255" s="143">
        <f>SUM(G242:G254)</f>
        <v>8829.2000000000007</v>
      </c>
      <c r="H255" s="6"/>
      <c r="K255" t="s">
        <v>303</v>
      </c>
    </row>
    <row r="256" spans="2:11" customFormat="1" ht="15.75" thickBot="1">
      <c r="B256" s="1"/>
      <c r="E256" s="13"/>
      <c r="F256" s="13"/>
      <c r="G256" s="13"/>
      <c r="H256" s="13"/>
    </row>
    <row r="257" spans="2:11" customFormat="1" ht="15.75" thickBot="1">
      <c r="B257" s="191" t="s">
        <v>285</v>
      </c>
      <c r="C257" s="192"/>
      <c r="D257" s="192"/>
      <c r="E257" s="20"/>
      <c r="F257" s="20"/>
      <c r="G257" s="169">
        <f>ROUND(G139+G205+G221+G238+G255,0)</f>
        <v>29536</v>
      </c>
      <c r="H257" s="79"/>
      <c r="I257" s="6" t="s">
        <v>286</v>
      </c>
    </row>
    <row r="258" spans="2:11" customFormat="1" ht="15.75" thickBot="1">
      <c r="B258" s="1"/>
      <c r="E258" s="13"/>
      <c r="F258" s="13"/>
      <c r="G258" s="13"/>
      <c r="H258" s="13"/>
      <c r="J258" s="12"/>
    </row>
    <row r="259" spans="2:11" customFormat="1" ht="15.75" thickBot="1">
      <c r="B259" s="188" t="s">
        <v>1716</v>
      </c>
      <c r="C259" s="189"/>
      <c r="D259" s="189"/>
      <c r="E259" s="189"/>
      <c r="F259" s="189"/>
      <c r="G259" s="190"/>
      <c r="H259" s="5"/>
    </row>
    <row r="260" spans="2:11" customFormat="1">
      <c r="B260" s="3" t="s">
        <v>933</v>
      </c>
      <c r="E260" s="6"/>
      <c r="F260" s="6"/>
      <c r="G260" s="6"/>
      <c r="H260" s="6"/>
    </row>
    <row r="261" spans="2:11" customFormat="1">
      <c r="B261" s="36" t="s">
        <v>73</v>
      </c>
      <c r="C261" s="35" t="s">
        <v>16</v>
      </c>
      <c r="D261" s="35" t="s">
        <v>0</v>
      </c>
      <c r="E261" s="37" t="s">
        <v>2</v>
      </c>
      <c r="F261" s="37" t="s">
        <v>3</v>
      </c>
      <c r="G261" s="37" t="s">
        <v>4</v>
      </c>
      <c r="H261" s="6"/>
    </row>
    <row r="262" spans="2:11" customFormat="1">
      <c r="B262" s="38">
        <v>45108</v>
      </c>
      <c r="C262" s="39" t="s">
        <v>972</v>
      </c>
      <c r="D262" t="s">
        <v>2010</v>
      </c>
      <c r="E262" s="40">
        <v>29.99</v>
      </c>
      <c r="F262" s="141">
        <v>29.99</v>
      </c>
      <c r="G262" s="40">
        <v>6</v>
      </c>
      <c r="H262" s="74"/>
    </row>
    <row r="263" spans="2:11" customFormat="1">
      <c r="B263" s="38">
        <v>45108</v>
      </c>
      <c r="C263" s="146" t="s">
        <v>972</v>
      </c>
      <c r="D263" s="38" t="s">
        <v>2011</v>
      </c>
      <c r="E263" s="40">
        <v>7.16</v>
      </c>
      <c r="F263" s="40">
        <v>7.16</v>
      </c>
      <c r="G263" s="40">
        <v>1.4</v>
      </c>
      <c r="H263" s="74"/>
    </row>
    <row r="264" spans="2:11" customFormat="1">
      <c r="B264" s="8"/>
      <c r="C264" s="35" t="s">
        <v>12</v>
      </c>
      <c r="D264" s="35"/>
      <c r="E264" s="46">
        <f>SUM(E262:E263)</f>
        <v>37.15</v>
      </c>
      <c r="F264" s="46">
        <f>ROUND(SUM(F262:F263),0)</f>
        <v>37</v>
      </c>
      <c r="G264" s="142">
        <f>SUM(G262:G263)</f>
        <v>7.4</v>
      </c>
      <c r="H264" s="75"/>
      <c r="K264" t="s">
        <v>302</v>
      </c>
    </row>
    <row r="265" spans="2:11" customFormat="1" ht="15.75" thickBot="1">
      <c r="B265" s="8"/>
      <c r="C265" s="3"/>
      <c r="D265" s="3"/>
      <c r="E265" s="51"/>
      <c r="F265" s="51"/>
      <c r="G265" s="158"/>
      <c r="H265" s="75"/>
    </row>
    <row r="266" spans="2:11" customFormat="1" ht="15.75" thickBot="1">
      <c r="B266" s="191" t="s">
        <v>1717</v>
      </c>
      <c r="C266" s="192"/>
      <c r="D266" s="192"/>
      <c r="E266" s="20"/>
      <c r="F266" s="20"/>
      <c r="G266" s="21">
        <f>ROUND(G264,0)</f>
        <v>7</v>
      </c>
      <c r="H266" s="75"/>
      <c r="I266" s="6"/>
    </row>
    <row r="267" spans="2:11" customFormat="1">
      <c r="B267" s="8"/>
      <c r="C267" s="3"/>
      <c r="D267" s="3"/>
      <c r="E267" s="51"/>
      <c r="F267" s="51"/>
      <c r="G267" s="158"/>
      <c r="H267" s="75"/>
    </row>
    <row r="268" spans="2:11" customFormat="1">
      <c r="B268" s="1"/>
      <c r="C268" s="3" t="s">
        <v>8</v>
      </c>
      <c r="D268" s="3"/>
      <c r="E268" s="6"/>
      <c r="F268" s="6"/>
      <c r="G268" s="6">
        <f>'06-2023'!G268</f>
        <v>33438</v>
      </c>
      <c r="H268" s="6"/>
      <c r="I268" s="6" t="s">
        <v>289</v>
      </c>
      <c r="J268" s="9"/>
    </row>
    <row r="269" spans="2:11" customFormat="1" ht="15.75" thickBot="1">
      <c r="B269" s="1"/>
      <c r="C269" s="3"/>
      <c r="D269" s="3"/>
      <c r="E269" s="6"/>
      <c r="F269" s="6"/>
      <c r="G269" s="6"/>
      <c r="H269" s="6"/>
      <c r="J269" s="9"/>
    </row>
    <row r="270" spans="2:11" customFormat="1" ht="15.75" thickBot="1">
      <c r="B270" s="198" t="s">
        <v>287</v>
      </c>
      <c r="C270" s="199"/>
      <c r="D270" s="147"/>
      <c r="E270" s="103"/>
      <c r="F270" s="103"/>
      <c r="G270" s="104">
        <f>G110+G257+G266+G268</f>
        <v>62981</v>
      </c>
      <c r="H270" s="79"/>
      <c r="I270" s="6" t="s">
        <v>288</v>
      </c>
    </row>
    <row r="271" spans="2:11" customFormat="1">
      <c r="B271" s="1"/>
      <c r="C271" s="3"/>
      <c r="D271" s="3"/>
      <c r="E271" s="6"/>
      <c r="F271" s="6"/>
      <c r="G271" s="6"/>
      <c r="H271" s="6"/>
    </row>
    <row r="272" spans="2:11" customFormat="1">
      <c r="B272" s="1"/>
      <c r="C272" s="3" t="s">
        <v>250</v>
      </c>
      <c r="D272" s="3"/>
      <c r="E272" s="6"/>
      <c r="F272" s="6"/>
      <c r="G272" s="16">
        <f>IF((G86-G270)&gt;0,(G86-G270),0)</f>
        <v>0</v>
      </c>
      <c r="H272" s="85"/>
      <c r="I272" s="6" t="s">
        <v>290</v>
      </c>
    </row>
    <row r="273" spans="2:9" customFormat="1">
      <c r="B273" s="1"/>
      <c r="C273" s="3"/>
      <c r="D273" s="3"/>
      <c r="E273" s="6"/>
      <c r="F273" s="6"/>
      <c r="G273" s="6"/>
      <c r="H273" s="6"/>
    </row>
    <row r="274" spans="2:9" customFormat="1">
      <c r="B274" s="1"/>
      <c r="C274" s="3" t="s">
        <v>9</v>
      </c>
      <c r="D274" s="3"/>
      <c r="E274" s="6"/>
      <c r="F274" s="6"/>
      <c r="G274" s="16">
        <f>IF((G86-G270)&lt;0,-(G86-G270),0)</f>
        <v>46026</v>
      </c>
      <c r="H274" s="85"/>
      <c r="I274" s="6" t="s">
        <v>291</v>
      </c>
    </row>
    <row r="276" spans="2:9" customFormat="1">
      <c r="B276" s="1"/>
      <c r="C276" s="3" t="s">
        <v>251</v>
      </c>
      <c r="D276" s="3"/>
      <c r="E276" s="13"/>
      <c r="F276" s="13"/>
      <c r="G276" s="6">
        <v>0</v>
      </c>
      <c r="H276" s="6"/>
      <c r="I276" s="6" t="s">
        <v>292</v>
      </c>
    </row>
    <row r="277" spans="2:9" customFormat="1">
      <c r="B277" s="1"/>
      <c r="C277" s="3"/>
      <c r="D277" s="3"/>
      <c r="E277" s="13"/>
      <c r="F277" s="13"/>
      <c r="G277" s="6"/>
      <c r="H277" s="6"/>
    </row>
    <row r="278" spans="2:9" customFormat="1">
      <c r="B278" s="1"/>
      <c r="C278" s="3" t="s">
        <v>252</v>
      </c>
      <c r="D278" s="3"/>
      <c r="E278" s="13"/>
      <c r="F278" s="13"/>
      <c r="G278" s="6">
        <f>+G274-G276</f>
        <v>46026</v>
      </c>
      <c r="H278" s="6"/>
      <c r="I278" s="6" t="s">
        <v>293</v>
      </c>
    </row>
  </sheetData>
  <autoFilter ref="B143:K185" xr:uid="{2B61A341-9AE4-4E07-A04A-7A54BAF376F4}"/>
  <mergeCells count="18">
    <mergeCell ref="B270:C270"/>
    <mergeCell ref="B76:G76"/>
    <mergeCell ref="B83:D83"/>
    <mergeCell ref="B86:E86"/>
    <mergeCell ref="B90:G90"/>
    <mergeCell ref="B99:G99"/>
    <mergeCell ref="B110:D110"/>
    <mergeCell ref="B207:G207"/>
    <mergeCell ref="B225:G225"/>
    <mergeCell ref="B257:D257"/>
    <mergeCell ref="B259:G259"/>
    <mergeCell ref="B266:D266"/>
    <mergeCell ref="B74:D74"/>
    <mergeCell ref="B4:G4"/>
    <mergeCell ref="B6:G6"/>
    <mergeCell ref="B21:G21"/>
    <mergeCell ref="B37:G37"/>
    <mergeCell ref="B43:G43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6A28-B6A5-4DAD-AFCE-A04F4C496988}">
  <dimension ref="A1:N278"/>
  <sheetViews>
    <sheetView showGridLines="0" zoomScale="90" zoomScaleNormal="90" zoomScaleSheetLayoutView="80" workbookViewId="0">
      <pane ySplit="8" topLeftCell="A9" activePane="bottomLeft" state="frozen"/>
      <selection pane="bottomLeft" activeCell="G27" sqref="G27"/>
    </sheetView>
  </sheetViews>
  <sheetFormatPr defaultColWidth="11.42578125" defaultRowHeight="15" outlineLevelRow="1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45078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/>
      <c r="C9" s="69" t="s">
        <v>110</v>
      </c>
      <c r="D9" s="38"/>
      <c r="E9" s="40"/>
      <c r="F9" s="179">
        <v>49580.15</v>
      </c>
      <c r="G9" s="41"/>
    </row>
    <row r="10" spans="2:11">
      <c r="B10" s="53"/>
      <c r="C10" s="39" t="s">
        <v>297</v>
      </c>
      <c r="D10" s="106"/>
      <c r="E10" s="40"/>
      <c r="F10" s="179">
        <v>148740.44</v>
      </c>
      <c r="G10" s="41"/>
    </row>
    <row r="11" spans="2:11">
      <c r="B11" s="53"/>
      <c r="C11" s="69" t="s">
        <v>564</v>
      </c>
      <c r="D11" s="106"/>
      <c r="E11" s="40"/>
      <c r="F11" s="179">
        <v>297480.89</v>
      </c>
      <c r="G11" s="41"/>
    </row>
    <row r="12" spans="2:11" hidden="1" outlineLevel="1">
      <c r="B12" s="53"/>
      <c r="C12" s="69"/>
      <c r="D12" s="106"/>
      <c r="E12" s="40"/>
      <c r="F12" s="179"/>
      <c r="G12" s="41"/>
    </row>
    <row r="13" spans="2:11" hidden="1" outlineLevel="1">
      <c r="B13" s="53"/>
      <c r="C13" s="39"/>
      <c r="D13" s="106"/>
      <c r="E13" s="40"/>
      <c r="F13" s="89"/>
      <c r="G13" s="41"/>
    </row>
    <row r="14" spans="2:11" hidden="1" outlineLevel="1">
      <c r="B14" s="53"/>
      <c r="C14" s="39"/>
      <c r="D14" s="106"/>
      <c r="E14" s="40"/>
      <c r="F14" s="89"/>
      <c r="G14" s="41"/>
    </row>
    <row r="15" spans="2:11" hidden="1" outlineLevel="1">
      <c r="B15" s="53"/>
      <c r="C15" s="39"/>
      <c r="D15" s="106"/>
      <c r="E15" s="40"/>
      <c r="F15" s="89"/>
      <c r="G15" s="41"/>
    </row>
    <row r="16" spans="2:11" hidden="1" outlineLevel="1">
      <c r="B16" s="53"/>
      <c r="C16" s="69"/>
      <c r="D16" s="106"/>
      <c r="E16" s="40"/>
      <c r="F16" s="179"/>
      <c r="G16" s="41"/>
    </row>
    <row r="17" spans="1:13" hidden="1" outlineLevel="1">
      <c r="B17" s="53"/>
      <c r="C17" s="69"/>
      <c r="D17" s="106"/>
      <c r="E17" s="40"/>
      <c r="F17" s="179"/>
      <c r="G17" s="41"/>
    </row>
    <row r="18" spans="1:13" hidden="1" outlineLevel="1">
      <c r="B18" s="53"/>
      <c r="C18" s="39"/>
      <c r="D18" s="106"/>
      <c r="E18" s="40"/>
      <c r="F18" s="89"/>
      <c r="G18" s="41"/>
    </row>
    <row r="19" spans="1:13" s="123" customFormat="1" collapsed="1">
      <c r="A19" s="3"/>
      <c r="B19" s="8"/>
      <c r="C19" s="35" t="s">
        <v>12</v>
      </c>
      <c r="D19" s="35"/>
      <c r="E19" s="37"/>
      <c r="F19" s="180">
        <f>ROUND(SUM(F9:F18),0)</f>
        <v>495801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>
        <v>45139</v>
      </c>
      <c r="C24" s="39" t="s">
        <v>468</v>
      </c>
      <c r="D24" s="38" t="s">
        <v>2116</v>
      </c>
      <c r="E24" s="41" t="s">
        <v>89</v>
      </c>
      <c r="F24" s="141">
        <f>_xlfn.XLOOKUP(D24,'401 08-2023'!G:G,'401 08-2023'!J:J)</f>
        <v>1654.81</v>
      </c>
      <c r="G24" s="40">
        <v>330.96</v>
      </c>
      <c r="H24" s="74"/>
      <c r="I24" s="52">
        <f>F24*0.2</f>
        <v>330.96199999999999</v>
      </c>
      <c r="J24" s="134">
        <f>G24-I24</f>
        <v>-2.0000000000095497E-3</v>
      </c>
    </row>
    <row r="25" spans="1:13">
      <c r="B25" s="38">
        <v>45139</v>
      </c>
      <c r="C25" s="39" t="s">
        <v>625</v>
      </c>
      <c r="D25" s="38" t="s">
        <v>2131</v>
      </c>
      <c r="E25" s="41" t="s">
        <v>89</v>
      </c>
      <c r="F25" s="141">
        <f>_xlfn.XLOOKUP(D25,'401 08-2023'!G:G,'401 08-2023'!J:J)</f>
        <v>21357</v>
      </c>
      <c r="G25" s="40">
        <v>4271.3999999999996</v>
      </c>
      <c r="H25" s="74"/>
      <c r="I25" s="52">
        <f t="shared" ref="I25:I31" si="0">F25*0.2</f>
        <v>4271.4000000000005</v>
      </c>
      <c r="J25" s="134">
        <f t="shared" ref="J25:J34" si="1">G25-I25</f>
        <v>0</v>
      </c>
    </row>
    <row r="26" spans="1:13">
      <c r="B26" s="38">
        <v>45139</v>
      </c>
      <c r="C26" s="39" t="s">
        <v>625</v>
      </c>
      <c r="D26" s="38" t="s">
        <v>2132</v>
      </c>
      <c r="E26" s="41" t="s">
        <v>89</v>
      </c>
      <c r="F26" s="141">
        <f>_xlfn.XLOOKUP(D26,'401 08-2023'!G:G,'401 08-2023'!J:J)</f>
        <v>3250</v>
      </c>
      <c r="G26" s="40">
        <v>650</v>
      </c>
      <c r="H26" s="74"/>
      <c r="I26" s="52">
        <f t="shared" si="0"/>
        <v>650</v>
      </c>
      <c r="J26" s="134">
        <f t="shared" si="1"/>
        <v>0</v>
      </c>
    </row>
    <row r="27" spans="1:13">
      <c r="B27" s="38">
        <v>45139</v>
      </c>
      <c r="C27" s="39" t="s">
        <v>625</v>
      </c>
      <c r="D27" s="38" t="s">
        <v>2133</v>
      </c>
      <c r="E27" s="41" t="s">
        <v>89</v>
      </c>
      <c r="F27" s="141">
        <f>_xlfn.XLOOKUP(D27,'401 08-2023'!G:G,'401 08-2023'!J:J)</f>
        <v>1250</v>
      </c>
      <c r="G27" s="40">
        <v>250</v>
      </c>
      <c r="H27" s="74"/>
      <c r="I27" s="52">
        <f t="shared" si="0"/>
        <v>250</v>
      </c>
      <c r="J27" s="134">
        <f t="shared" si="1"/>
        <v>0</v>
      </c>
    </row>
    <row r="28" spans="1:13">
      <c r="B28" s="38">
        <v>45139</v>
      </c>
      <c r="C28" s="39" t="s">
        <v>625</v>
      </c>
      <c r="D28" s="38" t="s">
        <v>2134</v>
      </c>
      <c r="E28" s="41" t="s">
        <v>89</v>
      </c>
      <c r="F28" s="141">
        <f>_xlfn.XLOOKUP(D28,'401 08-2023'!G:G,'401 08-2023'!J:J)</f>
        <v>13538</v>
      </c>
      <c r="G28" s="40">
        <v>2707.6</v>
      </c>
      <c r="H28" s="74"/>
      <c r="I28" s="52">
        <f t="shared" si="0"/>
        <v>2707.6000000000004</v>
      </c>
      <c r="J28" s="134">
        <f t="shared" si="1"/>
        <v>0</v>
      </c>
    </row>
    <row r="29" spans="1:13">
      <c r="B29" s="38">
        <v>45139</v>
      </c>
      <c r="C29" s="39" t="s">
        <v>625</v>
      </c>
      <c r="D29" s="38" t="s">
        <v>2135</v>
      </c>
      <c r="E29" s="41" t="s">
        <v>89</v>
      </c>
      <c r="F29" s="141">
        <f>_xlfn.XLOOKUP(D29,'401 08-2023'!G:G,'401 08-2023'!J:J)</f>
        <v>7956</v>
      </c>
      <c r="G29" s="40">
        <v>1591.2</v>
      </c>
      <c r="H29" s="74"/>
      <c r="I29" s="52">
        <f t="shared" si="0"/>
        <v>1591.2</v>
      </c>
      <c r="J29" s="134">
        <f t="shared" si="1"/>
        <v>0</v>
      </c>
    </row>
    <row r="30" spans="1:13">
      <c r="B30" s="38">
        <v>45139</v>
      </c>
      <c r="C30" s="39" t="s">
        <v>625</v>
      </c>
      <c r="D30" s="38" t="s">
        <v>2136</v>
      </c>
      <c r="E30" s="41" t="s">
        <v>89</v>
      </c>
      <c r="F30" s="141">
        <f>_xlfn.XLOOKUP(D30,'401 08-2023'!G:G,'401 08-2023'!J:J)</f>
        <v>20340</v>
      </c>
      <c r="G30" s="40">
        <v>4068</v>
      </c>
      <c r="H30" s="74"/>
      <c r="I30" s="52">
        <f t="shared" si="0"/>
        <v>4068</v>
      </c>
      <c r="J30" s="134">
        <f t="shared" si="1"/>
        <v>0</v>
      </c>
    </row>
    <row r="31" spans="1:13">
      <c r="B31" s="38">
        <v>45139</v>
      </c>
      <c r="C31" s="39" t="s">
        <v>625</v>
      </c>
      <c r="D31" s="38" t="s">
        <v>2137</v>
      </c>
      <c r="E31" s="41" t="s">
        <v>89</v>
      </c>
      <c r="F31" s="141">
        <f>_xlfn.XLOOKUP(D31,'401 08-2023'!G:G,'401 08-2023'!J:J)</f>
        <v>21357</v>
      </c>
      <c r="G31" s="40">
        <v>4271.3999999999996</v>
      </c>
      <c r="H31" s="74"/>
      <c r="I31" s="52">
        <f t="shared" si="0"/>
        <v>4271.4000000000005</v>
      </c>
      <c r="J31" s="134">
        <f t="shared" si="1"/>
        <v>0</v>
      </c>
    </row>
    <row r="32" spans="1:13">
      <c r="B32" s="38">
        <v>45139</v>
      </c>
      <c r="C32" s="39" t="s">
        <v>625</v>
      </c>
      <c r="D32" s="38" t="s">
        <v>2138</v>
      </c>
      <c r="E32" s="41" t="s">
        <v>89</v>
      </c>
      <c r="F32" s="141">
        <f>_xlfn.XLOOKUP(D32,'401 08-2023'!G:G,'401 08-2023'!J:J)</f>
        <v>3265</v>
      </c>
      <c r="G32" s="40">
        <v>653</v>
      </c>
      <c r="H32" s="74"/>
      <c r="I32" s="52">
        <f t="shared" ref="I32:I34" si="2">F32*0.2</f>
        <v>653</v>
      </c>
      <c r="J32" s="134">
        <f t="shared" si="1"/>
        <v>0</v>
      </c>
    </row>
    <row r="33" spans="1:13" outlineLevel="1">
      <c r="B33" s="38">
        <v>45139</v>
      </c>
      <c r="C33" s="39" t="s">
        <v>972</v>
      </c>
      <c r="D33" s="38" t="s">
        <v>2010</v>
      </c>
      <c r="E33" s="41" t="s">
        <v>89</v>
      </c>
      <c r="F33" s="141">
        <v>-29.99</v>
      </c>
      <c r="G33" s="40">
        <v>-6</v>
      </c>
      <c r="H33" s="74"/>
      <c r="I33" s="52">
        <f t="shared" si="2"/>
        <v>-5.9980000000000002</v>
      </c>
      <c r="J33" s="134">
        <f>G33-I33</f>
        <v>-1.9999999999997797E-3</v>
      </c>
    </row>
    <row r="34" spans="1:13" outlineLevel="1">
      <c r="B34" s="45">
        <v>45139</v>
      </c>
      <c r="C34" s="39" t="s">
        <v>972</v>
      </c>
      <c r="D34" s="39" t="s">
        <v>2011</v>
      </c>
      <c r="E34" s="41" t="s">
        <v>89</v>
      </c>
      <c r="F34" s="141">
        <v>-7.16</v>
      </c>
      <c r="G34" s="41">
        <v>-1.4</v>
      </c>
      <c r="I34" s="52">
        <f t="shared" si="2"/>
        <v>-1.4320000000000002</v>
      </c>
      <c r="J34" s="134">
        <f t="shared" si="1"/>
        <v>3.200000000000025E-2</v>
      </c>
    </row>
    <row r="35" spans="1:13">
      <c r="B35" s="8"/>
      <c r="C35" s="35" t="s">
        <v>12</v>
      </c>
      <c r="D35" s="35"/>
      <c r="E35" s="46">
        <f>SUM(E34:E34)</f>
        <v>0</v>
      </c>
      <c r="F35" s="86">
        <f>ROUND(SUM(F24:F34),0)</f>
        <v>93931</v>
      </c>
      <c r="G35" s="142">
        <f>SUM(G24:G34)</f>
        <v>18786.159999999996</v>
      </c>
      <c r="H35" s="75"/>
      <c r="I35" s="6" t="s">
        <v>299</v>
      </c>
      <c r="K35" t="s">
        <v>302</v>
      </c>
    </row>
    <row r="36" spans="1:13" ht="15.75" thickBot="1">
      <c r="B36" s="8"/>
      <c r="C36" s="3"/>
      <c r="D36" s="3"/>
      <c r="E36" s="51"/>
      <c r="F36" s="51"/>
      <c r="G36" s="51"/>
      <c r="H36" s="75"/>
    </row>
    <row r="37" spans="1:13" ht="15.75" thickBot="1">
      <c r="B37" s="188" t="s">
        <v>78</v>
      </c>
      <c r="C37" s="189"/>
      <c r="D37" s="189"/>
      <c r="E37" s="189"/>
      <c r="F37" s="189"/>
      <c r="G37" s="190"/>
      <c r="H37" s="5"/>
    </row>
    <row r="38" spans="1:13">
      <c r="B38" s="3" t="s">
        <v>77</v>
      </c>
      <c r="E38" s="6"/>
      <c r="F38" s="6"/>
      <c r="G38" s="6"/>
      <c r="H38" s="6"/>
    </row>
    <row r="39" spans="1:13">
      <c r="B39" s="36" t="s">
        <v>73</v>
      </c>
      <c r="C39" s="35" t="s">
        <v>16</v>
      </c>
      <c r="D39" s="35" t="s">
        <v>0</v>
      </c>
      <c r="E39" s="37" t="s">
        <v>2</v>
      </c>
      <c r="F39" s="37" t="s">
        <v>3</v>
      </c>
      <c r="G39" s="37" t="s">
        <v>4</v>
      </c>
      <c r="H39" s="6"/>
      <c r="J39" s="9"/>
    </row>
    <row r="40" spans="1:13">
      <c r="B40" s="38"/>
      <c r="C40" s="38"/>
      <c r="E40" s="40"/>
      <c r="F40" s="40"/>
      <c r="G40" s="40"/>
      <c r="H40" s="74"/>
      <c r="J40" s="9"/>
    </row>
    <row r="41" spans="1:13" s="123" customFormat="1">
      <c r="A41" s="3"/>
      <c r="B41" s="8"/>
      <c r="C41" s="35" t="s">
        <v>12</v>
      </c>
      <c r="D41" s="35"/>
      <c r="E41" s="46">
        <f>SUM(E40)</f>
        <v>0</v>
      </c>
      <c r="F41" s="46">
        <f>SUM(F40)</f>
        <v>0</v>
      </c>
      <c r="G41" s="46">
        <f>ROUND(SUM(G40),0)</f>
        <v>0</v>
      </c>
      <c r="H41" s="75"/>
      <c r="I41" s="3"/>
      <c r="J41" s="3"/>
      <c r="K41">
        <v>4457100</v>
      </c>
      <c r="M41" s="3"/>
    </row>
    <row r="42" spans="1:13" customFormat="1" ht="15.75" thickBot="1">
      <c r="B42" s="1"/>
      <c r="E42" s="13"/>
      <c r="F42" s="13"/>
      <c r="G42" s="13"/>
      <c r="H42" s="13"/>
    </row>
    <row r="43" spans="1:13" customFormat="1" ht="15.75" thickBot="1">
      <c r="B43" s="188" t="s">
        <v>6</v>
      </c>
      <c r="C43" s="189"/>
      <c r="D43" s="189"/>
      <c r="E43" s="189"/>
      <c r="F43" s="189"/>
      <c r="G43" s="190"/>
      <c r="H43" s="5"/>
      <c r="J43" s="6" t="s">
        <v>687</v>
      </c>
    </row>
    <row r="44" spans="1:13" customFormat="1">
      <c r="B44" s="10" t="s">
        <v>690</v>
      </c>
      <c r="E44" s="6"/>
      <c r="F44" s="6"/>
      <c r="G44" s="6"/>
      <c r="H44" s="6"/>
    </row>
    <row r="45" spans="1:13" customFormat="1">
      <c r="B45" s="36" t="s">
        <v>73</v>
      </c>
      <c r="C45" s="35" t="s">
        <v>16</v>
      </c>
      <c r="D45" s="35" t="s">
        <v>0</v>
      </c>
      <c r="E45" s="37" t="s">
        <v>2</v>
      </c>
      <c r="F45" s="37" t="s">
        <v>3</v>
      </c>
      <c r="G45" s="37" t="s">
        <v>4</v>
      </c>
      <c r="H45" s="6"/>
    </row>
    <row r="46" spans="1:13" customFormat="1">
      <c r="B46" s="38">
        <v>45139</v>
      </c>
      <c r="C46" s="43" t="s">
        <v>1637</v>
      </c>
      <c r="D46" s="39" t="s">
        <v>2126</v>
      </c>
      <c r="E46" s="41">
        <f>_xlfn.XLOOKUP(D46,'401 08-2023'!G:G,'401 08-2023'!J:J)</f>
        <v>90</v>
      </c>
      <c r="F46" s="141">
        <f>E46</f>
        <v>90</v>
      </c>
      <c r="G46" s="44">
        <v>18</v>
      </c>
      <c r="H46" s="76"/>
      <c r="I46" s="52">
        <f>F46*0.2</f>
        <v>18</v>
      </c>
      <c r="J46" s="134">
        <f>G46-I46</f>
        <v>0</v>
      </c>
    </row>
    <row r="47" spans="1:13" customFormat="1">
      <c r="B47" s="38">
        <v>45139</v>
      </c>
      <c r="C47" s="43" t="s">
        <v>163</v>
      </c>
      <c r="D47" s="39" t="s">
        <v>2146</v>
      </c>
      <c r="E47" s="41">
        <f>_xlfn.XLOOKUP(D47,'401 08-2023'!G:G,'401 08-2023'!J:J)</f>
        <v>6636</v>
      </c>
      <c r="F47" s="141">
        <f t="shared" ref="F47:F57" si="3">E47</f>
        <v>6636</v>
      </c>
      <c r="G47" s="44">
        <v>1326.3</v>
      </c>
      <c r="H47" s="76"/>
      <c r="I47" s="52">
        <f t="shared" ref="I47:I57" si="4">F47*0.2</f>
        <v>1327.2</v>
      </c>
      <c r="J47" s="134">
        <f t="shared" ref="J47:J57" si="5">G47-I47</f>
        <v>-0.90000000000009095</v>
      </c>
    </row>
    <row r="48" spans="1:13" customFormat="1">
      <c r="B48" s="38">
        <v>45139</v>
      </c>
      <c r="C48" s="43" t="s">
        <v>163</v>
      </c>
      <c r="D48" s="39" t="s">
        <v>2147</v>
      </c>
      <c r="E48" s="41">
        <f>_xlfn.XLOOKUP(D48,'401 08-2023'!G:G,'401 08-2023'!J:J)</f>
        <v>6458.25</v>
      </c>
      <c r="F48" s="141">
        <f t="shared" si="3"/>
        <v>6458.25</v>
      </c>
      <c r="G48" s="44">
        <v>1291.6500000000001</v>
      </c>
      <c r="H48" s="76"/>
      <c r="I48" s="52">
        <f t="shared" si="4"/>
        <v>1291.6500000000001</v>
      </c>
      <c r="J48" s="134">
        <f t="shared" si="5"/>
        <v>0</v>
      </c>
    </row>
    <row r="49" spans="2:11" customFormat="1">
      <c r="B49" s="38">
        <v>45139</v>
      </c>
      <c r="C49" s="43" t="s">
        <v>393</v>
      </c>
      <c r="D49" s="39" t="s">
        <v>2156</v>
      </c>
      <c r="E49" s="41">
        <f>_xlfn.XLOOKUP(D49,'401 08-2023'!G:G,'401 08-2023'!J:J)</f>
        <v>2336</v>
      </c>
      <c r="F49" s="141">
        <f t="shared" si="3"/>
        <v>2336</v>
      </c>
      <c r="G49" s="44">
        <v>467.2</v>
      </c>
      <c r="H49" s="76"/>
      <c r="I49" s="52">
        <f t="shared" si="4"/>
        <v>467.20000000000005</v>
      </c>
      <c r="J49" s="134">
        <f t="shared" si="5"/>
        <v>0</v>
      </c>
    </row>
    <row r="50" spans="2:11" customFormat="1">
      <c r="B50" s="38">
        <v>45152</v>
      </c>
      <c r="C50" s="43" t="s">
        <v>393</v>
      </c>
      <c r="D50" s="39" t="s">
        <v>2170</v>
      </c>
      <c r="E50" s="41">
        <f>_xlfn.XLOOKUP(D50,'401 08-2023'!G:G,'401 08-2023'!J:J)</f>
        <v>1197</v>
      </c>
      <c r="F50" s="141">
        <f t="shared" si="3"/>
        <v>1197</v>
      </c>
      <c r="G50" s="44">
        <v>239.4</v>
      </c>
      <c r="H50" s="76"/>
      <c r="I50" s="52">
        <f t="shared" si="4"/>
        <v>239.4</v>
      </c>
      <c r="J50" s="134">
        <f t="shared" si="5"/>
        <v>0</v>
      </c>
    </row>
    <row r="51" spans="2:11" customFormat="1">
      <c r="B51" s="38">
        <v>45156</v>
      </c>
      <c r="C51" s="43" t="s">
        <v>393</v>
      </c>
      <c r="D51" s="39" t="s">
        <v>2172</v>
      </c>
      <c r="E51" s="41">
        <f>_xlfn.XLOOKUP(D51,'401 08-2023'!G:G,'401 08-2023'!J:J)</f>
        <v>432</v>
      </c>
      <c r="F51" s="141">
        <f t="shared" si="3"/>
        <v>432</v>
      </c>
      <c r="G51" s="44">
        <v>86.4</v>
      </c>
      <c r="H51" s="76"/>
      <c r="I51" s="52">
        <f t="shared" si="4"/>
        <v>86.4</v>
      </c>
      <c r="J51" s="134">
        <f t="shared" si="5"/>
        <v>0</v>
      </c>
    </row>
    <row r="52" spans="2:11" customFormat="1">
      <c r="B52" s="38">
        <v>45162</v>
      </c>
      <c r="C52" s="43" t="s">
        <v>393</v>
      </c>
      <c r="D52" s="39" t="s">
        <v>2175</v>
      </c>
      <c r="E52" s="41">
        <f>_xlfn.XLOOKUP(D52,'401 08-2023'!G:G,'401 08-2023'!J:J)</f>
        <v>172</v>
      </c>
      <c r="F52" s="141">
        <f t="shared" si="3"/>
        <v>172</v>
      </c>
      <c r="G52" s="44">
        <v>34.4</v>
      </c>
      <c r="H52" s="76"/>
      <c r="I52" s="52">
        <f t="shared" si="4"/>
        <v>34.4</v>
      </c>
      <c r="J52" s="134">
        <f t="shared" si="5"/>
        <v>0</v>
      </c>
    </row>
    <row r="53" spans="2:11" customFormat="1">
      <c r="B53" s="38"/>
      <c r="C53" s="43"/>
      <c r="D53" s="39"/>
      <c r="E53" s="41"/>
      <c r="F53" s="141">
        <f t="shared" si="3"/>
        <v>0</v>
      </c>
      <c r="G53" s="44"/>
      <c r="H53" s="76"/>
      <c r="I53" s="52">
        <f t="shared" si="4"/>
        <v>0</v>
      </c>
      <c r="J53" s="134">
        <f t="shared" si="5"/>
        <v>0</v>
      </c>
    </row>
    <row r="54" spans="2:11" customFormat="1" outlineLevel="1">
      <c r="B54" s="38"/>
      <c r="C54" s="43"/>
      <c r="D54" s="39"/>
      <c r="E54" s="41"/>
      <c r="F54" s="141">
        <f t="shared" si="3"/>
        <v>0</v>
      </c>
      <c r="G54" s="44"/>
      <c r="H54" s="76"/>
      <c r="I54" s="52">
        <f t="shared" si="4"/>
        <v>0</v>
      </c>
      <c r="J54" s="134">
        <f t="shared" si="5"/>
        <v>0</v>
      </c>
    </row>
    <row r="55" spans="2:11" customFormat="1" outlineLevel="1">
      <c r="B55" s="38"/>
      <c r="C55" s="39"/>
      <c r="D55" s="39"/>
      <c r="E55" s="41"/>
      <c r="F55" s="141">
        <f t="shared" si="3"/>
        <v>0</v>
      </c>
      <c r="G55" s="40"/>
      <c r="H55" s="74"/>
      <c r="I55" s="52">
        <f>F55*0.2</f>
        <v>0</v>
      </c>
      <c r="J55" s="134">
        <f t="shared" si="5"/>
        <v>0</v>
      </c>
    </row>
    <row r="56" spans="2:11" customFormat="1" outlineLevel="1">
      <c r="B56" s="38"/>
      <c r="C56" s="43"/>
      <c r="D56" s="39"/>
      <c r="E56" s="41"/>
      <c r="F56" s="141">
        <f t="shared" si="3"/>
        <v>0</v>
      </c>
      <c r="G56" s="44"/>
      <c r="H56" s="76"/>
      <c r="I56" s="52">
        <f t="shared" si="4"/>
        <v>0</v>
      </c>
      <c r="J56" s="134">
        <f>G56-I56</f>
        <v>0</v>
      </c>
    </row>
    <row r="57" spans="2:11" customFormat="1" outlineLevel="1">
      <c r="B57" s="38"/>
      <c r="C57" s="43"/>
      <c r="D57" s="39"/>
      <c r="E57" s="41"/>
      <c r="F57" s="141">
        <f t="shared" si="3"/>
        <v>0</v>
      </c>
      <c r="G57" s="44"/>
      <c r="H57" s="76"/>
      <c r="I57" s="52">
        <f t="shared" si="4"/>
        <v>0</v>
      </c>
      <c r="J57" s="134">
        <f t="shared" si="5"/>
        <v>0</v>
      </c>
    </row>
    <row r="58" spans="2:11" customFormat="1" outlineLevel="1">
      <c r="B58" s="38"/>
      <c r="C58" s="43"/>
      <c r="D58" s="39"/>
      <c r="E58" s="41"/>
      <c r="F58" s="141"/>
      <c r="G58" s="44"/>
      <c r="H58" s="76"/>
      <c r="I58" s="52"/>
      <c r="J58" s="134"/>
    </row>
    <row r="59" spans="2:11" customFormat="1" outlineLevel="1">
      <c r="B59" s="1"/>
      <c r="C59" s="43"/>
      <c r="D59" s="43"/>
      <c r="E59" s="40"/>
      <c r="F59" s="40"/>
      <c r="G59" s="44"/>
      <c r="H59" s="76"/>
    </row>
    <row r="60" spans="2:11" customFormat="1">
      <c r="B60" s="1"/>
      <c r="C60" s="35" t="s">
        <v>13</v>
      </c>
      <c r="D60" s="35"/>
      <c r="E60" s="37"/>
      <c r="F60" s="37">
        <f>SUM(F46:F58)</f>
        <v>17321.25</v>
      </c>
      <c r="G60" s="143">
        <f>SUM(G46:G59)</f>
        <v>3463.35</v>
      </c>
      <c r="H60" s="6"/>
      <c r="I60" s="6" t="s">
        <v>300</v>
      </c>
      <c r="K60" t="s">
        <v>303</v>
      </c>
    </row>
    <row r="61" spans="2:11" customFormat="1">
      <c r="B61" s="1"/>
      <c r="C61" s="3"/>
      <c r="D61" s="3"/>
      <c r="E61" s="6"/>
      <c r="F61" s="6"/>
      <c r="G61" s="6"/>
      <c r="H61" s="6"/>
      <c r="I61" s="6"/>
    </row>
    <row r="62" spans="2:11" customFormat="1">
      <c r="B62" s="3" t="s">
        <v>1834</v>
      </c>
      <c r="C62" s="3"/>
      <c r="D62" s="3"/>
      <c r="E62" s="6"/>
      <c r="F62" s="6"/>
      <c r="G62" s="6"/>
      <c r="H62" s="6"/>
      <c r="I62" s="6"/>
    </row>
    <row r="63" spans="2:11" customFormat="1">
      <c r="B63" s="1"/>
      <c r="C63" s="3"/>
      <c r="D63" s="3"/>
      <c r="E63" s="6"/>
      <c r="F63" s="6"/>
      <c r="G63" s="6"/>
      <c r="H63" s="6"/>
      <c r="I63" s="6"/>
    </row>
    <row r="64" spans="2:11" customFormat="1">
      <c r="B64" s="36" t="s">
        <v>73</v>
      </c>
      <c r="C64" s="35" t="s">
        <v>16</v>
      </c>
      <c r="D64" s="35" t="s">
        <v>0</v>
      </c>
      <c r="E64" s="37" t="s">
        <v>2</v>
      </c>
      <c r="F64" s="37" t="s">
        <v>3</v>
      </c>
      <c r="G64" s="37" t="s">
        <v>4</v>
      </c>
      <c r="H64" s="6"/>
      <c r="I64" s="6"/>
    </row>
    <row r="65" spans="2:14" customFormat="1">
      <c r="B65" s="38"/>
      <c r="C65" s="43"/>
      <c r="D65" s="39"/>
      <c r="E65" s="41"/>
      <c r="F65" s="141">
        <f t="shared" ref="F65:F70" si="6">E65</f>
        <v>0</v>
      </c>
      <c r="G65" s="44"/>
      <c r="H65" s="76"/>
      <c r="I65" s="52">
        <f t="shared" ref="I65:I67" si="7">F65*0.2</f>
        <v>0</v>
      </c>
      <c r="J65" s="134">
        <f t="shared" ref="J65:J68" si="8">G65-I65</f>
        <v>0</v>
      </c>
    </row>
    <row r="66" spans="2:14" customFormat="1">
      <c r="B66" s="38"/>
      <c r="C66" s="43"/>
      <c r="D66" s="39"/>
      <c r="E66" s="41"/>
      <c r="F66" s="141">
        <f t="shared" si="6"/>
        <v>0</v>
      </c>
      <c r="G66" s="44"/>
      <c r="H66" s="76"/>
      <c r="I66" s="52">
        <f t="shared" si="7"/>
        <v>0</v>
      </c>
      <c r="J66" s="134">
        <f t="shared" si="8"/>
        <v>0</v>
      </c>
    </row>
    <row r="67" spans="2:14" customFormat="1">
      <c r="B67" s="38"/>
      <c r="C67" s="43"/>
      <c r="D67" s="39"/>
      <c r="E67" s="41"/>
      <c r="F67" s="141">
        <f t="shared" si="6"/>
        <v>0</v>
      </c>
      <c r="G67" s="44"/>
      <c r="H67" s="76"/>
      <c r="I67" s="52">
        <f t="shared" si="7"/>
        <v>0</v>
      </c>
      <c r="J67" s="134">
        <f t="shared" si="8"/>
        <v>0</v>
      </c>
    </row>
    <row r="68" spans="2:14" customFormat="1">
      <c r="B68" s="38"/>
      <c r="C68" s="39"/>
      <c r="D68" s="39"/>
      <c r="E68" s="41">
        <f>_xlfn.XLOOKUP(D68,'401 05-2023'!G:G,'401 05-2023'!J:J)</f>
        <v>0</v>
      </c>
      <c r="F68" s="141">
        <f t="shared" si="6"/>
        <v>0</v>
      </c>
      <c r="G68" s="40"/>
      <c r="H68" s="74"/>
      <c r="I68" s="52">
        <f>F68*0.2</f>
        <v>0</v>
      </c>
      <c r="J68" s="134">
        <f t="shared" si="8"/>
        <v>0</v>
      </c>
    </row>
    <row r="69" spans="2:14" customFormat="1">
      <c r="B69" s="38"/>
      <c r="C69" s="43"/>
      <c r="D69" s="39"/>
      <c r="E69" s="41">
        <f>_xlfn.XLOOKUP(D69,'401 05-2023'!G:G,'401 05-2023'!J:J)</f>
        <v>0</v>
      </c>
      <c r="F69" s="141">
        <f t="shared" si="6"/>
        <v>0</v>
      </c>
      <c r="G69" s="44"/>
      <c r="H69" s="76"/>
      <c r="I69" s="52">
        <f t="shared" ref="I69:I70" si="9">F69*0.2</f>
        <v>0</v>
      </c>
      <c r="J69" s="134">
        <f>G69-I69</f>
        <v>0</v>
      </c>
    </row>
    <row r="70" spans="2:14" customFormat="1">
      <c r="B70" s="38"/>
      <c r="C70" s="43"/>
      <c r="D70" s="39"/>
      <c r="E70" s="41">
        <f>_xlfn.XLOOKUP(D70,'401 05-2023'!G:G,'401 05-2023'!J:J)</f>
        <v>0</v>
      </c>
      <c r="F70" s="141">
        <f t="shared" si="6"/>
        <v>0</v>
      </c>
      <c r="G70" s="44"/>
      <c r="H70" s="76"/>
      <c r="I70" s="52">
        <f t="shared" si="9"/>
        <v>0</v>
      </c>
      <c r="J70" s="134">
        <f t="shared" ref="J70" si="10">G70-I70</f>
        <v>0</v>
      </c>
    </row>
    <row r="71" spans="2:14" customFormat="1">
      <c r="B71" s="38"/>
      <c r="C71" s="43"/>
      <c r="D71" s="43"/>
      <c r="E71" s="40"/>
      <c r="F71" s="40"/>
      <c r="G71" s="44"/>
      <c r="H71" s="76"/>
    </row>
    <row r="72" spans="2:14" customFormat="1">
      <c r="B72" s="1"/>
      <c r="C72" s="35" t="s">
        <v>13</v>
      </c>
      <c r="D72" s="35"/>
      <c r="E72" s="37"/>
      <c r="F72" s="37">
        <f>SUM(F65:F71)</f>
        <v>0</v>
      </c>
      <c r="G72" s="143">
        <f>SUM(G65:G71)</f>
        <v>0</v>
      </c>
      <c r="H72" s="6"/>
      <c r="I72" s="6" t="s">
        <v>1928</v>
      </c>
      <c r="N72" t="s">
        <v>303</v>
      </c>
    </row>
    <row r="73" spans="2:14" customFormat="1" ht="16.5" customHeight="1" thickBot="1">
      <c r="B73" s="1"/>
      <c r="E73" s="13"/>
      <c r="F73" s="13"/>
      <c r="G73" s="13"/>
      <c r="H73" s="13"/>
    </row>
    <row r="74" spans="2:14" customFormat="1" ht="15.75" thickBot="1">
      <c r="B74" s="196" t="s">
        <v>1712</v>
      </c>
      <c r="C74" s="197"/>
      <c r="D74" s="197"/>
      <c r="E74" s="17"/>
      <c r="F74" s="167">
        <f>F35+F60+F41+F72</f>
        <v>111252.25</v>
      </c>
      <c r="G74" s="167">
        <f>ROUND((G35+G41+G60+G72),0)</f>
        <v>22250</v>
      </c>
      <c r="H74" s="77"/>
      <c r="I74" s="6" t="s">
        <v>304</v>
      </c>
    </row>
    <row r="75" spans="2:14" ht="15.75" thickBot="1"/>
    <row r="76" spans="2:14" ht="15.75" thickBot="1">
      <c r="B76" s="188" t="s">
        <v>1716</v>
      </c>
      <c r="C76" s="189"/>
      <c r="D76" s="189"/>
      <c r="E76" s="189"/>
      <c r="F76" s="189"/>
      <c r="G76" s="190"/>
    </row>
    <row r="77" spans="2:14">
      <c r="B77" s="3" t="s">
        <v>1709</v>
      </c>
      <c r="E77" s="6"/>
      <c r="F77" s="6"/>
      <c r="G77" s="6"/>
      <c r="H77" s="6"/>
    </row>
    <row r="78" spans="2:14">
      <c r="B78" s="36" t="s">
        <v>73</v>
      </c>
      <c r="C78" s="35" t="s">
        <v>16</v>
      </c>
      <c r="D78" s="35" t="s">
        <v>0</v>
      </c>
      <c r="E78" s="37" t="s">
        <v>2</v>
      </c>
      <c r="F78" s="37" t="s">
        <v>3</v>
      </c>
      <c r="G78" s="37" t="s">
        <v>4</v>
      </c>
      <c r="H78" s="6"/>
    </row>
    <row r="79" spans="2:14">
      <c r="B79" s="38"/>
      <c r="C79" s="39"/>
      <c r="D79" s="38"/>
      <c r="E79" s="41"/>
      <c r="F79" s="141"/>
      <c r="G79" s="40"/>
      <c r="H79" s="74"/>
      <c r="I79" s="52">
        <f>F79*0.2</f>
        <v>0</v>
      </c>
      <c r="J79" s="134"/>
    </row>
    <row r="80" spans="2:14">
      <c r="B80" s="38"/>
      <c r="C80" s="39"/>
      <c r="D80" s="38"/>
      <c r="E80" s="41"/>
      <c r="F80" s="141"/>
      <c r="G80" s="40"/>
      <c r="H80" s="74"/>
      <c r="I80" s="52">
        <f t="shared" ref="I80" si="11">F80*0.2</f>
        <v>0</v>
      </c>
      <c r="J80" s="134"/>
    </row>
    <row r="81" spans="1:14">
      <c r="B81" s="8"/>
      <c r="C81" s="35" t="s">
        <v>12</v>
      </c>
      <c r="D81" s="35"/>
      <c r="E81" s="86">
        <f>ROUND(SUM(E79:E80),0)</f>
        <v>0</v>
      </c>
      <c r="F81" s="86">
        <f>ROUND(SUM(F79:F80),0)</f>
        <v>0</v>
      </c>
      <c r="G81" s="86">
        <f>ROUND(SUM(G79:G80),0)</f>
        <v>0</v>
      </c>
      <c r="H81" s="75"/>
      <c r="I81" s="6" t="s">
        <v>1710</v>
      </c>
      <c r="K81" t="s">
        <v>302</v>
      </c>
    </row>
    <row r="82" spans="1:14" ht="15.75" thickBot="1"/>
    <row r="83" spans="1:14" ht="15.75" thickBot="1">
      <c r="B83" s="196" t="s">
        <v>1715</v>
      </c>
      <c r="C83" s="197"/>
      <c r="D83" s="197"/>
      <c r="E83" s="17"/>
      <c r="F83" s="167">
        <f>F81</f>
        <v>0</v>
      </c>
      <c r="G83" s="19">
        <f>ROUND((G81),0)</f>
        <v>0</v>
      </c>
      <c r="I83" s="6" t="s">
        <v>1711</v>
      </c>
    </row>
    <row r="84" spans="1:14" customFormat="1">
      <c r="B84" s="162"/>
      <c r="C84" s="162"/>
      <c r="D84" s="162"/>
      <c r="E84" s="163"/>
      <c r="F84" s="77"/>
      <c r="G84" s="77"/>
      <c r="H84" s="13"/>
      <c r="I84" s="6"/>
    </row>
    <row r="85" spans="1:14" customFormat="1" ht="15.75" customHeight="1" thickBot="1">
      <c r="B85" s="164"/>
      <c r="C85" s="164"/>
      <c r="D85" s="164"/>
      <c r="E85" s="165"/>
      <c r="F85" s="166"/>
      <c r="G85" s="166"/>
      <c r="H85" s="13"/>
    </row>
    <row r="86" spans="1:14" customFormat="1" ht="15.75" customHeight="1" thickBot="1">
      <c r="B86" s="196" t="s">
        <v>1714</v>
      </c>
      <c r="C86" s="197"/>
      <c r="D86" s="197"/>
      <c r="E86" s="197"/>
      <c r="F86" s="168">
        <f>ROUND((F74+F83),0)</f>
        <v>111252</v>
      </c>
      <c r="G86" s="167">
        <f>G74+G83</f>
        <v>22250</v>
      </c>
      <c r="H86" s="13"/>
      <c r="I86" s="6" t="s">
        <v>1713</v>
      </c>
    </row>
    <row r="87" spans="1:14" customFormat="1" ht="15.75" customHeight="1">
      <c r="B87" s="164"/>
      <c r="C87" s="164"/>
      <c r="D87" s="164"/>
      <c r="E87" s="165"/>
      <c r="F87" s="166"/>
      <c r="G87" s="166"/>
      <c r="H87" s="13"/>
    </row>
    <row r="88" spans="1:14" customFormat="1" ht="5.25" customHeight="1" thickBot="1">
      <c r="A88" s="159"/>
      <c r="B88" s="160"/>
      <c r="C88" s="160"/>
      <c r="D88" s="161"/>
      <c r="E88" s="161"/>
      <c r="F88" s="161"/>
      <c r="G88" s="161"/>
      <c r="H88" s="159"/>
      <c r="I88" s="160"/>
      <c r="J88" s="160"/>
      <c r="K88" s="161"/>
      <c r="L88" s="161"/>
      <c r="M88" s="161"/>
      <c r="N88" s="161"/>
    </row>
    <row r="89" spans="1:14" customFormat="1" ht="15.75" thickBot="1">
      <c r="B89" s="1"/>
      <c r="E89" s="13"/>
      <c r="F89" s="13"/>
      <c r="G89" s="13"/>
      <c r="H89" s="13"/>
    </row>
    <row r="90" spans="1:14" customFormat="1" ht="15.75" thickBot="1">
      <c r="B90" s="188" t="s">
        <v>11</v>
      </c>
      <c r="C90" s="189"/>
      <c r="D90" s="189"/>
      <c r="E90" s="189"/>
      <c r="F90" s="189"/>
      <c r="G90" s="190"/>
      <c r="H90" s="5"/>
    </row>
    <row r="91" spans="1:14" customFormat="1">
      <c r="B91" s="54"/>
      <c r="C91" s="54"/>
      <c r="D91" s="54"/>
      <c r="E91" s="54"/>
      <c r="F91" s="54"/>
      <c r="G91" s="54"/>
      <c r="H91" s="5"/>
    </row>
    <row r="92" spans="1:14" customFormat="1">
      <c r="B92" s="3" t="s">
        <v>696</v>
      </c>
      <c r="C92" s="54"/>
      <c r="D92" s="54"/>
      <c r="E92" s="54"/>
      <c r="F92" s="54"/>
      <c r="G92" s="54"/>
      <c r="H92" s="5"/>
    </row>
    <row r="93" spans="1:14" customFormat="1">
      <c r="B93" s="54"/>
      <c r="C93" s="54"/>
      <c r="D93" s="54"/>
      <c r="E93" s="54"/>
      <c r="F93" s="54"/>
      <c r="G93" s="54"/>
      <c r="H93" s="5"/>
    </row>
    <row r="94" spans="1:14" customFormat="1">
      <c r="B94" s="36" t="s">
        <v>73</v>
      </c>
      <c r="C94" s="35" t="s">
        <v>16</v>
      </c>
      <c r="D94" s="35" t="s">
        <v>0</v>
      </c>
      <c r="E94" s="37" t="s">
        <v>2</v>
      </c>
      <c r="F94" s="37" t="s">
        <v>3</v>
      </c>
      <c r="G94" s="37" t="s">
        <v>4</v>
      </c>
      <c r="H94" s="6"/>
    </row>
    <row r="95" spans="1:14" customFormat="1">
      <c r="B95" s="72">
        <v>45140</v>
      </c>
      <c r="C95" s="72" t="s">
        <v>975</v>
      </c>
      <c r="D95" s="96" t="s">
        <v>2158</v>
      </c>
      <c r="E95" s="41">
        <f>_xlfn.XLOOKUP(D95,'401 08-2023'!G:G,'401 08-2023'!J:J)</f>
        <v>1210.5</v>
      </c>
      <c r="F95" s="40">
        <f>E95/1.2</f>
        <v>1008.75</v>
      </c>
      <c r="G95" s="91">
        <v>201.75</v>
      </c>
      <c r="H95" s="76"/>
      <c r="I95" s="52">
        <f>F95*0.2</f>
        <v>201.75</v>
      </c>
      <c r="J95" s="134">
        <f>G95-I95</f>
        <v>0</v>
      </c>
    </row>
    <row r="96" spans="1:14" customFormat="1">
      <c r="A96" t="s">
        <v>1073</v>
      </c>
      <c r="B96" s="102"/>
      <c r="C96" s="39"/>
      <c r="D96" s="55"/>
      <c r="E96" s="41"/>
      <c r="F96" s="40">
        <f>E96/1.2</f>
        <v>0</v>
      </c>
      <c r="G96" s="44"/>
      <c r="H96" s="76"/>
      <c r="I96" s="13"/>
      <c r="J96" s="13"/>
    </row>
    <row r="97" spans="2:11" customFormat="1">
      <c r="B97" s="54"/>
      <c r="C97" s="35" t="s">
        <v>12</v>
      </c>
      <c r="D97" s="35"/>
      <c r="E97" s="46">
        <f>SUM(E95:E96)</f>
        <v>1210.5</v>
      </c>
      <c r="F97" s="46">
        <f>SUM(F95:F96)</f>
        <v>1008.75</v>
      </c>
      <c r="G97" s="46">
        <f>SUM(G95:G96)</f>
        <v>201.75</v>
      </c>
      <c r="H97" s="75"/>
      <c r="I97">
        <v>445620</v>
      </c>
    </row>
    <row r="98" spans="2:11" customFormat="1" ht="15.75" thickBot="1">
      <c r="B98" s="54"/>
      <c r="C98" s="3"/>
      <c r="D98" s="3"/>
      <c r="E98" s="51"/>
      <c r="F98" s="51"/>
      <c r="G98" s="51"/>
      <c r="H98" s="75"/>
      <c r="I98" s="6"/>
    </row>
    <row r="99" spans="2:11" customFormat="1" ht="15.75" thickBot="1">
      <c r="B99" s="188" t="s">
        <v>6</v>
      </c>
      <c r="C99" s="189"/>
      <c r="D99" s="189"/>
      <c r="E99" s="189"/>
      <c r="F99" s="189"/>
      <c r="G99" s="190"/>
      <c r="H99" s="75"/>
      <c r="I99" s="6"/>
    </row>
    <row r="100" spans="2:11" customFormat="1">
      <c r="B100" s="54"/>
      <c r="C100" s="3"/>
      <c r="D100" s="3"/>
      <c r="E100" s="51"/>
      <c r="F100" s="51"/>
      <c r="G100" s="51"/>
      <c r="H100" s="75"/>
      <c r="I100" s="6"/>
    </row>
    <row r="101" spans="2:11" customFormat="1">
      <c r="B101" s="3" t="s">
        <v>697</v>
      </c>
      <c r="C101" s="3"/>
      <c r="D101" s="3"/>
      <c r="E101" s="6"/>
      <c r="F101" s="6"/>
      <c r="G101" s="6"/>
      <c r="H101" s="75"/>
      <c r="I101" s="6"/>
    </row>
    <row r="102" spans="2:11" customFormat="1">
      <c r="B102" s="1"/>
      <c r="C102" s="3"/>
      <c r="D102" s="3"/>
      <c r="E102" s="6"/>
      <c r="F102" s="6"/>
      <c r="G102" s="6"/>
      <c r="H102" s="75"/>
      <c r="I102" s="6"/>
    </row>
    <row r="103" spans="2:11" customFormat="1">
      <c r="B103" s="36" t="s">
        <v>73</v>
      </c>
      <c r="C103" s="35" t="s">
        <v>16</v>
      </c>
      <c r="D103" s="35" t="s">
        <v>0</v>
      </c>
      <c r="E103" s="37" t="s">
        <v>2</v>
      </c>
      <c r="F103" s="37" t="s">
        <v>3</v>
      </c>
      <c r="G103" s="37" t="s">
        <v>4</v>
      </c>
      <c r="H103" s="75"/>
      <c r="I103" s="6"/>
    </row>
    <row r="104" spans="2:11" customFormat="1">
      <c r="B104" s="38"/>
      <c r="C104" s="43"/>
      <c r="D104" s="39"/>
      <c r="E104" s="6"/>
      <c r="F104" s="6"/>
      <c r="G104" s="140"/>
      <c r="H104" s="75"/>
      <c r="I104" s="6"/>
    </row>
    <row r="105" spans="2:11" customFormat="1">
      <c r="B105" s="1"/>
      <c r="C105" s="43"/>
      <c r="D105" s="43"/>
      <c r="E105" s="40"/>
      <c r="F105" s="40"/>
      <c r="G105" s="44"/>
      <c r="H105" s="75"/>
      <c r="I105" s="6"/>
    </row>
    <row r="106" spans="2:11" customFormat="1">
      <c r="B106" s="1"/>
      <c r="C106" s="35" t="s">
        <v>13</v>
      </c>
      <c r="D106" s="35"/>
      <c r="E106" s="37"/>
      <c r="F106" s="37">
        <f>F104</f>
        <v>0</v>
      </c>
      <c r="G106" s="143">
        <f>ROUND(SUM(G104),0)</f>
        <v>0</v>
      </c>
      <c r="H106" s="75"/>
      <c r="I106" s="6"/>
    </row>
    <row r="107" spans="2:11" customFormat="1">
      <c r="B107" s="54"/>
      <c r="C107" s="3"/>
      <c r="D107" s="3"/>
      <c r="E107" s="51"/>
      <c r="F107" s="51"/>
      <c r="G107" s="51"/>
      <c r="H107" s="75"/>
      <c r="I107" s="6"/>
    </row>
    <row r="108" spans="2:11" customFormat="1">
      <c r="B108" s="54"/>
      <c r="C108" s="3"/>
      <c r="D108" s="3"/>
      <c r="E108" s="51"/>
      <c r="F108" s="51"/>
      <c r="G108" s="51"/>
      <c r="H108" s="75"/>
      <c r="I108" s="6"/>
    </row>
    <row r="109" spans="2:11" customFormat="1" ht="15.75" thickBot="1">
      <c r="B109" s="54"/>
      <c r="C109" s="3"/>
      <c r="D109" s="3"/>
      <c r="E109" s="51"/>
      <c r="F109" s="51"/>
      <c r="G109" s="58"/>
      <c r="H109" s="78"/>
      <c r="I109" s="6"/>
    </row>
    <row r="110" spans="2:11" customFormat="1" ht="15.75" thickBot="1">
      <c r="B110" s="191" t="s">
        <v>284</v>
      </c>
      <c r="C110" s="192"/>
      <c r="D110" s="192"/>
      <c r="E110" s="20"/>
      <c r="F110" s="20"/>
      <c r="G110" s="169">
        <f>ROUND(G97+G106,0)</f>
        <v>202</v>
      </c>
      <c r="H110" s="79"/>
      <c r="I110" s="6" t="s">
        <v>256</v>
      </c>
      <c r="K110">
        <v>445620</v>
      </c>
    </row>
    <row r="111" spans="2:11" customFormat="1">
      <c r="B111" s="54"/>
      <c r="C111" s="3"/>
      <c r="D111" s="3"/>
      <c r="E111" s="51"/>
      <c r="F111" s="51"/>
      <c r="G111" s="58"/>
      <c r="H111" s="78"/>
      <c r="I111" s="6"/>
    </row>
    <row r="112" spans="2:11" customFormat="1">
      <c r="B112" s="54"/>
      <c r="C112" s="3"/>
      <c r="D112" s="3"/>
      <c r="E112" s="51"/>
      <c r="F112" s="51"/>
      <c r="G112" s="58"/>
      <c r="H112" s="78"/>
    </row>
    <row r="113" spans="2:11" customFormat="1">
      <c r="B113" s="3" t="s">
        <v>255</v>
      </c>
      <c r="C113" s="3"/>
      <c r="D113" s="3"/>
      <c r="E113" s="51"/>
      <c r="F113" s="51"/>
      <c r="G113" s="58"/>
      <c r="H113" s="78"/>
    </row>
    <row r="114" spans="2:11" customFormat="1">
      <c r="B114" s="54"/>
      <c r="C114" s="3"/>
      <c r="D114" s="3"/>
      <c r="E114" s="51"/>
      <c r="F114" s="51"/>
      <c r="G114" s="58"/>
      <c r="H114" s="78"/>
    </row>
    <row r="115" spans="2:11" customFormat="1">
      <c r="B115" s="36" t="s">
        <v>73</v>
      </c>
      <c r="C115" s="35" t="s">
        <v>16</v>
      </c>
      <c r="D115" s="35" t="s">
        <v>0</v>
      </c>
      <c r="E115" s="37" t="s">
        <v>2</v>
      </c>
      <c r="F115" s="37" t="s">
        <v>3</v>
      </c>
      <c r="G115" s="37" t="s">
        <v>4</v>
      </c>
      <c r="H115" s="6"/>
    </row>
    <row r="116" spans="2:11" customFormat="1">
      <c r="B116" s="57">
        <v>45139</v>
      </c>
      <c r="C116" s="39" t="s">
        <v>97</v>
      </c>
      <c r="D116" s="55" t="s">
        <v>2150</v>
      </c>
      <c r="E116" s="41">
        <f>_xlfn.XLOOKUP(D116,'401 08-2023'!G:G,'401 08-2023'!J:J)</f>
        <v>3686.84</v>
      </c>
      <c r="F116" s="40">
        <f t="shared" ref="F116:F138" si="12">G116/0.2</f>
        <v>3072.35</v>
      </c>
      <c r="G116" s="117">
        <v>614.47</v>
      </c>
      <c r="H116" s="80"/>
      <c r="I116" s="13">
        <f>E116/1.2*0.2</f>
        <v>614.47333333333336</v>
      </c>
      <c r="J116" s="13">
        <f>G116-I116</f>
        <v>-3.3333333333303017E-3</v>
      </c>
    </row>
    <row r="117" spans="2:11" customFormat="1">
      <c r="B117" s="57">
        <v>45139</v>
      </c>
      <c r="C117" s="39" t="s">
        <v>97</v>
      </c>
      <c r="D117" s="56" t="s">
        <v>2151</v>
      </c>
      <c r="E117" s="41">
        <f>_xlfn.XLOOKUP(D117,'401 08-2023'!G:G,'401 08-2023'!J:J)</f>
        <v>3151.22</v>
      </c>
      <c r="F117" s="40">
        <f t="shared" si="12"/>
        <v>2626</v>
      </c>
      <c r="G117" s="117">
        <v>525.20000000000005</v>
      </c>
      <c r="H117" s="80"/>
      <c r="I117" s="13">
        <f>E117/1.2*0.2</f>
        <v>525.20333333333326</v>
      </c>
      <c r="J117" s="13">
        <f>G117-I117</f>
        <v>-3.3333333332166148E-3</v>
      </c>
    </row>
    <row r="118" spans="2:11" customFormat="1">
      <c r="B118" s="57">
        <v>45139</v>
      </c>
      <c r="C118" s="39" t="s">
        <v>97</v>
      </c>
      <c r="D118" s="56" t="s">
        <v>2152</v>
      </c>
      <c r="E118" s="41">
        <f>_xlfn.XLOOKUP(D118,'401 08-2023'!G:G,'401 08-2023'!J:J)</f>
        <v>57.6</v>
      </c>
      <c r="F118" s="40">
        <f t="shared" si="12"/>
        <v>47.999999999999993</v>
      </c>
      <c r="G118" s="117">
        <v>9.6</v>
      </c>
      <c r="H118" s="80"/>
      <c r="I118" s="13">
        <f t="shared" ref="I118:I138" si="13">E118/1.2*0.2</f>
        <v>9.6000000000000014</v>
      </c>
      <c r="J118" s="13">
        <f t="shared" ref="J118:J138" si="14">G118-I118</f>
        <v>0</v>
      </c>
    </row>
    <row r="119" spans="2:11" customFormat="1">
      <c r="B119" s="57">
        <v>45139</v>
      </c>
      <c r="C119" s="39" t="s">
        <v>97</v>
      </c>
      <c r="D119" s="56" t="s">
        <v>2153</v>
      </c>
      <c r="E119" s="41">
        <f>_xlfn.XLOOKUP(D119,'401 08-2023'!G:G,'401 08-2023'!J:J)</f>
        <v>57.6</v>
      </c>
      <c r="F119" s="40">
        <f t="shared" si="12"/>
        <v>47.999999999999993</v>
      </c>
      <c r="G119" s="68">
        <v>9.6</v>
      </c>
      <c r="H119" s="80"/>
      <c r="I119" s="13">
        <f t="shared" si="13"/>
        <v>9.6000000000000014</v>
      </c>
      <c r="J119" s="13">
        <f t="shared" si="14"/>
        <v>0</v>
      </c>
    </row>
    <row r="120" spans="2:11" customFormat="1">
      <c r="B120" s="57">
        <v>45145</v>
      </c>
      <c r="C120" s="39" t="s">
        <v>758</v>
      </c>
      <c r="D120" s="56" t="s">
        <v>2160</v>
      </c>
      <c r="E120" s="41">
        <f>_xlfn.XLOOKUP(D120,'401 08-2023'!G:G,'401 08-2023'!J:J)</f>
        <v>142.68</v>
      </c>
      <c r="F120" s="40">
        <f t="shared" si="12"/>
        <v>105.89999999999999</v>
      </c>
      <c r="G120" s="68">
        <v>21.18</v>
      </c>
      <c r="H120" s="80"/>
      <c r="I120" s="13">
        <f t="shared" si="13"/>
        <v>23.78</v>
      </c>
      <c r="J120" s="13">
        <f t="shared" si="14"/>
        <v>-2.6000000000000014</v>
      </c>
      <c r="K120" s="145" t="s">
        <v>1620</v>
      </c>
    </row>
    <row r="121" spans="2:11" customFormat="1">
      <c r="B121" s="57">
        <v>45146</v>
      </c>
      <c r="C121" s="39" t="s">
        <v>758</v>
      </c>
      <c r="D121" s="56" t="s">
        <v>2168</v>
      </c>
      <c r="E121" s="41">
        <f>_xlfn.XLOOKUP(D121,'401 08-2023'!G:G,'401 08-2023'!J:J)</f>
        <v>800.72</v>
      </c>
      <c r="F121" s="40">
        <f t="shared" si="12"/>
        <v>667.24999999999989</v>
      </c>
      <c r="G121" s="68">
        <v>133.44999999999999</v>
      </c>
      <c r="H121" s="80"/>
      <c r="I121" s="13">
        <f t="shared" si="13"/>
        <v>133.45333333333335</v>
      </c>
      <c r="J121" s="13">
        <f t="shared" si="14"/>
        <v>-3.3333333333587234E-3</v>
      </c>
    </row>
    <row r="122" spans="2:11" customFormat="1">
      <c r="B122" s="57">
        <v>45169</v>
      </c>
      <c r="C122" s="39" t="s">
        <v>2216</v>
      </c>
      <c r="D122" s="56" t="s">
        <v>89</v>
      </c>
      <c r="E122" s="41"/>
      <c r="F122" s="40">
        <f t="shared" si="12"/>
        <v>34.5</v>
      </c>
      <c r="G122" s="68">
        <v>6.9</v>
      </c>
      <c r="H122" s="80"/>
      <c r="I122" s="13">
        <f t="shared" si="13"/>
        <v>0</v>
      </c>
      <c r="J122" s="13">
        <f t="shared" si="14"/>
        <v>6.9</v>
      </c>
      <c r="K122" s="145" t="s">
        <v>1621</v>
      </c>
    </row>
    <row r="123" spans="2:11" customFormat="1">
      <c r="B123" s="57"/>
      <c r="C123" s="39"/>
      <c r="D123" s="56"/>
      <c r="E123" s="41"/>
      <c r="F123" s="40">
        <f t="shared" si="12"/>
        <v>0</v>
      </c>
      <c r="G123" s="68"/>
      <c r="H123" s="80"/>
      <c r="I123" s="13">
        <f t="shared" si="13"/>
        <v>0</v>
      </c>
      <c r="J123" s="13">
        <f t="shared" si="14"/>
        <v>0</v>
      </c>
    </row>
    <row r="124" spans="2:11" customFormat="1">
      <c r="B124" s="57"/>
      <c r="C124" s="39"/>
      <c r="D124" s="56"/>
      <c r="E124" s="41"/>
      <c r="F124" s="40">
        <f t="shared" si="12"/>
        <v>0</v>
      </c>
      <c r="G124" s="68"/>
      <c r="H124" s="80"/>
      <c r="I124" s="13">
        <f t="shared" si="13"/>
        <v>0</v>
      </c>
      <c r="J124" s="13">
        <f t="shared" si="14"/>
        <v>0</v>
      </c>
    </row>
    <row r="125" spans="2:11" customFormat="1">
      <c r="B125" s="57"/>
      <c r="C125" s="39"/>
      <c r="D125" s="56"/>
      <c r="E125" s="41"/>
      <c r="F125" s="40">
        <f t="shared" si="12"/>
        <v>0</v>
      </c>
      <c r="G125" s="68"/>
      <c r="H125" s="80"/>
      <c r="I125" s="13">
        <f t="shared" si="13"/>
        <v>0</v>
      </c>
      <c r="J125" s="13">
        <f t="shared" si="14"/>
        <v>0</v>
      </c>
    </row>
    <row r="126" spans="2:11" customFormat="1">
      <c r="B126" s="57"/>
      <c r="C126" s="39"/>
      <c r="D126" s="56"/>
      <c r="E126" s="41"/>
      <c r="F126" s="40">
        <f t="shared" si="12"/>
        <v>0</v>
      </c>
      <c r="G126" s="68"/>
      <c r="H126" s="80"/>
      <c r="I126" s="13">
        <f t="shared" si="13"/>
        <v>0</v>
      </c>
      <c r="J126" s="13">
        <f t="shared" si="14"/>
        <v>0</v>
      </c>
      <c r="K126" s="3"/>
    </row>
    <row r="127" spans="2:11" customFormat="1">
      <c r="B127" s="57"/>
      <c r="C127" s="39"/>
      <c r="D127" s="56"/>
      <c r="E127" s="41"/>
      <c r="F127" s="40">
        <f t="shared" si="12"/>
        <v>0</v>
      </c>
      <c r="G127" s="68"/>
      <c r="H127" s="80"/>
      <c r="I127" s="13">
        <f t="shared" si="13"/>
        <v>0</v>
      </c>
      <c r="J127" s="13">
        <f t="shared" si="14"/>
        <v>0</v>
      </c>
    </row>
    <row r="128" spans="2:11" customFormat="1">
      <c r="B128" s="57"/>
      <c r="C128" s="39"/>
      <c r="D128" s="56"/>
      <c r="E128" s="41"/>
      <c r="F128" s="40">
        <f t="shared" si="12"/>
        <v>0</v>
      </c>
      <c r="G128" s="68"/>
      <c r="H128" s="80"/>
      <c r="I128" s="13">
        <f t="shared" si="13"/>
        <v>0</v>
      </c>
      <c r="J128" s="13">
        <f t="shared" si="14"/>
        <v>0</v>
      </c>
      <c r="K128" s="3"/>
    </row>
    <row r="129" spans="2:11" customFormat="1">
      <c r="B129" s="57"/>
      <c r="C129" s="39"/>
      <c r="D129" s="56"/>
      <c r="E129" s="41"/>
      <c r="F129" s="40">
        <f t="shared" si="12"/>
        <v>0</v>
      </c>
      <c r="G129" s="68"/>
      <c r="H129" s="80"/>
      <c r="I129" s="13">
        <f t="shared" si="13"/>
        <v>0</v>
      </c>
      <c r="J129" s="13">
        <f t="shared" si="14"/>
        <v>0</v>
      </c>
      <c r="K129" s="3"/>
    </row>
    <row r="130" spans="2:11" customFormat="1">
      <c r="B130" s="57"/>
      <c r="C130" s="39"/>
      <c r="D130" s="56"/>
      <c r="E130" s="41"/>
      <c r="F130" s="40">
        <f t="shared" si="12"/>
        <v>0</v>
      </c>
      <c r="G130" s="68"/>
      <c r="H130" s="80"/>
      <c r="I130" s="13">
        <f t="shared" si="13"/>
        <v>0</v>
      </c>
      <c r="J130" s="13">
        <f t="shared" si="14"/>
        <v>0</v>
      </c>
    </row>
    <row r="131" spans="2:11" customFormat="1">
      <c r="B131" s="57"/>
      <c r="C131" s="39"/>
      <c r="D131" s="56"/>
      <c r="E131" s="41"/>
      <c r="F131" s="40">
        <f t="shared" si="12"/>
        <v>0</v>
      </c>
      <c r="G131" s="68"/>
      <c r="H131" s="80"/>
      <c r="I131" s="13">
        <f t="shared" si="13"/>
        <v>0</v>
      </c>
      <c r="J131" s="13">
        <f t="shared" si="14"/>
        <v>0</v>
      </c>
    </row>
    <row r="132" spans="2:11" customFormat="1" hidden="1" outlineLevel="1">
      <c r="B132" s="57"/>
      <c r="C132" s="39"/>
      <c r="D132" s="56"/>
      <c r="E132" s="41">
        <f>_xlfn.XLOOKUP(D132,'401 frs 07-23'!G:G,'401 frs 07-23'!J:J)</f>
        <v>0</v>
      </c>
      <c r="F132" s="40">
        <f t="shared" si="12"/>
        <v>0</v>
      </c>
      <c r="G132" s="68"/>
      <c r="H132" s="80"/>
      <c r="I132" s="13">
        <f t="shared" si="13"/>
        <v>0</v>
      </c>
      <c r="J132" s="13">
        <f t="shared" si="14"/>
        <v>0</v>
      </c>
    </row>
    <row r="133" spans="2:11" customFormat="1" hidden="1" outlineLevel="1">
      <c r="B133" s="57"/>
      <c r="C133" s="39"/>
      <c r="D133" s="56"/>
      <c r="E133" s="41">
        <f>_xlfn.XLOOKUP(D133,'401 frs 07-23'!G:G,'401 frs 07-23'!J:J)</f>
        <v>0</v>
      </c>
      <c r="F133" s="40">
        <f t="shared" si="12"/>
        <v>0</v>
      </c>
      <c r="G133" s="68"/>
      <c r="H133" s="80"/>
      <c r="I133" s="13">
        <f t="shared" si="13"/>
        <v>0</v>
      </c>
      <c r="J133" s="13">
        <f t="shared" si="14"/>
        <v>0</v>
      </c>
    </row>
    <row r="134" spans="2:11" customFormat="1" hidden="1" outlineLevel="1">
      <c r="B134" s="57"/>
      <c r="C134" s="39"/>
      <c r="D134" s="56"/>
      <c r="E134" s="41">
        <f>_xlfn.XLOOKUP(D134,'401 frs 07-23'!G:G,'401 frs 07-23'!J:J)</f>
        <v>0</v>
      </c>
      <c r="F134" s="40">
        <f t="shared" si="12"/>
        <v>0</v>
      </c>
      <c r="G134" s="68"/>
      <c r="H134" s="80"/>
      <c r="I134" s="13">
        <f>E134/1.2*0.2</f>
        <v>0</v>
      </c>
      <c r="J134" s="13">
        <f>G134-I134</f>
        <v>0</v>
      </c>
    </row>
    <row r="135" spans="2:11" customFormat="1" hidden="1" outlineLevel="1">
      <c r="B135" s="57"/>
      <c r="C135" s="39"/>
      <c r="D135" s="56"/>
      <c r="E135" s="41">
        <f>_xlfn.XLOOKUP(D135,'401 frs 07-23'!G:G,'401 frs 07-23'!J:J)</f>
        <v>0</v>
      </c>
      <c r="F135" s="40">
        <f t="shared" si="12"/>
        <v>0</v>
      </c>
      <c r="G135" s="68"/>
      <c r="H135" s="80"/>
      <c r="I135" s="13">
        <f t="shared" si="13"/>
        <v>0</v>
      </c>
      <c r="J135" s="13">
        <f t="shared" si="14"/>
        <v>0</v>
      </c>
    </row>
    <row r="136" spans="2:11" customFormat="1" hidden="1" outlineLevel="1">
      <c r="B136" s="57"/>
      <c r="C136" s="39"/>
      <c r="D136" s="56"/>
      <c r="E136" s="41">
        <f>_xlfn.XLOOKUP(D136,'401 frs 07-23'!G:G,'401 frs 07-23'!J:J)</f>
        <v>0</v>
      </c>
      <c r="F136" s="40">
        <f t="shared" si="12"/>
        <v>0</v>
      </c>
      <c r="G136" s="68"/>
      <c r="H136" s="80"/>
      <c r="I136" s="13">
        <f t="shared" si="13"/>
        <v>0</v>
      </c>
      <c r="J136" s="13">
        <f t="shared" si="14"/>
        <v>0</v>
      </c>
    </row>
    <row r="137" spans="2:11" customFormat="1" hidden="1" outlineLevel="1">
      <c r="B137" s="57"/>
      <c r="C137" s="39"/>
      <c r="D137" s="56"/>
      <c r="E137" s="41">
        <f>_xlfn.XLOOKUP(D137,'401 frs 07-23'!G:G,'401 frs 07-23'!J:J)</f>
        <v>0</v>
      </c>
      <c r="F137" s="40">
        <f t="shared" si="12"/>
        <v>0</v>
      </c>
      <c r="G137" s="68"/>
      <c r="H137" s="80"/>
      <c r="I137" s="13">
        <f t="shared" si="13"/>
        <v>0</v>
      </c>
      <c r="J137" s="13">
        <f t="shared" si="14"/>
        <v>0</v>
      </c>
    </row>
    <row r="138" spans="2:11" customFormat="1" hidden="1" outlineLevel="1">
      <c r="B138" s="57"/>
      <c r="C138" s="39"/>
      <c r="D138" s="56"/>
      <c r="E138" s="41">
        <f>_xlfn.XLOOKUP(D138,'401 frs 07-23'!G:G,'401 frs 07-23'!J:J)</f>
        <v>0</v>
      </c>
      <c r="F138" s="40">
        <f t="shared" si="12"/>
        <v>0</v>
      </c>
      <c r="G138" s="68"/>
      <c r="H138" s="80"/>
      <c r="I138" s="13">
        <f t="shared" si="13"/>
        <v>0</v>
      </c>
      <c r="J138" s="13">
        <f t="shared" si="14"/>
        <v>0</v>
      </c>
    </row>
    <row r="139" spans="2:11" customFormat="1" collapsed="1">
      <c r="B139" s="54"/>
      <c r="C139" s="35" t="s">
        <v>12</v>
      </c>
      <c r="D139" s="35"/>
      <c r="E139" s="46">
        <f>SUM(E116:E138)</f>
        <v>7896.6600000000008</v>
      </c>
      <c r="F139" s="46">
        <f>SUM(F116:F138)</f>
        <v>6602</v>
      </c>
      <c r="G139" s="46">
        <f>ROUND(SUM(G116:G138),0)</f>
        <v>1320</v>
      </c>
      <c r="H139" s="75"/>
      <c r="I139">
        <v>445660</v>
      </c>
    </row>
    <row r="140" spans="2:11" customFormat="1">
      <c r="B140" s="54"/>
      <c r="C140" s="3"/>
      <c r="D140" s="3"/>
      <c r="E140" s="51"/>
      <c r="F140" s="51"/>
      <c r="G140" s="58"/>
      <c r="H140" s="78"/>
    </row>
    <row r="141" spans="2:11" customFormat="1">
      <c r="B141" s="3" t="s">
        <v>260</v>
      </c>
      <c r="C141" s="3"/>
      <c r="D141" s="3"/>
      <c r="E141" s="6"/>
      <c r="F141" s="6"/>
      <c r="G141" s="6"/>
      <c r="H141" s="6"/>
    </row>
    <row r="142" spans="2:11" customFormat="1">
      <c r="B142" s="1"/>
      <c r="C142" s="11"/>
      <c r="D142" s="11"/>
      <c r="E142" s="15"/>
      <c r="F142" s="15"/>
      <c r="G142" s="15"/>
      <c r="H142" s="81"/>
    </row>
    <row r="143" spans="2:11" customFormat="1">
      <c r="B143" s="36" t="s">
        <v>261</v>
      </c>
      <c r="C143" s="35" t="s">
        <v>16</v>
      </c>
      <c r="D143" s="35" t="s">
        <v>0</v>
      </c>
      <c r="E143" s="37" t="s">
        <v>2</v>
      </c>
      <c r="F143" s="37" t="s">
        <v>3</v>
      </c>
      <c r="G143" s="37" t="s">
        <v>4</v>
      </c>
      <c r="H143" s="6"/>
      <c r="I143" s="6"/>
      <c r="J143" s="6"/>
    </row>
    <row r="144" spans="2:11" customFormat="1">
      <c r="B144" s="57">
        <v>45108</v>
      </c>
      <c r="C144" s="39" t="s">
        <v>542</v>
      </c>
      <c r="D144" s="55" t="s">
        <v>2031</v>
      </c>
      <c r="E144" s="41">
        <f>_xlfn.XLOOKUP(D144,'401 08-2023'!G:G,'401 08-2023'!J:J)</f>
        <v>4158</v>
      </c>
      <c r="F144" s="40">
        <f>G144/0.2</f>
        <v>3465</v>
      </c>
      <c r="G144" s="117">
        <v>693</v>
      </c>
      <c r="H144" s="80"/>
      <c r="I144" s="13">
        <f>E144/1.2*0.2</f>
        <v>693</v>
      </c>
      <c r="J144" s="13">
        <f>G144-I144</f>
        <v>0</v>
      </c>
    </row>
    <row r="145" spans="2:13" customFormat="1">
      <c r="B145" s="57">
        <v>45108</v>
      </c>
      <c r="C145" s="39" t="s">
        <v>542</v>
      </c>
      <c r="D145" s="56" t="s">
        <v>2032</v>
      </c>
      <c r="E145" s="41">
        <f>_xlfn.XLOOKUP(D145,'401 08-2023'!G:G,'401 08-2023'!J:J)</f>
        <v>1257.5999999999999</v>
      </c>
      <c r="F145" s="40">
        <f t="shared" ref="F145:F185" si="15">G145/0.2</f>
        <v>1048</v>
      </c>
      <c r="G145" s="117">
        <v>209.6</v>
      </c>
      <c r="H145" s="80"/>
      <c r="I145" s="13">
        <f t="shared" ref="I145" si="16">E145/1.2*0.2</f>
        <v>209.60000000000002</v>
      </c>
      <c r="J145" s="13">
        <f t="shared" ref="J145" si="17">G145-I145</f>
        <v>0</v>
      </c>
    </row>
    <row r="146" spans="2:13" customFormat="1">
      <c r="B146" s="57">
        <v>45108</v>
      </c>
      <c r="C146" s="39" t="s">
        <v>542</v>
      </c>
      <c r="D146" s="56" t="s">
        <v>2033</v>
      </c>
      <c r="E146" s="41">
        <f>_xlfn.XLOOKUP(D146,'401 08-2023'!G:G,'401 08-2023'!J:J)</f>
        <v>2364</v>
      </c>
      <c r="F146" s="40">
        <f t="shared" si="15"/>
        <v>1970</v>
      </c>
      <c r="G146" s="117">
        <v>394</v>
      </c>
      <c r="H146" s="80"/>
      <c r="I146" s="13">
        <f>E146/1.2*0.2</f>
        <v>394</v>
      </c>
      <c r="J146" s="13">
        <f>G146-I146</f>
        <v>0</v>
      </c>
    </row>
    <row r="147" spans="2:13" customFormat="1">
      <c r="B147" s="57">
        <v>45108</v>
      </c>
      <c r="C147" s="39" t="s">
        <v>719</v>
      </c>
      <c r="D147" s="56" t="s">
        <v>2034</v>
      </c>
      <c r="E147" s="41">
        <f>_xlfn.XLOOKUP(D147,'401 08-2023'!G:G,'401 08-2023'!J:J)</f>
        <v>1415.39</v>
      </c>
      <c r="F147" s="40">
        <f t="shared" si="15"/>
        <v>1179.5</v>
      </c>
      <c r="G147" s="117">
        <v>235.9</v>
      </c>
      <c r="H147" s="80"/>
      <c r="I147" s="13">
        <f t="shared" ref="I147:I162" si="18">E147/1.2*0.2</f>
        <v>235.89833333333337</v>
      </c>
      <c r="J147" s="13">
        <f t="shared" ref="J147:J162" si="19">G147-I147</f>
        <v>1.6666666666367291E-3</v>
      </c>
    </row>
    <row r="148" spans="2:13" customFormat="1">
      <c r="B148" s="57">
        <v>45108</v>
      </c>
      <c r="C148" s="39" t="s">
        <v>827</v>
      </c>
      <c r="D148" s="56" t="s">
        <v>2045</v>
      </c>
      <c r="E148" s="41">
        <f>_xlfn.XLOOKUP(D148,'401 08-2023'!G:G,'401 08-2023'!J:J)</f>
        <v>419.8</v>
      </c>
      <c r="F148" s="40">
        <f t="shared" si="15"/>
        <v>349.84999999999997</v>
      </c>
      <c r="G148" s="68">
        <v>69.97</v>
      </c>
      <c r="H148" s="80"/>
      <c r="I148" s="13">
        <f>E148/1.2*0.2</f>
        <v>69.966666666666683</v>
      </c>
      <c r="J148" s="13">
        <f t="shared" si="19"/>
        <v>3.3333333333160908E-3</v>
      </c>
    </row>
    <row r="149" spans="2:13" customFormat="1">
      <c r="B149" s="57">
        <v>45108</v>
      </c>
      <c r="C149" s="39" t="s">
        <v>397</v>
      </c>
      <c r="D149" s="56" t="s">
        <v>2047</v>
      </c>
      <c r="E149" s="41">
        <f>_xlfn.XLOOKUP(D149,'401 08-2023'!G:G,'401 08-2023'!J:J)</f>
        <v>10032</v>
      </c>
      <c r="F149" s="40">
        <f t="shared" si="15"/>
        <v>8360</v>
      </c>
      <c r="G149" s="68">
        <v>1672</v>
      </c>
      <c r="H149" s="80"/>
      <c r="I149" s="13">
        <f t="shared" si="18"/>
        <v>1672</v>
      </c>
      <c r="J149" s="13">
        <f t="shared" si="19"/>
        <v>0</v>
      </c>
      <c r="K149" s="145"/>
    </row>
    <row r="150" spans="2:13" customFormat="1">
      <c r="B150" s="57">
        <v>45111</v>
      </c>
      <c r="C150" s="39" t="s">
        <v>395</v>
      </c>
      <c r="D150" s="56" t="s">
        <v>2083</v>
      </c>
      <c r="E150" s="41">
        <f>_xlfn.XLOOKUP(D150,'401 08-2023'!G:G,'401 08-2023'!J:J)</f>
        <v>3330.29</v>
      </c>
      <c r="F150" s="40">
        <f t="shared" si="15"/>
        <v>2775.2499999999995</v>
      </c>
      <c r="G150" s="68">
        <v>555.04999999999995</v>
      </c>
      <c r="H150" s="80"/>
      <c r="I150" s="13">
        <f t="shared" si="18"/>
        <v>555.0483333333334</v>
      </c>
      <c r="J150" s="13">
        <f t="shared" si="19"/>
        <v>1.666666666551464E-3</v>
      </c>
      <c r="K150" s="145"/>
      <c r="M150" s="1"/>
    </row>
    <row r="151" spans="2:13" customFormat="1">
      <c r="B151" s="57">
        <v>45127</v>
      </c>
      <c r="C151" s="39" t="s">
        <v>719</v>
      </c>
      <c r="D151" s="56" t="s">
        <v>2094</v>
      </c>
      <c r="E151" s="41">
        <f>_xlfn.XLOOKUP(D151,'401 08-2023'!G:G,'401 08-2023'!J:J)</f>
        <v>1415.39</v>
      </c>
      <c r="F151" s="40">
        <f t="shared" si="15"/>
        <v>1179.5</v>
      </c>
      <c r="G151" s="68">
        <v>235.9</v>
      </c>
      <c r="H151" s="80"/>
      <c r="I151" s="13">
        <f t="shared" si="18"/>
        <v>235.89833333333337</v>
      </c>
      <c r="J151" s="13">
        <f t="shared" si="19"/>
        <v>1.6666666666367291E-3</v>
      </c>
      <c r="K151" s="145"/>
      <c r="M151" s="1"/>
    </row>
    <row r="152" spans="2:13" customFormat="1">
      <c r="B152" s="57">
        <v>45127</v>
      </c>
      <c r="C152" s="39" t="s">
        <v>394</v>
      </c>
      <c r="D152" s="56" t="s">
        <v>2095</v>
      </c>
      <c r="E152" s="41">
        <f>_xlfn.XLOOKUP(D152,'401 08-2023'!G:G,'401 08-2023'!J:J)</f>
        <v>99.18</v>
      </c>
      <c r="F152" s="40">
        <f t="shared" si="15"/>
        <v>45.05</v>
      </c>
      <c r="G152" s="68">
        <v>9.01</v>
      </c>
      <c r="H152" s="80"/>
      <c r="I152" s="13">
        <f t="shared" si="18"/>
        <v>16.53</v>
      </c>
      <c r="J152" s="13">
        <f t="shared" si="19"/>
        <v>-7.5200000000000014</v>
      </c>
      <c r="K152" s="145" t="s">
        <v>2108</v>
      </c>
    </row>
    <row r="153" spans="2:13" customFormat="1">
      <c r="B153" s="57">
        <v>45139</v>
      </c>
      <c r="C153" s="39" t="s">
        <v>542</v>
      </c>
      <c r="D153" s="56" t="s">
        <v>2114</v>
      </c>
      <c r="E153" s="41">
        <f>_xlfn.XLOOKUP(D153,'401 08-2023'!G:G,'401 08-2023'!J:J)</f>
        <v>4158</v>
      </c>
      <c r="F153" s="40">
        <f t="shared" si="15"/>
        <v>3465</v>
      </c>
      <c r="G153" s="68">
        <v>693</v>
      </c>
      <c r="H153" s="80"/>
      <c r="I153" s="13">
        <f t="shared" si="18"/>
        <v>693</v>
      </c>
      <c r="J153" s="13">
        <f t="shared" si="19"/>
        <v>0</v>
      </c>
      <c r="K153" s="145"/>
    </row>
    <row r="154" spans="2:13" customFormat="1">
      <c r="B154" s="57">
        <v>45139</v>
      </c>
      <c r="C154" s="39" t="s">
        <v>542</v>
      </c>
      <c r="D154" s="56" t="s">
        <v>2115</v>
      </c>
      <c r="E154" s="41">
        <f>_xlfn.XLOOKUP(D154,'401 08-2023'!G:G,'401 08-2023'!J:J)</f>
        <v>2268</v>
      </c>
      <c r="F154" s="40">
        <f t="shared" si="15"/>
        <v>1890</v>
      </c>
      <c r="G154" s="68">
        <v>378</v>
      </c>
      <c r="H154" s="80"/>
      <c r="I154" s="13">
        <f t="shared" si="18"/>
        <v>378</v>
      </c>
      <c r="J154" s="13">
        <f t="shared" si="19"/>
        <v>0</v>
      </c>
    </row>
    <row r="155" spans="2:13" customFormat="1">
      <c r="B155" s="57">
        <v>45139</v>
      </c>
      <c r="C155" s="39" t="s">
        <v>720</v>
      </c>
      <c r="D155" s="56" t="s">
        <v>2118</v>
      </c>
      <c r="E155" s="41">
        <f>_xlfn.XLOOKUP(D155,'401 08-2023'!G:G,'401 08-2023'!J:J)</f>
        <v>266.39999999999998</v>
      </c>
      <c r="F155" s="40">
        <f t="shared" si="15"/>
        <v>221.99999999999997</v>
      </c>
      <c r="G155" s="68">
        <v>44.4</v>
      </c>
      <c r="H155" s="80"/>
      <c r="I155" s="13">
        <f t="shared" si="18"/>
        <v>44.400000000000006</v>
      </c>
      <c r="J155" s="13">
        <f t="shared" si="19"/>
        <v>0</v>
      </c>
      <c r="K155" s="145" t="s">
        <v>2108</v>
      </c>
    </row>
    <row r="156" spans="2:13" customFormat="1">
      <c r="B156" s="57">
        <v>45139</v>
      </c>
      <c r="C156" s="39" t="s">
        <v>397</v>
      </c>
      <c r="D156" s="56" t="s">
        <v>2119</v>
      </c>
      <c r="E156" s="41">
        <f>_xlfn.XLOOKUP(D156,'401 08-2023'!G:G,'401 08-2023'!J:J)</f>
        <v>8664</v>
      </c>
      <c r="F156" s="40">
        <f t="shared" si="15"/>
        <v>7220</v>
      </c>
      <c r="G156" s="68">
        <v>1444</v>
      </c>
      <c r="H156" s="80"/>
      <c r="I156" s="13">
        <f t="shared" si="18"/>
        <v>1444</v>
      </c>
      <c r="J156" s="13">
        <f t="shared" si="19"/>
        <v>0</v>
      </c>
    </row>
    <row r="157" spans="2:13" customFormat="1">
      <c r="B157" s="57">
        <v>45139</v>
      </c>
      <c r="C157" s="39" t="s">
        <v>474</v>
      </c>
      <c r="D157" s="56" t="s">
        <v>2120</v>
      </c>
      <c r="E157" s="41">
        <f>_xlfn.XLOOKUP(D157,'401 08-2023'!G:G,'401 08-2023'!J:J)</f>
        <v>76.33</v>
      </c>
      <c r="F157" s="40">
        <f t="shared" si="15"/>
        <v>63.6</v>
      </c>
      <c r="G157" s="68">
        <v>12.72</v>
      </c>
      <c r="H157" s="80"/>
      <c r="I157" s="13">
        <f t="shared" si="18"/>
        <v>12.721666666666668</v>
      </c>
      <c r="J157" s="13">
        <f t="shared" si="19"/>
        <v>-1.6666666666669272E-3</v>
      </c>
    </row>
    <row r="158" spans="2:13" customFormat="1">
      <c r="B158" s="57">
        <v>45139</v>
      </c>
      <c r="C158" s="39" t="s">
        <v>394</v>
      </c>
      <c r="D158" s="56" t="s">
        <v>2124</v>
      </c>
      <c r="E158" s="41">
        <f>_xlfn.XLOOKUP(D158,'401 08-2023'!G:G,'401 08-2023'!J:J)</f>
        <v>177.65</v>
      </c>
      <c r="F158" s="40">
        <f t="shared" si="15"/>
        <v>54.85</v>
      </c>
      <c r="G158" s="68">
        <v>10.97</v>
      </c>
      <c r="H158" s="80"/>
      <c r="I158" s="13">
        <f t="shared" si="18"/>
        <v>29.608333333333338</v>
      </c>
      <c r="J158" s="13">
        <f t="shared" si="19"/>
        <v>-18.638333333333335</v>
      </c>
      <c r="K158" s="145" t="s">
        <v>2108</v>
      </c>
    </row>
    <row r="159" spans="2:13" customFormat="1">
      <c r="B159" s="57">
        <v>45139</v>
      </c>
      <c r="C159" s="39" t="s">
        <v>2128</v>
      </c>
      <c r="D159" s="56" t="s">
        <v>2129</v>
      </c>
      <c r="E159" s="41">
        <f>_xlfn.XLOOKUP(D159,'401 08-2023'!G:G,'401 08-2023'!J:J)</f>
        <v>1044</v>
      </c>
      <c r="F159" s="40">
        <f t="shared" si="15"/>
        <v>870</v>
      </c>
      <c r="G159" s="68">
        <v>174</v>
      </c>
      <c r="H159" s="80"/>
      <c r="I159" s="13">
        <f t="shared" si="18"/>
        <v>174</v>
      </c>
      <c r="J159" s="13">
        <f t="shared" si="19"/>
        <v>0</v>
      </c>
    </row>
    <row r="160" spans="2:13" customFormat="1">
      <c r="B160" s="57">
        <v>45139</v>
      </c>
      <c r="C160" s="39" t="s">
        <v>496</v>
      </c>
      <c r="D160" s="56" t="s">
        <v>2140</v>
      </c>
      <c r="E160" s="41">
        <f>_xlfn.XLOOKUP(D160,'401 08-2023'!G:G,'401 08-2023'!J:J)</f>
        <v>360</v>
      </c>
      <c r="F160" s="40">
        <f t="shared" si="15"/>
        <v>300</v>
      </c>
      <c r="G160" s="68">
        <v>60</v>
      </c>
      <c r="H160" s="80"/>
      <c r="I160" s="13">
        <f t="shared" si="18"/>
        <v>60</v>
      </c>
      <c r="J160" s="13">
        <f t="shared" si="19"/>
        <v>0</v>
      </c>
    </row>
    <row r="161" spans="2:11" customFormat="1">
      <c r="B161" s="57">
        <v>45139</v>
      </c>
      <c r="C161" s="39" t="s">
        <v>533</v>
      </c>
      <c r="D161" s="56" t="s">
        <v>2141</v>
      </c>
      <c r="E161" s="41">
        <f>_xlfn.XLOOKUP(D161,'401 08-2023'!G:G,'401 08-2023'!J:J)</f>
        <v>1489.38</v>
      </c>
      <c r="F161" s="40">
        <f t="shared" si="15"/>
        <v>1202.6999999999998</v>
      </c>
      <c r="G161" s="68">
        <v>240.54</v>
      </c>
      <c r="H161" s="80"/>
      <c r="I161" s="13">
        <f t="shared" si="18"/>
        <v>248.23000000000002</v>
      </c>
      <c r="J161" s="13">
        <f t="shared" si="19"/>
        <v>-7.6900000000000261</v>
      </c>
      <c r="K161" s="145" t="s">
        <v>2108</v>
      </c>
    </row>
    <row r="162" spans="2:11" customFormat="1">
      <c r="B162" s="57">
        <v>45139</v>
      </c>
      <c r="C162" s="39" t="s">
        <v>979</v>
      </c>
      <c r="D162" s="56" t="s">
        <v>2142</v>
      </c>
      <c r="E162" s="41">
        <f>_xlfn.XLOOKUP(D162,'401 08-2023'!G:G,'401 08-2023'!J:J)</f>
        <v>2039.04</v>
      </c>
      <c r="F162" s="40">
        <f t="shared" si="15"/>
        <v>1699.1999999999998</v>
      </c>
      <c r="G162" s="68">
        <v>339.84</v>
      </c>
      <c r="H162" s="80"/>
      <c r="I162" s="13">
        <f t="shared" si="18"/>
        <v>339.84000000000003</v>
      </c>
      <c r="J162" s="13">
        <f t="shared" si="19"/>
        <v>0</v>
      </c>
      <c r="K162" s="145"/>
    </row>
    <row r="163" spans="2:11" customFormat="1">
      <c r="B163" s="57">
        <v>45139</v>
      </c>
      <c r="C163" s="39" t="s">
        <v>979</v>
      </c>
      <c r="D163" s="56" t="s">
        <v>2143</v>
      </c>
      <c r="E163" s="41">
        <f>_xlfn.XLOOKUP(D163,'401 08-2023'!G:G,'401 08-2023'!J:J)</f>
        <v>8400.8700000000008</v>
      </c>
      <c r="F163" s="40">
        <f t="shared" si="15"/>
        <v>409.29999999999995</v>
      </c>
      <c r="G163" s="68">
        <v>81.86</v>
      </c>
      <c r="H163" s="80"/>
      <c r="I163" s="13">
        <f>E163/1.2*0.2</f>
        <v>1400.1450000000004</v>
      </c>
      <c r="J163" s="13">
        <f>G163-I163</f>
        <v>-1318.2850000000005</v>
      </c>
      <c r="K163" s="145" t="s">
        <v>2021</v>
      </c>
    </row>
    <row r="164" spans="2:11" customFormat="1">
      <c r="B164" s="57">
        <v>45139</v>
      </c>
      <c r="C164" s="39" t="s">
        <v>658</v>
      </c>
      <c r="D164" s="56" t="s">
        <v>2148</v>
      </c>
      <c r="E164" s="41">
        <f>_xlfn.XLOOKUP(D164,'401 08-2023'!G:G,'401 08-2023'!J:J)</f>
        <v>4200</v>
      </c>
      <c r="F164" s="40">
        <f t="shared" si="15"/>
        <v>3500</v>
      </c>
      <c r="G164" s="68">
        <v>700</v>
      </c>
      <c r="H164" s="80"/>
      <c r="I164" s="13">
        <f t="shared" ref="I164:I203" si="20">E164/1.2*0.2</f>
        <v>700</v>
      </c>
      <c r="J164" s="13">
        <f t="shared" ref="J164:J203" si="21">G164-I164</f>
        <v>0</v>
      </c>
    </row>
    <row r="165" spans="2:11" customFormat="1">
      <c r="B165" s="57">
        <v>45139</v>
      </c>
      <c r="C165" s="39" t="s">
        <v>658</v>
      </c>
      <c r="D165" s="56" t="s">
        <v>2149</v>
      </c>
      <c r="E165" s="41">
        <f>_xlfn.XLOOKUP(D165,'401 08-2023'!G:G,'401 08-2023'!J:J)</f>
        <v>7003.2</v>
      </c>
      <c r="F165" s="40">
        <f t="shared" si="15"/>
        <v>5836</v>
      </c>
      <c r="G165" s="68">
        <v>1167.2</v>
      </c>
      <c r="H165" s="80"/>
      <c r="I165" s="13">
        <f t="shared" si="20"/>
        <v>1167.2</v>
      </c>
      <c r="J165" s="13">
        <f t="shared" si="21"/>
        <v>0</v>
      </c>
    </row>
    <row r="166" spans="2:11" customFormat="1">
      <c r="B166" s="57">
        <v>45139</v>
      </c>
      <c r="C166" s="39" t="s">
        <v>533</v>
      </c>
      <c r="D166" s="56" t="s">
        <v>2154</v>
      </c>
      <c r="E166" s="41">
        <f>_xlfn.XLOOKUP(D166,'401 08-2023'!G:G,'401 08-2023'!J:J)</f>
        <v>47.76</v>
      </c>
      <c r="F166" s="40">
        <f t="shared" si="15"/>
        <v>39.799999999999997</v>
      </c>
      <c r="G166" s="68">
        <v>7.96</v>
      </c>
      <c r="H166" s="80"/>
      <c r="I166" s="13">
        <f t="shared" si="20"/>
        <v>7.96</v>
      </c>
      <c r="J166" s="13">
        <f t="shared" si="21"/>
        <v>0</v>
      </c>
    </row>
    <row r="167" spans="2:11" customFormat="1">
      <c r="B167" s="57">
        <v>45145</v>
      </c>
      <c r="C167" s="39" t="s">
        <v>815</v>
      </c>
      <c r="D167" s="56" t="s">
        <v>2161</v>
      </c>
      <c r="E167" s="41">
        <f>_xlfn.XLOOKUP(D167,'401 08-2023'!G:G,'401 08-2023'!J:J)</f>
        <v>84</v>
      </c>
      <c r="F167" s="40">
        <f t="shared" si="15"/>
        <v>70</v>
      </c>
      <c r="G167" s="68">
        <v>14</v>
      </c>
      <c r="H167" s="80"/>
      <c r="I167" s="13">
        <f t="shared" si="20"/>
        <v>14</v>
      </c>
      <c r="J167" s="13">
        <f t="shared" si="21"/>
        <v>0</v>
      </c>
    </row>
    <row r="168" spans="2:11" customFormat="1">
      <c r="B168" s="153">
        <v>45145</v>
      </c>
      <c r="C168" s="87" t="s">
        <v>815</v>
      </c>
      <c r="D168" s="97" t="s">
        <v>2162</v>
      </c>
      <c r="E168" s="41">
        <f>_xlfn.XLOOKUP(D168,'401 08-2023'!G:G,'401 08-2023'!J:J)</f>
        <v>84</v>
      </c>
      <c r="F168" s="40">
        <f t="shared" si="15"/>
        <v>70</v>
      </c>
      <c r="G168" s="91">
        <v>14</v>
      </c>
      <c r="H168" s="82"/>
      <c r="I168" s="13">
        <f t="shared" si="20"/>
        <v>14</v>
      </c>
      <c r="J168" s="13">
        <f t="shared" si="21"/>
        <v>0</v>
      </c>
      <c r="K168" s="13"/>
    </row>
    <row r="169" spans="2:11" customFormat="1">
      <c r="B169" s="153">
        <v>45145</v>
      </c>
      <c r="C169" s="87" t="s">
        <v>815</v>
      </c>
      <c r="D169" s="97" t="s">
        <v>2163</v>
      </c>
      <c r="E169" s="41">
        <f>_xlfn.XLOOKUP(D169,'401 08-2023'!G:G,'401 08-2023'!J:J)</f>
        <v>84</v>
      </c>
      <c r="F169" s="40">
        <f t="shared" si="15"/>
        <v>70</v>
      </c>
      <c r="G169" s="91">
        <v>14</v>
      </c>
      <c r="H169" s="82"/>
      <c r="I169" s="13">
        <f t="shared" si="20"/>
        <v>14</v>
      </c>
      <c r="J169" s="13">
        <f t="shared" si="21"/>
        <v>0</v>
      </c>
      <c r="K169" s="145"/>
    </row>
    <row r="170" spans="2:11" customFormat="1">
      <c r="B170" s="153">
        <v>45145</v>
      </c>
      <c r="C170" s="87" t="s">
        <v>815</v>
      </c>
      <c r="D170" s="97" t="s">
        <v>2164</v>
      </c>
      <c r="E170" s="41">
        <f>_xlfn.XLOOKUP(D170,'401 08-2023'!G:G,'401 08-2023'!J:J)</f>
        <v>84</v>
      </c>
      <c r="F170" s="40">
        <f t="shared" si="15"/>
        <v>70</v>
      </c>
      <c r="G170" s="91">
        <v>14</v>
      </c>
      <c r="H170" s="82"/>
      <c r="I170" s="13">
        <f t="shared" si="20"/>
        <v>14</v>
      </c>
      <c r="J170" s="13">
        <f t="shared" si="21"/>
        <v>0</v>
      </c>
      <c r="K170" s="13"/>
    </row>
    <row r="171" spans="2:11" customFormat="1">
      <c r="B171" s="153">
        <v>45145</v>
      </c>
      <c r="C171" s="87" t="s">
        <v>815</v>
      </c>
      <c r="D171" s="97" t="s">
        <v>2165</v>
      </c>
      <c r="E171" s="41">
        <f>_xlfn.XLOOKUP(D171,'401 08-2023'!G:G,'401 08-2023'!J:J)</f>
        <v>336</v>
      </c>
      <c r="F171" s="40">
        <f t="shared" si="15"/>
        <v>280</v>
      </c>
      <c r="G171" s="91">
        <v>56</v>
      </c>
      <c r="H171" s="82"/>
      <c r="I171" s="13">
        <f t="shared" si="20"/>
        <v>56</v>
      </c>
      <c r="J171" s="13">
        <f t="shared" si="21"/>
        <v>0</v>
      </c>
      <c r="K171" s="13"/>
    </row>
    <row r="172" spans="2:11" customFormat="1">
      <c r="B172" s="153">
        <v>45145</v>
      </c>
      <c r="C172" s="87" t="s">
        <v>815</v>
      </c>
      <c r="D172" s="97" t="s">
        <v>2166</v>
      </c>
      <c r="E172" s="41">
        <f>_xlfn.XLOOKUP(D172,'401 08-2023'!G:G,'401 08-2023'!J:J)</f>
        <v>84</v>
      </c>
      <c r="F172" s="40">
        <f t="shared" si="15"/>
        <v>70</v>
      </c>
      <c r="G172" s="91">
        <v>14</v>
      </c>
      <c r="H172" s="82"/>
      <c r="I172" s="13">
        <f t="shared" si="20"/>
        <v>14</v>
      </c>
      <c r="J172" s="13">
        <f t="shared" si="21"/>
        <v>0</v>
      </c>
    </row>
    <row r="173" spans="2:11" customFormat="1">
      <c r="B173" s="153">
        <v>45146</v>
      </c>
      <c r="C173" s="87" t="s">
        <v>505</v>
      </c>
      <c r="D173" s="97" t="s">
        <v>2167</v>
      </c>
      <c r="E173" s="41">
        <f>_xlfn.XLOOKUP(D173,'401 08-2023'!G:G,'401 08-2023'!J:J)</f>
        <v>206.1</v>
      </c>
      <c r="F173" s="40">
        <f t="shared" si="15"/>
        <v>171.75</v>
      </c>
      <c r="G173" s="91">
        <v>34.35</v>
      </c>
      <c r="H173" s="82"/>
      <c r="I173" s="13">
        <f t="shared" si="20"/>
        <v>34.35</v>
      </c>
      <c r="J173" s="13">
        <f t="shared" si="21"/>
        <v>0</v>
      </c>
      <c r="K173" s="13"/>
    </row>
    <row r="174" spans="2:11" customFormat="1">
      <c r="B174" s="153">
        <v>45148</v>
      </c>
      <c r="C174" s="87" t="s">
        <v>394</v>
      </c>
      <c r="D174" s="97" t="s">
        <v>2169</v>
      </c>
      <c r="E174" s="41">
        <f>_xlfn.XLOOKUP(D174,'401 08-2023'!G:G,'401 08-2023'!J:J)</f>
        <v>58.33</v>
      </c>
      <c r="F174" s="40">
        <f t="shared" si="15"/>
        <v>26.499999999999996</v>
      </c>
      <c r="G174" s="91">
        <v>5.3</v>
      </c>
      <c r="H174" s="82"/>
      <c r="I174" s="13">
        <f t="shared" si="20"/>
        <v>9.7216666666666676</v>
      </c>
      <c r="J174" s="13">
        <f t="shared" si="21"/>
        <v>-4.4216666666666677</v>
      </c>
      <c r="K174" s="145" t="s">
        <v>2108</v>
      </c>
    </row>
    <row r="175" spans="2:11" customFormat="1">
      <c r="B175" s="153">
        <v>45158</v>
      </c>
      <c r="C175" s="87" t="s">
        <v>719</v>
      </c>
      <c r="D175" s="97" t="s">
        <v>2173</v>
      </c>
      <c r="E175" s="41">
        <f>_xlfn.XLOOKUP(D175,'401 08-2023'!G:G,'401 08-2023'!J:J)</f>
        <v>1415.39</v>
      </c>
      <c r="F175" s="40">
        <f t="shared" si="15"/>
        <v>1179.5</v>
      </c>
      <c r="G175" s="91">
        <v>235.9</v>
      </c>
      <c r="H175" s="82"/>
      <c r="I175" s="13">
        <f t="shared" si="20"/>
        <v>235.89833333333337</v>
      </c>
      <c r="J175" s="13">
        <f t="shared" si="21"/>
        <v>1.6666666666367291E-3</v>
      </c>
      <c r="K175" s="13"/>
    </row>
    <row r="176" spans="2:11" customFormat="1">
      <c r="B176" s="153"/>
      <c r="C176" s="87"/>
      <c r="D176" s="97"/>
      <c r="E176" s="41"/>
      <c r="F176" s="40">
        <f t="shared" si="15"/>
        <v>0</v>
      </c>
      <c r="G176" s="91"/>
      <c r="H176" s="82"/>
      <c r="I176" s="13">
        <f t="shared" si="20"/>
        <v>0</v>
      </c>
      <c r="J176" s="13">
        <f t="shared" si="21"/>
        <v>0</v>
      </c>
      <c r="K176" s="13"/>
    </row>
    <row r="177" spans="2:11" customFormat="1">
      <c r="B177" s="153"/>
      <c r="C177" s="87"/>
      <c r="D177" s="97"/>
      <c r="E177" s="41"/>
      <c r="F177" s="40">
        <f t="shared" si="15"/>
        <v>0</v>
      </c>
      <c r="G177" s="91"/>
      <c r="H177" s="82"/>
      <c r="I177" s="13">
        <f t="shared" si="20"/>
        <v>0</v>
      </c>
      <c r="J177" s="13">
        <f t="shared" si="21"/>
        <v>0</v>
      </c>
      <c r="K177" s="145"/>
    </row>
    <row r="178" spans="2:11" customFormat="1">
      <c r="B178" s="57"/>
      <c r="C178" s="39"/>
      <c r="D178" s="56"/>
      <c r="E178" s="41"/>
      <c r="F178" s="40">
        <f>G178/0.2</f>
        <v>0</v>
      </c>
      <c r="G178" s="117"/>
      <c r="H178" s="82"/>
      <c r="I178" s="13">
        <f t="shared" si="20"/>
        <v>0</v>
      </c>
      <c r="J178" s="13">
        <f t="shared" si="21"/>
        <v>0</v>
      </c>
      <c r="K178" s="13"/>
    </row>
    <row r="179" spans="2:11" customFormat="1">
      <c r="B179" s="153"/>
      <c r="C179" s="87"/>
      <c r="D179" s="97"/>
      <c r="E179" s="41"/>
      <c r="F179" s="40">
        <f t="shared" si="15"/>
        <v>0</v>
      </c>
      <c r="G179" s="91"/>
      <c r="H179" s="82"/>
      <c r="I179" s="13">
        <f t="shared" si="20"/>
        <v>0</v>
      </c>
      <c r="J179" s="13">
        <f t="shared" si="21"/>
        <v>0</v>
      </c>
      <c r="K179" s="145"/>
    </row>
    <row r="180" spans="2:11" customFormat="1">
      <c r="B180" s="153"/>
      <c r="C180" s="87"/>
      <c r="D180" s="97"/>
      <c r="E180" s="41"/>
      <c r="F180" s="40">
        <f t="shared" si="15"/>
        <v>0</v>
      </c>
      <c r="G180" s="91"/>
      <c r="H180" s="82"/>
      <c r="I180" s="13">
        <f t="shared" si="20"/>
        <v>0</v>
      </c>
      <c r="J180" s="13">
        <f t="shared" si="21"/>
        <v>0</v>
      </c>
    </row>
    <row r="181" spans="2:11" customFormat="1">
      <c r="B181" s="153"/>
      <c r="C181" s="87"/>
      <c r="D181" s="97"/>
      <c r="E181" s="41"/>
      <c r="F181" s="40">
        <f t="shared" si="15"/>
        <v>0</v>
      </c>
      <c r="G181" s="91"/>
      <c r="H181" s="82"/>
      <c r="I181" s="13">
        <f t="shared" si="20"/>
        <v>0</v>
      </c>
      <c r="J181" s="13">
        <f t="shared" si="21"/>
        <v>0</v>
      </c>
    </row>
    <row r="182" spans="2:11" customFormat="1" outlineLevel="1">
      <c r="B182" s="153"/>
      <c r="C182" s="87"/>
      <c r="D182" s="97"/>
      <c r="E182" s="41">
        <f>_xlfn.XLOOKUP(D182,'401 05-2023'!G:G,'401 05-2023'!J:J)</f>
        <v>0</v>
      </c>
      <c r="F182" s="40">
        <f t="shared" si="15"/>
        <v>0</v>
      </c>
      <c r="G182" s="91"/>
      <c r="H182" s="82"/>
      <c r="I182" s="13">
        <f t="shared" si="20"/>
        <v>0</v>
      </c>
      <c r="J182" s="13">
        <f t="shared" si="21"/>
        <v>0</v>
      </c>
      <c r="K182" s="13"/>
    </row>
    <row r="183" spans="2:11" customFormat="1" outlineLevel="1">
      <c r="B183" s="153"/>
      <c r="C183" s="87"/>
      <c r="D183" s="98"/>
      <c r="E183" s="41">
        <f>_xlfn.XLOOKUP(D183,'401 05-2023'!G:G,'401 05-2023'!J:J)</f>
        <v>0</v>
      </c>
      <c r="F183" s="40">
        <f t="shared" si="15"/>
        <v>0</v>
      </c>
      <c r="G183" s="91"/>
      <c r="H183" s="83"/>
      <c r="I183" s="13">
        <f t="shared" si="20"/>
        <v>0</v>
      </c>
      <c r="J183" s="13">
        <f t="shared" si="21"/>
        <v>0</v>
      </c>
    </row>
    <row r="184" spans="2:11" customFormat="1" outlineLevel="1">
      <c r="B184" s="153"/>
      <c r="C184" s="87"/>
      <c r="D184" s="105"/>
      <c r="E184" s="41">
        <f>_xlfn.XLOOKUP(D184,'401 05-2023'!G:G,'401 05-2023'!J:J)</f>
        <v>0</v>
      </c>
      <c r="F184" s="40">
        <f t="shared" si="15"/>
        <v>0</v>
      </c>
      <c r="G184" s="91"/>
      <c r="H184" s="83"/>
      <c r="I184" s="13">
        <f t="shared" si="20"/>
        <v>0</v>
      </c>
      <c r="J184" s="13">
        <f t="shared" si="21"/>
        <v>0</v>
      </c>
    </row>
    <row r="185" spans="2:11" customFormat="1" outlineLevel="1">
      <c r="B185" s="153"/>
      <c r="C185" s="87"/>
      <c r="D185" s="96"/>
      <c r="E185" s="41">
        <f>_xlfn.XLOOKUP(D185,'401 05-2023'!G:G,'401 05-2023'!J:J)</f>
        <v>0</v>
      </c>
      <c r="F185" s="40">
        <f t="shared" si="15"/>
        <v>0</v>
      </c>
      <c r="G185" s="91"/>
      <c r="H185" s="83"/>
      <c r="I185" s="13">
        <f t="shared" si="20"/>
        <v>0</v>
      </c>
      <c r="J185" s="13">
        <f t="shared" si="21"/>
        <v>0</v>
      </c>
      <c r="K185" s="13"/>
    </row>
    <row r="186" spans="2:11" customFormat="1" hidden="1" outlineLevel="1">
      <c r="B186" s="153"/>
      <c r="C186" s="105"/>
      <c r="D186" s="89"/>
      <c r="E186" s="41"/>
      <c r="F186" s="40"/>
      <c r="G186" s="91"/>
      <c r="H186" s="83"/>
      <c r="I186" s="13">
        <f t="shared" si="20"/>
        <v>0</v>
      </c>
      <c r="J186" s="13">
        <f t="shared" si="21"/>
        <v>0</v>
      </c>
      <c r="K186" s="13"/>
    </row>
    <row r="187" spans="2:11" customFormat="1" hidden="1" outlineLevel="1">
      <c r="B187" s="153"/>
      <c r="C187" s="105"/>
      <c r="D187" s="105"/>
      <c r="E187" s="41"/>
      <c r="F187" s="40"/>
      <c r="G187" s="91"/>
      <c r="H187" s="83"/>
      <c r="I187" s="13">
        <f t="shared" si="20"/>
        <v>0</v>
      </c>
      <c r="J187" s="13">
        <f t="shared" si="21"/>
        <v>0</v>
      </c>
      <c r="K187" s="13"/>
    </row>
    <row r="188" spans="2:11" customFormat="1" hidden="1" outlineLevel="1">
      <c r="B188" s="153"/>
      <c r="C188" s="96"/>
      <c r="D188" s="105"/>
      <c r="E188" s="41"/>
      <c r="F188" s="40"/>
      <c r="G188" s="91"/>
      <c r="H188" s="83"/>
      <c r="I188" s="13">
        <f t="shared" si="20"/>
        <v>0</v>
      </c>
      <c r="J188" s="13">
        <f t="shared" si="21"/>
        <v>0</v>
      </c>
      <c r="K188" s="13"/>
    </row>
    <row r="189" spans="2:11" customFormat="1" hidden="1" outlineLevel="1">
      <c r="B189" s="153"/>
      <c r="C189" s="105"/>
      <c r="D189" s="105"/>
      <c r="E189" s="41"/>
      <c r="F189" s="40"/>
      <c r="G189" s="91"/>
      <c r="H189" s="83"/>
      <c r="I189" s="13">
        <f t="shared" si="20"/>
        <v>0</v>
      </c>
      <c r="J189" s="13">
        <f t="shared" si="21"/>
        <v>0</v>
      </c>
      <c r="K189" s="13"/>
    </row>
    <row r="190" spans="2:11" customFormat="1" hidden="1" outlineLevel="1">
      <c r="B190" s="154"/>
      <c r="C190" s="96"/>
      <c r="D190" s="95"/>
      <c r="E190" s="41"/>
      <c r="F190" s="40"/>
      <c r="G190" s="91"/>
      <c r="H190" s="83"/>
      <c r="I190" s="13">
        <f t="shared" si="20"/>
        <v>0</v>
      </c>
      <c r="J190" s="13">
        <f t="shared" si="21"/>
        <v>0</v>
      </c>
      <c r="K190" s="13"/>
    </row>
    <row r="191" spans="2:11" customFormat="1" hidden="1" outlineLevel="1">
      <c r="B191" s="98"/>
      <c r="C191" s="105"/>
      <c r="D191" s="105"/>
      <c r="E191" s="41"/>
      <c r="F191" s="40"/>
      <c r="G191" s="91"/>
      <c r="H191" s="83"/>
      <c r="I191" s="13">
        <f t="shared" si="20"/>
        <v>0</v>
      </c>
      <c r="J191" s="13">
        <f t="shared" si="21"/>
        <v>0</v>
      </c>
    </row>
    <row r="192" spans="2:11" customFormat="1" hidden="1" outlineLevel="1">
      <c r="B192" s="98"/>
      <c r="C192" s="96"/>
      <c r="D192" s="95"/>
      <c r="E192" s="41"/>
      <c r="F192" s="40"/>
      <c r="G192" s="91"/>
      <c r="H192" s="84"/>
      <c r="I192" s="13">
        <f t="shared" si="20"/>
        <v>0</v>
      </c>
      <c r="J192" s="13">
        <f t="shared" si="21"/>
        <v>0</v>
      </c>
    </row>
    <row r="193" spans="2:11" customFormat="1" hidden="1" outlineLevel="1">
      <c r="B193" s="98"/>
      <c r="C193" s="96"/>
      <c r="D193" s="95"/>
      <c r="E193" s="41"/>
      <c r="F193" s="40"/>
      <c r="G193" s="91"/>
      <c r="H193" s="84"/>
      <c r="I193" s="13">
        <f t="shared" si="20"/>
        <v>0</v>
      </c>
      <c r="J193" s="13">
        <f t="shared" si="21"/>
        <v>0</v>
      </c>
    </row>
    <row r="194" spans="2:11" customFormat="1" hidden="1" outlineLevel="1">
      <c r="B194" s="98"/>
      <c r="C194" s="96"/>
      <c r="D194" s="96"/>
      <c r="E194" s="41"/>
      <c r="F194" s="40"/>
      <c r="G194" s="91"/>
      <c r="H194" s="84"/>
      <c r="I194" s="13">
        <f t="shared" si="20"/>
        <v>0</v>
      </c>
      <c r="J194" s="13">
        <f t="shared" si="21"/>
        <v>0</v>
      </c>
    </row>
    <row r="195" spans="2:11" customFormat="1" hidden="1" outlineLevel="1">
      <c r="B195" s="98"/>
      <c r="C195" s="96"/>
      <c r="D195" s="105"/>
      <c r="E195" s="41"/>
      <c r="F195" s="40"/>
      <c r="G195" s="91"/>
      <c r="H195" s="84"/>
      <c r="I195" s="13">
        <f t="shared" si="20"/>
        <v>0</v>
      </c>
      <c r="J195" s="13">
        <f t="shared" si="21"/>
        <v>0</v>
      </c>
    </row>
    <row r="196" spans="2:11" customFormat="1" hidden="1" outlineLevel="1">
      <c r="B196" s="98"/>
      <c r="C196" s="94"/>
      <c r="D196" s="95"/>
      <c r="E196" s="41"/>
      <c r="F196" s="40"/>
      <c r="G196" s="91"/>
      <c r="H196" s="84"/>
      <c r="I196" s="13">
        <f t="shared" si="20"/>
        <v>0</v>
      </c>
      <c r="J196" s="13">
        <f t="shared" si="21"/>
        <v>0</v>
      </c>
    </row>
    <row r="197" spans="2:11" customFormat="1" hidden="1" outlineLevel="1">
      <c r="B197" s="98"/>
      <c r="C197" s="94"/>
      <c r="D197" s="95"/>
      <c r="E197" s="41"/>
      <c r="F197" s="40"/>
      <c r="G197" s="91"/>
      <c r="H197" s="84"/>
      <c r="I197" s="13">
        <f t="shared" si="20"/>
        <v>0</v>
      </c>
      <c r="J197" s="13">
        <f t="shared" si="21"/>
        <v>0</v>
      </c>
    </row>
    <row r="198" spans="2:11" customFormat="1" hidden="1" outlineLevel="1">
      <c r="B198" s="98"/>
      <c r="C198" s="94"/>
      <c r="D198" s="95"/>
      <c r="E198" s="41"/>
      <c r="F198" s="40"/>
      <c r="G198" s="91"/>
      <c r="H198" s="84"/>
      <c r="I198" s="13">
        <f t="shared" si="20"/>
        <v>0</v>
      </c>
      <c r="J198" s="13">
        <f t="shared" si="21"/>
        <v>0</v>
      </c>
    </row>
    <row r="199" spans="2:11" customFormat="1" hidden="1" outlineLevel="1">
      <c r="B199" s="98"/>
      <c r="C199" s="94"/>
      <c r="D199" s="95"/>
      <c r="E199" s="41"/>
      <c r="F199" s="40"/>
      <c r="G199" s="91"/>
      <c r="H199" s="84"/>
      <c r="I199" s="13">
        <f t="shared" si="20"/>
        <v>0</v>
      </c>
      <c r="J199" s="13">
        <f t="shared" si="21"/>
        <v>0</v>
      </c>
    </row>
    <row r="200" spans="2:11" customFormat="1" hidden="1" outlineLevel="1">
      <c r="B200" s="98"/>
      <c r="C200" s="94"/>
      <c r="D200" s="95"/>
      <c r="E200" s="41"/>
      <c r="F200" s="40"/>
      <c r="G200" s="91"/>
      <c r="H200" s="84"/>
      <c r="I200" s="13">
        <f t="shared" si="20"/>
        <v>0</v>
      </c>
      <c r="J200" s="13">
        <f t="shared" si="21"/>
        <v>0</v>
      </c>
    </row>
    <row r="201" spans="2:11" customFormat="1" hidden="1" outlineLevel="1">
      <c r="B201" s="98"/>
      <c r="C201" s="94"/>
      <c r="D201" s="95"/>
      <c r="E201" s="41"/>
      <c r="F201" s="40"/>
      <c r="G201" s="91"/>
      <c r="H201" s="84"/>
      <c r="I201" s="13">
        <f t="shared" si="20"/>
        <v>0</v>
      </c>
      <c r="J201" s="13">
        <f t="shared" si="21"/>
        <v>0</v>
      </c>
    </row>
    <row r="202" spans="2:11" customFormat="1" hidden="1" outlineLevel="1">
      <c r="B202" s="98"/>
      <c r="C202" s="94"/>
      <c r="D202" s="95"/>
      <c r="E202" s="41"/>
      <c r="F202" s="40"/>
      <c r="G202" s="91"/>
      <c r="H202" s="84"/>
      <c r="I202" s="13">
        <f t="shared" si="20"/>
        <v>0</v>
      </c>
      <c r="J202" s="13">
        <f t="shared" si="21"/>
        <v>0</v>
      </c>
    </row>
    <row r="203" spans="2:11" customFormat="1" hidden="1" outlineLevel="1">
      <c r="B203" s="98"/>
      <c r="C203" s="94"/>
      <c r="D203" s="92"/>
      <c r="E203" s="41"/>
      <c r="F203" s="40"/>
      <c r="G203" s="91"/>
      <c r="H203" s="84"/>
      <c r="I203" s="13">
        <f t="shared" si="20"/>
        <v>0</v>
      </c>
      <c r="J203" s="13">
        <f t="shared" si="21"/>
        <v>0</v>
      </c>
    </row>
    <row r="204" spans="2:11" customFormat="1" hidden="1" outlineLevel="1">
      <c r="B204" s="98"/>
      <c r="C204" s="94"/>
      <c r="D204" s="94"/>
      <c r="E204" s="95"/>
      <c r="F204" s="90"/>
      <c r="G204" s="95"/>
      <c r="H204" s="84"/>
    </row>
    <row r="205" spans="2:11" customFormat="1">
      <c r="B205" s="1"/>
      <c r="C205" s="35" t="s">
        <v>12</v>
      </c>
      <c r="D205" s="35"/>
      <c r="E205" s="46">
        <f>SUM(E144:E204)</f>
        <v>67122.100000000006</v>
      </c>
      <c r="F205" s="46">
        <f>SUM(F144:F204)</f>
        <v>49152.349999999991</v>
      </c>
      <c r="G205" s="46">
        <f>ROUND(SUM(G144:G204),0)</f>
        <v>9830</v>
      </c>
      <c r="H205" s="75"/>
      <c r="K205">
        <v>445661</v>
      </c>
    </row>
    <row r="206" spans="2:11" customFormat="1" ht="15.75" thickBot="1">
      <c r="B206" s="1"/>
      <c r="C206" s="3"/>
      <c r="D206" s="3"/>
      <c r="E206" s="51"/>
      <c r="F206" s="51"/>
      <c r="G206" s="51"/>
      <c r="H206" s="75"/>
    </row>
    <row r="207" spans="2:11" customFormat="1" ht="15.75" thickBot="1">
      <c r="B207" s="188" t="s">
        <v>76</v>
      </c>
      <c r="C207" s="189"/>
      <c r="D207" s="189"/>
      <c r="E207" s="189"/>
      <c r="F207" s="189"/>
      <c r="G207" s="190"/>
      <c r="H207" s="5"/>
    </row>
    <row r="208" spans="2:11" customFormat="1">
      <c r="B208" s="3" t="s">
        <v>933</v>
      </c>
      <c r="E208" s="6"/>
      <c r="F208" s="6"/>
      <c r="G208" s="6"/>
      <c r="H208" s="6"/>
    </row>
    <row r="209" spans="2:11" customFormat="1">
      <c r="B209" s="36" t="s">
        <v>73</v>
      </c>
      <c r="C209" s="35" t="s">
        <v>16</v>
      </c>
      <c r="D209" s="35" t="s">
        <v>0</v>
      </c>
      <c r="E209" s="37" t="s">
        <v>2</v>
      </c>
      <c r="F209" s="37" t="s">
        <v>3</v>
      </c>
      <c r="G209" s="37" t="s">
        <v>4</v>
      </c>
      <c r="H209" s="6"/>
    </row>
    <row r="210" spans="2:11" customFormat="1">
      <c r="B210" s="38">
        <v>45139</v>
      </c>
      <c r="C210" s="39" t="s">
        <v>468</v>
      </c>
      <c r="D210" t="s">
        <v>2116</v>
      </c>
      <c r="E210" s="41" t="s">
        <v>89</v>
      </c>
      <c r="F210" s="141">
        <v>1654.81</v>
      </c>
      <c r="G210" s="40">
        <v>330.96</v>
      </c>
      <c r="H210" s="74"/>
    </row>
    <row r="211" spans="2:11" customFormat="1">
      <c r="B211" s="38">
        <v>45139</v>
      </c>
      <c r="C211" s="39" t="s">
        <v>625</v>
      </c>
      <c r="D211" s="38" t="s">
        <v>2131</v>
      </c>
      <c r="E211" s="41" t="s">
        <v>89</v>
      </c>
      <c r="F211" s="141">
        <v>21357</v>
      </c>
      <c r="G211" s="40">
        <v>4271.3999999999996</v>
      </c>
      <c r="H211" s="74"/>
    </row>
    <row r="212" spans="2:11" customFormat="1">
      <c r="B212" s="38">
        <v>45139</v>
      </c>
      <c r="C212" s="39" t="s">
        <v>625</v>
      </c>
      <c r="D212" s="38" t="s">
        <v>2132</v>
      </c>
      <c r="E212" s="41" t="s">
        <v>89</v>
      </c>
      <c r="F212" s="141">
        <v>3250</v>
      </c>
      <c r="G212" s="40">
        <v>650</v>
      </c>
      <c r="H212" s="74"/>
    </row>
    <row r="213" spans="2:11" customFormat="1">
      <c r="B213" s="38">
        <v>45139</v>
      </c>
      <c r="C213" s="39" t="s">
        <v>625</v>
      </c>
      <c r="D213" s="38" t="s">
        <v>2133</v>
      </c>
      <c r="E213" s="41" t="s">
        <v>89</v>
      </c>
      <c r="F213" s="141">
        <v>1250</v>
      </c>
      <c r="G213" s="40">
        <v>250</v>
      </c>
      <c r="H213" s="74"/>
    </row>
    <row r="214" spans="2:11" customFormat="1">
      <c r="B214" s="45">
        <v>45139</v>
      </c>
      <c r="C214" s="39" t="s">
        <v>625</v>
      </c>
      <c r="D214" s="39" t="s">
        <v>2134</v>
      </c>
      <c r="E214" s="41" t="s">
        <v>89</v>
      </c>
      <c r="F214" s="141">
        <v>13538</v>
      </c>
      <c r="G214" s="41">
        <v>2707.6</v>
      </c>
      <c r="H214" s="74"/>
    </row>
    <row r="215" spans="2:11" customFormat="1">
      <c r="B215" s="38">
        <v>45139</v>
      </c>
      <c r="C215" s="146" t="s">
        <v>625</v>
      </c>
      <c r="D215" s="38" t="s">
        <v>2135</v>
      </c>
      <c r="E215" s="40" t="s">
        <v>89</v>
      </c>
      <c r="F215" s="40">
        <v>7956</v>
      </c>
      <c r="G215" s="40">
        <v>1591.2</v>
      </c>
      <c r="H215" s="74"/>
    </row>
    <row r="216" spans="2:11" customFormat="1">
      <c r="B216" s="38">
        <v>45139</v>
      </c>
      <c r="C216" s="39" t="s">
        <v>625</v>
      </c>
      <c r="D216" s="38" t="s">
        <v>2136</v>
      </c>
      <c r="E216" s="40" t="s">
        <v>89</v>
      </c>
      <c r="F216" s="40">
        <v>20340</v>
      </c>
      <c r="G216" s="40">
        <v>4068</v>
      </c>
      <c r="H216" s="13"/>
    </row>
    <row r="217" spans="2:11" customFormat="1">
      <c r="B217" s="38">
        <v>45139</v>
      </c>
      <c r="C217" s="39" t="s">
        <v>625</v>
      </c>
      <c r="D217" s="38" t="s">
        <v>2137</v>
      </c>
      <c r="E217" s="40" t="s">
        <v>89</v>
      </c>
      <c r="F217" s="40">
        <v>21357</v>
      </c>
      <c r="G217" s="40">
        <v>4271.3999999999996</v>
      </c>
      <c r="H217" s="13"/>
    </row>
    <row r="218" spans="2:11" customFormat="1" outlineLevel="1">
      <c r="B218" s="38">
        <v>45139</v>
      </c>
      <c r="C218" s="39" t="s">
        <v>625</v>
      </c>
      <c r="D218" s="38" t="s">
        <v>2138</v>
      </c>
      <c r="E218" s="40" t="s">
        <v>89</v>
      </c>
      <c r="F218" s="40">
        <v>3265</v>
      </c>
      <c r="G218" s="40">
        <v>653</v>
      </c>
      <c r="H218" s="13"/>
    </row>
    <row r="219" spans="2:11" customFormat="1" outlineLevel="1">
      <c r="B219" s="38">
        <v>45139</v>
      </c>
      <c r="C219" s="39" t="s">
        <v>972</v>
      </c>
      <c r="D219" s="38" t="s">
        <v>2010</v>
      </c>
      <c r="E219" s="40" t="s">
        <v>89</v>
      </c>
      <c r="F219" s="40">
        <v>-29.99</v>
      </c>
      <c r="G219" s="40">
        <v>-6</v>
      </c>
      <c r="H219" s="13"/>
    </row>
    <row r="220" spans="2:11" customFormat="1" outlineLevel="1">
      <c r="B220" s="38">
        <v>45139</v>
      </c>
      <c r="C220" s="39" t="s">
        <v>972</v>
      </c>
      <c r="D220" s="38" t="s">
        <v>2011</v>
      </c>
      <c r="E220" s="40" t="s">
        <v>89</v>
      </c>
      <c r="F220" s="40">
        <v>-7.16</v>
      </c>
      <c r="G220" s="40">
        <v>-1.4</v>
      </c>
      <c r="H220" s="13"/>
    </row>
    <row r="221" spans="2:11" customFormat="1">
      <c r="B221" s="8"/>
      <c r="C221" s="35" t="s">
        <v>12</v>
      </c>
      <c r="D221" s="35"/>
      <c r="E221" s="46">
        <f>SUM(E216:E216)</f>
        <v>0</v>
      </c>
      <c r="F221" s="46">
        <f>ROUND(SUM(F210:F220),0)</f>
        <v>93931</v>
      </c>
      <c r="G221" s="142">
        <f>SUM(G210:G220)</f>
        <v>18786.159999999996</v>
      </c>
      <c r="H221" s="75"/>
      <c r="K221" t="s">
        <v>302</v>
      </c>
    </row>
    <row r="222" spans="2:11" customFormat="1">
      <c r="B222" s="1"/>
      <c r="C222" s="3"/>
      <c r="D222" s="3"/>
      <c r="E222" s="51"/>
      <c r="F222" s="51"/>
      <c r="G222" s="51"/>
      <c r="H222" s="75"/>
    </row>
    <row r="223" spans="2:11" customFormat="1">
      <c r="B223" s="1"/>
      <c r="C223" s="3"/>
      <c r="D223" s="3"/>
      <c r="E223" s="51"/>
      <c r="F223" s="51"/>
      <c r="G223" s="51"/>
      <c r="H223" s="75"/>
    </row>
    <row r="224" spans="2:11" customFormat="1" ht="15.75" thickBot="1">
      <c r="B224" s="1"/>
      <c r="E224" s="15"/>
      <c r="F224" s="15"/>
      <c r="G224" s="15"/>
      <c r="H224" s="81"/>
    </row>
    <row r="225" spans="2:8" customFormat="1" ht="15.75" thickBot="1">
      <c r="B225" s="188" t="s">
        <v>6</v>
      </c>
      <c r="C225" s="189"/>
      <c r="D225" s="189"/>
      <c r="E225" s="189"/>
      <c r="F225" s="189"/>
      <c r="G225" s="190"/>
      <c r="H225" s="5"/>
    </row>
    <row r="226" spans="2:8" customFormat="1">
      <c r="B226" s="135"/>
      <c r="C226" s="135"/>
      <c r="D226" s="135"/>
      <c r="E226" s="135"/>
      <c r="F226" s="135"/>
      <c r="G226" s="135"/>
      <c r="H226" s="5"/>
    </row>
    <row r="227" spans="2:8" customFormat="1">
      <c r="B227" s="3" t="s">
        <v>694</v>
      </c>
      <c r="C227" s="3"/>
      <c r="D227" s="3"/>
      <c r="E227" s="6"/>
      <c r="F227" s="6"/>
      <c r="G227" s="6"/>
      <c r="H227" s="5"/>
    </row>
    <row r="228" spans="2:8" customFormat="1">
      <c r="B228" s="1"/>
      <c r="C228" s="3"/>
      <c r="D228" s="3"/>
      <c r="E228" s="6"/>
      <c r="F228" s="6"/>
      <c r="G228" s="6"/>
      <c r="H228" s="5"/>
    </row>
    <row r="229" spans="2:8" customFormat="1">
      <c r="B229" s="36" t="s">
        <v>73</v>
      </c>
      <c r="C229" s="35" t="s">
        <v>16</v>
      </c>
      <c r="D229" s="35" t="s">
        <v>0</v>
      </c>
      <c r="E229" s="37" t="s">
        <v>2</v>
      </c>
      <c r="F229" s="37" t="s">
        <v>3</v>
      </c>
      <c r="G229" s="37" t="s">
        <v>4</v>
      </c>
      <c r="H229" s="5"/>
    </row>
    <row r="230" spans="2:8" customFormat="1">
      <c r="B230" s="38"/>
      <c r="C230" s="43"/>
      <c r="D230" s="43"/>
      <c r="E230" s="41"/>
      <c r="F230" s="40"/>
      <c r="G230" s="44"/>
      <c r="H230" s="5"/>
    </row>
    <row r="231" spans="2:8" customFormat="1">
      <c r="B231" s="38"/>
      <c r="C231" s="43"/>
      <c r="D231" s="43"/>
      <c r="E231" s="41"/>
      <c r="F231" s="132"/>
      <c r="G231" s="44"/>
      <c r="H231" s="5"/>
    </row>
    <row r="232" spans="2:8" customFormat="1">
      <c r="B232" s="38"/>
      <c r="C232" s="43"/>
      <c r="D232" s="43"/>
      <c r="E232" s="41"/>
      <c r="F232" s="40"/>
      <c r="G232" s="44"/>
      <c r="H232" s="5"/>
    </row>
    <row r="233" spans="2:8" customFormat="1">
      <c r="B233" s="38"/>
      <c r="C233" s="146"/>
      <c r="D233" s="38"/>
      <c r="E233" s="40"/>
      <c r="F233" s="40"/>
      <c r="G233" s="40"/>
      <c r="H233" s="5"/>
    </row>
    <row r="234" spans="2:8" customFormat="1">
      <c r="B234" s="38"/>
      <c r="C234" s="43"/>
      <c r="D234" s="43"/>
      <c r="E234" s="40"/>
      <c r="F234" s="41"/>
      <c r="G234" s="44"/>
      <c r="H234" s="5"/>
    </row>
    <row r="235" spans="2:8" customFormat="1">
      <c r="B235" s="38"/>
      <c r="C235" s="43"/>
      <c r="D235" s="43"/>
      <c r="E235" s="40"/>
      <c r="F235" s="41"/>
      <c r="G235" s="44"/>
      <c r="H235" s="5"/>
    </row>
    <row r="236" spans="2:8" customFormat="1">
      <c r="B236" s="38"/>
      <c r="C236" s="43"/>
      <c r="D236" s="39"/>
      <c r="E236" s="40"/>
      <c r="F236" s="40"/>
      <c r="G236" s="44"/>
      <c r="H236" s="5"/>
    </row>
    <row r="237" spans="2:8" customFormat="1">
      <c r="B237" s="38"/>
      <c r="C237" s="43"/>
      <c r="D237" s="43"/>
      <c r="E237" s="40"/>
      <c r="F237" s="40"/>
      <c r="G237" s="44"/>
      <c r="H237" s="5"/>
    </row>
    <row r="238" spans="2:8" customFormat="1">
      <c r="B238" s="1"/>
      <c r="C238" s="35" t="s">
        <v>13</v>
      </c>
      <c r="D238" s="35"/>
      <c r="E238" s="37"/>
      <c r="F238" s="37">
        <f>SUM(F230:F237)</f>
        <v>0</v>
      </c>
      <c r="G238" s="143">
        <f>SUM(G230:G237)</f>
        <v>0</v>
      </c>
      <c r="H238" s="5"/>
    </row>
    <row r="239" spans="2:8" customFormat="1">
      <c r="B239" s="135"/>
      <c r="C239" s="135"/>
      <c r="D239" s="135"/>
      <c r="E239" s="135"/>
      <c r="F239" s="135"/>
      <c r="G239" s="135"/>
      <c r="H239" s="5"/>
    </row>
    <row r="240" spans="2:8" customFormat="1">
      <c r="B240" s="10" t="s">
        <v>695</v>
      </c>
      <c r="E240" s="6"/>
      <c r="F240" s="6"/>
      <c r="G240" s="6"/>
      <c r="H240" s="6"/>
    </row>
    <row r="241" spans="2:11" customFormat="1">
      <c r="B241" s="36" t="s">
        <v>73</v>
      </c>
      <c r="C241" s="35" t="s">
        <v>16</v>
      </c>
      <c r="D241" s="35" t="s">
        <v>0</v>
      </c>
      <c r="E241" s="37" t="s">
        <v>2</v>
      </c>
      <c r="F241" s="37" t="s">
        <v>3</v>
      </c>
      <c r="G241" s="37" t="s">
        <v>4</v>
      </c>
      <c r="H241" s="6"/>
    </row>
    <row r="242" spans="2:11" customFormat="1">
      <c r="B242" s="38">
        <v>45139</v>
      </c>
      <c r="C242" s="43" t="s">
        <v>1637</v>
      </c>
      <c r="D242" s="39" t="s">
        <v>2126</v>
      </c>
      <c r="E242" s="41">
        <v>90</v>
      </c>
      <c r="F242" s="141">
        <v>90</v>
      </c>
      <c r="G242" s="44">
        <v>18</v>
      </c>
      <c r="H242" s="76"/>
    </row>
    <row r="243" spans="2:11" customFormat="1">
      <c r="B243" s="38">
        <v>45139</v>
      </c>
      <c r="C243" s="43" t="s">
        <v>163</v>
      </c>
      <c r="D243" s="39" t="s">
        <v>2146</v>
      </c>
      <c r="E243" s="41">
        <v>6636</v>
      </c>
      <c r="F243" s="141">
        <v>6636</v>
      </c>
      <c r="G243" s="44">
        <v>1326.3</v>
      </c>
      <c r="H243" s="76"/>
    </row>
    <row r="244" spans="2:11" customFormat="1">
      <c r="B244" s="38">
        <v>45139</v>
      </c>
      <c r="C244" s="43" t="s">
        <v>163</v>
      </c>
      <c r="D244" s="39" t="s">
        <v>2147</v>
      </c>
      <c r="E244" s="41">
        <v>6458.25</v>
      </c>
      <c r="F244" s="141">
        <v>6458.25</v>
      </c>
      <c r="G244" s="44">
        <v>1291.6500000000001</v>
      </c>
      <c r="H244" s="76"/>
    </row>
    <row r="245" spans="2:11" customFormat="1">
      <c r="B245" s="38">
        <v>45139</v>
      </c>
      <c r="C245" s="43" t="s">
        <v>393</v>
      </c>
      <c r="D245" s="39" t="s">
        <v>2156</v>
      </c>
      <c r="E245" s="41">
        <v>2336</v>
      </c>
      <c r="F245" s="141">
        <v>2336</v>
      </c>
      <c r="G245" s="44">
        <v>467.2</v>
      </c>
      <c r="H245" s="76"/>
    </row>
    <row r="246" spans="2:11" customFormat="1">
      <c r="B246" s="38">
        <v>45152</v>
      </c>
      <c r="C246" s="43" t="s">
        <v>393</v>
      </c>
      <c r="D246" s="43" t="s">
        <v>2170</v>
      </c>
      <c r="E246" s="41">
        <v>1197</v>
      </c>
      <c r="F246" s="40">
        <v>1197</v>
      </c>
      <c r="G246" s="44">
        <v>239.4</v>
      </c>
      <c r="H246" s="76"/>
      <c r="K246" s="13">
        <f>F255-F60</f>
        <v>0</v>
      </c>
    </row>
    <row r="247" spans="2:11" customFormat="1">
      <c r="B247" s="38">
        <v>45156</v>
      </c>
      <c r="C247" s="43" t="s">
        <v>393</v>
      </c>
      <c r="D247" s="43" t="s">
        <v>2172</v>
      </c>
      <c r="E247" s="41">
        <v>432</v>
      </c>
      <c r="F247" s="40">
        <v>432</v>
      </c>
      <c r="G247" s="44">
        <v>86.4</v>
      </c>
      <c r="H247" s="76"/>
    </row>
    <row r="248" spans="2:11" customFormat="1">
      <c r="B248" s="38">
        <v>45162</v>
      </c>
      <c r="C248" s="43" t="s">
        <v>393</v>
      </c>
      <c r="D248" s="43" t="s">
        <v>2175</v>
      </c>
      <c r="E248" s="41">
        <v>172</v>
      </c>
      <c r="F248" s="132">
        <v>172</v>
      </c>
      <c r="G248" s="44">
        <v>34.4</v>
      </c>
      <c r="H248" s="76"/>
    </row>
    <row r="249" spans="2:11" customFormat="1">
      <c r="B249" s="38"/>
      <c r="C249" s="43"/>
      <c r="D249" s="43"/>
      <c r="E249" s="41"/>
      <c r="F249" s="40"/>
      <c r="G249" s="44"/>
      <c r="H249" s="76"/>
    </row>
    <row r="250" spans="2:11" customFormat="1">
      <c r="B250" s="38"/>
      <c r="C250" s="43"/>
      <c r="D250" s="43"/>
      <c r="E250" s="41"/>
      <c r="F250" s="40"/>
      <c r="G250" s="44"/>
      <c r="H250" s="76"/>
    </row>
    <row r="251" spans="2:11" customFormat="1">
      <c r="B251" s="38"/>
      <c r="C251" s="146"/>
      <c r="D251" s="38"/>
      <c r="E251" s="40"/>
      <c r="F251" s="40"/>
      <c r="G251" s="40"/>
      <c r="H251" s="76"/>
    </row>
    <row r="252" spans="2:11" customFormat="1">
      <c r="B252" s="38"/>
      <c r="C252" s="43"/>
      <c r="D252" s="43"/>
      <c r="E252" s="40"/>
      <c r="F252" s="41"/>
      <c r="G252" s="44"/>
      <c r="H252" s="76"/>
      <c r="J252" s="9"/>
    </row>
    <row r="253" spans="2:11" customFormat="1">
      <c r="B253" s="182"/>
      <c r="C253" s="43"/>
      <c r="D253" s="43"/>
      <c r="E253" s="40"/>
      <c r="F253" s="41"/>
      <c r="G253" s="44"/>
      <c r="H253" s="76"/>
      <c r="J253" s="9"/>
    </row>
    <row r="254" spans="2:11" customFormat="1" outlineLevel="1">
      <c r="B254" s="43"/>
      <c r="C254" s="43"/>
      <c r="D254" s="43"/>
      <c r="E254" s="40"/>
      <c r="F254" s="41"/>
      <c r="G254" s="44"/>
      <c r="H254" s="76"/>
      <c r="J254" s="9"/>
    </row>
    <row r="255" spans="2:11" customFormat="1">
      <c r="B255" s="1"/>
      <c r="C255" s="35" t="s">
        <v>13</v>
      </c>
      <c r="D255" s="35"/>
      <c r="E255" s="37"/>
      <c r="F255" s="37">
        <f>SUM(F242:F254)</f>
        <v>17321.25</v>
      </c>
      <c r="G255" s="143">
        <f>SUM(G242:G254)</f>
        <v>3463.35</v>
      </c>
      <c r="H255" s="6"/>
      <c r="K255" t="s">
        <v>303</v>
      </c>
    </row>
    <row r="256" spans="2:11" customFormat="1" ht="15.75" thickBot="1">
      <c r="B256" s="1"/>
      <c r="E256" s="13"/>
      <c r="F256" s="13"/>
      <c r="G256" s="13"/>
      <c r="H256" s="13"/>
    </row>
    <row r="257" spans="2:11" customFormat="1" ht="15.75" thickBot="1">
      <c r="B257" s="191" t="s">
        <v>285</v>
      </c>
      <c r="C257" s="192"/>
      <c r="D257" s="192"/>
      <c r="E257" s="20"/>
      <c r="F257" s="20"/>
      <c r="G257" s="169">
        <f>ROUND(G139+G205+G221+G238+G255,0)</f>
        <v>33400</v>
      </c>
      <c r="H257" s="79"/>
      <c r="I257" s="6" t="s">
        <v>286</v>
      </c>
    </row>
    <row r="258" spans="2:11" customFormat="1" ht="15.75" thickBot="1">
      <c r="B258" s="1"/>
      <c r="E258" s="13"/>
      <c r="F258" s="13"/>
      <c r="G258" s="13"/>
      <c r="H258" s="13"/>
      <c r="J258" s="12"/>
    </row>
    <row r="259" spans="2:11" customFormat="1" ht="15.75" thickBot="1">
      <c r="B259" s="188" t="s">
        <v>1716</v>
      </c>
      <c r="C259" s="189"/>
      <c r="D259" s="189"/>
      <c r="E259" s="189"/>
      <c r="F259" s="189"/>
      <c r="G259" s="190"/>
      <c r="H259" s="5"/>
    </row>
    <row r="260" spans="2:11" customFormat="1">
      <c r="B260" s="3" t="s">
        <v>933</v>
      </c>
      <c r="E260" s="6"/>
      <c r="F260" s="6"/>
      <c r="G260" s="6"/>
      <c r="H260" s="6"/>
    </row>
    <row r="261" spans="2:11" customFormat="1">
      <c r="B261" s="36" t="s">
        <v>73</v>
      </c>
      <c r="C261" s="35" t="s">
        <v>16</v>
      </c>
      <c r="D261" s="35" t="s">
        <v>0</v>
      </c>
      <c r="E261" s="37" t="s">
        <v>2</v>
      </c>
      <c r="F261" s="37" t="s">
        <v>3</v>
      </c>
      <c r="G261" s="37" t="s">
        <v>4</v>
      </c>
      <c r="H261" s="6"/>
    </row>
    <row r="262" spans="2:11" customFormat="1">
      <c r="B262" s="38"/>
      <c r="C262" s="39"/>
      <c r="E262" s="40"/>
      <c r="F262" s="141"/>
      <c r="G262" s="40"/>
      <c r="H262" s="74"/>
    </row>
    <row r="263" spans="2:11" customFormat="1">
      <c r="B263" s="38"/>
      <c r="C263" s="146"/>
      <c r="D263" s="38"/>
      <c r="E263" s="40"/>
      <c r="F263" s="40"/>
      <c r="G263" s="40"/>
      <c r="H263" s="74"/>
    </row>
    <row r="264" spans="2:11" customFormat="1">
      <c r="B264" s="8"/>
      <c r="C264" s="35" t="s">
        <v>12</v>
      </c>
      <c r="D264" s="35"/>
      <c r="E264" s="46">
        <f>SUM(E262:E263)</f>
        <v>0</v>
      </c>
      <c r="F264" s="46">
        <f>ROUND(SUM(F262:F263),0)</f>
        <v>0</v>
      </c>
      <c r="G264" s="142">
        <f>SUM(G262:G263)</f>
        <v>0</v>
      </c>
      <c r="H264" s="75"/>
      <c r="K264" t="s">
        <v>302</v>
      </c>
    </row>
    <row r="265" spans="2:11" customFormat="1" ht="15.75" thickBot="1">
      <c r="B265" s="8"/>
      <c r="C265" s="3"/>
      <c r="D265" s="3"/>
      <c r="E265" s="51"/>
      <c r="F265" s="51"/>
      <c r="G265" s="158"/>
      <c r="H265" s="75"/>
    </row>
    <row r="266" spans="2:11" customFormat="1" ht="15.75" thickBot="1">
      <c r="B266" s="191" t="s">
        <v>1717</v>
      </c>
      <c r="C266" s="192"/>
      <c r="D266" s="192"/>
      <c r="E266" s="20"/>
      <c r="F266" s="20"/>
      <c r="G266" s="21">
        <f>ROUND(G264,0)</f>
        <v>0</v>
      </c>
      <c r="H266" s="75"/>
      <c r="I266" s="6"/>
    </row>
    <row r="267" spans="2:11" customFormat="1">
      <c r="B267" s="8"/>
      <c r="C267" s="3"/>
      <c r="D267" s="3"/>
      <c r="E267" s="51"/>
      <c r="F267" s="51"/>
      <c r="G267" s="158"/>
      <c r="H267" s="75"/>
    </row>
    <row r="268" spans="2:11" customFormat="1">
      <c r="B268" s="1"/>
      <c r="C268" s="3" t="s">
        <v>8</v>
      </c>
      <c r="D268" s="3"/>
      <c r="E268" s="6"/>
      <c r="F268" s="6"/>
      <c r="G268" s="6">
        <v>0</v>
      </c>
      <c r="H268" s="6"/>
      <c r="I268" s="6" t="s">
        <v>289</v>
      </c>
      <c r="J268" s="9"/>
    </row>
    <row r="269" spans="2:11" customFormat="1" ht="15.75" thickBot="1">
      <c r="B269" s="1"/>
      <c r="C269" s="3"/>
      <c r="D269" s="3"/>
      <c r="E269" s="6"/>
      <c r="F269" s="6"/>
      <c r="G269" s="6"/>
      <c r="H269" s="6"/>
      <c r="J269" s="9"/>
    </row>
    <row r="270" spans="2:11" customFormat="1" ht="15.75" thickBot="1">
      <c r="B270" s="198" t="s">
        <v>287</v>
      </c>
      <c r="C270" s="199"/>
      <c r="D270" s="147"/>
      <c r="E270" s="103"/>
      <c r="F270" s="103"/>
      <c r="G270" s="104">
        <f>G110+G257+G266+G268</f>
        <v>33602</v>
      </c>
      <c r="H270" s="79"/>
      <c r="I270" s="6" t="s">
        <v>288</v>
      </c>
    </row>
    <row r="271" spans="2:11" customFormat="1">
      <c r="B271" s="1"/>
      <c r="C271" s="3"/>
      <c r="D271" s="3"/>
      <c r="E271" s="6"/>
      <c r="F271" s="6"/>
      <c r="G271" s="6"/>
      <c r="H271" s="6"/>
    </row>
    <row r="272" spans="2:11" customFormat="1">
      <c r="B272" s="1"/>
      <c r="C272" s="3" t="s">
        <v>250</v>
      </c>
      <c r="D272" s="3"/>
      <c r="E272" s="6"/>
      <c r="F272" s="6"/>
      <c r="G272" s="16">
        <f>IF((G86-G270)&gt;0,(G86-G270),0)</f>
        <v>0</v>
      </c>
      <c r="H272" s="85"/>
      <c r="I272" s="6" t="s">
        <v>290</v>
      </c>
    </row>
    <row r="273" spans="2:9" customFormat="1">
      <c r="B273" s="1"/>
      <c r="C273" s="3"/>
      <c r="D273" s="3"/>
      <c r="E273" s="6"/>
      <c r="F273" s="6"/>
      <c r="G273" s="6"/>
      <c r="H273" s="6"/>
    </row>
    <row r="274" spans="2:9" customFormat="1">
      <c r="B274" s="1"/>
      <c r="C274" s="3" t="s">
        <v>9</v>
      </c>
      <c r="D274" s="3"/>
      <c r="E274" s="6"/>
      <c r="F274" s="6"/>
      <c r="G274" s="16">
        <f>IF((G86-G270)&lt;0,-(G86-G270),0)</f>
        <v>11352</v>
      </c>
      <c r="H274" s="85"/>
      <c r="I274" s="6" t="s">
        <v>291</v>
      </c>
    </row>
    <row r="276" spans="2:9" customFormat="1">
      <c r="B276" s="1"/>
      <c r="C276" s="3" t="s">
        <v>251</v>
      </c>
      <c r="D276" s="3"/>
      <c r="E276" s="13"/>
      <c r="F276" s="13"/>
      <c r="G276" s="6">
        <v>0</v>
      </c>
      <c r="H276" s="6"/>
      <c r="I276" s="6" t="s">
        <v>292</v>
      </c>
    </row>
    <row r="277" spans="2:9" customFormat="1">
      <c r="B277" s="1"/>
      <c r="C277" s="3"/>
      <c r="D277" s="3"/>
      <c r="E277" s="13"/>
      <c r="F277" s="13"/>
      <c r="G277" s="6"/>
      <c r="H277" s="6"/>
    </row>
    <row r="278" spans="2:9" customFormat="1">
      <c r="B278" s="1"/>
      <c r="C278" s="3" t="s">
        <v>252</v>
      </c>
      <c r="D278" s="3"/>
      <c r="E278" s="13"/>
      <c r="F278" s="13"/>
      <c r="G278" s="6">
        <f>+G274-G276</f>
        <v>11352</v>
      </c>
      <c r="H278" s="6"/>
      <c r="I278" s="6" t="s">
        <v>293</v>
      </c>
    </row>
  </sheetData>
  <autoFilter ref="B143:K185" xr:uid="{2B61A341-9AE4-4E07-A04A-7A54BAF376F4}"/>
  <mergeCells count="18">
    <mergeCell ref="B74:D74"/>
    <mergeCell ref="B4:G4"/>
    <mergeCell ref="B6:G6"/>
    <mergeCell ref="B21:G21"/>
    <mergeCell ref="B37:G37"/>
    <mergeCell ref="B43:G43"/>
    <mergeCell ref="B270:C270"/>
    <mergeCell ref="B76:G76"/>
    <mergeCell ref="B83:D83"/>
    <mergeCell ref="B86:E86"/>
    <mergeCell ref="B90:G90"/>
    <mergeCell ref="B99:G99"/>
    <mergeCell ref="B110:D110"/>
    <mergeCell ref="B207:G207"/>
    <mergeCell ref="B225:G225"/>
    <mergeCell ref="B257:D257"/>
    <mergeCell ref="B259:G259"/>
    <mergeCell ref="B266:D266"/>
  </mergeCells>
  <pageMargins left="0.7" right="0.7" top="0.75" bottom="0.75" header="0.3" footer="0.3"/>
  <pageSetup paperSize="9" scale="3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224E-F07F-4E44-A569-17AB8EBD236F}">
  <sheetPr filterMode="1"/>
  <dimension ref="A1:K846"/>
  <sheetViews>
    <sheetView workbookViewId="0">
      <selection activeCell="J1" sqref="J1:J1048576"/>
    </sheetView>
  </sheetViews>
  <sheetFormatPr defaultRowHeight="15"/>
  <cols>
    <col min="1" max="1" width="9" style="120" bestFit="1" customWidth="1"/>
    <col min="2" max="2" width="11.140625" style="120" bestFit="1" customWidth="1"/>
    <col min="3" max="3" width="7.42578125" style="120" bestFit="1" customWidth="1"/>
    <col min="4" max="4" width="10.7109375" style="120" bestFit="1" customWidth="1"/>
    <col min="5" max="5" width="5" style="120" bestFit="1" customWidth="1"/>
    <col min="6" max="6" width="40.85546875" style="120" bestFit="1" customWidth="1"/>
    <col min="7" max="7" width="36" style="120" bestFit="1" customWidth="1"/>
    <col min="8" max="8" width="13.140625" style="120" bestFit="1" customWidth="1"/>
    <col min="9" max="10" width="10" style="120" bestFit="1" customWidth="1"/>
    <col min="11" max="11" width="10.7109375" style="120" bestFit="1" customWidth="1"/>
    <col min="12" max="16384" width="9.140625" style="120"/>
  </cols>
  <sheetData>
    <row r="1" spans="1:11">
      <c r="A1" s="120" t="s">
        <v>1077</v>
      </c>
      <c r="B1" s="120" t="s">
        <v>349</v>
      </c>
      <c r="C1" s="120" t="s">
        <v>348</v>
      </c>
      <c r="D1" s="120" t="s">
        <v>73</v>
      </c>
      <c r="E1" s="120" t="s">
        <v>1078</v>
      </c>
      <c r="F1" s="120" t="s">
        <v>83</v>
      </c>
      <c r="G1" s="120" t="s">
        <v>1079</v>
      </c>
      <c r="H1" s="120" t="s">
        <v>1080</v>
      </c>
      <c r="I1" s="119" t="s">
        <v>85</v>
      </c>
      <c r="J1" s="119" t="s">
        <v>86</v>
      </c>
      <c r="K1" s="119" t="s">
        <v>87</v>
      </c>
    </row>
    <row r="2" spans="1:11" hidden="1">
      <c r="A2" s="120">
        <v>40100000</v>
      </c>
      <c r="B2" s="120" t="s">
        <v>374</v>
      </c>
      <c r="C2" s="120" t="s">
        <v>309</v>
      </c>
      <c r="D2" s="181">
        <v>44964</v>
      </c>
      <c r="E2" s="120">
        <v>1</v>
      </c>
      <c r="F2" s="120" t="s">
        <v>975</v>
      </c>
      <c r="G2" s="120" t="s">
        <v>1082</v>
      </c>
      <c r="H2" s="120" t="s">
        <v>1083</v>
      </c>
      <c r="I2" s="119">
        <v>0</v>
      </c>
      <c r="J2" s="119">
        <v>2949.51</v>
      </c>
      <c r="K2" s="119">
        <v>-2949.51</v>
      </c>
    </row>
    <row r="3" spans="1:11" hidden="1">
      <c r="A3" s="120">
        <v>40100000</v>
      </c>
      <c r="B3" s="120" t="s">
        <v>391</v>
      </c>
      <c r="C3" s="120" t="s">
        <v>324</v>
      </c>
      <c r="D3" s="181">
        <v>44927</v>
      </c>
      <c r="E3" s="120">
        <v>563</v>
      </c>
      <c r="F3" s="120" t="s">
        <v>542</v>
      </c>
      <c r="G3" s="120" t="s">
        <v>1086</v>
      </c>
      <c r="H3" s="120" t="s">
        <v>1087</v>
      </c>
      <c r="I3" s="119">
        <v>0</v>
      </c>
      <c r="J3" s="119">
        <v>2268</v>
      </c>
      <c r="K3" s="119">
        <v>-2268</v>
      </c>
    </row>
    <row r="4" spans="1:11" hidden="1">
      <c r="A4" s="120">
        <v>40100000</v>
      </c>
      <c r="B4" s="120" t="s">
        <v>391</v>
      </c>
      <c r="C4" s="120" t="s">
        <v>324</v>
      </c>
      <c r="D4" s="181">
        <v>44927</v>
      </c>
      <c r="E4" s="120">
        <v>564</v>
      </c>
      <c r="F4" s="120" t="s">
        <v>542</v>
      </c>
      <c r="G4" s="120" t="s">
        <v>1090</v>
      </c>
      <c r="H4" s="120" t="s">
        <v>1087</v>
      </c>
      <c r="I4" s="119">
        <v>0</v>
      </c>
      <c r="J4" s="119">
        <v>3960</v>
      </c>
      <c r="K4" s="119">
        <v>-3960</v>
      </c>
    </row>
    <row r="5" spans="1:11" hidden="1">
      <c r="A5" s="120">
        <v>40100000</v>
      </c>
      <c r="B5" s="120" t="s">
        <v>1091</v>
      </c>
      <c r="C5" s="120" t="s">
        <v>324</v>
      </c>
      <c r="D5" s="181">
        <v>44927</v>
      </c>
      <c r="E5" s="120">
        <v>567</v>
      </c>
      <c r="F5" s="120" t="s">
        <v>496</v>
      </c>
      <c r="G5" s="120" t="s">
        <v>1026</v>
      </c>
      <c r="H5" s="120" t="s">
        <v>1092</v>
      </c>
      <c r="I5" s="119">
        <v>0</v>
      </c>
      <c r="J5" s="119">
        <v>360</v>
      </c>
      <c r="K5" s="119">
        <v>-360</v>
      </c>
    </row>
    <row r="6" spans="1:11" hidden="1">
      <c r="A6" s="120">
        <v>40100000</v>
      </c>
      <c r="B6" s="120" t="s">
        <v>1095</v>
      </c>
      <c r="C6" s="120" t="s">
        <v>324</v>
      </c>
      <c r="D6" s="181">
        <v>44927</v>
      </c>
      <c r="E6" s="120">
        <v>569</v>
      </c>
      <c r="F6" s="120" t="s">
        <v>1010</v>
      </c>
      <c r="G6" s="120" t="s">
        <v>1011</v>
      </c>
      <c r="H6" s="120" t="s">
        <v>1096</v>
      </c>
      <c r="I6" s="119">
        <v>0</v>
      </c>
      <c r="J6" s="119">
        <v>7056</v>
      </c>
      <c r="K6" s="119">
        <v>-7056</v>
      </c>
    </row>
    <row r="7" spans="1:11" hidden="1">
      <c r="A7" s="120">
        <v>40100000</v>
      </c>
      <c r="B7" s="120" t="s">
        <v>1095</v>
      </c>
      <c r="C7" s="120" t="s">
        <v>324</v>
      </c>
      <c r="D7" s="181">
        <v>44927</v>
      </c>
      <c r="E7" s="120">
        <v>570</v>
      </c>
      <c r="F7" s="120" t="s">
        <v>1010</v>
      </c>
      <c r="G7" s="120" t="s">
        <v>1012</v>
      </c>
      <c r="H7" s="120" t="s">
        <v>1096</v>
      </c>
      <c r="I7" s="119">
        <v>0</v>
      </c>
      <c r="J7" s="119">
        <v>7056</v>
      </c>
      <c r="K7" s="119">
        <v>-7056</v>
      </c>
    </row>
    <row r="8" spans="1:11" hidden="1">
      <c r="A8" s="120">
        <v>40100000</v>
      </c>
      <c r="B8" s="120" t="s">
        <v>353</v>
      </c>
      <c r="C8" s="120" t="s">
        <v>324</v>
      </c>
      <c r="D8" s="181">
        <v>44927</v>
      </c>
      <c r="E8" s="120">
        <v>571</v>
      </c>
      <c r="F8" s="120" t="s">
        <v>827</v>
      </c>
      <c r="G8" s="120" t="s">
        <v>1027</v>
      </c>
      <c r="H8" s="120" t="s">
        <v>371</v>
      </c>
      <c r="I8" s="119">
        <v>0</v>
      </c>
      <c r="J8" s="119">
        <v>419.8</v>
      </c>
      <c r="K8" s="119">
        <v>-419.8</v>
      </c>
    </row>
    <row r="9" spans="1:11" hidden="1">
      <c r="A9" s="120">
        <v>40100000</v>
      </c>
      <c r="B9" s="120" t="s">
        <v>388</v>
      </c>
      <c r="C9" s="120" t="s">
        <v>324</v>
      </c>
      <c r="D9" s="181">
        <v>44927</v>
      </c>
      <c r="E9" s="120">
        <v>572</v>
      </c>
      <c r="F9" s="120" t="s">
        <v>1101</v>
      </c>
      <c r="G9" s="120" t="s">
        <v>1102</v>
      </c>
      <c r="H9" s="120" t="s">
        <v>1103</v>
      </c>
      <c r="I9" s="119">
        <v>0</v>
      </c>
      <c r="J9" s="119">
        <v>105.26</v>
      </c>
      <c r="K9" s="119">
        <v>-105.26</v>
      </c>
    </row>
    <row r="10" spans="1:11" hidden="1">
      <c r="A10" s="120">
        <v>40100000</v>
      </c>
      <c r="B10" s="120" t="s">
        <v>377</v>
      </c>
      <c r="C10" s="120" t="s">
        <v>324</v>
      </c>
      <c r="D10" s="181">
        <v>44927</v>
      </c>
      <c r="E10" s="120">
        <v>575</v>
      </c>
      <c r="F10" s="120" t="s">
        <v>1105</v>
      </c>
      <c r="G10" s="120" t="s">
        <v>1106</v>
      </c>
      <c r="H10" s="120" t="s">
        <v>1087</v>
      </c>
      <c r="I10" s="119">
        <v>0</v>
      </c>
      <c r="J10" s="119">
        <v>746.1</v>
      </c>
      <c r="K10" s="119">
        <v>-746.1</v>
      </c>
    </row>
    <row r="11" spans="1:11" hidden="1">
      <c r="A11" s="120">
        <v>40100000</v>
      </c>
      <c r="B11" s="120" t="s">
        <v>377</v>
      </c>
      <c r="C11" s="120" t="s">
        <v>324</v>
      </c>
      <c r="D11" s="181">
        <v>44927</v>
      </c>
      <c r="E11" s="120">
        <v>576</v>
      </c>
      <c r="F11" s="120" t="s">
        <v>1105</v>
      </c>
      <c r="G11" s="120" t="s">
        <v>1108</v>
      </c>
      <c r="H11" s="120" t="s">
        <v>1087</v>
      </c>
      <c r="I11" s="119">
        <v>0</v>
      </c>
      <c r="J11" s="119">
        <v>61.27</v>
      </c>
      <c r="K11" s="119">
        <v>-61.27</v>
      </c>
    </row>
    <row r="12" spans="1:11" hidden="1">
      <c r="A12" s="120">
        <v>40100000</v>
      </c>
      <c r="B12" s="120" t="s">
        <v>364</v>
      </c>
      <c r="C12" s="120" t="s">
        <v>324</v>
      </c>
      <c r="D12" s="181">
        <v>44927</v>
      </c>
      <c r="E12" s="120">
        <v>585</v>
      </c>
      <c r="F12" s="120" t="s">
        <v>654</v>
      </c>
      <c r="G12" s="120" t="s">
        <v>1028</v>
      </c>
      <c r="H12" s="120" t="s">
        <v>1110</v>
      </c>
      <c r="I12" s="119">
        <v>0</v>
      </c>
      <c r="J12" s="119">
        <v>594.42999999999995</v>
      </c>
      <c r="K12" s="119">
        <v>-594.42999999999995</v>
      </c>
    </row>
    <row r="13" spans="1:11" hidden="1">
      <c r="A13" s="120">
        <v>40100000</v>
      </c>
      <c r="B13" s="120" t="s">
        <v>350</v>
      </c>
      <c r="C13" s="120" t="s">
        <v>324</v>
      </c>
      <c r="D13" s="181">
        <v>44927</v>
      </c>
      <c r="E13" s="120">
        <v>587</v>
      </c>
      <c r="F13" s="120" t="s">
        <v>1058</v>
      </c>
      <c r="G13" s="120" t="s">
        <v>1059</v>
      </c>
      <c r="H13" s="120" t="s">
        <v>1114</v>
      </c>
      <c r="I13" s="119">
        <v>0</v>
      </c>
      <c r="J13" s="119">
        <v>432</v>
      </c>
      <c r="K13" s="119">
        <v>-432</v>
      </c>
    </row>
    <row r="14" spans="1:11">
      <c r="A14" s="120">
        <v>40100000</v>
      </c>
      <c r="B14" s="120" t="s">
        <v>354</v>
      </c>
      <c r="C14" s="120" t="s">
        <v>324</v>
      </c>
      <c r="D14" s="181">
        <v>44927</v>
      </c>
      <c r="E14" s="120">
        <v>590</v>
      </c>
      <c r="F14" s="120" t="s">
        <v>163</v>
      </c>
      <c r="G14" s="120" t="s">
        <v>1013</v>
      </c>
      <c r="H14" s="120" t="s">
        <v>1092</v>
      </c>
      <c r="I14" s="119">
        <v>0</v>
      </c>
      <c r="J14" s="119">
        <v>6384</v>
      </c>
      <c r="K14" s="119">
        <v>-6384</v>
      </c>
    </row>
    <row r="15" spans="1:11">
      <c r="A15" s="120">
        <v>40100000</v>
      </c>
      <c r="B15" s="120" t="s">
        <v>354</v>
      </c>
      <c r="C15" s="120" t="s">
        <v>324</v>
      </c>
      <c r="D15" s="181">
        <v>44927</v>
      </c>
      <c r="E15" s="120">
        <v>591</v>
      </c>
      <c r="F15" s="120" t="s">
        <v>163</v>
      </c>
      <c r="G15" s="120" t="s">
        <v>1019</v>
      </c>
      <c r="H15" s="120" t="s">
        <v>1092</v>
      </c>
      <c r="I15" s="119">
        <v>0</v>
      </c>
      <c r="J15" s="119">
        <v>6384</v>
      </c>
      <c r="K15" s="119">
        <v>-6384</v>
      </c>
    </row>
    <row r="16" spans="1:11">
      <c r="A16" s="120">
        <v>40100000</v>
      </c>
      <c r="B16" s="120" t="s">
        <v>354</v>
      </c>
      <c r="C16" s="120" t="s">
        <v>324</v>
      </c>
      <c r="D16" s="181">
        <v>44927</v>
      </c>
      <c r="E16" s="120">
        <v>592</v>
      </c>
      <c r="F16" s="120" t="s">
        <v>163</v>
      </c>
      <c r="G16" s="120" t="s">
        <v>1014</v>
      </c>
      <c r="H16" s="120" t="s">
        <v>1092</v>
      </c>
      <c r="I16" s="119">
        <v>0</v>
      </c>
      <c r="J16" s="119">
        <v>6479</v>
      </c>
      <c r="K16" s="119">
        <v>-6479</v>
      </c>
    </row>
    <row r="17" spans="1:11" hidden="1">
      <c r="A17" s="120">
        <v>40100000</v>
      </c>
      <c r="B17" s="120" t="s">
        <v>379</v>
      </c>
      <c r="C17" s="120" t="s">
        <v>324</v>
      </c>
      <c r="D17" s="181">
        <v>44927</v>
      </c>
      <c r="E17" s="120">
        <v>594</v>
      </c>
      <c r="F17" s="120" t="s">
        <v>439</v>
      </c>
      <c r="G17" s="120" t="s">
        <v>1029</v>
      </c>
      <c r="H17" s="120" t="s">
        <v>1117</v>
      </c>
      <c r="I17" s="119">
        <v>0</v>
      </c>
      <c r="J17" s="119">
        <v>14836.72</v>
      </c>
      <c r="K17" s="119">
        <v>-14836.72</v>
      </c>
    </row>
    <row r="18" spans="1:11" hidden="1">
      <c r="A18" s="120">
        <v>40100000</v>
      </c>
      <c r="B18" s="120" t="s">
        <v>388</v>
      </c>
      <c r="C18" s="120" t="s">
        <v>324</v>
      </c>
      <c r="D18" s="181">
        <v>44927</v>
      </c>
      <c r="E18" s="120">
        <v>618</v>
      </c>
      <c r="F18" s="120" t="s">
        <v>1030</v>
      </c>
      <c r="G18" s="120" t="s">
        <v>1031</v>
      </c>
      <c r="H18" s="120" t="s">
        <v>1121</v>
      </c>
      <c r="I18" s="119">
        <v>0</v>
      </c>
      <c r="J18" s="119">
        <v>7457.96</v>
      </c>
      <c r="K18" s="119">
        <v>-7457.96</v>
      </c>
    </row>
    <row r="19" spans="1:11" hidden="1">
      <c r="A19" s="120">
        <v>40100000</v>
      </c>
      <c r="B19" s="120" t="s">
        <v>1130</v>
      </c>
      <c r="C19" s="120" t="s">
        <v>324</v>
      </c>
      <c r="D19" s="181">
        <v>44927</v>
      </c>
      <c r="E19" s="120">
        <v>620</v>
      </c>
      <c r="F19" s="120" t="s">
        <v>1131</v>
      </c>
      <c r="G19" s="120" t="s">
        <v>1132</v>
      </c>
      <c r="H19" s="120" t="s">
        <v>1083</v>
      </c>
      <c r="I19" s="119">
        <v>0</v>
      </c>
      <c r="J19" s="119">
        <v>102327.03999999999</v>
      </c>
      <c r="K19" s="119">
        <v>-102327.03999999999</v>
      </c>
    </row>
    <row r="20" spans="1:11" hidden="1">
      <c r="A20" s="120">
        <v>40100000</v>
      </c>
      <c r="B20" s="120" t="s">
        <v>388</v>
      </c>
      <c r="C20" s="120" t="s">
        <v>324</v>
      </c>
      <c r="D20" s="181">
        <v>44927</v>
      </c>
      <c r="E20" s="120">
        <v>623</v>
      </c>
      <c r="F20" s="120" t="s">
        <v>979</v>
      </c>
      <c r="G20" s="120" t="s">
        <v>1032</v>
      </c>
      <c r="H20" s="120" t="s">
        <v>1136</v>
      </c>
      <c r="I20" s="119">
        <v>0</v>
      </c>
      <c r="J20" s="119">
        <v>864.87</v>
      </c>
      <c r="K20" s="119">
        <v>-864.87</v>
      </c>
    </row>
    <row r="21" spans="1:11" hidden="1">
      <c r="A21" s="120">
        <v>40100000</v>
      </c>
      <c r="B21" s="120" t="s">
        <v>388</v>
      </c>
      <c r="C21" s="120" t="s">
        <v>324</v>
      </c>
      <c r="D21" s="181">
        <v>44927</v>
      </c>
      <c r="E21" s="120">
        <v>624</v>
      </c>
      <c r="F21" s="120" t="s">
        <v>979</v>
      </c>
      <c r="G21" s="120" t="s">
        <v>1138</v>
      </c>
      <c r="H21" s="120" t="s">
        <v>1136</v>
      </c>
      <c r="I21" s="119">
        <v>0</v>
      </c>
      <c r="J21" s="119">
        <v>1437.6</v>
      </c>
      <c r="K21" s="119">
        <v>-1437.6</v>
      </c>
    </row>
    <row r="22" spans="1:11" hidden="1">
      <c r="A22" s="120">
        <v>40100000</v>
      </c>
      <c r="B22" s="120" t="s">
        <v>1140</v>
      </c>
      <c r="C22" s="120" t="s">
        <v>324</v>
      </c>
      <c r="D22" s="181">
        <v>44929</v>
      </c>
      <c r="E22" s="120">
        <v>613</v>
      </c>
      <c r="F22" s="120" t="s">
        <v>971</v>
      </c>
      <c r="G22" s="120" t="s">
        <v>1060</v>
      </c>
      <c r="H22" s="120" t="s">
        <v>1141</v>
      </c>
      <c r="I22" s="119">
        <v>0</v>
      </c>
      <c r="J22" s="119">
        <v>43.67</v>
      </c>
      <c r="K22" s="119">
        <v>-43.67</v>
      </c>
    </row>
    <row r="23" spans="1:11" hidden="1">
      <c r="A23" s="120">
        <v>40100000</v>
      </c>
      <c r="B23" s="120" t="s">
        <v>1143</v>
      </c>
      <c r="C23" s="120" t="s">
        <v>324</v>
      </c>
      <c r="D23" s="181">
        <v>44931</v>
      </c>
      <c r="E23" s="120">
        <v>568</v>
      </c>
      <c r="F23" s="120" t="s">
        <v>1033</v>
      </c>
      <c r="G23" s="120" t="s">
        <v>1034</v>
      </c>
      <c r="H23" s="120" t="s">
        <v>312</v>
      </c>
      <c r="I23" s="119">
        <v>0</v>
      </c>
      <c r="J23" s="119">
        <v>876</v>
      </c>
      <c r="K23" s="119">
        <v>-876</v>
      </c>
    </row>
    <row r="24" spans="1:11" hidden="1">
      <c r="A24" s="120">
        <v>40100000</v>
      </c>
      <c r="B24" s="120" t="s">
        <v>1145</v>
      </c>
      <c r="C24" s="120" t="s">
        <v>324</v>
      </c>
      <c r="D24" s="181">
        <v>44931</v>
      </c>
      <c r="E24" s="120">
        <v>573</v>
      </c>
      <c r="F24" s="120" t="s">
        <v>535</v>
      </c>
      <c r="G24" s="120" t="s">
        <v>944</v>
      </c>
      <c r="H24" s="120" t="s">
        <v>89</v>
      </c>
      <c r="I24" s="119">
        <v>0</v>
      </c>
      <c r="J24" s="119">
        <v>3912.15</v>
      </c>
      <c r="K24" s="119">
        <v>-3912.15</v>
      </c>
    </row>
    <row r="25" spans="1:11" hidden="1">
      <c r="A25" s="120">
        <v>40100000</v>
      </c>
      <c r="B25" s="120" t="s">
        <v>374</v>
      </c>
      <c r="C25" s="120" t="s">
        <v>324</v>
      </c>
      <c r="D25" s="181">
        <v>44935</v>
      </c>
      <c r="E25" s="120">
        <v>565</v>
      </c>
      <c r="F25" s="120" t="s">
        <v>975</v>
      </c>
      <c r="G25" s="120" t="s">
        <v>1061</v>
      </c>
      <c r="H25" s="120" t="s">
        <v>384</v>
      </c>
      <c r="I25" s="119">
        <v>0</v>
      </c>
      <c r="J25" s="119">
        <v>164.4</v>
      </c>
      <c r="K25" s="119">
        <v>-164.4</v>
      </c>
    </row>
    <row r="26" spans="1:11" hidden="1">
      <c r="A26" s="120">
        <v>40100000</v>
      </c>
      <c r="B26" s="120" t="s">
        <v>369</v>
      </c>
      <c r="C26" s="120" t="s">
        <v>324</v>
      </c>
      <c r="D26" s="181">
        <v>44935</v>
      </c>
      <c r="E26" s="120">
        <v>574</v>
      </c>
      <c r="F26" s="120" t="s">
        <v>533</v>
      </c>
      <c r="G26" s="120" t="s">
        <v>1146</v>
      </c>
      <c r="H26" s="120" t="s">
        <v>1148</v>
      </c>
      <c r="I26" s="119">
        <v>0</v>
      </c>
      <c r="J26" s="119">
        <v>205.75</v>
      </c>
      <c r="K26" s="119">
        <v>-205.75</v>
      </c>
    </row>
    <row r="27" spans="1:11" hidden="1">
      <c r="A27" s="120">
        <v>40100000</v>
      </c>
      <c r="B27" s="120" t="s">
        <v>1149</v>
      </c>
      <c r="C27" s="120" t="s">
        <v>324</v>
      </c>
      <c r="D27" s="181">
        <v>44935</v>
      </c>
      <c r="E27" s="120">
        <v>595</v>
      </c>
      <c r="F27" s="120" t="s">
        <v>815</v>
      </c>
      <c r="G27" s="120" t="s">
        <v>1035</v>
      </c>
      <c r="H27" s="120" t="s">
        <v>1092</v>
      </c>
      <c r="I27" s="119">
        <v>0</v>
      </c>
      <c r="J27" s="119">
        <v>75</v>
      </c>
      <c r="K27" s="119">
        <v>-75</v>
      </c>
    </row>
    <row r="28" spans="1:11" hidden="1">
      <c r="A28" s="120">
        <v>40100000</v>
      </c>
      <c r="B28" s="120" t="s">
        <v>1149</v>
      </c>
      <c r="C28" s="120" t="s">
        <v>324</v>
      </c>
      <c r="D28" s="181">
        <v>44935</v>
      </c>
      <c r="E28" s="120">
        <v>596</v>
      </c>
      <c r="F28" s="120" t="s">
        <v>815</v>
      </c>
      <c r="G28" s="120" t="s">
        <v>1036</v>
      </c>
      <c r="H28" s="120" t="s">
        <v>1092</v>
      </c>
      <c r="I28" s="119">
        <v>0</v>
      </c>
      <c r="J28" s="119">
        <v>75</v>
      </c>
      <c r="K28" s="119">
        <v>-75</v>
      </c>
    </row>
    <row r="29" spans="1:11" hidden="1">
      <c r="A29" s="120">
        <v>40100000</v>
      </c>
      <c r="B29" s="120" t="s">
        <v>1149</v>
      </c>
      <c r="C29" s="120" t="s">
        <v>324</v>
      </c>
      <c r="D29" s="181">
        <v>44935</v>
      </c>
      <c r="E29" s="120">
        <v>597</v>
      </c>
      <c r="F29" s="120" t="s">
        <v>815</v>
      </c>
      <c r="G29" s="120" t="s">
        <v>1037</v>
      </c>
      <c r="H29" s="120" t="s">
        <v>1092</v>
      </c>
      <c r="I29" s="119">
        <v>0</v>
      </c>
      <c r="J29" s="119">
        <v>75</v>
      </c>
      <c r="K29" s="119">
        <v>-75</v>
      </c>
    </row>
    <row r="30" spans="1:11" hidden="1">
      <c r="A30" s="120">
        <v>40100000</v>
      </c>
      <c r="B30" s="120" t="s">
        <v>1149</v>
      </c>
      <c r="C30" s="120" t="s">
        <v>324</v>
      </c>
      <c r="D30" s="181">
        <v>44935</v>
      </c>
      <c r="E30" s="120">
        <v>598</v>
      </c>
      <c r="F30" s="120" t="s">
        <v>815</v>
      </c>
      <c r="G30" s="120" t="s">
        <v>1038</v>
      </c>
      <c r="H30" s="120" t="s">
        <v>1092</v>
      </c>
      <c r="I30" s="119">
        <v>0</v>
      </c>
      <c r="J30" s="119">
        <v>300</v>
      </c>
      <c r="K30" s="119">
        <v>-300</v>
      </c>
    </row>
    <row r="31" spans="1:11" hidden="1">
      <c r="A31" s="120">
        <v>40100000</v>
      </c>
      <c r="B31" s="120" t="s">
        <v>1149</v>
      </c>
      <c r="C31" s="120" t="s">
        <v>324</v>
      </c>
      <c r="D31" s="181">
        <v>44935</v>
      </c>
      <c r="E31" s="120">
        <v>599</v>
      </c>
      <c r="F31" s="120" t="s">
        <v>815</v>
      </c>
      <c r="G31" s="120" t="s">
        <v>1039</v>
      </c>
      <c r="H31" s="120" t="s">
        <v>1092</v>
      </c>
      <c r="I31" s="119">
        <v>0</v>
      </c>
      <c r="J31" s="119">
        <v>75</v>
      </c>
      <c r="K31" s="119">
        <v>-75</v>
      </c>
    </row>
    <row r="32" spans="1:11" hidden="1">
      <c r="A32" s="120">
        <v>40100000</v>
      </c>
      <c r="B32" s="120" t="s">
        <v>1140</v>
      </c>
      <c r="C32" s="120" t="s">
        <v>324</v>
      </c>
      <c r="D32" s="181">
        <v>44937</v>
      </c>
      <c r="E32" s="120">
        <v>611</v>
      </c>
      <c r="F32" s="120" t="s">
        <v>970</v>
      </c>
      <c r="G32" s="120" t="s">
        <v>1062</v>
      </c>
      <c r="H32" s="120" t="s">
        <v>1141</v>
      </c>
      <c r="I32" s="119">
        <v>0</v>
      </c>
      <c r="J32" s="119">
        <v>73.23</v>
      </c>
      <c r="K32" s="119">
        <v>-73.23</v>
      </c>
    </row>
    <row r="33" spans="1:11" hidden="1">
      <c r="A33" s="120">
        <v>40100000</v>
      </c>
      <c r="B33" s="120" t="s">
        <v>374</v>
      </c>
      <c r="C33" s="120" t="s">
        <v>324</v>
      </c>
      <c r="D33" s="181">
        <v>44938</v>
      </c>
      <c r="E33" s="120">
        <v>566</v>
      </c>
      <c r="F33" s="120" t="s">
        <v>975</v>
      </c>
      <c r="G33" s="120" t="s">
        <v>1023</v>
      </c>
      <c r="H33" s="120" t="s">
        <v>384</v>
      </c>
      <c r="I33" s="119">
        <v>0</v>
      </c>
      <c r="J33" s="119">
        <v>2280</v>
      </c>
      <c r="K33" s="119">
        <v>-2280</v>
      </c>
    </row>
    <row r="34" spans="1:11" hidden="1">
      <c r="A34" s="120">
        <v>40100000</v>
      </c>
      <c r="B34" s="120" t="s">
        <v>373</v>
      </c>
      <c r="C34" s="120" t="s">
        <v>324</v>
      </c>
      <c r="D34" s="181">
        <v>44938</v>
      </c>
      <c r="E34" s="120">
        <v>582</v>
      </c>
      <c r="F34" s="120" t="s">
        <v>534</v>
      </c>
      <c r="G34" s="120" t="s">
        <v>1152</v>
      </c>
      <c r="H34" s="120" t="s">
        <v>1371</v>
      </c>
      <c r="I34" s="119">
        <v>0</v>
      </c>
      <c r="J34" s="119">
        <v>3005.16</v>
      </c>
      <c r="K34" s="119">
        <v>-3005.16</v>
      </c>
    </row>
    <row r="35" spans="1:11" hidden="1">
      <c r="A35" s="120">
        <v>40100000</v>
      </c>
      <c r="B35" s="120" t="s">
        <v>365</v>
      </c>
      <c r="C35" s="120" t="s">
        <v>324</v>
      </c>
      <c r="D35" s="181">
        <v>44939</v>
      </c>
      <c r="E35" s="120">
        <v>577</v>
      </c>
      <c r="F35" s="120" t="s">
        <v>1063</v>
      </c>
      <c r="G35" s="120" t="s">
        <v>1064</v>
      </c>
      <c r="H35" s="120" t="s">
        <v>1141</v>
      </c>
      <c r="I35" s="119">
        <v>0</v>
      </c>
      <c r="J35" s="119">
        <v>68.8</v>
      </c>
      <c r="K35" s="119">
        <v>-68.8</v>
      </c>
    </row>
    <row r="36" spans="1:11" hidden="1">
      <c r="A36" s="120">
        <v>40100000</v>
      </c>
      <c r="B36" s="120" t="s">
        <v>1154</v>
      </c>
      <c r="C36" s="120" t="s">
        <v>324</v>
      </c>
      <c r="D36" s="181">
        <v>44941</v>
      </c>
      <c r="E36" s="120">
        <v>583</v>
      </c>
      <c r="F36" s="120" t="s">
        <v>899</v>
      </c>
      <c r="G36" s="120" t="s">
        <v>1155</v>
      </c>
      <c r="H36" s="120" t="s">
        <v>384</v>
      </c>
      <c r="I36" s="119">
        <v>0</v>
      </c>
      <c r="J36" s="119">
        <v>267.23</v>
      </c>
      <c r="K36" s="119">
        <v>-267.23</v>
      </c>
    </row>
    <row r="37" spans="1:11" hidden="1">
      <c r="A37" s="120">
        <v>40100000</v>
      </c>
      <c r="B37" s="120" t="s">
        <v>369</v>
      </c>
      <c r="C37" s="120" t="s">
        <v>324</v>
      </c>
      <c r="D37" s="181">
        <v>44942</v>
      </c>
      <c r="E37" s="120">
        <v>578</v>
      </c>
      <c r="F37" s="120" t="s">
        <v>533</v>
      </c>
      <c r="G37" s="120" t="s">
        <v>1157</v>
      </c>
      <c r="H37" s="120" t="s">
        <v>1158</v>
      </c>
      <c r="I37" s="119">
        <v>0</v>
      </c>
      <c r="J37" s="119">
        <v>502.94</v>
      </c>
      <c r="K37" s="119">
        <v>-502.94</v>
      </c>
    </row>
    <row r="38" spans="1:11" hidden="1">
      <c r="A38" s="120">
        <v>40100000</v>
      </c>
      <c r="B38" s="120" t="s">
        <v>370</v>
      </c>
      <c r="C38" s="120" t="s">
        <v>324</v>
      </c>
      <c r="D38" s="181">
        <v>44945</v>
      </c>
      <c r="E38" s="120">
        <v>593</v>
      </c>
      <c r="F38" s="120" t="s">
        <v>393</v>
      </c>
      <c r="G38" s="120" t="s">
        <v>1015</v>
      </c>
      <c r="H38" s="120" t="s">
        <v>1159</v>
      </c>
      <c r="I38" s="119">
        <v>0</v>
      </c>
      <c r="J38" s="119">
        <v>1834</v>
      </c>
      <c r="K38" s="119">
        <v>-1834</v>
      </c>
    </row>
    <row r="39" spans="1:11" hidden="1">
      <c r="A39" s="120">
        <v>40100000</v>
      </c>
      <c r="B39" s="120" t="s">
        <v>1162</v>
      </c>
      <c r="C39" s="120" t="s">
        <v>324</v>
      </c>
      <c r="D39" s="181">
        <v>44945</v>
      </c>
      <c r="E39" s="120">
        <v>619</v>
      </c>
      <c r="F39" s="120" t="s">
        <v>1040</v>
      </c>
      <c r="G39" s="120" t="s">
        <v>1041</v>
      </c>
      <c r="H39" s="120" t="s">
        <v>312</v>
      </c>
      <c r="I39" s="119">
        <v>0</v>
      </c>
      <c r="J39" s="119">
        <v>240</v>
      </c>
      <c r="K39" s="119">
        <v>-240</v>
      </c>
    </row>
    <row r="40" spans="1:11" hidden="1">
      <c r="A40" s="120">
        <v>40100000</v>
      </c>
      <c r="B40" s="120" t="s">
        <v>376</v>
      </c>
      <c r="C40" s="120" t="s">
        <v>324</v>
      </c>
      <c r="D40" s="181">
        <v>44946</v>
      </c>
      <c r="E40" s="120">
        <v>581</v>
      </c>
      <c r="F40" s="120" t="s">
        <v>1164</v>
      </c>
      <c r="G40" s="120" t="s">
        <v>1165</v>
      </c>
      <c r="H40" s="120" t="s">
        <v>1110</v>
      </c>
      <c r="I40" s="119">
        <v>0</v>
      </c>
      <c r="J40" s="119">
        <v>1415.39</v>
      </c>
      <c r="K40" s="119">
        <v>-1415.39</v>
      </c>
    </row>
    <row r="41" spans="1:11" hidden="1">
      <c r="A41" s="120">
        <v>40100000</v>
      </c>
      <c r="B41" s="120" t="s">
        <v>367</v>
      </c>
      <c r="C41" s="120" t="s">
        <v>324</v>
      </c>
      <c r="D41" s="181">
        <v>44946</v>
      </c>
      <c r="E41" s="120">
        <v>586</v>
      </c>
      <c r="F41" s="120" t="s">
        <v>1838</v>
      </c>
      <c r="G41" s="120" t="s">
        <v>1168</v>
      </c>
      <c r="H41" s="120" t="s">
        <v>1110</v>
      </c>
      <c r="I41" s="119">
        <v>0</v>
      </c>
      <c r="J41" s="119">
        <v>4160.9799999999996</v>
      </c>
      <c r="K41" s="119">
        <v>-4160.9799999999996</v>
      </c>
    </row>
    <row r="42" spans="1:11" hidden="1">
      <c r="A42" s="120">
        <v>40100000</v>
      </c>
      <c r="B42" s="120" t="s">
        <v>369</v>
      </c>
      <c r="C42" s="120" t="s">
        <v>324</v>
      </c>
      <c r="D42" s="181">
        <v>44949</v>
      </c>
      <c r="E42" s="120">
        <v>579</v>
      </c>
      <c r="F42" s="120" t="s">
        <v>533</v>
      </c>
      <c r="G42" s="120" t="s">
        <v>1169</v>
      </c>
      <c r="H42" s="120" t="s">
        <v>1148</v>
      </c>
      <c r="I42" s="119">
        <v>0</v>
      </c>
      <c r="J42" s="119">
        <v>563.79</v>
      </c>
      <c r="K42" s="119">
        <v>-563.79</v>
      </c>
    </row>
    <row r="43" spans="1:11" hidden="1">
      <c r="A43" s="120">
        <v>40100000</v>
      </c>
      <c r="B43" s="120" t="s">
        <v>369</v>
      </c>
      <c r="C43" s="120" t="s">
        <v>324</v>
      </c>
      <c r="D43" s="181">
        <v>44949</v>
      </c>
      <c r="E43" s="120">
        <v>580</v>
      </c>
      <c r="F43" s="120" t="s">
        <v>533</v>
      </c>
      <c r="G43" s="120" t="s">
        <v>1170</v>
      </c>
      <c r="H43" s="120" t="s">
        <v>1171</v>
      </c>
      <c r="I43" s="119">
        <v>0</v>
      </c>
      <c r="J43" s="119">
        <v>196.08</v>
      </c>
      <c r="K43" s="119">
        <v>-196.08</v>
      </c>
    </row>
    <row r="44" spans="1:11" hidden="1">
      <c r="A44" s="120">
        <v>40100000</v>
      </c>
      <c r="B44" s="120" t="s">
        <v>1140</v>
      </c>
      <c r="C44" s="120" t="s">
        <v>324</v>
      </c>
      <c r="D44" s="181">
        <v>44950</v>
      </c>
      <c r="E44" s="120">
        <v>616</v>
      </c>
      <c r="F44" s="120" t="s">
        <v>972</v>
      </c>
      <c r="G44" s="120" t="s">
        <v>1065</v>
      </c>
      <c r="H44" s="120" t="s">
        <v>1141</v>
      </c>
      <c r="I44" s="119">
        <v>0</v>
      </c>
      <c r="J44" s="119">
        <v>15.97</v>
      </c>
      <c r="K44" s="119">
        <v>-15.97</v>
      </c>
    </row>
    <row r="45" spans="1:11" hidden="1">
      <c r="A45" s="120">
        <v>40100000</v>
      </c>
      <c r="B45" s="120" t="s">
        <v>1140</v>
      </c>
      <c r="C45" s="120" t="s">
        <v>324</v>
      </c>
      <c r="D45" s="181">
        <v>44951</v>
      </c>
      <c r="E45" s="120">
        <v>607</v>
      </c>
      <c r="F45" s="120" t="s">
        <v>972</v>
      </c>
      <c r="G45" s="120" t="s">
        <v>1066</v>
      </c>
      <c r="H45" s="120" t="s">
        <v>1141</v>
      </c>
      <c r="I45" s="119">
        <v>0</v>
      </c>
      <c r="J45" s="119">
        <v>69.98</v>
      </c>
      <c r="K45" s="119">
        <v>-69.98</v>
      </c>
    </row>
    <row r="46" spans="1:11" hidden="1">
      <c r="A46" s="120">
        <v>40100000</v>
      </c>
      <c r="B46" s="120" t="s">
        <v>400</v>
      </c>
      <c r="C46" s="120" t="s">
        <v>324</v>
      </c>
      <c r="D46" s="181">
        <v>44956</v>
      </c>
      <c r="E46" s="120">
        <v>603</v>
      </c>
      <c r="F46" s="120" t="s">
        <v>651</v>
      </c>
      <c r="G46" s="120" t="s">
        <v>1172</v>
      </c>
      <c r="H46" s="120" t="s">
        <v>384</v>
      </c>
      <c r="I46" s="119">
        <v>0</v>
      </c>
      <c r="J46" s="119">
        <v>7560</v>
      </c>
      <c r="K46" s="119">
        <v>-7560</v>
      </c>
    </row>
    <row r="47" spans="1:11" hidden="1">
      <c r="A47" s="120">
        <v>40100000</v>
      </c>
      <c r="B47" s="120" t="s">
        <v>1177</v>
      </c>
      <c r="C47" s="120" t="s">
        <v>324</v>
      </c>
      <c r="D47" s="181">
        <v>44957</v>
      </c>
      <c r="E47" s="120">
        <v>584</v>
      </c>
      <c r="F47" s="120" t="s">
        <v>1175</v>
      </c>
      <c r="G47" s="120" t="s">
        <v>1176</v>
      </c>
      <c r="H47" s="120" t="s">
        <v>351</v>
      </c>
      <c r="I47" s="119">
        <v>0</v>
      </c>
      <c r="J47" s="119">
        <v>9785</v>
      </c>
      <c r="K47" s="119">
        <v>-9785</v>
      </c>
    </row>
    <row r="48" spans="1:11" hidden="1">
      <c r="A48" s="120">
        <v>40100000</v>
      </c>
      <c r="B48" s="120" t="s">
        <v>1181</v>
      </c>
      <c r="C48" s="120" t="s">
        <v>324</v>
      </c>
      <c r="D48" s="181">
        <v>44957</v>
      </c>
      <c r="E48" s="120">
        <v>588</v>
      </c>
      <c r="F48" s="120" t="s">
        <v>625</v>
      </c>
      <c r="G48" s="120" t="s">
        <v>1020</v>
      </c>
      <c r="H48" s="120" t="s">
        <v>371</v>
      </c>
      <c r="I48" s="119">
        <v>0</v>
      </c>
      <c r="J48" s="119">
        <v>5760</v>
      </c>
      <c r="K48" s="119">
        <v>-5760</v>
      </c>
    </row>
    <row r="49" spans="1:11" hidden="1">
      <c r="A49" s="120">
        <v>40100000</v>
      </c>
      <c r="B49" s="120" t="s">
        <v>1181</v>
      </c>
      <c r="C49" s="120" t="s">
        <v>324</v>
      </c>
      <c r="D49" s="181">
        <v>44957</v>
      </c>
      <c r="E49" s="120">
        <v>589</v>
      </c>
      <c r="F49" s="120" t="s">
        <v>625</v>
      </c>
      <c r="G49" s="120" t="s">
        <v>1021</v>
      </c>
      <c r="H49" s="120" t="s">
        <v>371</v>
      </c>
      <c r="I49" s="119">
        <v>0</v>
      </c>
      <c r="J49" s="119">
        <v>15993</v>
      </c>
      <c r="K49" s="119">
        <v>-15993</v>
      </c>
    </row>
    <row r="50" spans="1:11" hidden="1">
      <c r="A50" s="120">
        <v>40100000</v>
      </c>
      <c r="B50" s="120" t="s">
        <v>1181</v>
      </c>
      <c r="C50" s="120" t="s">
        <v>324</v>
      </c>
      <c r="D50" s="181">
        <v>44957</v>
      </c>
      <c r="E50" s="120">
        <v>600</v>
      </c>
      <c r="F50" s="120" t="s">
        <v>625</v>
      </c>
      <c r="G50" s="120" t="s">
        <v>1022</v>
      </c>
      <c r="H50" s="120" t="s">
        <v>371</v>
      </c>
      <c r="I50" s="119">
        <v>0</v>
      </c>
      <c r="J50" s="119">
        <v>3150</v>
      </c>
      <c r="K50" s="119">
        <v>-3150</v>
      </c>
    </row>
    <row r="51" spans="1:11" hidden="1">
      <c r="A51" s="120">
        <v>40100000</v>
      </c>
      <c r="B51" s="120" t="s">
        <v>378</v>
      </c>
      <c r="C51" s="120" t="s">
        <v>324</v>
      </c>
      <c r="D51" s="181">
        <v>44957</v>
      </c>
      <c r="E51" s="120">
        <v>601</v>
      </c>
      <c r="F51" s="120" t="s">
        <v>397</v>
      </c>
      <c r="G51" s="120" t="s">
        <v>1182</v>
      </c>
      <c r="H51" s="120" t="s">
        <v>1092</v>
      </c>
      <c r="I51" s="119">
        <v>0</v>
      </c>
      <c r="J51" s="119">
        <v>9120</v>
      </c>
      <c r="K51" s="119">
        <v>-9120</v>
      </c>
    </row>
    <row r="52" spans="1:11" hidden="1">
      <c r="A52" s="120">
        <v>40100000</v>
      </c>
      <c r="B52" s="120" t="s">
        <v>374</v>
      </c>
      <c r="C52" s="120" t="s">
        <v>324</v>
      </c>
      <c r="D52" s="181">
        <v>44957</v>
      </c>
      <c r="E52" s="120">
        <v>602</v>
      </c>
      <c r="F52" s="120" t="s">
        <v>975</v>
      </c>
      <c r="G52" s="120" t="s">
        <v>1082</v>
      </c>
      <c r="H52" s="120" t="s">
        <v>351</v>
      </c>
      <c r="I52" s="119">
        <v>2949.51</v>
      </c>
      <c r="J52" s="119">
        <v>0</v>
      </c>
      <c r="K52" s="119">
        <v>2949.51</v>
      </c>
    </row>
    <row r="53" spans="1:11" hidden="1">
      <c r="A53" s="120">
        <v>40100000</v>
      </c>
      <c r="B53" s="120" t="s">
        <v>374</v>
      </c>
      <c r="C53" s="120" t="s">
        <v>324</v>
      </c>
      <c r="D53" s="181">
        <v>44957</v>
      </c>
      <c r="E53" s="120">
        <v>602</v>
      </c>
      <c r="F53" s="120" t="s">
        <v>975</v>
      </c>
      <c r="G53" s="120" t="s">
        <v>1082</v>
      </c>
      <c r="H53" s="120" t="s">
        <v>351</v>
      </c>
      <c r="I53" s="119">
        <v>0</v>
      </c>
      <c r="J53" s="119">
        <v>2949.51</v>
      </c>
      <c r="K53" s="119">
        <v>-2949.51</v>
      </c>
    </row>
    <row r="54" spans="1:11">
      <c r="A54" s="120">
        <v>40100000</v>
      </c>
      <c r="B54" s="120" t="s">
        <v>354</v>
      </c>
      <c r="C54" s="120" t="s">
        <v>324</v>
      </c>
      <c r="D54" s="181">
        <v>44957</v>
      </c>
      <c r="E54" s="120">
        <v>604</v>
      </c>
      <c r="F54" s="120" t="s">
        <v>163</v>
      </c>
      <c r="G54" s="120" t="s">
        <v>1016</v>
      </c>
      <c r="H54" s="120" t="s">
        <v>1184</v>
      </c>
      <c r="I54" s="119">
        <v>0</v>
      </c>
      <c r="J54" s="119">
        <v>6080</v>
      </c>
      <c r="K54" s="119">
        <v>-6080</v>
      </c>
    </row>
    <row r="55" spans="1:11">
      <c r="A55" s="120">
        <v>40100000</v>
      </c>
      <c r="B55" s="120" t="s">
        <v>354</v>
      </c>
      <c r="C55" s="120" t="s">
        <v>324</v>
      </c>
      <c r="D55" s="181">
        <v>44957</v>
      </c>
      <c r="E55" s="120">
        <v>605</v>
      </c>
      <c r="F55" s="120" t="s">
        <v>163</v>
      </c>
      <c r="G55" s="120" t="s">
        <v>1017</v>
      </c>
      <c r="H55" s="120" t="s">
        <v>1184</v>
      </c>
      <c r="I55" s="119">
        <v>0</v>
      </c>
      <c r="J55" s="119">
        <v>6080</v>
      </c>
      <c r="K55" s="119">
        <v>-6080</v>
      </c>
    </row>
    <row r="56" spans="1:11">
      <c r="A56" s="120">
        <v>40100000</v>
      </c>
      <c r="B56" s="120" t="s">
        <v>354</v>
      </c>
      <c r="C56" s="120" t="s">
        <v>324</v>
      </c>
      <c r="D56" s="181">
        <v>44957</v>
      </c>
      <c r="E56" s="120">
        <v>606</v>
      </c>
      <c r="F56" s="120" t="s">
        <v>163</v>
      </c>
      <c r="G56" s="120" t="s">
        <v>1018</v>
      </c>
      <c r="H56" s="120" t="s">
        <v>1184</v>
      </c>
      <c r="I56" s="119">
        <v>0</v>
      </c>
      <c r="J56" s="119">
        <v>6289</v>
      </c>
      <c r="K56" s="119">
        <v>-6289</v>
      </c>
    </row>
    <row r="57" spans="1:11" hidden="1">
      <c r="A57" s="120">
        <v>40100000</v>
      </c>
      <c r="B57" s="120" t="s">
        <v>1140</v>
      </c>
      <c r="C57" s="120" t="s">
        <v>324</v>
      </c>
      <c r="D57" s="181">
        <v>44957</v>
      </c>
      <c r="E57" s="120">
        <v>608</v>
      </c>
      <c r="F57" s="120" t="s">
        <v>972</v>
      </c>
      <c r="G57" s="120" t="s">
        <v>1067</v>
      </c>
      <c r="H57" s="120" t="s">
        <v>1141</v>
      </c>
      <c r="I57" s="119">
        <v>0</v>
      </c>
      <c r="J57" s="119">
        <v>119.43</v>
      </c>
      <c r="K57" s="119">
        <v>-119.43</v>
      </c>
    </row>
    <row r="58" spans="1:11" hidden="1">
      <c r="A58" s="120">
        <v>40100000</v>
      </c>
      <c r="B58" s="120" t="s">
        <v>1140</v>
      </c>
      <c r="C58" s="120" t="s">
        <v>324</v>
      </c>
      <c r="D58" s="181">
        <v>44957</v>
      </c>
      <c r="E58" s="120">
        <v>609</v>
      </c>
      <c r="F58" s="120" t="s">
        <v>971</v>
      </c>
      <c r="G58" s="120" t="s">
        <v>1068</v>
      </c>
      <c r="H58" s="120" t="s">
        <v>1141</v>
      </c>
      <c r="I58" s="119">
        <v>0</v>
      </c>
      <c r="J58" s="119">
        <v>40.22</v>
      </c>
      <c r="K58" s="119">
        <v>-40.22</v>
      </c>
    </row>
    <row r="59" spans="1:11" hidden="1">
      <c r="A59" s="120">
        <v>40100000</v>
      </c>
      <c r="B59" s="120" t="s">
        <v>1140</v>
      </c>
      <c r="C59" s="120" t="s">
        <v>324</v>
      </c>
      <c r="D59" s="181">
        <v>44957</v>
      </c>
      <c r="E59" s="120">
        <v>610</v>
      </c>
      <c r="F59" s="120" t="s">
        <v>972</v>
      </c>
      <c r="G59" s="120" t="s">
        <v>701</v>
      </c>
      <c r="H59" s="120" t="s">
        <v>1141</v>
      </c>
      <c r="I59" s="119">
        <v>0</v>
      </c>
      <c r="J59" s="119">
        <v>40.58</v>
      </c>
      <c r="K59" s="119">
        <v>-40.58</v>
      </c>
    </row>
    <row r="60" spans="1:11" hidden="1">
      <c r="A60" s="120">
        <v>40100000</v>
      </c>
      <c r="B60" s="120" t="s">
        <v>1140</v>
      </c>
      <c r="C60" s="120" t="s">
        <v>324</v>
      </c>
      <c r="D60" s="181">
        <v>44957</v>
      </c>
      <c r="E60" s="120">
        <v>612</v>
      </c>
      <c r="F60" s="120" t="s">
        <v>970</v>
      </c>
      <c r="G60" s="120" t="s">
        <v>1185</v>
      </c>
      <c r="H60" s="120" t="s">
        <v>1141</v>
      </c>
      <c r="I60" s="119">
        <v>0</v>
      </c>
      <c r="J60" s="119">
        <v>33.520000000000003</v>
      </c>
      <c r="K60" s="119">
        <v>-33.520000000000003</v>
      </c>
    </row>
    <row r="61" spans="1:11" hidden="1">
      <c r="A61" s="120">
        <v>40100000</v>
      </c>
      <c r="B61" s="120" t="s">
        <v>1140</v>
      </c>
      <c r="C61" s="120" t="s">
        <v>324</v>
      </c>
      <c r="D61" s="181">
        <v>44957</v>
      </c>
      <c r="E61" s="120">
        <v>614</v>
      </c>
      <c r="F61" s="120" t="s">
        <v>971</v>
      </c>
      <c r="G61" s="120" t="s">
        <v>1069</v>
      </c>
      <c r="H61" s="120" t="s">
        <v>1141</v>
      </c>
      <c r="I61" s="119">
        <v>0</v>
      </c>
      <c r="J61" s="119">
        <v>61.98</v>
      </c>
      <c r="K61" s="119">
        <v>-61.98</v>
      </c>
    </row>
    <row r="62" spans="1:11" hidden="1">
      <c r="A62" s="120">
        <v>40100000</v>
      </c>
      <c r="B62" s="120" t="s">
        <v>1140</v>
      </c>
      <c r="C62" s="120" t="s">
        <v>324</v>
      </c>
      <c r="D62" s="181">
        <v>44957</v>
      </c>
      <c r="E62" s="120">
        <v>615</v>
      </c>
      <c r="F62" s="120" t="s">
        <v>972</v>
      </c>
      <c r="G62" s="120" t="s">
        <v>1070</v>
      </c>
      <c r="H62" s="120" t="s">
        <v>1141</v>
      </c>
      <c r="I62" s="119">
        <v>0</v>
      </c>
      <c r="J62" s="119">
        <v>34.880000000000003</v>
      </c>
      <c r="K62" s="119">
        <v>-34.880000000000003</v>
      </c>
    </row>
    <row r="63" spans="1:11" hidden="1">
      <c r="A63" s="120">
        <v>40100000</v>
      </c>
      <c r="B63" s="120" t="s">
        <v>391</v>
      </c>
      <c r="C63" s="120" t="s">
        <v>324</v>
      </c>
      <c r="D63" s="181">
        <v>44957</v>
      </c>
      <c r="E63" s="120">
        <v>621</v>
      </c>
      <c r="F63" s="120" t="s">
        <v>542</v>
      </c>
      <c r="G63" s="120" t="s">
        <v>1186</v>
      </c>
      <c r="H63" s="120" t="s">
        <v>1110</v>
      </c>
      <c r="I63" s="119">
        <v>0</v>
      </c>
      <c r="J63" s="119">
        <v>3108</v>
      </c>
      <c r="K63" s="119">
        <v>-3108</v>
      </c>
    </row>
    <row r="64" spans="1:11" hidden="1">
      <c r="A64" s="120">
        <v>40100000</v>
      </c>
      <c r="B64" s="120" t="s">
        <v>391</v>
      </c>
      <c r="C64" s="120" t="s">
        <v>324</v>
      </c>
      <c r="D64" s="181">
        <v>44957</v>
      </c>
      <c r="E64" s="120">
        <v>622</v>
      </c>
      <c r="F64" s="120" t="s">
        <v>542</v>
      </c>
      <c r="G64" s="120" t="s">
        <v>1187</v>
      </c>
      <c r="H64" s="120" t="s">
        <v>1110</v>
      </c>
      <c r="I64" s="119">
        <v>0</v>
      </c>
      <c r="J64" s="119">
        <v>4158</v>
      </c>
      <c r="K64" s="119">
        <v>-4158</v>
      </c>
    </row>
    <row r="65" spans="1:11" hidden="1">
      <c r="A65" s="120">
        <v>40100000</v>
      </c>
      <c r="B65" s="120" t="s">
        <v>388</v>
      </c>
      <c r="C65" s="120" t="s">
        <v>324</v>
      </c>
      <c r="D65" s="181">
        <v>44957</v>
      </c>
      <c r="E65" s="120">
        <v>625</v>
      </c>
      <c r="F65" s="120" t="s">
        <v>979</v>
      </c>
      <c r="G65" s="120" t="s">
        <v>1188</v>
      </c>
      <c r="H65" s="120" t="s">
        <v>1136</v>
      </c>
      <c r="I65" s="119">
        <v>0</v>
      </c>
      <c r="J65" s="119">
        <v>1437.6</v>
      </c>
      <c r="K65" s="119">
        <v>-1437.6</v>
      </c>
    </row>
    <row r="66" spans="1:11" hidden="1">
      <c r="A66" s="120">
        <v>40100000</v>
      </c>
      <c r="B66" s="120" t="s">
        <v>377</v>
      </c>
      <c r="C66" s="120" t="s">
        <v>324</v>
      </c>
      <c r="D66" s="181">
        <v>44958</v>
      </c>
      <c r="E66" s="120">
        <v>630</v>
      </c>
      <c r="F66" s="120" t="s">
        <v>1189</v>
      </c>
      <c r="G66" s="120" t="s">
        <v>1190</v>
      </c>
      <c r="H66" s="120" t="s">
        <v>1110</v>
      </c>
      <c r="I66" s="119">
        <v>0</v>
      </c>
      <c r="J66" s="119">
        <v>1110.21</v>
      </c>
      <c r="K66" s="119">
        <v>-1110.21</v>
      </c>
    </row>
    <row r="67" spans="1:11" hidden="1">
      <c r="A67" s="120">
        <v>40100000</v>
      </c>
      <c r="B67" s="120" t="s">
        <v>377</v>
      </c>
      <c r="C67" s="120" t="s">
        <v>324</v>
      </c>
      <c r="D67" s="181">
        <v>44958</v>
      </c>
      <c r="E67" s="120">
        <v>631</v>
      </c>
      <c r="F67" s="120" t="s">
        <v>1189</v>
      </c>
      <c r="G67" s="120" t="s">
        <v>1191</v>
      </c>
      <c r="H67" s="120" t="s">
        <v>1110</v>
      </c>
      <c r="I67" s="119">
        <v>0</v>
      </c>
      <c r="J67" s="119">
        <v>61.27</v>
      </c>
      <c r="K67" s="119">
        <v>-61.27</v>
      </c>
    </row>
    <row r="68" spans="1:11" hidden="1">
      <c r="A68" s="120">
        <v>40100000</v>
      </c>
      <c r="B68" s="120" t="s">
        <v>382</v>
      </c>
      <c r="C68" s="120" t="s">
        <v>324</v>
      </c>
      <c r="D68" s="181">
        <v>44958</v>
      </c>
      <c r="E68" s="120">
        <v>633</v>
      </c>
      <c r="F68" s="120" t="s">
        <v>902</v>
      </c>
      <c r="G68" s="120" t="s">
        <v>1192</v>
      </c>
      <c r="H68" s="120" t="s">
        <v>1083</v>
      </c>
      <c r="I68" s="119">
        <v>0</v>
      </c>
      <c r="J68" s="119">
        <v>250.56</v>
      </c>
      <c r="K68" s="119">
        <v>-250.56</v>
      </c>
    </row>
    <row r="69" spans="1:11" hidden="1">
      <c r="A69" s="120">
        <v>40100000</v>
      </c>
      <c r="B69" s="120" t="s">
        <v>369</v>
      </c>
      <c r="C69" s="120" t="s">
        <v>324</v>
      </c>
      <c r="D69" s="181">
        <v>44958</v>
      </c>
      <c r="E69" s="120">
        <v>634</v>
      </c>
      <c r="F69" s="120" t="s">
        <v>533</v>
      </c>
      <c r="G69" s="120" t="s">
        <v>1194</v>
      </c>
      <c r="H69" s="120" t="s">
        <v>1195</v>
      </c>
      <c r="I69" s="119">
        <v>0</v>
      </c>
      <c r="J69" s="119">
        <v>205.75</v>
      </c>
      <c r="K69" s="119">
        <v>-205.75</v>
      </c>
    </row>
    <row r="70" spans="1:11" hidden="1">
      <c r="A70" s="120">
        <v>40100000</v>
      </c>
      <c r="B70" s="120" t="s">
        <v>369</v>
      </c>
      <c r="C70" s="120" t="s">
        <v>324</v>
      </c>
      <c r="D70" s="181">
        <v>44958</v>
      </c>
      <c r="E70" s="120">
        <v>636</v>
      </c>
      <c r="F70" s="120" t="s">
        <v>533</v>
      </c>
      <c r="G70" s="120" t="s">
        <v>1196</v>
      </c>
      <c r="H70" s="120" t="s">
        <v>1197</v>
      </c>
      <c r="I70" s="119">
        <v>0</v>
      </c>
      <c r="J70" s="119">
        <v>274.57</v>
      </c>
      <c r="K70" s="119">
        <v>-274.57</v>
      </c>
    </row>
    <row r="71" spans="1:11" hidden="1">
      <c r="A71" s="120">
        <v>40100000</v>
      </c>
      <c r="B71" s="120" t="s">
        <v>369</v>
      </c>
      <c r="C71" s="120" t="s">
        <v>324</v>
      </c>
      <c r="D71" s="181">
        <v>44958</v>
      </c>
      <c r="E71" s="120">
        <v>637</v>
      </c>
      <c r="F71" s="120" t="s">
        <v>533</v>
      </c>
      <c r="G71" s="120" t="s">
        <v>1198</v>
      </c>
      <c r="H71" s="120" t="s">
        <v>1199</v>
      </c>
      <c r="I71" s="119">
        <v>0</v>
      </c>
      <c r="J71" s="119">
        <v>2129.27</v>
      </c>
      <c r="K71" s="119">
        <v>-2129.27</v>
      </c>
    </row>
    <row r="72" spans="1:11" hidden="1">
      <c r="A72" s="120">
        <v>40100000</v>
      </c>
      <c r="B72" s="120" t="s">
        <v>1091</v>
      </c>
      <c r="C72" s="120" t="s">
        <v>324</v>
      </c>
      <c r="D72" s="181">
        <v>44958</v>
      </c>
      <c r="E72" s="120">
        <v>641</v>
      </c>
      <c r="F72" s="120" t="s">
        <v>496</v>
      </c>
      <c r="G72" s="120" t="s">
        <v>1200</v>
      </c>
      <c r="H72" s="120" t="s">
        <v>1113</v>
      </c>
      <c r="I72" s="119">
        <v>0</v>
      </c>
      <c r="J72" s="119">
        <v>164.4</v>
      </c>
      <c r="K72" s="119">
        <v>-164.4</v>
      </c>
    </row>
    <row r="73" spans="1:11" hidden="1">
      <c r="A73" s="120">
        <v>40100000</v>
      </c>
      <c r="B73" s="120" t="s">
        <v>1204</v>
      </c>
      <c r="C73" s="120" t="s">
        <v>324</v>
      </c>
      <c r="D73" s="181">
        <v>44958</v>
      </c>
      <c r="E73" s="120">
        <v>645</v>
      </c>
      <c r="F73" s="120" t="s">
        <v>1202</v>
      </c>
      <c r="G73" s="120" t="s">
        <v>1203</v>
      </c>
      <c r="H73" s="120" t="s">
        <v>384</v>
      </c>
      <c r="I73" s="119">
        <v>0</v>
      </c>
      <c r="J73" s="119">
        <v>3200</v>
      </c>
      <c r="K73" s="119">
        <v>-3200</v>
      </c>
    </row>
    <row r="74" spans="1:11" hidden="1">
      <c r="A74" s="120">
        <v>40100000</v>
      </c>
      <c r="B74" s="120" t="s">
        <v>369</v>
      </c>
      <c r="C74" s="120" t="s">
        <v>324</v>
      </c>
      <c r="D74" s="181">
        <v>44958</v>
      </c>
      <c r="E74" s="120">
        <v>647</v>
      </c>
      <c r="F74" s="120" t="s">
        <v>533</v>
      </c>
      <c r="G74" s="120" t="s">
        <v>1205</v>
      </c>
      <c r="H74" s="120" t="s">
        <v>1148</v>
      </c>
      <c r="I74" s="119">
        <v>0</v>
      </c>
      <c r="J74" s="119">
        <v>44.99</v>
      </c>
      <c r="K74" s="119">
        <v>-44.99</v>
      </c>
    </row>
    <row r="75" spans="1:11" hidden="1">
      <c r="A75" s="120">
        <v>40100000</v>
      </c>
      <c r="B75" s="120" t="s">
        <v>360</v>
      </c>
      <c r="C75" s="120" t="s">
        <v>324</v>
      </c>
      <c r="D75" s="181">
        <v>44958</v>
      </c>
      <c r="E75" s="120">
        <v>652</v>
      </c>
      <c r="F75" s="120" t="s">
        <v>815</v>
      </c>
      <c r="G75" s="120" t="s">
        <v>1206</v>
      </c>
      <c r="H75" s="120" t="s">
        <v>371</v>
      </c>
      <c r="I75" s="119">
        <v>0</v>
      </c>
      <c r="J75" s="119">
        <v>84</v>
      </c>
      <c r="K75" s="119">
        <v>-84</v>
      </c>
    </row>
    <row r="76" spans="1:11" hidden="1">
      <c r="A76" s="120">
        <v>40100000</v>
      </c>
      <c r="B76" s="120" t="s">
        <v>360</v>
      </c>
      <c r="C76" s="120" t="s">
        <v>324</v>
      </c>
      <c r="D76" s="181">
        <v>44958</v>
      </c>
      <c r="E76" s="120">
        <v>653</v>
      </c>
      <c r="F76" s="120" t="s">
        <v>815</v>
      </c>
      <c r="G76" s="120" t="s">
        <v>1207</v>
      </c>
      <c r="H76" s="120" t="s">
        <v>371</v>
      </c>
      <c r="I76" s="119">
        <v>0</v>
      </c>
      <c r="J76" s="119">
        <v>336</v>
      </c>
      <c r="K76" s="119">
        <v>-336</v>
      </c>
    </row>
    <row r="77" spans="1:11" hidden="1">
      <c r="A77" s="120">
        <v>40100000</v>
      </c>
      <c r="B77" s="120" t="s">
        <v>360</v>
      </c>
      <c r="C77" s="120" t="s">
        <v>324</v>
      </c>
      <c r="D77" s="181">
        <v>44958</v>
      </c>
      <c r="E77" s="120">
        <v>654</v>
      </c>
      <c r="F77" s="120" t="s">
        <v>815</v>
      </c>
      <c r="G77" s="120" t="s">
        <v>1208</v>
      </c>
      <c r="H77" s="120" t="s">
        <v>371</v>
      </c>
      <c r="I77" s="119">
        <v>0</v>
      </c>
      <c r="J77" s="119">
        <v>84</v>
      </c>
      <c r="K77" s="119">
        <v>-84</v>
      </c>
    </row>
    <row r="78" spans="1:11" hidden="1">
      <c r="A78" s="120">
        <v>40100000</v>
      </c>
      <c r="B78" s="120" t="s">
        <v>360</v>
      </c>
      <c r="C78" s="120" t="s">
        <v>324</v>
      </c>
      <c r="D78" s="181">
        <v>44958</v>
      </c>
      <c r="E78" s="120">
        <v>655</v>
      </c>
      <c r="F78" s="120" t="s">
        <v>815</v>
      </c>
      <c r="G78" s="120" t="s">
        <v>1209</v>
      </c>
      <c r="H78" s="120" t="s">
        <v>371</v>
      </c>
      <c r="I78" s="119">
        <v>0</v>
      </c>
      <c r="J78" s="119">
        <v>84</v>
      </c>
      <c r="K78" s="119">
        <v>-84</v>
      </c>
    </row>
    <row r="79" spans="1:11" hidden="1">
      <c r="A79" s="120">
        <v>40100000</v>
      </c>
      <c r="B79" s="120" t="s">
        <v>360</v>
      </c>
      <c r="C79" s="120" t="s">
        <v>324</v>
      </c>
      <c r="D79" s="181">
        <v>44958</v>
      </c>
      <c r="E79" s="120">
        <v>656</v>
      </c>
      <c r="F79" s="120" t="s">
        <v>815</v>
      </c>
      <c r="G79" s="120" t="s">
        <v>1210</v>
      </c>
      <c r="H79" s="120" t="s">
        <v>371</v>
      </c>
      <c r="I79" s="119">
        <v>0</v>
      </c>
      <c r="J79" s="119">
        <v>84</v>
      </c>
      <c r="K79" s="119">
        <v>-84</v>
      </c>
    </row>
    <row r="80" spans="1:11" hidden="1">
      <c r="A80" s="120">
        <v>40100000</v>
      </c>
      <c r="B80" s="120" t="s">
        <v>1140</v>
      </c>
      <c r="C80" s="120" t="s">
        <v>324</v>
      </c>
      <c r="D80" s="181">
        <v>44958</v>
      </c>
      <c r="E80" s="120">
        <v>658</v>
      </c>
      <c r="F80" s="120" t="s">
        <v>1211</v>
      </c>
      <c r="G80" s="120" t="s">
        <v>1212</v>
      </c>
      <c r="H80" s="120" t="s">
        <v>1184</v>
      </c>
      <c r="I80" s="119">
        <v>0</v>
      </c>
      <c r="J80" s="119">
        <v>31.97</v>
      </c>
      <c r="K80" s="119">
        <v>-31.97</v>
      </c>
    </row>
    <row r="81" spans="1:11" hidden="1">
      <c r="A81" s="120">
        <v>40100000</v>
      </c>
      <c r="B81" s="120" t="s">
        <v>1140</v>
      </c>
      <c r="C81" s="120" t="s">
        <v>324</v>
      </c>
      <c r="D81" s="181">
        <v>44958</v>
      </c>
      <c r="E81" s="120">
        <v>661</v>
      </c>
      <c r="F81" s="120" t="s">
        <v>972</v>
      </c>
      <c r="G81" s="120" t="s">
        <v>1214</v>
      </c>
      <c r="H81" s="120" t="s">
        <v>1092</v>
      </c>
      <c r="I81" s="119">
        <v>0</v>
      </c>
      <c r="J81" s="119">
        <v>14.71</v>
      </c>
      <c r="K81" s="119">
        <v>-14.71</v>
      </c>
    </row>
    <row r="82" spans="1:11" hidden="1">
      <c r="A82" s="120">
        <v>40100000</v>
      </c>
      <c r="B82" s="120" t="s">
        <v>1140</v>
      </c>
      <c r="C82" s="120" t="s">
        <v>324</v>
      </c>
      <c r="D82" s="181">
        <v>44958</v>
      </c>
      <c r="E82" s="120">
        <v>662</v>
      </c>
      <c r="F82" s="120" t="s">
        <v>972</v>
      </c>
      <c r="G82" s="120" t="s">
        <v>1216</v>
      </c>
      <c r="H82" s="120" t="s">
        <v>1092</v>
      </c>
      <c r="I82" s="119">
        <v>0</v>
      </c>
      <c r="J82" s="119">
        <v>15.76</v>
      </c>
      <c r="K82" s="119">
        <v>-15.76</v>
      </c>
    </row>
    <row r="83" spans="1:11" hidden="1">
      <c r="A83" s="120">
        <v>40100000</v>
      </c>
      <c r="B83" s="120" t="s">
        <v>372</v>
      </c>
      <c r="C83" s="120" t="s">
        <v>324</v>
      </c>
      <c r="D83" s="181">
        <v>44958</v>
      </c>
      <c r="E83" s="120">
        <v>665</v>
      </c>
      <c r="F83" s="120" t="s">
        <v>126</v>
      </c>
      <c r="G83" s="120" t="s">
        <v>1217</v>
      </c>
      <c r="H83" s="120" t="s">
        <v>1159</v>
      </c>
      <c r="I83" s="119">
        <v>0</v>
      </c>
      <c r="J83" s="119">
        <v>252</v>
      </c>
      <c r="K83" s="119">
        <v>-252</v>
      </c>
    </row>
    <row r="84" spans="1:11" hidden="1">
      <c r="A84" s="120">
        <v>40100000</v>
      </c>
      <c r="B84" s="120" t="s">
        <v>372</v>
      </c>
      <c r="C84" s="120" t="s">
        <v>324</v>
      </c>
      <c r="D84" s="181">
        <v>44958</v>
      </c>
      <c r="E84" s="120">
        <v>666</v>
      </c>
      <c r="F84" s="120" t="s">
        <v>126</v>
      </c>
      <c r="G84" s="120" t="s">
        <v>1218</v>
      </c>
      <c r="H84" s="120" t="s">
        <v>1219</v>
      </c>
      <c r="I84" s="119">
        <v>0</v>
      </c>
      <c r="J84" s="119">
        <v>25.33</v>
      </c>
      <c r="K84" s="119">
        <v>-25.33</v>
      </c>
    </row>
    <row r="85" spans="1:11" hidden="1">
      <c r="A85" s="120">
        <v>40100000</v>
      </c>
      <c r="B85" s="120" t="s">
        <v>372</v>
      </c>
      <c r="C85" s="120" t="s">
        <v>324</v>
      </c>
      <c r="D85" s="181">
        <v>44958</v>
      </c>
      <c r="E85" s="120">
        <v>668</v>
      </c>
      <c r="F85" s="120" t="s">
        <v>126</v>
      </c>
      <c r="G85" s="120" t="s">
        <v>1220</v>
      </c>
      <c r="H85" s="120" t="s">
        <v>1221</v>
      </c>
      <c r="I85" s="119">
        <v>0</v>
      </c>
      <c r="J85" s="119">
        <v>180</v>
      </c>
      <c r="K85" s="119">
        <v>-180</v>
      </c>
    </row>
    <row r="86" spans="1:11" hidden="1">
      <c r="A86" s="120">
        <v>40100000</v>
      </c>
      <c r="B86" s="120" t="s">
        <v>369</v>
      </c>
      <c r="C86" s="120" t="s">
        <v>324</v>
      </c>
      <c r="D86" s="181">
        <v>44958</v>
      </c>
      <c r="E86" s="120">
        <v>669</v>
      </c>
      <c r="F86" s="120" t="s">
        <v>533</v>
      </c>
      <c r="G86" s="120" t="s">
        <v>1222</v>
      </c>
      <c r="H86" s="120" t="s">
        <v>1223</v>
      </c>
      <c r="I86" s="119">
        <v>0</v>
      </c>
      <c r="J86" s="119">
        <v>563.79</v>
      </c>
      <c r="K86" s="119">
        <v>-563.79</v>
      </c>
    </row>
    <row r="87" spans="1:11" hidden="1">
      <c r="A87" s="120">
        <v>40100000</v>
      </c>
      <c r="B87" s="120" t="s">
        <v>369</v>
      </c>
      <c r="C87" s="120" t="s">
        <v>324</v>
      </c>
      <c r="D87" s="181">
        <v>44958</v>
      </c>
      <c r="E87" s="120">
        <v>670</v>
      </c>
      <c r="F87" s="120" t="s">
        <v>533</v>
      </c>
      <c r="G87" s="120" t="s">
        <v>1224</v>
      </c>
      <c r="H87" s="120" t="s">
        <v>1223</v>
      </c>
      <c r="I87" s="119">
        <v>0</v>
      </c>
      <c r="J87" s="119">
        <v>196.08</v>
      </c>
      <c r="K87" s="119">
        <v>-196.08</v>
      </c>
    </row>
    <row r="88" spans="1:11" hidden="1">
      <c r="A88" s="120">
        <v>40100000</v>
      </c>
      <c r="B88" s="120" t="s">
        <v>350</v>
      </c>
      <c r="C88" s="120" t="s">
        <v>324</v>
      </c>
      <c r="D88" s="181">
        <v>44958</v>
      </c>
      <c r="E88" s="120">
        <v>671</v>
      </c>
      <c r="F88" s="120" t="s">
        <v>97</v>
      </c>
      <c r="G88" s="120" t="s">
        <v>1225</v>
      </c>
      <c r="H88" s="120" t="s">
        <v>1226</v>
      </c>
      <c r="I88" s="119">
        <v>0</v>
      </c>
      <c r="J88" s="119">
        <v>57.6</v>
      </c>
      <c r="K88" s="119">
        <v>-57.6</v>
      </c>
    </row>
    <row r="89" spans="1:11" hidden="1">
      <c r="A89" s="120">
        <v>40100000</v>
      </c>
      <c r="B89" s="120" t="s">
        <v>350</v>
      </c>
      <c r="C89" s="120" t="s">
        <v>324</v>
      </c>
      <c r="D89" s="181">
        <v>44958</v>
      </c>
      <c r="E89" s="120">
        <v>672</v>
      </c>
      <c r="F89" s="120" t="s">
        <v>97</v>
      </c>
      <c r="G89" s="120" t="s">
        <v>1227</v>
      </c>
      <c r="H89" s="120" t="s">
        <v>1226</v>
      </c>
      <c r="I89" s="119">
        <v>0</v>
      </c>
      <c r="J89" s="119">
        <v>57.6</v>
      </c>
      <c r="K89" s="119">
        <v>-57.6</v>
      </c>
    </row>
    <row r="90" spans="1:11" hidden="1">
      <c r="A90" s="120">
        <v>40100000</v>
      </c>
      <c r="B90" s="120" t="s">
        <v>350</v>
      </c>
      <c r="C90" s="120" t="s">
        <v>324</v>
      </c>
      <c r="D90" s="181">
        <v>44958</v>
      </c>
      <c r="E90" s="120">
        <v>673</v>
      </c>
      <c r="F90" s="120" t="s">
        <v>97</v>
      </c>
      <c r="G90" s="120" t="s">
        <v>1228</v>
      </c>
      <c r="H90" s="120" t="s">
        <v>1226</v>
      </c>
      <c r="I90" s="119">
        <v>0</v>
      </c>
      <c r="J90" s="119">
        <v>57.6</v>
      </c>
      <c r="K90" s="119">
        <v>-57.6</v>
      </c>
    </row>
    <row r="91" spans="1:11" hidden="1">
      <c r="A91" s="120">
        <v>40100000</v>
      </c>
      <c r="B91" s="120" t="s">
        <v>1091</v>
      </c>
      <c r="C91" s="120" t="s">
        <v>324</v>
      </c>
      <c r="D91" s="181">
        <v>44958</v>
      </c>
      <c r="E91" s="120">
        <v>676</v>
      </c>
      <c r="F91" s="120" t="s">
        <v>496</v>
      </c>
      <c r="G91" s="120" t="s">
        <v>1229</v>
      </c>
      <c r="H91" s="120" t="s">
        <v>1184</v>
      </c>
      <c r="I91" s="119">
        <v>0</v>
      </c>
      <c r="J91" s="119">
        <v>360</v>
      </c>
      <c r="K91" s="119">
        <v>-360</v>
      </c>
    </row>
    <row r="92" spans="1:11" hidden="1">
      <c r="A92" s="120">
        <v>40100000</v>
      </c>
      <c r="B92" s="120" t="s">
        <v>1091</v>
      </c>
      <c r="C92" s="120" t="s">
        <v>324</v>
      </c>
      <c r="D92" s="181">
        <v>44958</v>
      </c>
      <c r="E92" s="120">
        <v>678</v>
      </c>
      <c r="F92" s="120" t="s">
        <v>496</v>
      </c>
      <c r="G92" s="120" t="s">
        <v>1230</v>
      </c>
      <c r="H92" s="120" t="s">
        <v>1231</v>
      </c>
      <c r="I92" s="119">
        <v>0</v>
      </c>
      <c r="J92" s="119">
        <v>360</v>
      </c>
      <c r="K92" s="119">
        <v>-360</v>
      </c>
    </row>
    <row r="93" spans="1:11" hidden="1">
      <c r="A93" s="120">
        <v>40100000</v>
      </c>
      <c r="B93" s="120" t="s">
        <v>1091</v>
      </c>
      <c r="C93" s="120" t="s">
        <v>324</v>
      </c>
      <c r="D93" s="181">
        <v>44958</v>
      </c>
      <c r="E93" s="120">
        <v>679</v>
      </c>
      <c r="F93" s="120" t="s">
        <v>496</v>
      </c>
      <c r="G93" s="120" t="s">
        <v>1232</v>
      </c>
      <c r="H93" s="120" t="s">
        <v>1231</v>
      </c>
      <c r="I93" s="119">
        <v>0</v>
      </c>
      <c r="J93" s="119">
        <v>192</v>
      </c>
      <c r="K93" s="119">
        <v>-192</v>
      </c>
    </row>
    <row r="94" spans="1:11" hidden="1">
      <c r="A94" s="120">
        <v>40100000</v>
      </c>
      <c r="B94" s="120" t="s">
        <v>350</v>
      </c>
      <c r="C94" s="120" t="s">
        <v>324</v>
      </c>
      <c r="D94" s="181">
        <v>44958</v>
      </c>
      <c r="E94" s="120">
        <v>680</v>
      </c>
      <c r="F94" s="120" t="s">
        <v>97</v>
      </c>
      <c r="G94" s="120" t="s">
        <v>1233</v>
      </c>
      <c r="H94" s="120" t="s">
        <v>1226</v>
      </c>
      <c r="I94" s="119">
        <v>0</v>
      </c>
      <c r="J94" s="119">
        <v>254.35</v>
      </c>
      <c r="K94" s="119">
        <v>-254.35</v>
      </c>
    </row>
    <row r="95" spans="1:11" hidden="1">
      <c r="A95" s="120">
        <v>40100000</v>
      </c>
      <c r="B95" s="120" t="s">
        <v>350</v>
      </c>
      <c r="C95" s="120" t="s">
        <v>324</v>
      </c>
      <c r="D95" s="181">
        <v>44958</v>
      </c>
      <c r="E95" s="120">
        <v>681</v>
      </c>
      <c r="F95" s="120" t="s">
        <v>97</v>
      </c>
      <c r="G95" s="120" t="s">
        <v>1234</v>
      </c>
      <c r="H95" s="120" t="s">
        <v>1226</v>
      </c>
      <c r="I95" s="119">
        <v>0</v>
      </c>
      <c r="J95" s="119">
        <v>3268.16</v>
      </c>
      <c r="K95" s="119">
        <v>-3268.16</v>
      </c>
    </row>
    <row r="96" spans="1:11" hidden="1">
      <c r="A96" s="120">
        <v>40100000</v>
      </c>
      <c r="B96" s="120" t="s">
        <v>388</v>
      </c>
      <c r="C96" s="120" t="s">
        <v>324</v>
      </c>
      <c r="D96" s="181">
        <v>44958</v>
      </c>
      <c r="E96" s="120">
        <v>684</v>
      </c>
      <c r="F96" s="120" t="s">
        <v>979</v>
      </c>
      <c r="G96" s="120" t="s">
        <v>1235</v>
      </c>
      <c r="H96" s="120" t="s">
        <v>1629</v>
      </c>
      <c r="I96" s="119">
        <v>0</v>
      </c>
      <c r="J96" s="119">
        <v>2663.62</v>
      </c>
      <c r="K96" s="119">
        <v>-2663.62</v>
      </c>
    </row>
    <row r="97" spans="1:11" hidden="1">
      <c r="A97" s="120">
        <v>40100000</v>
      </c>
      <c r="B97" s="120" t="s">
        <v>388</v>
      </c>
      <c r="C97" s="120" t="s">
        <v>324</v>
      </c>
      <c r="D97" s="181">
        <v>44958</v>
      </c>
      <c r="E97" s="120">
        <v>685</v>
      </c>
      <c r="F97" s="120" t="s">
        <v>979</v>
      </c>
      <c r="G97" s="120" t="s">
        <v>1236</v>
      </c>
      <c r="H97" s="120" t="s">
        <v>1237</v>
      </c>
      <c r="I97" s="119">
        <v>0</v>
      </c>
      <c r="J97" s="119">
        <v>3137</v>
      </c>
      <c r="K97" s="119">
        <v>-3137</v>
      </c>
    </row>
    <row r="98" spans="1:11" hidden="1">
      <c r="A98" s="120">
        <v>40100000</v>
      </c>
      <c r="B98" s="120" t="s">
        <v>388</v>
      </c>
      <c r="C98" s="120" t="s">
        <v>324</v>
      </c>
      <c r="D98" s="181">
        <v>44958</v>
      </c>
      <c r="E98" s="120">
        <v>686</v>
      </c>
      <c r="F98" s="120" t="s">
        <v>1238</v>
      </c>
      <c r="G98" s="120" t="s">
        <v>1239</v>
      </c>
      <c r="H98" s="120" t="s">
        <v>89</v>
      </c>
      <c r="I98" s="119">
        <v>300</v>
      </c>
      <c r="J98" s="119">
        <v>0</v>
      </c>
      <c r="K98" s="119">
        <v>300</v>
      </c>
    </row>
    <row r="99" spans="1:11" hidden="1">
      <c r="A99" s="120">
        <v>40100000</v>
      </c>
      <c r="B99" s="120" t="s">
        <v>388</v>
      </c>
      <c r="C99" s="120" t="s">
        <v>324</v>
      </c>
      <c r="D99" s="181">
        <v>44958</v>
      </c>
      <c r="E99" s="120">
        <v>687</v>
      </c>
      <c r="F99" s="120" t="s">
        <v>979</v>
      </c>
      <c r="G99" s="120" t="s">
        <v>1240</v>
      </c>
      <c r="H99" s="120" t="s">
        <v>1237</v>
      </c>
      <c r="I99" s="119">
        <v>0</v>
      </c>
      <c r="J99" s="119">
        <v>7457.96</v>
      </c>
      <c r="K99" s="119">
        <v>-7457.96</v>
      </c>
    </row>
    <row r="100" spans="1:11" hidden="1">
      <c r="A100" s="120">
        <v>40100000</v>
      </c>
      <c r="B100" s="120" t="s">
        <v>350</v>
      </c>
      <c r="C100" s="120" t="s">
        <v>324</v>
      </c>
      <c r="D100" s="181">
        <v>44958</v>
      </c>
      <c r="E100" s="120">
        <v>690</v>
      </c>
      <c r="F100" s="120" t="s">
        <v>97</v>
      </c>
      <c r="G100" s="120" t="s">
        <v>1241</v>
      </c>
      <c r="H100" s="120" t="s">
        <v>1242</v>
      </c>
      <c r="I100" s="119">
        <v>0</v>
      </c>
      <c r="J100" s="119">
        <v>213.4</v>
      </c>
      <c r="K100" s="119">
        <v>-213.4</v>
      </c>
    </row>
    <row r="101" spans="1:11" hidden="1">
      <c r="A101" s="120">
        <v>40100000</v>
      </c>
      <c r="B101" s="120" t="s">
        <v>350</v>
      </c>
      <c r="C101" s="120" t="s">
        <v>324</v>
      </c>
      <c r="D101" s="181">
        <v>44958</v>
      </c>
      <c r="E101" s="120">
        <v>691</v>
      </c>
      <c r="F101" s="120" t="s">
        <v>97</v>
      </c>
      <c r="G101" s="120" t="s">
        <v>1243</v>
      </c>
      <c r="H101" s="120" t="s">
        <v>1242</v>
      </c>
      <c r="I101" s="119">
        <v>94.8</v>
      </c>
      <c r="J101" s="119">
        <v>0</v>
      </c>
      <c r="K101" s="119">
        <v>94.8</v>
      </c>
    </row>
    <row r="102" spans="1:11" hidden="1">
      <c r="A102" s="120">
        <v>40100000</v>
      </c>
      <c r="B102" s="120" t="s">
        <v>372</v>
      </c>
      <c r="C102" s="120" t="s">
        <v>324</v>
      </c>
      <c r="D102" s="181">
        <v>44958</v>
      </c>
      <c r="E102" s="120">
        <v>692</v>
      </c>
      <c r="F102" s="120" t="s">
        <v>126</v>
      </c>
      <c r="G102" s="120" t="s">
        <v>681</v>
      </c>
      <c r="H102" s="120" t="s">
        <v>1114</v>
      </c>
      <c r="I102" s="119">
        <v>0</v>
      </c>
      <c r="J102" s="119">
        <v>252</v>
      </c>
      <c r="K102" s="119">
        <v>-252</v>
      </c>
    </row>
    <row r="103" spans="1:11" hidden="1">
      <c r="A103" s="120">
        <v>40100000</v>
      </c>
      <c r="B103" s="120" t="s">
        <v>372</v>
      </c>
      <c r="C103" s="120" t="s">
        <v>324</v>
      </c>
      <c r="D103" s="181">
        <v>44958</v>
      </c>
      <c r="E103" s="120">
        <v>693</v>
      </c>
      <c r="F103" s="120" t="s">
        <v>126</v>
      </c>
      <c r="G103" s="120" t="s">
        <v>1244</v>
      </c>
      <c r="H103" s="120" t="s">
        <v>1114</v>
      </c>
      <c r="I103" s="119">
        <v>16.86</v>
      </c>
      <c r="J103" s="119">
        <v>0</v>
      </c>
      <c r="K103" s="119">
        <v>16.86</v>
      </c>
    </row>
    <row r="104" spans="1:11" hidden="1">
      <c r="A104" s="120">
        <v>40100000</v>
      </c>
      <c r="B104" s="120" t="s">
        <v>380</v>
      </c>
      <c r="C104" s="120" t="s">
        <v>324</v>
      </c>
      <c r="D104" s="181">
        <v>44958</v>
      </c>
      <c r="E104" s="120">
        <v>695</v>
      </c>
      <c r="F104" s="120" t="s">
        <v>394</v>
      </c>
      <c r="G104" s="120" t="s">
        <v>1245</v>
      </c>
      <c r="H104" s="120" t="s">
        <v>1261</v>
      </c>
      <c r="I104" s="119">
        <v>0</v>
      </c>
      <c r="J104" s="119">
        <v>112.5</v>
      </c>
      <c r="K104" s="119">
        <v>-112.5</v>
      </c>
    </row>
    <row r="105" spans="1:11" hidden="1">
      <c r="A105" s="120">
        <v>40100000</v>
      </c>
      <c r="B105" s="120" t="s">
        <v>380</v>
      </c>
      <c r="C105" s="120" t="s">
        <v>324</v>
      </c>
      <c r="D105" s="181">
        <v>44958</v>
      </c>
      <c r="E105" s="120">
        <v>696</v>
      </c>
      <c r="F105" s="120" t="s">
        <v>394</v>
      </c>
      <c r="G105" s="120" t="s">
        <v>1247</v>
      </c>
      <c r="H105" s="120" t="s">
        <v>1261</v>
      </c>
      <c r="I105" s="119">
        <v>0</v>
      </c>
      <c r="J105" s="119">
        <v>142.69</v>
      </c>
      <c r="K105" s="119">
        <v>-142.69</v>
      </c>
    </row>
    <row r="106" spans="1:11" hidden="1">
      <c r="A106" s="120">
        <v>40100000</v>
      </c>
      <c r="B106" s="120" t="s">
        <v>380</v>
      </c>
      <c r="C106" s="120" t="s">
        <v>324</v>
      </c>
      <c r="D106" s="181">
        <v>44958</v>
      </c>
      <c r="E106" s="120">
        <v>697</v>
      </c>
      <c r="F106" s="120" t="s">
        <v>394</v>
      </c>
      <c r="G106" s="120" t="s">
        <v>1248</v>
      </c>
      <c r="H106" s="120" t="s">
        <v>1261</v>
      </c>
      <c r="I106" s="119">
        <v>0</v>
      </c>
      <c r="J106" s="119">
        <v>118.74</v>
      </c>
      <c r="K106" s="119">
        <v>-118.74</v>
      </c>
    </row>
    <row r="107" spans="1:11" hidden="1">
      <c r="A107" s="120">
        <v>40100000</v>
      </c>
      <c r="B107" s="120" t="s">
        <v>380</v>
      </c>
      <c r="C107" s="120" t="s">
        <v>324</v>
      </c>
      <c r="D107" s="181">
        <v>44958</v>
      </c>
      <c r="E107" s="120">
        <v>698</v>
      </c>
      <c r="F107" s="120" t="s">
        <v>394</v>
      </c>
      <c r="G107" s="120" t="s">
        <v>1249</v>
      </c>
      <c r="H107" s="120" t="s">
        <v>1261</v>
      </c>
      <c r="I107" s="119">
        <v>0</v>
      </c>
      <c r="J107" s="119">
        <v>306.43</v>
      </c>
      <c r="K107" s="119">
        <v>-306.43</v>
      </c>
    </row>
    <row r="108" spans="1:11" hidden="1">
      <c r="A108" s="120">
        <v>40100000</v>
      </c>
      <c r="B108" s="120" t="s">
        <v>380</v>
      </c>
      <c r="C108" s="120" t="s">
        <v>324</v>
      </c>
      <c r="D108" s="181">
        <v>44958</v>
      </c>
      <c r="E108" s="120">
        <v>699</v>
      </c>
      <c r="F108" s="120" t="s">
        <v>394</v>
      </c>
      <c r="G108" s="120" t="s">
        <v>1250</v>
      </c>
      <c r="H108" s="120" t="s">
        <v>1261</v>
      </c>
      <c r="I108" s="119">
        <v>0</v>
      </c>
      <c r="J108" s="119">
        <v>228.72</v>
      </c>
      <c r="K108" s="119">
        <v>-228.72</v>
      </c>
    </row>
    <row r="109" spans="1:11" hidden="1">
      <c r="A109" s="120">
        <v>40100000</v>
      </c>
      <c r="B109" s="120" t="s">
        <v>380</v>
      </c>
      <c r="C109" s="120" t="s">
        <v>324</v>
      </c>
      <c r="D109" s="181">
        <v>44958</v>
      </c>
      <c r="E109" s="120">
        <v>700</v>
      </c>
      <c r="F109" s="120" t="s">
        <v>394</v>
      </c>
      <c r="G109" s="120" t="s">
        <v>1251</v>
      </c>
      <c r="H109" s="120" t="s">
        <v>1261</v>
      </c>
      <c r="I109" s="119">
        <v>0</v>
      </c>
      <c r="J109" s="119">
        <v>413.07</v>
      </c>
      <c r="K109" s="119">
        <v>-413.07</v>
      </c>
    </row>
    <row r="110" spans="1:11" hidden="1">
      <c r="A110" s="120">
        <v>40100000</v>
      </c>
      <c r="B110" s="120" t="s">
        <v>380</v>
      </c>
      <c r="C110" s="120" t="s">
        <v>324</v>
      </c>
      <c r="D110" s="181">
        <v>44958</v>
      </c>
      <c r="E110" s="120">
        <v>701</v>
      </c>
      <c r="F110" s="120" t="s">
        <v>394</v>
      </c>
      <c r="G110" s="120" t="s">
        <v>1252</v>
      </c>
      <c r="H110" s="120" t="s">
        <v>1261</v>
      </c>
      <c r="I110" s="119">
        <v>0</v>
      </c>
      <c r="J110" s="119">
        <v>157.69999999999999</v>
      </c>
      <c r="K110" s="119">
        <v>-157.69999999999999</v>
      </c>
    </row>
    <row r="111" spans="1:11" hidden="1">
      <c r="A111" s="120">
        <v>40100000</v>
      </c>
      <c r="B111" s="120" t="s">
        <v>380</v>
      </c>
      <c r="C111" s="120" t="s">
        <v>324</v>
      </c>
      <c r="D111" s="181">
        <v>44958</v>
      </c>
      <c r="E111" s="120">
        <v>702</v>
      </c>
      <c r="F111" s="120" t="s">
        <v>394</v>
      </c>
      <c r="G111" s="120" t="s">
        <v>1253</v>
      </c>
      <c r="H111" s="120" t="s">
        <v>1261</v>
      </c>
      <c r="I111" s="119">
        <v>0</v>
      </c>
      <c r="J111" s="119">
        <v>377.21</v>
      </c>
      <c r="K111" s="119">
        <v>-377.21</v>
      </c>
    </row>
    <row r="112" spans="1:11" hidden="1">
      <c r="A112" s="120">
        <v>40100000</v>
      </c>
      <c r="B112" s="120" t="s">
        <v>380</v>
      </c>
      <c r="C112" s="120" t="s">
        <v>324</v>
      </c>
      <c r="D112" s="181">
        <v>44958</v>
      </c>
      <c r="E112" s="120">
        <v>703</v>
      </c>
      <c r="F112" s="120" t="s">
        <v>394</v>
      </c>
      <c r="G112" s="120" t="s">
        <v>1254</v>
      </c>
      <c r="H112" s="120" t="s">
        <v>1261</v>
      </c>
      <c r="I112" s="119">
        <v>0</v>
      </c>
      <c r="J112" s="119">
        <v>372.47</v>
      </c>
      <c r="K112" s="119">
        <v>-372.47</v>
      </c>
    </row>
    <row r="113" spans="1:11" hidden="1">
      <c r="A113" s="120">
        <v>40100000</v>
      </c>
      <c r="B113" s="120" t="s">
        <v>380</v>
      </c>
      <c r="C113" s="120" t="s">
        <v>324</v>
      </c>
      <c r="D113" s="181">
        <v>44958</v>
      </c>
      <c r="E113" s="120">
        <v>704</v>
      </c>
      <c r="F113" s="120" t="s">
        <v>394</v>
      </c>
      <c r="G113" s="120" t="s">
        <v>1255</v>
      </c>
      <c r="H113" s="120" t="s">
        <v>1261</v>
      </c>
      <c r="I113" s="119">
        <v>0</v>
      </c>
      <c r="J113" s="119">
        <v>169.19</v>
      </c>
      <c r="K113" s="119">
        <v>-169.19</v>
      </c>
    </row>
    <row r="114" spans="1:11" hidden="1">
      <c r="A114" s="120">
        <v>40100000</v>
      </c>
      <c r="B114" s="120" t="s">
        <v>380</v>
      </c>
      <c r="C114" s="120" t="s">
        <v>324</v>
      </c>
      <c r="D114" s="181">
        <v>44958</v>
      </c>
      <c r="E114" s="120">
        <v>705</v>
      </c>
      <c r="F114" s="120" t="s">
        <v>394</v>
      </c>
      <c r="G114" s="120" t="s">
        <v>1256</v>
      </c>
      <c r="H114" s="120" t="s">
        <v>1261</v>
      </c>
      <c r="I114" s="119">
        <v>0</v>
      </c>
      <c r="J114" s="119">
        <v>289.64999999999998</v>
      </c>
      <c r="K114" s="119">
        <v>-289.64999999999998</v>
      </c>
    </row>
    <row r="115" spans="1:11" hidden="1">
      <c r="A115" s="120">
        <v>40100000</v>
      </c>
      <c r="B115" s="120" t="s">
        <v>380</v>
      </c>
      <c r="C115" s="120" t="s">
        <v>324</v>
      </c>
      <c r="D115" s="181">
        <v>44958</v>
      </c>
      <c r="E115" s="120">
        <v>706</v>
      </c>
      <c r="F115" s="120" t="s">
        <v>394</v>
      </c>
      <c r="G115" s="120" t="s">
        <v>1257</v>
      </c>
      <c r="H115" s="120" t="s">
        <v>1261</v>
      </c>
      <c r="I115" s="119">
        <v>0</v>
      </c>
      <c r="J115" s="119">
        <v>338.06</v>
      </c>
      <c r="K115" s="119">
        <v>-338.06</v>
      </c>
    </row>
    <row r="116" spans="1:11" hidden="1">
      <c r="A116" s="120">
        <v>40100000</v>
      </c>
      <c r="B116" s="120" t="s">
        <v>380</v>
      </c>
      <c r="C116" s="120" t="s">
        <v>324</v>
      </c>
      <c r="D116" s="181">
        <v>44958</v>
      </c>
      <c r="E116" s="120">
        <v>708</v>
      </c>
      <c r="F116" s="120" t="s">
        <v>394</v>
      </c>
      <c r="G116" s="120" t="s">
        <v>1258</v>
      </c>
      <c r="H116" s="120" t="s">
        <v>1261</v>
      </c>
      <c r="I116" s="119">
        <v>0</v>
      </c>
      <c r="J116" s="119">
        <v>415.81</v>
      </c>
      <c r="K116" s="119">
        <v>-415.81</v>
      </c>
    </row>
    <row r="117" spans="1:11" hidden="1">
      <c r="A117" s="120">
        <v>40100000</v>
      </c>
      <c r="B117" s="120" t="s">
        <v>361</v>
      </c>
      <c r="C117" s="120" t="s">
        <v>324</v>
      </c>
      <c r="D117" s="181">
        <v>44959</v>
      </c>
      <c r="E117" s="120">
        <v>632</v>
      </c>
      <c r="F117" s="120" t="s">
        <v>392</v>
      </c>
      <c r="G117" s="120" t="s">
        <v>1260</v>
      </c>
      <c r="H117" s="120" t="s">
        <v>1261</v>
      </c>
      <c r="I117" s="119">
        <v>0</v>
      </c>
      <c r="J117" s="119">
        <v>3200</v>
      </c>
      <c r="K117" s="119">
        <v>-3200</v>
      </c>
    </row>
    <row r="118" spans="1:11" hidden="1">
      <c r="A118" s="120">
        <v>40100000</v>
      </c>
      <c r="B118" s="120" t="s">
        <v>369</v>
      </c>
      <c r="C118" s="120" t="s">
        <v>324</v>
      </c>
      <c r="D118" s="181">
        <v>44959</v>
      </c>
      <c r="E118" s="120">
        <v>667</v>
      </c>
      <c r="F118" s="120" t="s">
        <v>533</v>
      </c>
      <c r="G118" s="120" t="s">
        <v>1262</v>
      </c>
      <c r="H118" s="120" t="s">
        <v>1223</v>
      </c>
      <c r="I118" s="119">
        <v>0</v>
      </c>
      <c r="J118" s="119">
        <v>260</v>
      </c>
      <c r="K118" s="119">
        <v>-260</v>
      </c>
    </row>
    <row r="119" spans="1:11" hidden="1">
      <c r="A119" s="120">
        <v>40100000</v>
      </c>
      <c r="B119" s="120" t="s">
        <v>380</v>
      </c>
      <c r="C119" s="120" t="s">
        <v>324</v>
      </c>
      <c r="D119" s="181">
        <v>44959</v>
      </c>
      <c r="E119" s="120">
        <v>694</v>
      </c>
      <c r="F119" s="120" t="s">
        <v>394</v>
      </c>
      <c r="G119" s="120" t="s">
        <v>1263</v>
      </c>
      <c r="H119" s="120" t="s">
        <v>1261</v>
      </c>
      <c r="I119" s="119">
        <v>0</v>
      </c>
      <c r="J119" s="119">
        <v>242.84</v>
      </c>
      <c r="K119" s="119">
        <v>-242.84</v>
      </c>
    </row>
    <row r="120" spans="1:11" hidden="1">
      <c r="A120" s="120">
        <v>40100000</v>
      </c>
      <c r="B120" s="120" t="s">
        <v>1091</v>
      </c>
      <c r="C120" s="120" t="s">
        <v>324</v>
      </c>
      <c r="D120" s="181">
        <v>44963</v>
      </c>
      <c r="E120" s="120">
        <v>677</v>
      </c>
      <c r="F120" s="120" t="s">
        <v>496</v>
      </c>
      <c r="G120" s="120" t="s">
        <v>1264</v>
      </c>
      <c r="H120" s="120" t="s">
        <v>1231</v>
      </c>
      <c r="I120" s="119">
        <v>0</v>
      </c>
      <c r="J120" s="119">
        <v>234</v>
      </c>
      <c r="K120" s="119">
        <v>-234</v>
      </c>
    </row>
    <row r="121" spans="1:11" hidden="1">
      <c r="A121" s="120">
        <v>40100000</v>
      </c>
      <c r="B121" s="120" t="s">
        <v>1177</v>
      </c>
      <c r="C121" s="120" t="s">
        <v>324</v>
      </c>
      <c r="D121" s="181">
        <v>44964</v>
      </c>
      <c r="E121" s="120">
        <v>643</v>
      </c>
      <c r="F121" s="120" t="s">
        <v>1175</v>
      </c>
      <c r="G121" s="120" t="s">
        <v>1265</v>
      </c>
      <c r="H121" s="120" t="s">
        <v>89</v>
      </c>
      <c r="I121" s="119">
        <v>0</v>
      </c>
      <c r="J121" s="119">
        <v>10300</v>
      </c>
      <c r="K121" s="119">
        <v>-10300</v>
      </c>
    </row>
    <row r="122" spans="1:11" hidden="1">
      <c r="A122" s="120">
        <v>40100000</v>
      </c>
      <c r="B122" s="120" t="s">
        <v>350</v>
      </c>
      <c r="C122" s="120" t="s">
        <v>324</v>
      </c>
      <c r="D122" s="181">
        <v>44964</v>
      </c>
      <c r="E122" s="120">
        <v>674</v>
      </c>
      <c r="F122" s="120" t="s">
        <v>97</v>
      </c>
      <c r="G122" s="120" t="s">
        <v>1266</v>
      </c>
      <c r="H122" s="120" t="s">
        <v>1121</v>
      </c>
      <c r="I122" s="119">
        <v>0</v>
      </c>
      <c r="J122" s="119">
        <v>57.6</v>
      </c>
      <c r="K122" s="119">
        <v>-57.6</v>
      </c>
    </row>
    <row r="123" spans="1:11" hidden="1">
      <c r="A123" s="120">
        <v>40100000</v>
      </c>
      <c r="B123" s="120" t="s">
        <v>380</v>
      </c>
      <c r="C123" s="120" t="s">
        <v>324</v>
      </c>
      <c r="D123" s="181">
        <v>44966</v>
      </c>
      <c r="E123" s="120">
        <v>710</v>
      </c>
      <c r="F123" s="120" t="s">
        <v>394</v>
      </c>
      <c r="G123" s="120" t="s">
        <v>1267</v>
      </c>
      <c r="H123" s="120" t="s">
        <v>1261</v>
      </c>
      <c r="I123" s="119">
        <v>0</v>
      </c>
      <c r="J123" s="119">
        <v>240.28</v>
      </c>
      <c r="K123" s="119">
        <v>-240.28</v>
      </c>
    </row>
    <row r="124" spans="1:11" hidden="1">
      <c r="A124" s="120">
        <v>40100000</v>
      </c>
      <c r="B124" s="120" t="s">
        <v>399</v>
      </c>
      <c r="C124" s="120" t="s">
        <v>324</v>
      </c>
      <c r="D124" s="181">
        <v>44967</v>
      </c>
      <c r="E124" s="120">
        <v>626</v>
      </c>
      <c r="F124" s="120" t="s">
        <v>978</v>
      </c>
      <c r="G124" s="120" t="s">
        <v>1269</v>
      </c>
      <c r="H124" s="120" t="s">
        <v>1083</v>
      </c>
      <c r="I124" s="119">
        <v>0</v>
      </c>
      <c r="J124" s="119">
        <v>5185.78</v>
      </c>
      <c r="K124" s="119">
        <v>-5185.78</v>
      </c>
    </row>
    <row r="125" spans="1:11" hidden="1">
      <c r="A125" s="120">
        <v>40100000</v>
      </c>
      <c r="B125" s="120" t="s">
        <v>388</v>
      </c>
      <c r="C125" s="120" t="s">
        <v>324</v>
      </c>
      <c r="D125" s="181">
        <v>44967</v>
      </c>
      <c r="E125" s="120">
        <v>627</v>
      </c>
      <c r="F125" s="120" t="s">
        <v>1270</v>
      </c>
      <c r="G125" s="120" t="s">
        <v>1271</v>
      </c>
      <c r="H125" s="120" t="s">
        <v>1272</v>
      </c>
      <c r="I125" s="119">
        <v>0</v>
      </c>
      <c r="J125" s="119">
        <v>581.04</v>
      </c>
      <c r="K125" s="119">
        <v>-581.04</v>
      </c>
    </row>
    <row r="126" spans="1:11" hidden="1">
      <c r="A126" s="120">
        <v>40100000</v>
      </c>
      <c r="B126" s="120" t="s">
        <v>1140</v>
      </c>
      <c r="C126" s="120" t="s">
        <v>324</v>
      </c>
      <c r="D126" s="181">
        <v>44967</v>
      </c>
      <c r="E126" s="120">
        <v>657</v>
      </c>
      <c r="F126" s="120" t="s">
        <v>970</v>
      </c>
      <c r="G126" s="120" t="s">
        <v>1274</v>
      </c>
      <c r="H126" s="120" t="s">
        <v>1231</v>
      </c>
      <c r="I126" s="119">
        <v>0</v>
      </c>
      <c r="J126" s="119">
        <v>27.9</v>
      </c>
      <c r="K126" s="119">
        <v>-27.9</v>
      </c>
    </row>
    <row r="127" spans="1:11" hidden="1">
      <c r="A127" s="120">
        <v>40100000</v>
      </c>
      <c r="B127" s="120" t="s">
        <v>1140</v>
      </c>
      <c r="C127" s="120" t="s">
        <v>324</v>
      </c>
      <c r="D127" s="181">
        <v>44967</v>
      </c>
      <c r="E127" s="120">
        <v>659</v>
      </c>
      <c r="F127" s="120" t="s">
        <v>972</v>
      </c>
      <c r="G127" s="120" t="s">
        <v>1275</v>
      </c>
      <c r="H127" s="120" t="s">
        <v>1231</v>
      </c>
      <c r="I127" s="119">
        <v>0</v>
      </c>
      <c r="J127" s="119">
        <v>71.56</v>
      </c>
      <c r="K127" s="119">
        <v>-71.56</v>
      </c>
    </row>
    <row r="128" spans="1:11" hidden="1">
      <c r="A128" s="120">
        <v>40100000</v>
      </c>
      <c r="B128" s="120" t="s">
        <v>1140</v>
      </c>
      <c r="C128" s="120" t="s">
        <v>324</v>
      </c>
      <c r="D128" s="181">
        <v>44967</v>
      </c>
      <c r="E128" s="120">
        <v>660</v>
      </c>
      <c r="F128" s="120" t="s">
        <v>972</v>
      </c>
      <c r="G128" s="120" t="s">
        <v>1276</v>
      </c>
      <c r="H128" s="120" t="s">
        <v>1231</v>
      </c>
      <c r="I128" s="119">
        <v>0</v>
      </c>
      <c r="J128" s="119">
        <v>23.1</v>
      </c>
      <c r="K128" s="119">
        <v>-23.1</v>
      </c>
    </row>
    <row r="129" spans="1:11" hidden="1">
      <c r="A129" s="120">
        <v>40100000</v>
      </c>
      <c r="B129" s="120" t="s">
        <v>1140</v>
      </c>
      <c r="C129" s="120" t="s">
        <v>324</v>
      </c>
      <c r="D129" s="181">
        <v>44967</v>
      </c>
      <c r="E129" s="120">
        <v>663</v>
      </c>
      <c r="F129" s="120" t="s">
        <v>972</v>
      </c>
      <c r="G129" s="120" t="s">
        <v>1275</v>
      </c>
      <c r="H129" s="120" t="s">
        <v>1113</v>
      </c>
      <c r="I129" s="119">
        <v>0</v>
      </c>
      <c r="J129" s="119">
        <v>53.47</v>
      </c>
      <c r="K129" s="119">
        <v>-53.47</v>
      </c>
    </row>
    <row r="130" spans="1:11" hidden="1">
      <c r="A130" s="120">
        <v>40100000</v>
      </c>
      <c r="B130" s="120" t="s">
        <v>1140</v>
      </c>
      <c r="C130" s="120" t="s">
        <v>324</v>
      </c>
      <c r="D130" s="181">
        <v>44967</v>
      </c>
      <c r="E130" s="120">
        <v>664</v>
      </c>
      <c r="F130" s="120" t="s">
        <v>970</v>
      </c>
      <c r="G130" s="120" t="s">
        <v>1277</v>
      </c>
      <c r="H130" s="120" t="s">
        <v>1113</v>
      </c>
      <c r="I130" s="119">
        <v>0</v>
      </c>
      <c r="J130" s="119">
        <v>35.75</v>
      </c>
      <c r="K130" s="119">
        <v>-35.75</v>
      </c>
    </row>
    <row r="131" spans="1:11" hidden="1">
      <c r="A131" s="120">
        <v>40100000</v>
      </c>
      <c r="B131" s="120" t="s">
        <v>1091</v>
      </c>
      <c r="C131" s="120" t="s">
        <v>324</v>
      </c>
      <c r="D131" s="181">
        <v>44970</v>
      </c>
      <c r="E131" s="120">
        <v>675</v>
      </c>
      <c r="F131" s="120" t="s">
        <v>496</v>
      </c>
      <c r="G131" s="120" t="s">
        <v>1278</v>
      </c>
      <c r="H131" s="120" t="s">
        <v>1231</v>
      </c>
      <c r="I131" s="119">
        <v>0</v>
      </c>
      <c r="J131" s="119">
        <v>84</v>
      </c>
      <c r="K131" s="119">
        <v>-84</v>
      </c>
    </row>
    <row r="132" spans="1:11" hidden="1">
      <c r="A132" s="120">
        <v>40100000</v>
      </c>
      <c r="B132" s="120" t="s">
        <v>1162</v>
      </c>
      <c r="C132" s="120" t="s">
        <v>324</v>
      </c>
      <c r="D132" s="181">
        <v>44971</v>
      </c>
      <c r="E132" s="120">
        <v>629</v>
      </c>
      <c r="F132" s="120" t="s">
        <v>1279</v>
      </c>
      <c r="G132" s="120" t="s">
        <v>1280</v>
      </c>
      <c r="H132" s="120" t="s">
        <v>362</v>
      </c>
      <c r="I132" s="119">
        <v>0</v>
      </c>
      <c r="J132" s="119">
        <v>360</v>
      </c>
      <c r="K132" s="119">
        <v>-360</v>
      </c>
    </row>
    <row r="133" spans="1:11" hidden="1">
      <c r="A133" s="120">
        <v>40100000</v>
      </c>
      <c r="B133" s="120" t="s">
        <v>380</v>
      </c>
      <c r="C133" s="120" t="s">
        <v>324</v>
      </c>
      <c r="D133" s="181">
        <v>44973</v>
      </c>
      <c r="E133" s="120">
        <v>709</v>
      </c>
      <c r="F133" s="120" t="s">
        <v>394</v>
      </c>
      <c r="G133" s="120" t="s">
        <v>1281</v>
      </c>
      <c r="H133" s="120" t="s">
        <v>1261</v>
      </c>
      <c r="I133" s="119">
        <v>0</v>
      </c>
      <c r="J133" s="119">
        <v>136.07</v>
      </c>
      <c r="K133" s="119">
        <v>-136.07</v>
      </c>
    </row>
    <row r="134" spans="1:11" hidden="1">
      <c r="A134" s="120">
        <v>40100000</v>
      </c>
      <c r="B134" s="120" t="s">
        <v>376</v>
      </c>
      <c r="C134" s="120" t="s">
        <v>324</v>
      </c>
      <c r="D134" s="181">
        <v>44977</v>
      </c>
      <c r="E134" s="120">
        <v>628</v>
      </c>
      <c r="F134" s="120" t="s">
        <v>719</v>
      </c>
      <c r="G134" s="120" t="s">
        <v>1282</v>
      </c>
      <c r="H134" s="120" t="s">
        <v>1141</v>
      </c>
      <c r="I134" s="119">
        <v>0</v>
      </c>
      <c r="J134" s="119">
        <v>1415.39</v>
      </c>
      <c r="K134" s="119">
        <v>-1415.39</v>
      </c>
    </row>
    <row r="135" spans="1:11" hidden="1">
      <c r="A135" s="120">
        <v>40100000</v>
      </c>
      <c r="B135" s="120" t="s">
        <v>380</v>
      </c>
      <c r="C135" s="120" t="s">
        <v>324</v>
      </c>
      <c r="D135" s="181">
        <v>44980</v>
      </c>
      <c r="E135" s="120">
        <v>707</v>
      </c>
      <c r="F135" s="120" t="s">
        <v>394</v>
      </c>
      <c r="G135" s="120" t="s">
        <v>1283</v>
      </c>
      <c r="H135" s="120" t="s">
        <v>1261</v>
      </c>
      <c r="I135" s="119">
        <v>0</v>
      </c>
      <c r="J135" s="119">
        <v>57.08</v>
      </c>
      <c r="K135" s="119">
        <v>-57.08</v>
      </c>
    </row>
    <row r="136" spans="1:11" hidden="1">
      <c r="A136" s="120">
        <v>40100000</v>
      </c>
      <c r="B136" s="120" t="s">
        <v>1204</v>
      </c>
      <c r="C136" s="120" t="s">
        <v>324</v>
      </c>
      <c r="D136" s="181">
        <v>44985</v>
      </c>
      <c r="E136" s="120">
        <v>644</v>
      </c>
      <c r="F136" s="120" t="s">
        <v>1284</v>
      </c>
      <c r="G136" s="120" t="s">
        <v>1285</v>
      </c>
      <c r="H136" s="120" t="s">
        <v>351</v>
      </c>
      <c r="I136" s="119">
        <v>0</v>
      </c>
      <c r="J136" s="119">
        <v>3200</v>
      </c>
      <c r="K136" s="119">
        <v>-3200</v>
      </c>
    </row>
    <row r="137" spans="1:11" hidden="1">
      <c r="A137" s="120">
        <v>40100000</v>
      </c>
      <c r="B137" s="120" t="s">
        <v>350</v>
      </c>
      <c r="C137" s="120" t="s">
        <v>324</v>
      </c>
      <c r="D137" s="181">
        <v>44985</v>
      </c>
      <c r="E137" s="120">
        <v>682</v>
      </c>
      <c r="F137" s="120" t="s">
        <v>97</v>
      </c>
      <c r="G137" s="120" t="s">
        <v>1286</v>
      </c>
      <c r="H137" s="120" t="s">
        <v>1136</v>
      </c>
      <c r="I137" s="119">
        <v>0</v>
      </c>
      <c r="J137" s="119">
        <v>3168.72</v>
      </c>
      <c r="K137" s="119">
        <v>-3168.72</v>
      </c>
    </row>
    <row r="138" spans="1:11" hidden="1">
      <c r="A138" s="120">
        <v>40100000</v>
      </c>
      <c r="B138" s="120" t="s">
        <v>350</v>
      </c>
      <c r="C138" s="120" t="s">
        <v>324</v>
      </c>
      <c r="D138" s="181">
        <v>44985</v>
      </c>
      <c r="E138" s="120">
        <v>683</v>
      </c>
      <c r="F138" s="120" t="s">
        <v>97</v>
      </c>
      <c r="G138" s="120" t="s">
        <v>1287</v>
      </c>
      <c r="H138" s="120" t="s">
        <v>1136</v>
      </c>
      <c r="I138" s="119">
        <v>0</v>
      </c>
      <c r="J138" s="119">
        <v>236.86</v>
      </c>
      <c r="K138" s="119">
        <v>-236.86</v>
      </c>
    </row>
    <row r="139" spans="1:11" hidden="1">
      <c r="A139" s="120">
        <v>40100000</v>
      </c>
      <c r="B139" s="120" t="s">
        <v>388</v>
      </c>
      <c r="C139" s="120" t="s">
        <v>324</v>
      </c>
      <c r="D139" s="181">
        <v>44985</v>
      </c>
      <c r="E139" s="120">
        <v>689</v>
      </c>
      <c r="F139" s="120" t="s">
        <v>979</v>
      </c>
      <c r="G139" s="120" t="s">
        <v>1288</v>
      </c>
      <c r="H139" s="120" t="s">
        <v>1630</v>
      </c>
      <c r="I139" s="119">
        <v>0</v>
      </c>
      <c r="J139" s="119">
        <v>1437.6</v>
      </c>
      <c r="K139" s="119">
        <v>-1437.6</v>
      </c>
    </row>
    <row r="140" spans="1:11" hidden="1">
      <c r="A140" s="120">
        <v>40100000</v>
      </c>
      <c r="B140" s="120" t="s">
        <v>378</v>
      </c>
      <c r="C140" s="120" t="s">
        <v>324</v>
      </c>
      <c r="D140" s="181">
        <v>44985</v>
      </c>
      <c r="E140" s="120">
        <v>711</v>
      </c>
      <c r="F140" s="120" t="s">
        <v>397</v>
      </c>
      <c r="G140" s="120" t="s">
        <v>1289</v>
      </c>
      <c r="H140" s="120" t="s">
        <v>1261</v>
      </c>
      <c r="I140" s="119">
        <v>0</v>
      </c>
      <c r="J140" s="119">
        <v>9120</v>
      </c>
      <c r="K140" s="119">
        <v>-9120</v>
      </c>
    </row>
    <row r="141" spans="1:11" hidden="1">
      <c r="A141" s="120">
        <v>40100000</v>
      </c>
      <c r="B141" s="120" t="s">
        <v>388</v>
      </c>
      <c r="C141" s="120" t="s">
        <v>324</v>
      </c>
      <c r="D141" s="181">
        <v>44986</v>
      </c>
      <c r="E141" s="120">
        <v>688</v>
      </c>
      <c r="F141" s="120" t="s">
        <v>979</v>
      </c>
      <c r="G141" s="120" t="s">
        <v>1631</v>
      </c>
      <c r="H141" s="120" t="s">
        <v>1632</v>
      </c>
      <c r="I141" s="119">
        <v>0</v>
      </c>
      <c r="J141" s="119">
        <v>7457.96</v>
      </c>
      <c r="K141" s="119">
        <v>-7457.96</v>
      </c>
    </row>
    <row r="142" spans="1:11" hidden="1">
      <c r="A142" s="120">
        <v>40100000</v>
      </c>
      <c r="B142" s="120" t="s">
        <v>377</v>
      </c>
      <c r="C142" s="120" t="s">
        <v>324</v>
      </c>
      <c r="D142" s="181">
        <v>44986</v>
      </c>
      <c r="E142" s="120">
        <v>713</v>
      </c>
      <c r="F142" s="120" t="s">
        <v>1105</v>
      </c>
      <c r="G142" s="120" t="s">
        <v>1633</v>
      </c>
      <c r="H142" s="120" t="s">
        <v>1141</v>
      </c>
      <c r="I142" s="119">
        <v>0</v>
      </c>
      <c r="J142" s="119">
        <v>61.27</v>
      </c>
      <c r="K142" s="119">
        <v>-61.27</v>
      </c>
    </row>
    <row r="143" spans="1:11" hidden="1">
      <c r="A143" s="120">
        <v>40100000</v>
      </c>
      <c r="B143" s="120" t="s">
        <v>377</v>
      </c>
      <c r="C143" s="120" t="s">
        <v>324</v>
      </c>
      <c r="D143" s="181">
        <v>44986</v>
      </c>
      <c r="E143" s="120">
        <v>714</v>
      </c>
      <c r="F143" s="120" t="s">
        <v>1634</v>
      </c>
      <c r="G143" s="120" t="s">
        <v>1635</v>
      </c>
      <c r="H143" s="120" t="s">
        <v>1141</v>
      </c>
      <c r="I143" s="119">
        <v>0</v>
      </c>
      <c r="J143" s="119">
        <v>960.85</v>
      </c>
      <c r="K143" s="119">
        <v>-960.85</v>
      </c>
    </row>
    <row r="144" spans="1:11" hidden="1">
      <c r="A144" s="120">
        <v>40100000</v>
      </c>
      <c r="B144" s="120" t="s">
        <v>1636</v>
      </c>
      <c r="C144" s="120" t="s">
        <v>324</v>
      </c>
      <c r="D144" s="181">
        <v>44986</v>
      </c>
      <c r="E144" s="120">
        <v>715</v>
      </c>
      <c r="F144" s="120" t="s">
        <v>1637</v>
      </c>
      <c r="G144" s="120" t="s">
        <v>1638</v>
      </c>
      <c r="H144" s="120" t="s">
        <v>312</v>
      </c>
      <c r="I144" s="119">
        <v>0</v>
      </c>
      <c r="J144" s="119">
        <v>90</v>
      </c>
      <c r="K144" s="119">
        <v>-90</v>
      </c>
    </row>
    <row r="145" spans="1:11" hidden="1">
      <c r="A145" s="120">
        <v>40100000</v>
      </c>
      <c r="B145" s="120" t="s">
        <v>352</v>
      </c>
      <c r="C145" s="120" t="s">
        <v>324</v>
      </c>
      <c r="D145" s="181">
        <v>44986</v>
      </c>
      <c r="E145" s="120">
        <v>720</v>
      </c>
      <c r="F145" s="120" t="s">
        <v>505</v>
      </c>
      <c r="G145" s="120" t="s">
        <v>1639</v>
      </c>
      <c r="H145" s="120" t="s">
        <v>1359</v>
      </c>
      <c r="I145" s="119">
        <v>0</v>
      </c>
      <c r="J145" s="119">
        <v>137.41999999999999</v>
      </c>
      <c r="K145" s="119">
        <v>-137.41999999999999</v>
      </c>
    </row>
    <row r="146" spans="1:11" hidden="1">
      <c r="A146" s="120">
        <v>40100000</v>
      </c>
      <c r="B146" s="120" t="s">
        <v>376</v>
      </c>
      <c r="C146" s="120" t="s">
        <v>324</v>
      </c>
      <c r="D146" s="181">
        <v>44986</v>
      </c>
      <c r="E146" s="120">
        <v>723</v>
      </c>
      <c r="F146" s="120" t="s">
        <v>719</v>
      </c>
      <c r="G146" s="120" t="s">
        <v>1640</v>
      </c>
      <c r="H146" s="120" t="s">
        <v>1261</v>
      </c>
      <c r="I146" s="119">
        <v>0</v>
      </c>
      <c r="J146" s="119">
        <v>1335.28</v>
      </c>
      <c r="K146" s="119">
        <v>-1335.28</v>
      </c>
    </row>
    <row r="147" spans="1:11" hidden="1">
      <c r="A147" s="120">
        <v>40100000</v>
      </c>
      <c r="B147" s="120" t="s">
        <v>1641</v>
      </c>
      <c r="C147" s="120" t="s">
        <v>324</v>
      </c>
      <c r="D147" s="181">
        <v>44986</v>
      </c>
      <c r="E147" s="120">
        <v>724</v>
      </c>
      <c r="F147" s="120" t="s">
        <v>1642</v>
      </c>
      <c r="G147" s="120" t="s">
        <v>1643</v>
      </c>
      <c r="H147" s="120" t="s">
        <v>312</v>
      </c>
      <c r="I147" s="119">
        <v>0</v>
      </c>
      <c r="J147" s="119">
        <v>120</v>
      </c>
      <c r="K147" s="119">
        <v>-120</v>
      </c>
    </row>
    <row r="148" spans="1:11" hidden="1">
      <c r="A148" s="120">
        <v>40100000</v>
      </c>
      <c r="B148" s="120" t="s">
        <v>378</v>
      </c>
      <c r="C148" s="120" t="s">
        <v>324</v>
      </c>
      <c r="D148" s="181">
        <v>44986</v>
      </c>
      <c r="E148" s="120">
        <v>726</v>
      </c>
      <c r="F148" s="120" t="s">
        <v>397</v>
      </c>
      <c r="G148" s="120" t="s">
        <v>1644</v>
      </c>
      <c r="H148" s="120" t="s">
        <v>1261</v>
      </c>
      <c r="I148" s="119">
        <v>7752</v>
      </c>
      <c r="J148" s="119">
        <v>0</v>
      </c>
      <c r="K148" s="119">
        <v>7752</v>
      </c>
    </row>
    <row r="149" spans="1:11" hidden="1">
      <c r="A149" s="120">
        <v>40100000</v>
      </c>
      <c r="B149" s="120" t="s">
        <v>391</v>
      </c>
      <c r="C149" s="120" t="s">
        <v>324</v>
      </c>
      <c r="D149" s="181">
        <v>44986</v>
      </c>
      <c r="E149" s="120">
        <v>728</v>
      </c>
      <c r="F149" s="120" t="s">
        <v>542</v>
      </c>
      <c r="G149" s="120" t="s">
        <v>1645</v>
      </c>
      <c r="H149" s="120" t="s">
        <v>1261</v>
      </c>
      <c r="I149" s="119">
        <v>0</v>
      </c>
      <c r="J149" s="119">
        <v>4158</v>
      </c>
      <c r="K149" s="119">
        <v>-4158</v>
      </c>
    </row>
    <row r="150" spans="1:11" hidden="1">
      <c r="A150" s="120">
        <v>40100000</v>
      </c>
      <c r="B150" s="120" t="s">
        <v>391</v>
      </c>
      <c r="C150" s="120" t="s">
        <v>324</v>
      </c>
      <c r="D150" s="181">
        <v>44986</v>
      </c>
      <c r="E150" s="120">
        <v>729</v>
      </c>
      <c r="F150" s="120" t="s">
        <v>542</v>
      </c>
      <c r="G150" s="120" t="s">
        <v>1646</v>
      </c>
      <c r="H150" s="120" t="s">
        <v>1261</v>
      </c>
      <c r="I150" s="119">
        <v>0</v>
      </c>
      <c r="J150" s="119">
        <v>2268</v>
      </c>
      <c r="K150" s="119">
        <v>-2268</v>
      </c>
    </row>
    <row r="151" spans="1:11" hidden="1">
      <c r="A151" s="120">
        <v>40100000</v>
      </c>
      <c r="B151" s="120" t="s">
        <v>367</v>
      </c>
      <c r="C151" s="120" t="s">
        <v>324</v>
      </c>
      <c r="D151" s="181">
        <v>44986</v>
      </c>
      <c r="E151" s="120">
        <v>731</v>
      </c>
      <c r="F151" s="120" t="s">
        <v>1839</v>
      </c>
      <c r="G151" s="120" t="s">
        <v>1648</v>
      </c>
      <c r="H151" s="120" t="s">
        <v>1261</v>
      </c>
      <c r="I151" s="119">
        <v>0</v>
      </c>
      <c r="J151" s="119">
        <v>4160.9799999999996</v>
      </c>
      <c r="K151" s="119">
        <v>-4160.9799999999996</v>
      </c>
    </row>
    <row r="152" spans="1:11" hidden="1">
      <c r="A152" s="120">
        <v>40100000</v>
      </c>
      <c r="B152" s="120" t="s">
        <v>367</v>
      </c>
      <c r="C152" s="120" t="s">
        <v>324</v>
      </c>
      <c r="D152" s="181">
        <v>44986</v>
      </c>
      <c r="E152" s="120">
        <v>732</v>
      </c>
      <c r="F152" s="120" t="s">
        <v>1647</v>
      </c>
      <c r="G152" s="120" t="s">
        <v>1649</v>
      </c>
      <c r="H152" s="120" t="s">
        <v>1141</v>
      </c>
      <c r="I152" s="119">
        <v>0</v>
      </c>
      <c r="J152" s="119">
        <v>4160.9799999999996</v>
      </c>
      <c r="K152" s="119">
        <v>-4160.9799999999996</v>
      </c>
    </row>
    <row r="153" spans="1:11" hidden="1">
      <c r="A153" s="120">
        <v>40100000</v>
      </c>
      <c r="B153" s="120" t="s">
        <v>1095</v>
      </c>
      <c r="C153" s="120" t="s">
        <v>324</v>
      </c>
      <c r="D153" s="181">
        <v>44986</v>
      </c>
      <c r="E153" s="120">
        <v>733</v>
      </c>
      <c r="F153" s="120" t="s">
        <v>1010</v>
      </c>
      <c r="G153" s="120" t="s">
        <v>1650</v>
      </c>
      <c r="H153" s="120" t="s">
        <v>1359</v>
      </c>
      <c r="I153" s="119">
        <v>0</v>
      </c>
      <c r="J153" s="119">
        <v>6720</v>
      </c>
      <c r="K153" s="119">
        <v>-6720</v>
      </c>
    </row>
    <row r="154" spans="1:11">
      <c r="A154" s="120">
        <v>40100000</v>
      </c>
      <c r="B154" s="120" t="s">
        <v>354</v>
      </c>
      <c r="C154" s="120" t="s">
        <v>324</v>
      </c>
      <c r="D154" s="181">
        <v>44986</v>
      </c>
      <c r="E154" s="120">
        <v>734</v>
      </c>
      <c r="F154" s="120" t="s">
        <v>163</v>
      </c>
      <c r="G154" s="120" t="s">
        <v>1651</v>
      </c>
      <c r="H154" s="120" t="s">
        <v>1231</v>
      </c>
      <c r="I154" s="119">
        <v>0</v>
      </c>
      <c r="J154" s="119">
        <v>3952</v>
      </c>
      <c r="K154" s="119">
        <v>-3952</v>
      </c>
    </row>
    <row r="155" spans="1:11">
      <c r="A155" s="120">
        <v>40100000</v>
      </c>
      <c r="B155" s="120" t="s">
        <v>354</v>
      </c>
      <c r="C155" s="120" t="s">
        <v>324</v>
      </c>
      <c r="D155" s="181">
        <v>44986</v>
      </c>
      <c r="E155" s="120">
        <v>735</v>
      </c>
      <c r="F155" s="120" t="s">
        <v>163</v>
      </c>
      <c r="G155" s="120" t="s">
        <v>1652</v>
      </c>
      <c r="H155" s="120" t="s">
        <v>1231</v>
      </c>
      <c r="I155" s="119">
        <v>0</v>
      </c>
      <c r="J155" s="119">
        <v>6080</v>
      </c>
      <c r="K155" s="119">
        <v>-6080</v>
      </c>
    </row>
    <row r="156" spans="1:11">
      <c r="A156" s="120">
        <v>40100000</v>
      </c>
      <c r="B156" s="120" t="s">
        <v>354</v>
      </c>
      <c r="C156" s="120" t="s">
        <v>324</v>
      </c>
      <c r="D156" s="181">
        <v>44986</v>
      </c>
      <c r="E156" s="120">
        <v>736</v>
      </c>
      <c r="F156" s="120" t="s">
        <v>163</v>
      </c>
      <c r="G156" s="120" t="s">
        <v>1653</v>
      </c>
      <c r="H156" s="120" t="s">
        <v>1231</v>
      </c>
      <c r="I156" s="119">
        <v>0</v>
      </c>
      <c r="J156" s="119">
        <v>5890</v>
      </c>
      <c r="K156" s="119">
        <v>-5890</v>
      </c>
    </row>
    <row r="157" spans="1:11" hidden="1">
      <c r="A157" s="120">
        <v>40100000</v>
      </c>
      <c r="B157" s="120" t="s">
        <v>1130</v>
      </c>
      <c r="C157" s="120" t="s">
        <v>324</v>
      </c>
      <c r="D157" s="181">
        <v>44986</v>
      </c>
      <c r="E157" s="120">
        <v>737</v>
      </c>
      <c r="F157" s="120" t="s">
        <v>1718</v>
      </c>
      <c r="G157" s="120" t="s">
        <v>1654</v>
      </c>
      <c r="H157" s="120" t="s">
        <v>371</v>
      </c>
      <c r="I157" s="119">
        <v>0</v>
      </c>
      <c r="J157" s="119">
        <v>119732.48</v>
      </c>
      <c r="K157" s="119">
        <v>-119732.48</v>
      </c>
    </row>
    <row r="158" spans="1:11" hidden="1">
      <c r="A158" s="120">
        <v>40100000</v>
      </c>
      <c r="B158" s="120" t="s">
        <v>1140</v>
      </c>
      <c r="C158" s="120" t="s">
        <v>324</v>
      </c>
      <c r="D158" s="181">
        <v>44986</v>
      </c>
      <c r="E158" s="120">
        <v>738</v>
      </c>
      <c r="F158" s="120" t="s">
        <v>970</v>
      </c>
      <c r="G158" s="120" t="s">
        <v>1655</v>
      </c>
      <c r="H158" s="120" t="s">
        <v>1351</v>
      </c>
      <c r="I158" s="119">
        <v>0</v>
      </c>
      <c r="J158" s="119">
        <v>174.63</v>
      </c>
      <c r="K158" s="119">
        <v>-174.63</v>
      </c>
    </row>
    <row r="159" spans="1:11" hidden="1">
      <c r="A159" s="120">
        <v>40100000</v>
      </c>
      <c r="B159" s="120" t="s">
        <v>1149</v>
      </c>
      <c r="C159" s="120" t="s">
        <v>324</v>
      </c>
      <c r="D159" s="181">
        <v>44986</v>
      </c>
      <c r="E159" s="120">
        <v>744</v>
      </c>
      <c r="F159" s="120" t="s">
        <v>815</v>
      </c>
      <c r="G159" s="120" t="s">
        <v>1656</v>
      </c>
      <c r="H159" s="120" t="s">
        <v>1113</v>
      </c>
      <c r="I159" s="119">
        <v>0</v>
      </c>
      <c r="J159" s="119">
        <v>84</v>
      </c>
      <c r="K159" s="119">
        <v>-84</v>
      </c>
    </row>
    <row r="160" spans="1:11" hidden="1">
      <c r="A160" s="120">
        <v>40100000</v>
      </c>
      <c r="B160" s="120" t="s">
        <v>1149</v>
      </c>
      <c r="C160" s="120" t="s">
        <v>324</v>
      </c>
      <c r="D160" s="181">
        <v>44986</v>
      </c>
      <c r="E160" s="120">
        <v>745</v>
      </c>
      <c r="F160" s="120" t="s">
        <v>815</v>
      </c>
      <c r="G160" s="120" t="s">
        <v>1657</v>
      </c>
      <c r="H160" s="120" t="s">
        <v>1113</v>
      </c>
      <c r="I160" s="119">
        <v>0</v>
      </c>
      <c r="J160" s="119">
        <v>84</v>
      </c>
      <c r="K160" s="119">
        <v>-84</v>
      </c>
    </row>
    <row r="161" spans="1:11" hidden="1">
      <c r="A161" s="120">
        <v>40100000</v>
      </c>
      <c r="B161" s="120" t="s">
        <v>1149</v>
      </c>
      <c r="C161" s="120" t="s">
        <v>324</v>
      </c>
      <c r="D161" s="181">
        <v>44986</v>
      </c>
      <c r="E161" s="120">
        <v>746</v>
      </c>
      <c r="F161" s="120" t="s">
        <v>815</v>
      </c>
      <c r="G161" s="120" t="s">
        <v>1658</v>
      </c>
      <c r="H161" s="120" t="s">
        <v>1113</v>
      </c>
      <c r="I161" s="119">
        <v>0</v>
      </c>
      <c r="J161" s="119">
        <v>84</v>
      </c>
      <c r="K161" s="119">
        <v>-84</v>
      </c>
    </row>
    <row r="162" spans="1:11" hidden="1">
      <c r="A162" s="120">
        <v>40100000</v>
      </c>
      <c r="B162" s="120" t="s">
        <v>1149</v>
      </c>
      <c r="C162" s="120" t="s">
        <v>324</v>
      </c>
      <c r="D162" s="181">
        <v>44986</v>
      </c>
      <c r="E162" s="120">
        <v>747</v>
      </c>
      <c r="F162" s="120" t="s">
        <v>815</v>
      </c>
      <c r="G162" s="120" t="s">
        <v>1659</v>
      </c>
      <c r="H162" s="120" t="s">
        <v>1113</v>
      </c>
      <c r="I162" s="119">
        <v>0</v>
      </c>
      <c r="J162" s="119">
        <v>84</v>
      </c>
      <c r="K162" s="119">
        <v>-84</v>
      </c>
    </row>
    <row r="163" spans="1:11" hidden="1">
      <c r="A163" s="120">
        <v>40100000</v>
      </c>
      <c r="B163" s="120" t="s">
        <v>1149</v>
      </c>
      <c r="C163" s="120" t="s">
        <v>324</v>
      </c>
      <c r="D163" s="181">
        <v>44986</v>
      </c>
      <c r="E163" s="120">
        <v>748</v>
      </c>
      <c r="F163" s="120" t="s">
        <v>815</v>
      </c>
      <c r="G163" s="120" t="s">
        <v>1660</v>
      </c>
      <c r="H163" s="120" t="s">
        <v>1113</v>
      </c>
      <c r="I163" s="119">
        <v>0</v>
      </c>
      <c r="J163" s="119">
        <v>336</v>
      </c>
      <c r="K163" s="119">
        <v>-336</v>
      </c>
    </row>
    <row r="164" spans="1:11" hidden="1">
      <c r="A164" s="120">
        <v>40100000</v>
      </c>
      <c r="B164" s="120" t="s">
        <v>352</v>
      </c>
      <c r="C164" s="120" t="s">
        <v>324</v>
      </c>
      <c r="D164" s="181">
        <v>44986</v>
      </c>
      <c r="E164" s="120">
        <v>751</v>
      </c>
      <c r="F164" s="120" t="s">
        <v>505</v>
      </c>
      <c r="G164" s="120" t="s">
        <v>1661</v>
      </c>
      <c r="H164" s="120" t="s">
        <v>1087</v>
      </c>
      <c r="I164" s="119">
        <v>0</v>
      </c>
      <c r="J164" s="119">
        <v>111.72</v>
      </c>
      <c r="K164" s="119">
        <v>-111.72</v>
      </c>
    </row>
    <row r="165" spans="1:11" hidden="1">
      <c r="A165" s="120">
        <v>40100000</v>
      </c>
      <c r="B165" s="120" t="s">
        <v>350</v>
      </c>
      <c r="C165" s="120" t="s">
        <v>324</v>
      </c>
      <c r="D165" s="181">
        <v>44987</v>
      </c>
      <c r="E165" s="120">
        <v>712</v>
      </c>
      <c r="F165" s="120" t="s">
        <v>97</v>
      </c>
      <c r="G165" s="120" t="s">
        <v>1662</v>
      </c>
      <c r="H165" s="120" t="s">
        <v>1237</v>
      </c>
      <c r="I165" s="119">
        <v>0</v>
      </c>
      <c r="J165" s="119">
        <v>432</v>
      </c>
      <c r="K165" s="119">
        <v>-432</v>
      </c>
    </row>
    <row r="166" spans="1:11" hidden="1">
      <c r="A166" s="120">
        <v>40100000</v>
      </c>
      <c r="B166" s="120" t="s">
        <v>372</v>
      </c>
      <c r="C166" s="120" t="s">
        <v>324</v>
      </c>
      <c r="D166" s="181">
        <v>44991</v>
      </c>
      <c r="E166" s="120">
        <v>721</v>
      </c>
      <c r="F166" s="120" t="s">
        <v>126</v>
      </c>
      <c r="G166" s="120" t="s">
        <v>1663</v>
      </c>
      <c r="H166" s="120" t="s">
        <v>1226</v>
      </c>
      <c r="I166" s="119">
        <v>0</v>
      </c>
      <c r="J166" s="119">
        <v>316.27</v>
      </c>
      <c r="K166" s="119">
        <v>-316.27</v>
      </c>
    </row>
    <row r="167" spans="1:11" hidden="1">
      <c r="A167" s="120">
        <v>40100000</v>
      </c>
      <c r="B167" s="120" t="s">
        <v>361</v>
      </c>
      <c r="C167" s="120" t="s">
        <v>324</v>
      </c>
      <c r="D167" s="181">
        <v>44992</v>
      </c>
      <c r="E167" s="120">
        <v>717</v>
      </c>
      <c r="F167" s="120" t="s">
        <v>392</v>
      </c>
      <c r="G167" s="120" t="s">
        <v>1664</v>
      </c>
      <c r="H167" s="120" t="s">
        <v>1092</v>
      </c>
      <c r="I167" s="119">
        <v>0</v>
      </c>
      <c r="J167" s="119">
        <v>3200</v>
      </c>
      <c r="K167" s="119">
        <v>-3200</v>
      </c>
    </row>
    <row r="168" spans="1:11" hidden="1">
      <c r="A168" s="120">
        <v>40100000</v>
      </c>
      <c r="B168" s="120" t="s">
        <v>352</v>
      </c>
      <c r="C168" s="120" t="s">
        <v>324</v>
      </c>
      <c r="D168" s="181">
        <v>44992</v>
      </c>
      <c r="E168" s="120">
        <v>719</v>
      </c>
      <c r="F168" s="120" t="s">
        <v>505</v>
      </c>
      <c r="G168" s="120" t="s">
        <v>1665</v>
      </c>
      <c r="H168" s="120" t="s">
        <v>1096</v>
      </c>
      <c r="I168" s="119">
        <v>0</v>
      </c>
      <c r="J168" s="119">
        <v>212.52</v>
      </c>
      <c r="K168" s="119">
        <v>-212.52</v>
      </c>
    </row>
    <row r="169" spans="1:11" hidden="1">
      <c r="A169" s="120">
        <v>40100000</v>
      </c>
      <c r="B169" s="120" t="s">
        <v>398</v>
      </c>
      <c r="C169" s="120" t="s">
        <v>324</v>
      </c>
      <c r="D169" s="181">
        <v>44993</v>
      </c>
      <c r="E169" s="120">
        <v>727</v>
      </c>
      <c r="F169" s="120" t="s">
        <v>1666</v>
      </c>
      <c r="G169" s="120" t="s">
        <v>1667</v>
      </c>
      <c r="H169" s="120" t="s">
        <v>362</v>
      </c>
      <c r="I169" s="119">
        <v>0</v>
      </c>
      <c r="J169" s="119">
        <v>22032</v>
      </c>
      <c r="K169" s="119">
        <v>-22032</v>
      </c>
    </row>
    <row r="170" spans="1:11" hidden="1">
      <c r="A170" s="120">
        <v>40100000</v>
      </c>
      <c r="B170" s="120" t="s">
        <v>352</v>
      </c>
      <c r="C170" s="120" t="s">
        <v>324</v>
      </c>
      <c r="D170" s="181">
        <v>44994</v>
      </c>
      <c r="E170" s="120">
        <v>718</v>
      </c>
      <c r="F170" s="120" t="s">
        <v>505</v>
      </c>
      <c r="G170" s="120" t="s">
        <v>1668</v>
      </c>
      <c r="H170" s="120" t="s">
        <v>1117</v>
      </c>
      <c r="I170" s="119">
        <v>0</v>
      </c>
      <c r="J170" s="119">
        <v>152.62</v>
      </c>
      <c r="K170" s="119">
        <v>-152.62</v>
      </c>
    </row>
    <row r="171" spans="1:11" hidden="1">
      <c r="A171" s="120">
        <v>40100000</v>
      </c>
      <c r="B171" s="120" t="s">
        <v>1669</v>
      </c>
      <c r="C171" s="120" t="s">
        <v>324</v>
      </c>
      <c r="D171" s="181">
        <v>44998</v>
      </c>
      <c r="E171" s="120">
        <v>716</v>
      </c>
      <c r="F171" s="120" t="s">
        <v>656</v>
      </c>
      <c r="G171" s="120" t="s">
        <v>1670</v>
      </c>
      <c r="H171" s="120" t="s">
        <v>351</v>
      </c>
      <c r="I171" s="119">
        <v>0</v>
      </c>
      <c r="J171" s="119">
        <v>532.79999999999995</v>
      </c>
      <c r="K171" s="119">
        <v>-532.79999999999995</v>
      </c>
    </row>
    <row r="172" spans="1:11" hidden="1">
      <c r="A172" s="120">
        <v>40100000</v>
      </c>
      <c r="B172" s="120" t="s">
        <v>1671</v>
      </c>
      <c r="C172" s="120" t="s">
        <v>324</v>
      </c>
      <c r="D172" s="181">
        <v>45002</v>
      </c>
      <c r="E172" s="120">
        <v>725</v>
      </c>
      <c r="F172" s="120" t="s">
        <v>1672</v>
      </c>
      <c r="G172" s="120" t="s">
        <v>1840</v>
      </c>
      <c r="H172" s="120" t="s">
        <v>312</v>
      </c>
      <c r="I172" s="119">
        <v>0</v>
      </c>
      <c r="J172" s="119">
        <v>282</v>
      </c>
      <c r="K172" s="119">
        <v>-282</v>
      </c>
    </row>
    <row r="173" spans="1:11" hidden="1">
      <c r="A173" s="120">
        <v>40100000</v>
      </c>
      <c r="B173" s="120" t="s">
        <v>369</v>
      </c>
      <c r="C173" s="120" t="s">
        <v>324</v>
      </c>
      <c r="D173" s="181">
        <v>45005</v>
      </c>
      <c r="E173" s="120">
        <v>753</v>
      </c>
      <c r="F173" s="120" t="s">
        <v>533</v>
      </c>
      <c r="G173" s="120" t="s">
        <v>1674</v>
      </c>
      <c r="H173" s="120" t="s">
        <v>1719</v>
      </c>
      <c r="I173" s="119">
        <v>0</v>
      </c>
      <c r="J173" s="119">
        <v>244.65</v>
      </c>
      <c r="K173" s="119">
        <v>-244.65</v>
      </c>
    </row>
    <row r="174" spans="1:11" hidden="1">
      <c r="A174" s="120">
        <v>40100000</v>
      </c>
      <c r="B174" s="120" t="s">
        <v>1140</v>
      </c>
      <c r="C174" s="120" t="s">
        <v>324</v>
      </c>
      <c r="D174" s="181">
        <v>45007</v>
      </c>
      <c r="E174" s="120">
        <v>739</v>
      </c>
      <c r="F174" s="120" t="s">
        <v>972</v>
      </c>
      <c r="G174" s="120" t="s">
        <v>1675</v>
      </c>
      <c r="H174" s="120" t="s">
        <v>1159</v>
      </c>
      <c r="I174" s="119">
        <v>0</v>
      </c>
      <c r="J174" s="119">
        <v>42.81</v>
      </c>
      <c r="K174" s="119">
        <v>-42.81</v>
      </c>
    </row>
    <row r="175" spans="1:11" hidden="1">
      <c r="A175" s="120">
        <v>40100000</v>
      </c>
      <c r="B175" s="120" t="s">
        <v>1140</v>
      </c>
      <c r="C175" s="120" t="s">
        <v>324</v>
      </c>
      <c r="D175" s="181">
        <v>45007</v>
      </c>
      <c r="E175" s="120">
        <v>740</v>
      </c>
      <c r="F175" s="120" t="s">
        <v>970</v>
      </c>
      <c r="G175" s="120" t="s">
        <v>1676</v>
      </c>
      <c r="H175" s="120" t="s">
        <v>1159</v>
      </c>
      <c r="I175" s="119">
        <v>0</v>
      </c>
      <c r="J175" s="119">
        <v>23.5</v>
      </c>
      <c r="K175" s="119">
        <v>-23.5</v>
      </c>
    </row>
    <row r="176" spans="1:11" hidden="1">
      <c r="A176" s="120">
        <v>40100000</v>
      </c>
      <c r="B176" s="120" t="s">
        <v>1140</v>
      </c>
      <c r="C176" s="120" t="s">
        <v>324</v>
      </c>
      <c r="D176" s="181">
        <v>45007</v>
      </c>
      <c r="E176" s="120">
        <v>741</v>
      </c>
      <c r="F176" s="120" t="s">
        <v>970</v>
      </c>
      <c r="G176" s="120" t="s">
        <v>1677</v>
      </c>
      <c r="H176" s="120" t="s">
        <v>1159</v>
      </c>
      <c r="I176" s="119">
        <v>0</v>
      </c>
      <c r="J176" s="119">
        <v>13</v>
      </c>
      <c r="K176" s="119">
        <v>-13</v>
      </c>
    </row>
    <row r="177" spans="1:11" hidden="1">
      <c r="A177" s="120">
        <v>40100000</v>
      </c>
      <c r="B177" s="120" t="s">
        <v>1140</v>
      </c>
      <c r="C177" s="120" t="s">
        <v>324</v>
      </c>
      <c r="D177" s="181">
        <v>45007</v>
      </c>
      <c r="E177" s="120">
        <v>742</v>
      </c>
      <c r="F177" s="120" t="s">
        <v>970</v>
      </c>
      <c r="G177" s="120" t="s">
        <v>1678</v>
      </c>
      <c r="H177" s="120" t="s">
        <v>1159</v>
      </c>
      <c r="I177" s="119">
        <v>0</v>
      </c>
      <c r="J177" s="119">
        <v>60.54</v>
      </c>
      <c r="K177" s="119">
        <v>-60.54</v>
      </c>
    </row>
    <row r="178" spans="1:11" hidden="1">
      <c r="A178" s="120">
        <v>40100000</v>
      </c>
      <c r="B178" s="120" t="s">
        <v>1140</v>
      </c>
      <c r="C178" s="120" t="s">
        <v>324</v>
      </c>
      <c r="D178" s="181">
        <v>45007</v>
      </c>
      <c r="E178" s="120">
        <v>743</v>
      </c>
      <c r="F178" s="120" t="s">
        <v>972</v>
      </c>
      <c r="G178" s="120" t="s">
        <v>1679</v>
      </c>
      <c r="H178" s="120" t="s">
        <v>1159</v>
      </c>
      <c r="I178" s="119">
        <v>0</v>
      </c>
      <c r="J178" s="119">
        <v>47.78</v>
      </c>
      <c r="K178" s="119">
        <v>-47.78</v>
      </c>
    </row>
    <row r="179" spans="1:11" hidden="1">
      <c r="A179" s="120">
        <v>40100000</v>
      </c>
      <c r="B179" s="120" t="s">
        <v>369</v>
      </c>
      <c r="C179" s="120" t="s">
        <v>324</v>
      </c>
      <c r="D179" s="181">
        <v>45012</v>
      </c>
      <c r="E179" s="120">
        <v>754</v>
      </c>
      <c r="F179" s="120" t="s">
        <v>533</v>
      </c>
      <c r="G179" s="120" t="s">
        <v>1680</v>
      </c>
      <c r="H179" s="120" t="s">
        <v>1719</v>
      </c>
      <c r="I179" s="119">
        <v>0</v>
      </c>
      <c r="J179" s="119">
        <v>299.62</v>
      </c>
      <c r="K179" s="119">
        <v>-299.62</v>
      </c>
    </row>
    <row r="180" spans="1:11" hidden="1">
      <c r="A180" s="120">
        <v>40100000</v>
      </c>
      <c r="B180" s="120" t="s">
        <v>1681</v>
      </c>
      <c r="C180" s="120" t="s">
        <v>324</v>
      </c>
      <c r="D180" s="181">
        <v>45013</v>
      </c>
      <c r="E180" s="120">
        <v>756</v>
      </c>
      <c r="F180" s="120" t="s">
        <v>1682</v>
      </c>
      <c r="G180" s="120" t="s">
        <v>1683</v>
      </c>
      <c r="H180" s="120" t="s">
        <v>312</v>
      </c>
      <c r="I180" s="119">
        <v>0</v>
      </c>
      <c r="J180" s="119">
        <v>36309</v>
      </c>
      <c r="K180" s="119">
        <v>-36309</v>
      </c>
    </row>
    <row r="181" spans="1:11" hidden="1">
      <c r="A181" s="120">
        <v>40100000</v>
      </c>
      <c r="B181" s="120" t="s">
        <v>1315</v>
      </c>
      <c r="C181" s="120" t="s">
        <v>324</v>
      </c>
      <c r="D181" s="181">
        <v>45016</v>
      </c>
      <c r="E181" s="120">
        <v>730</v>
      </c>
      <c r="F181" s="120" t="s">
        <v>1684</v>
      </c>
      <c r="G181" s="120" t="s">
        <v>1685</v>
      </c>
      <c r="H181" s="120" t="s">
        <v>312</v>
      </c>
      <c r="I181" s="119">
        <v>0</v>
      </c>
      <c r="J181" s="119">
        <v>677.17</v>
      </c>
      <c r="K181" s="119">
        <v>-677.17</v>
      </c>
    </row>
    <row r="182" spans="1:11" hidden="1">
      <c r="A182" s="120">
        <v>40100000</v>
      </c>
      <c r="B182" s="120" t="s">
        <v>388</v>
      </c>
      <c r="C182" s="120" t="s">
        <v>324</v>
      </c>
      <c r="D182" s="181">
        <v>45016</v>
      </c>
      <c r="E182" s="120">
        <v>750</v>
      </c>
      <c r="F182" s="120" t="s">
        <v>979</v>
      </c>
      <c r="G182" s="120" t="s">
        <v>1686</v>
      </c>
      <c r="H182" s="120" t="s">
        <v>1687</v>
      </c>
      <c r="I182" s="119">
        <v>0</v>
      </c>
      <c r="J182" s="119">
        <v>1437.6</v>
      </c>
      <c r="K182" s="119">
        <v>-1437.6</v>
      </c>
    </row>
    <row r="183" spans="1:11" hidden="1">
      <c r="A183" s="120">
        <v>40100000</v>
      </c>
      <c r="B183" s="120" t="s">
        <v>1204</v>
      </c>
      <c r="C183" s="120" t="s">
        <v>324</v>
      </c>
      <c r="D183" s="181">
        <v>45016</v>
      </c>
      <c r="E183" s="120">
        <v>752</v>
      </c>
      <c r="F183" s="120" t="s">
        <v>1688</v>
      </c>
      <c r="G183" s="120" t="s">
        <v>1689</v>
      </c>
      <c r="H183" s="120" t="s">
        <v>371</v>
      </c>
      <c r="I183" s="119">
        <v>0</v>
      </c>
      <c r="J183" s="119">
        <v>3200</v>
      </c>
      <c r="K183" s="119">
        <v>-3200</v>
      </c>
    </row>
    <row r="184" spans="1:11" hidden="1">
      <c r="A184" s="120">
        <v>40100000</v>
      </c>
      <c r="B184" s="120" t="s">
        <v>1315</v>
      </c>
      <c r="C184" s="120" t="s">
        <v>324</v>
      </c>
      <c r="D184" s="181">
        <v>45017</v>
      </c>
      <c r="E184" s="120">
        <v>722</v>
      </c>
      <c r="F184" s="120" t="s">
        <v>1684</v>
      </c>
      <c r="G184" s="120" t="s">
        <v>1720</v>
      </c>
      <c r="H184" s="120" t="s">
        <v>362</v>
      </c>
      <c r="I184" s="119">
        <v>0</v>
      </c>
      <c r="J184" s="119">
        <v>711.07</v>
      </c>
      <c r="K184" s="119">
        <v>-711.07</v>
      </c>
    </row>
    <row r="185" spans="1:11" hidden="1">
      <c r="A185" s="120">
        <v>40100000</v>
      </c>
      <c r="B185" s="120" t="s">
        <v>350</v>
      </c>
      <c r="C185" s="120" t="s">
        <v>324</v>
      </c>
      <c r="D185" s="181">
        <v>45017</v>
      </c>
      <c r="E185" s="120">
        <v>755</v>
      </c>
      <c r="F185" s="120" t="s">
        <v>97</v>
      </c>
      <c r="G185" s="120" t="s">
        <v>1721</v>
      </c>
      <c r="H185" s="120" t="s">
        <v>1103</v>
      </c>
      <c r="I185" s="119">
        <v>0</v>
      </c>
      <c r="J185" s="119">
        <v>3139.85</v>
      </c>
      <c r="K185" s="119">
        <v>-3139.85</v>
      </c>
    </row>
    <row r="186" spans="1:11" hidden="1">
      <c r="A186" s="120">
        <v>40100000</v>
      </c>
      <c r="B186" s="120" t="s">
        <v>1722</v>
      </c>
      <c r="C186" s="120" t="s">
        <v>324</v>
      </c>
      <c r="D186" s="181">
        <v>45017</v>
      </c>
      <c r="E186" s="120">
        <v>757</v>
      </c>
      <c r="F186" s="120" t="s">
        <v>592</v>
      </c>
      <c r="G186" s="120" t="s">
        <v>1723</v>
      </c>
      <c r="H186" s="120" t="s">
        <v>362</v>
      </c>
      <c r="I186" s="119">
        <v>0</v>
      </c>
      <c r="J186" s="119">
        <v>1050</v>
      </c>
      <c r="K186" s="119">
        <v>-1050</v>
      </c>
    </row>
    <row r="187" spans="1:11" hidden="1">
      <c r="A187" s="120">
        <v>40100000</v>
      </c>
      <c r="B187" s="120" t="s">
        <v>380</v>
      </c>
      <c r="C187" s="120" t="s">
        <v>324</v>
      </c>
      <c r="D187" s="181">
        <v>45017</v>
      </c>
      <c r="E187" s="120">
        <v>758</v>
      </c>
      <c r="F187" s="120" t="s">
        <v>394</v>
      </c>
      <c r="G187" s="120" t="s">
        <v>1724</v>
      </c>
      <c r="H187" s="120" t="s">
        <v>1092</v>
      </c>
      <c r="I187" s="119">
        <v>0</v>
      </c>
      <c r="J187" s="119">
        <v>212.01</v>
      </c>
      <c r="K187" s="119">
        <v>-212.01</v>
      </c>
    </row>
    <row r="188" spans="1:11" hidden="1">
      <c r="A188" s="120">
        <v>40100000</v>
      </c>
      <c r="B188" s="120" t="s">
        <v>1669</v>
      </c>
      <c r="C188" s="120" t="s">
        <v>324</v>
      </c>
      <c r="D188" s="181">
        <v>45017</v>
      </c>
      <c r="E188" s="120">
        <v>761</v>
      </c>
      <c r="F188" s="120" t="s">
        <v>656</v>
      </c>
      <c r="G188" s="120" t="s">
        <v>1725</v>
      </c>
      <c r="H188" s="120" t="s">
        <v>1083</v>
      </c>
      <c r="I188" s="119">
        <v>0</v>
      </c>
      <c r="J188" s="119">
        <v>522</v>
      </c>
      <c r="K188" s="119">
        <v>-522</v>
      </c>
    </row>
    <row r="189" spans="1:11" hidden="1">
      <c r="A189" s="120">
        <v>40100000</v>
      </c>
      <c r="B189" s="120" t="s">
        <v>367</v>
      </c>
      <c r="C189" s="120" t="s">
        <v>324</v>
      </c>
      <c r="D189" s="181">
        <v>45017</v>
      </c>
      <c r="E189" s="120">
        <v>762</v>
      </c>
      <c r="F189" s="120" t="s">
        <v>1841</v>
      </c>
      <c r="G189" s="120" t="s">
        <v>1649</v>
      </c>
      <c r="H189" s="120" t="s">
        <v>1092</v>
      </c>
      <c r="I189" s="119">
        <v>4160.9799999999996</v>
      </c>
      <c r="J189" s="119">
        <v>0</v>
      </c>
      <c r="K189" s="119">
        <v>4160.9799999999996</v>
      </c>
    </row>
    <row r="190" spans="1:11" hidden="1">
      <c r="A190" s="120">
        <v>40100000</v>
      </c>
      <c r="B190" s="120" t="s">
        <v>367</v>
      </c>
      <c r="C190" s="120" t="s">
        <v>324</v>
      </c>
      <c r="D190" s="181">
        <v>45017</v>
      </c>
      <c r="E190" s="120">
        <v>762</v>
      </c>
      <c r="F190" s="120" t="s">
        <v>1842</v>
      </c>
      <c r="G190" s="120" t="s">
        <v>1726</v>
      </c>
      <c r="H190" s="120" t="s">
        <v>1092</v>
      </c>
      <c r="I190" s="119">
        <v>0</v>
      </c>
      <c r="J190" s="119">
        <v>4160.9799999999996</v>
      </c>
      <c r="K190" s="119">
        <v>-4160.9799999999996</v>
      </c>
    </row>
    <row r="191" spans="1:11" hidden="1">
      <c r="A191" s="120">
        <v>40100000</v>
      </c>
      <c r="B191" s="120" t="s">
        <v>376</v>
      </c>
      <c r="C191" s="120" t="s">
        <v>324</v>
      </c>
      <c r="D191" s="181">
        <v>45017</v>
      </c>
      <c r="E191" s="120">
        <v>763</v>
      </c>
      <c r="F191" s="120" t="s">
        <v>1727</v>
      </c>
      <c r="G191" s="120" t="s">
        <v>1728</v>
      </c>
      <c r="H191" s="120" t="s">
        <v>1092</v>
      </c>
      <c r="I191" s="119">
        <v>0</v>
      </c>
      <c r="J191" s="119">
        <v>1415.39</v>
      </c>
      <c r="K191" s="119">
        <v>-1415.39</v>
      </c>
    </row>
    <row r="192" spans="1:11" hidden="1">
      <c r="A192" s="120">
        <v>40100000</v>
      </c>
      <c r="B192" s="120" t="s">
        <v>1636</v>
      </c>
      <c r="C192" s="120" t="s">
        <v>324</v>
      </c>
      <c r="D192" s="181">
        <v>45017</v>
      </c>
      <c r="E192" s="120">
        <v>766</v>
      </c>
      <c r="F192" s="120" t="s">
        <v>1637</v>
      </c>
      <c r="G192" s="120" t="s">
        <v>1729</v>
      </c>
      <c r="H192" s="120" t="s">
        <v>362</v>
      </c>
      <c r="I192" s="119">
        <v>0</v>
      </c>
      <c r="J192" s="119">
        <v>33</v>
      </c>
      <c r="K192" s="119">
        <v>-33</v>
      </c>
    </row>
    <row r="193" spans="1:11" hidden="1">
      <c r="A193" s="120">
        <v>40100000</v>
      </c>
      <c r="B193" s="120" t="s">
        <v>364</v>
      </c>
      <c r="C193" s="120" t="s">
        <v>324</v>
      </c>
      <c r="D193" s="181">
        <v>45017</v>
      </c>
      <c r="E193" s="120">
        <v>767</v>
      </c>
      <c r="F193" s="120" t="s">
        <v>654</v>
      </c>
      <c r="G193" s="120" t="s">
        <v>1730</v>
      </c>
      <c r="H193" s="120" t="s">
        <v>1141</v>
      </c>
      <c r="I193" s="119">
        <v>0</v>
      </c>
      <c r="J193" s="119">
        <v>594.42999999999995</v>
      </c>
      <c r="K193" s="119">
        <v>-594.42999999999995</v>
      </c>
    </row>
    <row r="194" spans="1:11" hidden="1">
      <c r="A194" s="120">
        <v>40100000</v>
      </c>
      <c r="B194" s="120" t="s">
        <v>1731</v>
      </c>
      <c r="C194" s="120" t="s">
        <v>324</v>
      </c>
      <c r="D194" s="181">
        <v>45017</v>
      </c>
      <c r="E194" s="120">
        <v>768</v>
      </c>
      <c r="F194" s="120" t="s">
        <v>1732</v>
      </c>
      <c r="G194" s="120" t="s">
        <v>1733</v>
      </c>
      <c r="H194" s="120" t="s">
        <v>312</v>
      </c>
      <c r="I194" s="119">
        <v>0</v>
      </c>
      <c r="J194" s="119">
        <v>27150</v>
      </c>
      <c r="K194" s="119">
        <v>-27150</v>
      </c>
    </row>
    <row r="195" spans="1:11" hidden="1">
      <c r="A195" s="120">
        <v>40100000</v>
      </c>
      <c r="B195" s="120" t="s">
        <v>1091</v>
      </c>
      <c r="C195" s="120" t="s">
        <v>324</v>
      </c>
      <c r="D195" s="181">
        <v>45017</v>
      </c>
      <c r="E195" s="120">
        <v>770</v>
      </c>
      <c r="F195" s="120" t="s">
        <v>496</v>
      </c>
      <c r="G195" s="120" t="s">
        <v>1734</v>
      </c>
      <c r="H195" s="120" t="s">
        <v>1351</v>
      </c>
      <c r="I195" s="119">
        <v>0</v>
      </c>
      <c r="J195" s="119">
        <v>360</v>
      </c>
      <c r="K195" s="119">
        <v>-360</v>
      </c>
    </row>
    <row r="196" spans="1:11" hidden="1">
      <c r="A196" s="120">
        <v>40100000</v>
      </c>
      <c r="B196" s="120" t="s">
        <v>1669</v>
      </c>
      <c r="C196" s="120" t="s">
        <v>324</v>
      </c>
      <c r="D196" s="181">
        <v>45017</v>
      </c>
      <c r="E196" s="120">
        <v>771</v>
      </c>
      <c r="F196" s="120" t="s">
        <v>656</v>
      </c>
      <c r="G196" s="120" t="s">
        <v>1735</v>
      </c>
      <c r="H196" s="120" t="s">
        <v>1083</v>
      </c>
      <c r="I196" s="119">
        <v>0</v>
      </c>
      <c r="J196" s="119">
        <v>522</v>
      </c>
      <c r="K196" s="119">
        <v>-522</v>
      </c>
    </row>
    <row r="197" spans="1:11" hidden="1">
      <c r="A197" s="120">
        <v>40100000</v>
      </c>
      <c r="B197" s="120" t="s">
        <v>391</v>
      </c>
      <c r="C197" s="120" t="s">
        <v>324</v>
      </c>
      <c r="D197" s="181">
        <v>45017</v>
      </c>
      <c r="E197" s="120">
        <v>772</v>
      </c>
      <c r="F197" s="120" t="s">
        <v>542</v>
      </c>
      <c r="G197" s="120" t="s">
        <v>1736</v>
      </c>
      <c r="H197" s="120" t="s">
        <v>1261</v>
      </c>
      <c r="I197" s="119">
        <v>0</v>
      </c>
      <c r="J197" s="119">
        <v>4158</v>
      </c>
      <c r="K197" s="119">
        <v>-4158</v>
      </c>
    </row>
    <row r="198" spans="1:11" hidden="1">
      <c r="A198" s="120">
        <v>40100000</v>
      </c>
      <c r="B198" s="120" t="s">
        <v>391</v>
      </c>
      <c r="C198" s="120" t="s">
        <v>324</v>
      </c>
      <c r="D198" s="181">
        <v>45017</v>
      </c>
      <c r="E198" s="120">
        <v>773</v>
      </c>
      <c r="F198" s="120" t="s">
        <v>542</v>
      </c>
      <c r="G198" s="120" t="s">
        <v>1737</v>
      </c>
      <c r="H198" s="120" t="s">
        <v>1141</v>
      </c>
      <c r="I198" s="119">
        <v>0</v>
      </c>
      <c r="J198" s="119">
        <v>2760</v>
      </c>
      <c r="K198" s="119">
        <v>-2760</v>
      </c>
    </row>
    <row r="199" spans="1:11" hidden="1">
      <c r="A199" s="120">
        <v>40100000</v>
      </c>
      <c r="B199" s="120" t="s">
        <v>1738</v>
      </c>
      <c r="C199" s="120" t="s">
        <v>324</v>
      </c>
      <c r="D199" s="181">
        <v>45017</v>
      </c>
      <c r="E199" s="120">
        <v>776</v>
      </c>
      <c r="F199" s="120" t="s">
        <v>1739</v>
      </c>
      <c r="G199" s="120" t="s">
        <v>1740</v>
      </c>
      <c r="H199" s="120" t="s">
        <v>312</v>
      </c>
      <c r="I199" s="119">
        <v>0</v>
      </c>
      <c r="J199" s="119">
        <v>2325.6</v>
      </c>
      <c r="K199" s="119">
        <v>-2325.6</v>
      </c>
    </row>
    <row r="200" spans="1:11" hidden="1">
      <c r="A200" s="120">
        <v>40100000</v>
      </c>
      <c r="B200" s="120" t="s">
        <v>353</v>
      </c>
      <c r="C200" s="120" t="s">
        <v>324</v>
      </c>
      <c r="D200" s="181">
        <v>45017</v>
      </c>
      <c r="E200" s="120">
        <v>779</v>
      </c>
      <c r="F200" s="120" t="s">
        <v>827</v>
      </c>
      <c r="G200" s="120" t="s">
        <v>1741</v>
      </c>
      <c r="H200" s="120" t="s">
        <v>1371</v>
      </c>
      <c r="I200" s="119">
        <v>0</v>
      </c>
      <c r="J200" s="119">
        <v>419.8</v>
      </c>
      <c r="K200" s="119">
        <v>-419.8</v>
      </c>
    </row>
    <row r="201" spans="1:11" hidden="1">
      <c r="A201" s="120">
        <v>40100000</v>
      </c>
      <c r="B201" s="120" t="s">
        <v>1742</v>
      </c>
      <c r="C201" s="120" t="s">
        <v>324</v>
      </c>
      <c r="D201" s="181">
        <v>45017</v>
      </c>
      <c r="E201" s="120">
        <v>780</v>
      </c>
      <c r="F201" s="120" t="s">
        <v>460</v>
      </c>
      <c r="G201" s="120" t="s">
        <v>1743</v>
      </c>
      <c r="H201" s="120" t="s">
        <v>362</v>
      </c>
      <c r="I201" s="119">
        <v>0</v>
      </c>
      <c r="J201" s="119">
        <v>2547</v>
      </c>
      <c r="K201" s="119">
        <v>-2547</v>
      </c>
    </row>
    <row r="202" spans="1:11" hidden="1">
      <c r="A202" s="120">
        <v>40100000</v>
      </c>
      <c r="B202" s="120" t="s">
        <v>377</v>
      </c>
      <c r="C202" s="120" t="s">
        <v>324</v>
      </c>
      <c r="D202" s="181">
        <v>45017</v>
      </c>
      <c r="E202" s="120">
        <v>781</v>
      </c>
      <c r="F202" s="120" t="s">
        <v>1744</v>
      </c>
      <c r="G202" s="120" t="s">
        <v>1745</v>
      </c>
      <c r="H202" s="120" t="s">
        <v>1261</v>
      </c>
      <c r="I202" s="119">
        <v>0</v>
      </c>
      <c r="J202" s="119">
        <v>904.83</v>
      </c>
      <c r="K202" s="119">
        <v>-904.83</v>
      </c>
    </row>
    <row r="203" spans="1:11" hidden="1">
      <c r="A203" s="120">
        <v>40100000</v>
      </c>
      <c r="B203" s="120" t="s">
        <v>377</v>
      </c>
      <c r="C203" s="120" t="s">
        <v>324</v>
      </c>
      <c r="D203" s="181">
        <v>45017</v>
      </c>
      <c r="E203" s="120">
        <v>782</v>
      </c>
      <c r="F203" s="120" t="s">
        <v>1105</v>
      </c>
      <c r="G203" s="120" t="s">
        <v>1746</v>
      </c>
      <c r="H203" s="120" t="s">
        <v>1261</v>
      </c>
      <c r="I203" s="119">
        <v>0</v>
      </c>
      <c r="J203" s="119">
        <v>47.81</v>
      </c>
      <c r="K203" s="119">
        <v>-47.81</v>
      </c>
    </row>
    <row r="204" spans="1:11" hidden="1">
      <c r="A204" s="120">
        <v>40100000</v>
      </c>
      <c r="B204" s="120" t="s">
        <v>375</v>
      </c>
      <c r="C204" s="120" t="s">
        <v>324</v>
      </c>
      <c r="D204" s="181">
        <v>45017</v>
      </c>
      <c r="E204" s="120">
        <v>784</v>
      </c>
      <c r="F204" s="120" t="s">
        <v>468</v>
      </c>
      <c r="G204" s="120" t="s">
        <v>1747</v>
      </c>
      <c r="H204" s="120" t="s">
        <v>1096</v>
      </c>
      <c r="I204" s="119">
        <v>0</v>
      </c>
      <c r="J204" s="119">
        <v>1654.81</v>
      </c>
      <c r="K204" s="119">
        <v>-1654.81</v>
      </c>
    </row>
    <row r="205" spans="1:11" hidden="1">
      <c r="A205" s="120">
        <v>40100000</v>
      </c>
      <c r="B205" s="120" t="s">
        <v>375</v>
      </c>
      <c r="C205" s="120" t="s">
        <v>324</v>
      </c>
      <c r="D205" s="181">
        <v>45017</v>
      </c>
      <c r="E205" s="120">
        <v>785</v>
      </c>
      <c r="F205" s="120" t="s">
        <v>468</v>
      </c>
      <c r="G205" s="120" t="s">
        <v>1748</v>
      </c>
      <c r="H205" s="120" t="s">
        <v>1096</v>
      </c>
      <c r="I205" s="119">
        <v>0</v>
      </c>
      <c r="J205" s="119">
        <v>1654.81</v>
      </c>
      <c r="K205" s="119">
        <v>-1654.81</v>
      </c>
    </row>
    <row r="206" spans="1:11" hidden="1">
      <c r="A206" s="120">
        <v>40100000</v>
      </c>
      <c r="B206" s="120" t="s">
        <v>1749</v>
      </c>
      <c r="C206" s="120" t="s">
        <v>324</v>
      </c>
      <c r="D206" s="181">
        <v>45017</v>
      </c>
      <c r="E206" s="120">
        <v>787</v>
      </c>
      <c r="F206" s="120" t="s">
        <v>1750</v>
      </c>
      <c r="G206" s="120" t="s">
        <v>1751</v>
      </c>
      <c r="H206" s="120" t="s">
        <v>312</v>
      </c>
      <c r="I206" s="119">
        <v>0</v>
      </c>
      <c r="J206" s="119">
        <v>2232</v>
      </c>
      <c r="K206" s="119">
        <v>-2232</v>
      </c>
    </row>
    <row r="207" spans="1:11" hidden="1">
      <c r="A207" s="120">
        <v>40100000</v>
      </c>
      <c r="B207" s="120" t="s">
        <v>379</v>
      </c>
      <c r="C207" s="120" t="s">
        <v>324</v>
      </c>
      <c r="D207" s="181">
        <v>45017</v>
      </c>
      <c r="E207" s="120">
        <v>788</v>
      </c>
      <c r="F207" s="120" t="s">
        <v>439</v>
      </c>
      <c r="G207" s="120" t="s">
        <v>1752</v>
      </c>
      <c r="H207" s="120" t="s">
        <v>1087</v>
      </c>
      <c r="I207" s="119">
        <v>0</v>
      </c>
      <c r="J207" s="119">
        <v>634.61</v>
      </c>
      <c r="K207" s="119">
        <v>-634.61</v>
      </c>
    </row>
    <row r="208" spans="1:11" hidden="1">
      <c r="A208" s="120">
        <v>40100000</v>
      </c>
      <c r="B208" s="120" t="s">
        <v>379</v>
      </c>
      <c r="C208" s="120" t="s">
        <v>324</v>
      </c>
      <c r="D208" s="181">
        <v>45017</v>
      </c>
      <c r="E208" s="120">
        <v>790</v>
      </c>
      <c r="F208" s="120" t="s">
        <v>1753</v>
      </c>
      <c r="G208" s="120" t="s">
        <v>1754</v>
      </c>
      <c r="H208" s="120" t="s">
        <v>1087</v>
      </c>
      <c r="I208" s="119">
        <v>0</v>
      </c>
      <c r="J208" s="119">
        <v>8145.59</v>
      </c>
      <c r="K208" s="119">
        <v>-8145.59</v>
      </c>
    </row>
    <row r="209" spans="1:11" hidden="1">
      <c r="A209" s="120">
        <v>40100000</v>
      </c>
      <c r="B209" s="120" t="s">
        <v>1731</v>
      </c>
      <c r="C209" s="120" t="s">
        <v>324</v>
      </c>
      <c r="D209" s="181">
        <v>45017</v>
      </c>
      <c r="E209" s="120">
        <v>793</v>
      </c>
      <c r="F209" s="120" t="s">
        <v>1755</v>
      </c>
      <c r="G209" s="120" t="s">
        <v>1756</v>
      </c>
      <c r="H209" s="120" t="s">
        <v>362</v>
      </c>
      <c r="I209" s="119">
        <v>0</v>
      </c>
      <c r="J209" s="119">
        <v>46200</v>
      </c>
      <c r="K209" s="119">
        <v>-46200</v>
      </c>
    </row>
    <row r="210" spans="1:11" hidden="1">
      <c r="A210" s="120">
        <v>40100000</v>
      </c>
      <c r="B210" s="120" t="s">
        <v>365</v>
      </c>
      <c r="C210" s="120" t="s">
        <v>324</v>
      </c>
      <c r="D210" s="181">
        <v>45017</v>
      </c>
      <c r="E210" s="120">
        <v>794</v>
      </c>
      <c r="F210" s="120" t="s">
        <v>758</v>
      </c>
      <c r="G210" s="120" t="s">
        <v>1757</v>
      </c>
      <c r="H210" s="120" t="s">
        <v>1261</v>
      </c>
      <c r="I210" s="119">
        <v>0</v>
      </c>
      <c r="J210" s="119">
        <v>7173.65</v>
      </c>
      <c r="K210" s="119">
        <v>-7173.65</v>
      </c>
    </row>
    <row r="211" spans="1:11" hidden="1">
      <c r="A211" s="120">
        <v>40100000</v>
      </c>
      <c r="B211" s="120" t="s">
        <v>365</v>
      </c>
      <c r="C211" s="120" t="s">
        <v>324</v>
      </c>
      <c r="D211" s="181">
        <v>45017</v>
      </c>
      <c r="E211" s="120">
        <v>795</v>
      </c>
      <c r="F211" s="120" t="s">
        <v>758</v>
      </c>
      <c r="G211" s="120" t="s">
        <v>1758</v>
      </c>
      <c r="H211" s="120" t="s">
        <v>1261</v>
      </c>
      <c r="I211" s="119">
        <v>0</v>
      </c>
      <c r="J211" s="119">
        <v>229.2</v>
      </c>
      <c r="K211" s="119">
        <v>-229.2</v>
      </c>
    </row>
    <row r="212" spans="1:11" hidden="1">
      <c r="A212" s="120">
        <v>40100000</v>
      </c>
      <c r="B212" s="120" t="s">
        <v>1759</v>
      </c>
      <c r="C212" s="120" t="s">
        <v>324</v>
      </c>
      <c r="D212" s="181">
        <v>45017</v>
      </c>
      <c r="E212" s="120">
        <v>796</v>
      </c>
      <c r="F212" s="120" t="s">
        <v>1760</v>
      </c>
      <c r="G212" s="120" t="s">
        <v>1761</v>
      </c>
      <c r="H212" s="120" t="s">
        <v>312</v>
      </c>
      <c r="I212" s="119">
        <v>0</v>
      </c>
      <c r="J212" s="119">
        <v>3150</v>
      </c>
      <c r="K212" s="119">
        <v>-3150</v>
      </c>
    </row>
    <row r="213" spans="1:11" hidden="1">
      <c r="A213" s="120">
        <v>40100000</v>
      </c>
      <c r="B213" s="120" t="s">
        <v>369</v>
      </c>
      <c r="C213" s="120" t="s">
        <v>324</v>
      </c>
      <c r="D213" s="181">
        <v>45017</v>
      </c>
      <c r="E213" s="120">
        <v>813</v>
      </c>
      <c r="F213" s="120" t="s">
        <v>533</v>
      </c>
      <c r="G213" s="120" t="s">
        <v>1762</v>
      </c>
      <c r="H213" s="120" t="s">
        <v>1763</v>
      </c>
      <c r="I213" s="119">
        <v>0</v>
      </c>
      <c r="J213" s="119">
        <v>146.63999999999999</v>
      </c>
      <c r="K213" s="119">
        <v>-146.63999999999999</v>
      </c>
    </row>
    <row r="214" spans="1:11" hidden="1">
      <c r="A214" s="120">
        <v>40100000</v>
      </c>
      <c r="B214" s="120" t="s">
        <v>369</v>
      </c>
      <c r="C214" s="120" t="s">
        <v>324</v>
      </c>
      <c r="D214" s="181">
        <v>45017</v>
      </c>
      <c r="E214" s="120">
        <v>814</v>
      </c>
      <c r="F214" s="120" t="s">
        <v>533</v>
      </c>
      <c r="G214" s="120" t="s">
        <v>1764</v>
      </c>
      <c r="H214" s="120" t="s">
        <v>1763</v>
      </c>
      <c r="I214" s="119">
        <v>0</v>
      </c>
      <c r="J214" s="119">
        <v>156.08000000000001</v>
      </c>
      <c r="K214" s="119">
        <v>-156.08000000000001</v>
      </c>
    </row>
    <row r="215" spans="1:11" hidden="1">
      <c r="A215" s="120">
        <v>40100000</v>
      </c>
      <c r="B215" s="120" t="s">
        <v>369</v>
      </c>
      <c r="C215" s="120" t="s">
        <v>324</v>
      </c>
      <c r="D215" s="181">
        <v>45017</v>
      </c>
      <c r="E215" s="120">
        <v>815</v>
      </c>
      <c r="F215" s="120" t="s">
        <v>533</v>
      </c>
      <c r="G215" s="120" t="s">
        <v>1765</v>
      </c>
      <c r="H215" s="120" t="s">
        <v>1763</v>
      </c>
      <c r="I215" s="119">
        <v>0</v>
      </c>
      <c r="J215" s="119">
        <v>99.43</v>
      </c>
      <c r="K215" s="119">
        <v>-99.43</v>
      </c>
    </row>
    <row r="216" spans="1:11" hidden="1">
      <c r="A216" s="120">
        <v>40100000</v>
      </c>
      <c r="B216" s="120" t="s">
        <v>1693</v>
      </c>
      <c r="C216" s="120" t="s">
        <v>324</v>
      </c>
      <c r="D216" s="181">
        <v>45017</v>
      </c>
      <c r="E216" s="120">
        <v>817</v>
      </c>
      <c r="F216" s="120" t="s">
        <v>1766</v>
      </c>
      <c r="G216" s="120" t="s">
        <v>1767</v>
      </c>
      <c r="H216" s="120" t="s">
        <v>362</v>
      </c>
      <c r="I216" s="119">
        <v>0</v>
      </c>
      <c r="J216" s="119">
        <v>157.36000000000001</v>
      </c>
      <c r="K216" s="119">
        <v>-157.36000000000001</v>
      </c>
    </row>
    <row r="217" spans="1:11" hidden="1">
      <c r="A217" s="120">
        <v>40100000</v>
      </c>
      <c r="B217" s="120" t="s">
        <v>352</v>
      </c>
      <c r="C217" s="120" t="s">
        <v>324</v>
      </c>
      <c r="D217" s="181">
        <v>45017</v>
      </c>
      <c r="E217" s="120">
        <v>818</v>
      </c>
      <c r="F217" s="120" t="s">
        <v>505</v>
      </c>
      <c r="G217" s="120" t="s">
        <v>1768</v>
      </c>
      <c r="H217" s="120" t="s">
        <v>1110</v>
      </c>
      <c r="I217" s="119">
        <v>0</v>
      </c>
      <c r="J217" s="119">
        <v>129.41999999999999</v>
      </c>
      <c r="K217" s="119">
        <v>-129.41999999999999</v>
      </c>
    </row>
    <row r="218" spans="1:11" hidden="1">
      <c r="A218" s="120">
        <v>40100000</v>
      </c>
      <c r="B218" s="120" t="s">
        <v>1091</v>
      </c>
      <c r="C218" s="120" t="s">
        <v>324</v>
      </c>
      <c r="D218" s="181">
        <v>45017</v>
      </c>
      <c r="E218" s="120">
        <v>819</v>
      </c>
      <c r="F218" s="120" t="s">
        <v>496</v>
      </c>
      <c r="G218" s="120" t="s">
        <v>1769</v>
      </c>
      <c r="H218" s="120" t="s">
        <v>1159</v>
      </c>
      <c r="I218" s="119">
        <v>0</v>
      </c>
      <c r="J218" s="119">
        <v>360</v>
      </c>
      <c r="K218" s="119">
        <v>-360</v>
      </c>
    </row>
    <row r="219" spans="1:11" hidden="1">
      <c r="A219" s="120">
        <v>40100000</v>
      </c>
      <c r="B219" s="120" t="s">
        <v>388</v>
      </c>
      <c r="C219" s="120" t="s">
        <v>324</v>
      </c>
      <c r="D219" s="181">
        <v>45017</v>
      </c>
      <c r="E219" s="120">
        <v>825</v>
      </c>
      <c r="F219" s="120" t="s">
        <v>979</v>
      </c>
      <c r="G219" s="120" t="s">
        <v>1770</v>
      </c>
      <c r="H219" s="120" t="s">
        <v>1771</v>
      </c>
      <c r="I219" s="119">
        <v>0</v>
      </c>
      <c r="J219" s="119">
        <v>8978.3799999999992</v>
      </c>
      <c r="K219" s="119">
        <v>-8978.3799999999992</v>
      </c>
    </row>
    <row r="220" spans="1:11" hidden="1">
      <c r="A220" s="120">
        <v>40100000</v>
      </c>
      <c r="B220" s="120" t="s">
        <v>388</v>
      </c>
      <c r="C220" s="120" t="s">
        <v>324</v>
      </c>
      <c r="D220" s="181">
        <v>45017</v>
      </c>
      <c r="E220" s="120">
        <v>827</v>
      </c>
      <c r="F220" s="120" t="s">
        <v>979</v>
      </c>
      <c r="G220" s="120" t="s">
        <v>1772</v>
      </c>
      <c r="H220" s="120" t="s">
        <v>1771</v>
      </c>
      <c r="I220" s="119">
        <v>0</v>
      </c>
      <c r="J220" s="119">
        <v>1771.67</v>
      </c>
      <c r="K220" s="119">
        <v>-1771.67</v>
      </c>
    </row>
    <row r="221" spans="1:11" hidden="1">
      <c r="A221" s="120">
        <v>40100000</v>
      </c>
      <c r="B221" s="120" t="s">
        <v>350</v>
      </c>
      <c r="C221" s="120" t="s">
        <v>324</v>
      </c>
      <c r="D221" s="181">
        <v>45017</v>
      </c>
      <c r="E221" s="120">
        <v>829</v>
      </c>
      <c r="F221" s="120" t="s">
        <v>97</v>
      </c>
      <c r="G221" s="120" t="s">
        <v>1773</v>
      </c>
      <c r="H221" s="120" t="s">
        <v>1272</v>
      </c>
      <c r="I221" s="119">
        <v>0</v>
      </c>
      <c r="J221" s="119">
        <v>57.6</v>
      </c>
      <c r="K221" s="119">
        <v>-57.6</v>
      </c>
    </row>
    <row r="222" spans="1:11" hidden="1">
      <c r="A222" s="120">
        <v>40100000</v>
      </c>
      <c r="B222" s="120" t="s">
        <v>372</v>
      </c>
      <c r="C222" s="120" t="s">
        <v>324</v>
      </c>
      <c r="D222" s="181">
        <v>45017</v>
      </c>
      <c r="E222" s="120">
        <v>831</v>
      </c>
      <c r="F222" s="120" t="s">
        <v>126</v>
      </c>
      <c r="G222" s="120" t="s">
        <v>1774</v>
      </c>
      <c r="H222" s="120" t="s">
        <v>1121</v>
      </c>
      <c r="I222" s="119">
        <v>0</v>
      </c>
      <c r="J222" s="119">
        <v>30.32</v>
      </c>
      <c r="K222" s="119">
        <v>-30.32</v>
      </c>
    </row>
    <row r="223" spans="1:11" hidden="1">
      <c r="A223" s="120">
        <v>40100000</v>
      </c>
      <c r="B223" s="120" t="s">
        <v>372</v>
      </c>
      <c r="C223" s="120" t="s">
        <v>324</v>
      </c>
      <c r="D223" s="181">
        <v>45017</v>
      </c>
      <c r="E223" s="120">
        <v>832</v>
      </c>
      <c r="F223" s="120" t="s">
        <v>126</v>
      </c>
      <c r="G223" s="120" t="s">
        <v>1775</v>
      </c>
      <c r="H223" s="120" t="s">
        <v>1121</v>
      </c>
      <c r="I223" s="119">
        <v>0</v>
      </c>
      <c r="J223" s="119">
        <v>252</v>
      </c>
      <c r="K223" s="119">
        <v>-252</v>
      </c>
    </row>
    <row r="224" spans="1:11" hidden="1">
      <c r="A224" s="120">
        <v>40100000</v>
      </c>
      <c r="B224" s="120" t="s">
        <v>385</v>
      </c>
      <c r="C224" s="120" t="s">
        <v>324</v>
      </c>
      <c r="D224" s="181">
        <v>45017</v>
      </c>
      <c r="E224" s="120">
        <v>835</v>
      </c>
      <c r="F224" s="120" t="s">
        <v>474</v>
      </c>
      <c r="G224" s="120" t="s">
        <v>1776</v>
      </c>
      <c r="H224" s="120" t="s">
        <v>1087</v>
      </c>
      <c r="I224" s="119">
        <v>0</v>
      </c>
      <c r="J224" s="119">
        <v>40.659999999999997</v>
      </c>
      <c r="K224" s="119">
        <v>-40.659999999999997</v>
      </c>
    </row>
    <row r="225" spans="1:11" hidden="1">
      <c r="A225" s="120">
        <v>40100000</v>
      </c>
      <c r="B225" s="120" t="s">
        <v>385</v>
      </c>
      <c r="C225" s="120" t="s">
        <v>324</v>
      </c>
      <c r="D225" s="181">
        <v>45017</v>
      </c>
      <c r="E225" s="120">
        <v>836</v>
      </c>
      <c r="F225" s="120" t="s">
        <v>474</v>
      </c>
      <c r="G225" s="120" t="s">
        <v>1777</v>
      </c>
      <c r="H225" s="120" t="s">
        <v>1087</v>
      </c>
      <c r="I225" s="119">
        <v>0</v>
      </c>
      <c r="J225" s="119">
        <v>37.26</v>
      </c>
      <c r="K225" s="119">
        <v>-37.26</v>
      </c>
    </row>
    <row r="226" spans="1:11" hidden="1">
      <c r="A226" s="120">
        <v>40100000</v>
      </c>
      <c r="B226" s="120" t="s">
        <v>375</v>
      </c>
      <c r="C226" s="120" t="s">
        <v>324</v>
      </c>
      <c r="D226" s="181">
        <v>45018</v>
      </c>
      <c r="E226" s="120">
        <v>783</v>
      </c>
      <c r="F226" s="120" t="s">
        <v>468</v>
      </c>
      <c r="G226" s="120" t="s">
        <v>1778</v>
      </c>
      <c r="H226" s="120" t="s">
        <v>1096</v>
      </c>
      <c r="I226" s="119">
        <v>0</v>
      </c>
      <c r="J226" s="119">
        <v>1654.81</v>
      </c>
      <c r="K226" s="119">
        <v>-1654.81</v>
      </c>
    </row>
    <row r="227" spans="1:11" hidden="1">
      <c r="A227" s="120">
        <v>40100000</v>
      </c>
      <c r="B227" s="120" t="s">
        <v>361</v>
      </c>
      <c r="C227" s="120" t="s">
        <v>324</v>
      </c>
      <c r="D227" s="181">
        <v>45019</v>
      </c>
      <c r="E227" s="120">
        <v>765</v>
      </c>
      <c r="F227" s="120" t="s">
        <v>392</v>
      </c>
      <c r="G227" s="120" t="s">
        <v>701</v>
      </c>
      <c r="H227" s="120" t="s">
        <v>1113</v>
      </c>
      <c r="I227" s="119">
        <v>0</v>
      </c>
      <c r="J227" s="119">
        <v>3200</v>
      </c>
      <c r="K227" s="119">
        <v>-3200</v>
      </c>
    </row>
    <row r="228" spans="1:11" hidden="1">
      <c r="A228" s="120">
        <v>40100000</v>
      </c>
      <c r="B228" s="120" t="s">
        <v>1779</v>
      </c>
      <c r="C228" s="120" t="s">
        <v>324</v>
      </c>
      <c r="D228" s="181">
        <v>45019</v>
      </c>
      <c r="E228" s="120">
        <v>798</v>
      </c>
      <c r="F228" s="120" t="s">
        <v>1780</v>
      </c>
      <c r="G228" s="120" t="s">
        <v>1781</v>
      </c>
      <c r="H228" s="120" t="s">
        <v>312</v>
      </c>
      <c r="I228" s="119">
        <v>0</v>
      </c>
      <c r="J228" s="119">
        <v>1100</v>
      </c>
      <c r="K228" s="119">
        <v>-1100</v>
      </c>
    </row>
    <row r="229" spans="1:11" hidden="1">
      <c r="A229" s="120">
        <v>40100000</v>
      </c>
      <c r="B229" s="120" t="s">
        <v>360</v>
      </c>
      <c r="C229" s="120" t="s">
        <v>324</v>
      </c>
      <c r="D229" s="181">
        <v>45019</v>
      </c>
      <c r="E229" s="120">
        <v>805</v>
      </c>
      <c r="F229" s="120" t="s">
        <v>815</v>
      </c>
      <c r="G229" s="120" t="s">
        <v>1660</v>
      </c>
      <c r="H229" s="120" t="s">
        <v>1096</v>
      </c>
      <c r="I229" s="119">
        <v>0</v>
      </c>
      <c r="J229" s="119">
        <v>336</v>
      </c>
      <c r="K229" s="119">
        <v>-336</v>
      </c>
    </row>
    <row r="230" spans="1:11" hidden="1">
      <c r="A230" s="120">
        <v>40100000</v>
      </c>
      <c r="B230" s="120" t="s">
        <v>360</v>
      </c>
      <c r="C230" s="120" t="s">
        <v>324</v>
      </c>
      <c r="D230" s="181">
        <v>45019</v>
      </c>
      <c r="E230" s="120">
        <v>806</v>
      </c>
      <c r="F230" s="120" t="s">
        <v>815</v>
      </c>
      <c r="G230" s="120" t="s">
        <v>1659</v>
      </c>
      <c r="H230" s="120" t="s">
        <v>1096</v>
      </c>
      <c r="I230" s="119">
        <v>0</v>
      </c>
      <c r="J230" s="119">
        <v>84</v>
      </c>
      <c r="K230" s="119">
        <v>-84</v>
      </c>
    </row>
    <row r="231" spans="1:11" hidden="1">
      <c r="A231" s="120">
        <v>40100000</v>
      </c>
      <c r="B231" s="120" t="s">
        <v>360</v>
      </c>
      <c r="C231" s="120" t="s">
        <v>324</v>
      </c>
      <c r="D231" s="181">
        <v>45019</v>
      </c>
      <c r="E231" s="120">
        <v>807</v>
      </c>
      <c r="F231" s="120" t="s">
        <v>815</v>
      </c>
      <c r="G231" s="120" t="s">
        <v>1658</v>
      </c>
      <c r="H231" s="120" t="s">
        <v>1096</v>
      </c>
      <c r="I231" s="119">
        <v>0</v>
      </c>
      <c r="J231" s="119">
        <v>84</v>
      </c>
      <c r="K231" s="119">
        <v>-84</v>
      </c>
    </row>
    <row r="232" spans="1:11" hidden="1">
      <c r="A232" s="120">
        <v>40100000</v>
      </c>
      <c r="B232" s="120" t="s">
        <v>360</v>
      </c>
      <c r="C232" s="120" t="s">
        <v>324</v>
      </c>
      <c r="D232" s="181">
        <v>45019</v>
      </c>
      <c r="E232" s="120">
        <v>808</v>
      </c>
      <c r="F232" s="120" t="s">
        <v>815</v>
      </c>
      <c r="G232" s="120" t="s">
        <v>1657</v>
      </c>
      <c r="H232" s="120" t="s">
        <v>1096</v>
      </c>
      <c r="I232" s="119">
        <v>0</v>
      </c>
      <c r="J232" s="119">
        <v>84</v>
      </c>
      <c r="K232" s="119">
        <v>-84</v>
      </c>
    </row>
    <row r="233" spans="1:11" hidden="1">
      <c r="A233" s="120">
        <v>40100000</v>
      </c>
      <c r="B233" s="120" t="s">
        <v>360</v>
      </c>
      <c r="C233" s="120" t="s">
        <v>324</v>
      </c>
      <c r="D233" s="181">
        <v>45019</v>
      </c>
      <c r="E233" s="120">
        <v>816</v>
      </c>
      <c r="F233" s="120" t="s">
        <v>815</v>
      </c>
      <c r="G233" s="120" t="s">
        <v>1656</v>
      </c>
      <c r="H233" s="120" t="s">
        <v>1096</v>
      </c>
      <c r="I233" s="119">
        <v>0</v>
      </c>
      <c r="J233" s="119">
        <v>84</v>
      </c>
      <c r="K233" s="119">
        <v>-84</v>
      </c>
    </row>
    <row r="234" spans="1:11" hidden="1">
      <c r="A234" s="120">
        <v>40100000</v>
      </c>
      <c r="B234" s="120" t="s">
        <v>380</v>
      </c>
      <c r="C234" s="120" t="s">
        <v>324</v>
      </c>
      <c r="D234" s="181">
        <v>45020</v>
      </c>
      <c r="E234" s="120">
        <v>759</v>
      </c>
      <c r="F234" s="120" t="s">
        <v>394</v>
      </c>
      <c r="G234" s="120" t="s">
        <v>1782</v>
      </c>
      <c r="H234" s="120" t="s">
        <v>1092</v>
      </c>
      <c r="I234" s="119">
        <v>0</v>
      </c>
      <c r="J234" s="119">
        <v>77.12</v>
      </c>
      <c r="K234" s="119">
        <v>-77.12</v>
      </c>
    </row>
    <row r="235" spans="1:11" hidden="1">
      <c r="A235" s="120">
        <v>40100000</v>
      </c>
      <c r="B235" s="120" t="s">
        <v>360</v>
      </c>
      <c r="C235" s="120" t="s">
        <v>324</v>
      </c>
      <c r="D235" s="181">
        <v>45020</v>
      </c>
      <c r="E235" s="120">
        <v>764</v>
      </c>
      <c r="F235" s="120" t="s">
        <v>815</v>
      </c>
      <c r="G235" s="120" t="s">
        <v>1783</v>
      </c>
      <c r="H235" s="120" t="s">
        <v>1096</v>
      </c>
      <c r="I235" s="119">
        <v>0</v>
      </c>
      <c r="J235" s="119">
        <v>84</v>
      </c>
      <c r="K235" s="119">
        <v>-84</v>
      </c>
    </row>
    <row r="236" spans="1:11" hidden="1">
      <c r="A236" s="120">
        <v>40100000</v>
      </c>
      <c r="B236" s="120" t="s">
        <v>1731</v>
      </c>
      <c r="C236" s="120" t="s">
        <v>324</v>
      </c>
      <c r="D236" s="181">
        <v>45020</v>
      </c>
      <c r="E236" s="120">
        <v>775</v>
      </c>
      <c r="F236" s="120" t="s">
        <v>1732</v>
      </c>
      <c r="G236" s="120" t="s">
        <v>1784</v>
      </c>
      <c r="H236" s="120" t="s">
        <v>384</v>
      </c>
      <c r="I236" s="119">
        <v>0</v>
      </c>
      <c r="J236" s="119">
        <v>46200</v>
      </c>
      <c r="K236" s="119">
        <v>-46200</v>
      </c>
    </row>
    <row r="237" spans="1:11" hidden="1">
      <c r="A237" s="120">
        <v>40100000</v>
      </c>
      <c r="B237" s="120" t="s">
        <v>379</v>
      </c>
      <c r="C237" s="120" t="s">
        <v>324</v>
      </c>
      <c r="D237" s="181">
        <v>45020</v>
      </c>
      <c r="E237" s="120">
        <v>789</v>
      </c>
      <c r="F237" s="120" t="s">
        <v>1753</v>
      </c>
      <c r="G237" s="120" t="s">
        <v>1785</v>
      </c>
      <c r="H237" s="120" t="s">
        <v>1087</v>
      </c>
      <c r="I237" s="119">
        <v>0</v>
      </c>
      <c r="J237" s="119">
        <v>8145.59</v>
      </c>
      <c r="K237" s="119">
        <v>-8145.59</v>
      </c>
    </row>
    <row r="238" spans="1:11" hidden="1">
      <c r="A238" s="120">
        <v>40100000</v>
      </c>
      <c r="B238" s="120" t="s">
        <v>380</v>
      </c>
      <c r="C238" s="120" t="s">
        <v>324</v>
      </c>
      <c r="D238" s="181">
        <v>45022</v>
      </c>
      <c r="E238" s="120">
        <v>774</v>
      </c>
      <c r="F238" s="120" t="s">
        <v>394</v>
      </c>
      <c r="G238" s="120" t="s">
        <v>1786</v>
      </c>
      <c r="H238" s="120" t="s">
        <v>1113</v>
      </c>
      <c r="I238" s="119">
        <v>0</v>
      </c>
      <c r="J238" s="119">
        <v>640.01</v>
      </c>
      <c r="K238" s="119">
        <v>-640.01</v>
      </c>
    </row>
    <row r="239" spans="1:11" hidden="1">
      <c r="A239" s="120">
        <v>40100000</v>
      </c>
      <c r="B239" s="120" t="s">
        <v>369</v>
      </c>
      <c r="C239" s="120" t="s">
        <v>324</v>
      </c>
      <c r="D239" s="181">
        <v>45022</v>
      </c>
      <c r="E239" s="120">
        <v>822</v>
      </c>
      <c r="F239" s="120" t="s">
        <v>533</v>
      </c>
      <c r="G239" s="120" t="s">
        <v>1787</v>
      </c>
      <c r="H239" s="120" t="s">
        <v>1788</v>
      </c>
      <c r="I239" s="119">
        <v>0</v>
      </c>
      <c r="J239" s="119">
        <v>141.69999999999999</v>
      </c>
      <c r="K239" s="119">
        <v>-141.69999999999999</v>
      </c>
    </row>
    <row r="240" spans="1:11" hidden="1">
      <c r="A240" s="120">
        <v>40100000</v>
      </c>
      <c r="B240" s="120" t="s">
        <v>350</v>
      </c>
      <c r="C240" s="120" t="s">
        <v>324</v>
      </c>
      <c r="D240" s="181">
        <v>45022</v>
      </c>
      <c r="E240" s="120">
        <v>830</v>
      </c>
      <c r="F240" s="120" t="s">
        <v>97</v>
      </c>
      <c r="G240" s="120" t="s">
        <v>1789</v>
      </c>
      <c r="H240" s="120" t="s">
        <v>1630</v>
      </c>
      <c r="I240" s="119">
        <v>0</v>
      </c>
      <c r="J240" s="119">
        <v>57.6</v>
      </c>
      <c r="K240" s="119">
        <v>-57.6</v>
      </c>
    </row>
    <row r="241" spans="1:11" hidden="1">
      <c r="A241" s="120">
        <v>40100000</v>
      </c>
      <c r="B241" s="120" t="s">
        <v>365</v>
      </c>
      <c r="C241" s="120" t="s">
        <v>324</v>
      </c>
      <c r="D241" s="181">
        <v>45024</v>
      </c>
      <c r="E241" s="120">
        <v>769</v>
      </c>
      <c r="F241" s="120" t="s">
        <v>758</v>
      </c>
      <c r="G241" s="120" t="s">
        <v>1790</v>
      </c>
      <c r="H241" s="120" t="s">
        <v>1092</v>
      </c>
      <c r="I241" s="119">
        <v>0</v>
      </c>
      <c r="J241" s="119">
        <v>2244.29</v>
      </c>
      <c r="K241" s="119">
        <v>-2244.29</v>
      </c>
    </row>
    <row r="242" spans="1:11" hidden="1">
      <c r="A242" s="120">
        <v>40100000</v>
      </c>
      <c r="B242" s="120" t="s">
        <v>369</v>
      </c>
      <c r="C242" s="120" t="s">
        <v>324</v>
      </c>
      <c r="D242" s="181">
        <v>45026</v>
      </c>
      <c r="E242" s="120">
        <v>820</v>
      </c>
      <c r="F242" s="120" t="s">
        <v>533</v>
      </c>
      <c r="G242" s="120" t="s">
        <v>1791</v>
      </c>
      <c r="H242" s="120" t="s">
        <v>1843</v>
      </c>
      <c r="I242" s="119">
        <v>0</v>
      </c>
      <c r="J242" s="119">
        <v>356.84</v>
      </c>
      <c r="K242" s="119">
        <v>-356.84</v>
      </c>
    </row>
    <row r="243" spans="1:11" hidden="1">
      <c r="A243" s="120">
        <v>40100000</v>
      </c>
      <c r="B243" s="120" t="s">
        <v>367</v>
      </c>
      <c r="C243" s="120" t="s">
        <v>324</v>
      </c>
      <c r="D243" s="181">
        <v>45027</v>
      </c>
      <c r="E243" s="120">
        <v>778</v>
      </c>
      <c r="F243" s="120" t="s">
        <v>1647</v>
      </c>
      <c r="G243" s="120" t="s">
        <v>1792</v>
      </c>
      <c r="H243" s="120" t="s">
        <v>1261</v>
      </c>
      <c r="I243" s="119">
        <v>0</v>
      </c>
      <c r="J243" s="119">
        <v>329.27</v>
      </c>
      <c r="K243" s="119">
        <v>-329.27</v>
      </c>
    </row>
    <row r="244" spans="1:11" hidden="1">
      <c r="A244" s="120">
        <v>40100000</v>
      </c>
      <c r="B244" s="120" t="s">
        <v>369</v>
      </c>
      <c r="C244" s="120" t="s">
        <v>324</v>
      </c>
      <c r="D244" s="181">
        <v>45029</v>
      </c>
      <c r="E244" s="120">
        <v>821</v>
      </c>
      <c r="F244" s="120" t="s">
        <v>533</v>
      </c>
      <c r="G244" s="120" t="s">
        <v>1793</v>
      </c>
      <c r="H244" s="120" t="s">
        <v>1794</v>
      </c>
      <c r="I244" s="119">
        <v>0</v>
      </c>
      <c r="J244" s="119">
        <v>497.53</v>
      </c>
      <c r="K244" s="119">
        <v>-497.53</v>
      </c>
    </row>
    <row r="245" spans="1:11" hidden="1">
      <c r="A245" s="120">
        <v>40100000</v>
      </c>
      <c r="B245" s="120" t="s">
        <v>369</v>
      </c>
      <c r="C245" s="120" t="s">
        <v>324</v>
      </c>
      <c r="D245" s="181">
        <v>45033</v>
      </c>
      <c r="E245" s="120">
        <v>777</v>
      </c>
      <c r="F245" s="120" t="s">
        <v>533</v>
      </c>
      <c r="G245" s="120" t="s">
        <v>1795</v>
      </c>
      <c r="H245" s="120" t="s">
        <v>1844</v>
      </c>
      <c r="I245" s="119">
        <v>0</v>
      </c>
      <c r="J245" s="119">
        <v>96.49</v>
      </c>
      <c r="K245" s="119">
        <v>-96.49</v>
      </c>
    </row>
    <row r="246" spans="1:11" hidden="1">
      <c r="A246" s="120">
        <v>40100000</v>
      </c>
      <c r="B246" s="120" t="s">
        <v>1759</v>
      </c>
      <c r="C246" s="120" t="s">
        <v>324</v>
      </c>
      <c r="D246" s="181">
        <v>45035</v>
      </c>
      <c r="E246" s="120">
        <v>791</v>
      </c>
      <c r="F246" s="120" t="s">
        <v>1796</v>
      </c>
      <c r="G246" s="120" t="s">
        <v>1797</v>
      </c>
      <c r="H246" s="120" t="s">
        <v>312</v>
      </c>
      <c r="I246" s="119">
        <v>3150</v>
      </c>
      <c r="J246" s="119">
        <v>0</v>
      </c>
      <c r="K246" s="119">
        <v>3150</v>
      </c>
    </row>
    <row r="247" spans="1:11" hidden="1">
      <c r="A247" s="120">
        <v>40100000</v>
      </c>
      <c r="B247" s="120" t="s">
        <v>1759</v>
      </c>
      <c r="C247" s="120" t="s">
        <v>324</v>
      </c>
      <c r="D247" s="181">
        <v>45035</v>
      </c>
      <c r="E247" s="120">
        <v>797</v>
      </c>
      <c r="F247" s="120" t="s">
        <v>1760</v>
      </c>
      <c r="G247" s="120" t="s">
        <v>1798</v>
      </c>
      <c r="H247" s="120" t="s">
        <v>362</v>
      </c>
      <c r="I247" s="119">
        <v>0</v>
      </c>
      <c r="J247" s="119">
        <v>3000</v>
      </c>
      <c r="K247" s="119">
        <v>-3000</v>
      </c>
    </row>
    <row r="248" spans="1:11" hidden="1">
      <c r="A248" s="120">
        <v>40100000</v>
      </c>
      <c r="B248" s="120" t="s">
        <v>1140</v>
      </c>
      <c r="C248" s="120" t="s">
        <v>324</v>
      </c>
      <c r="D248" s="181">
        <v>45035</v>
      </c>
      <c r="E248" s="120">
        <v>809</v>
      </c>
      <c r="F248" s="120" t="s">
        <v>970</v>
      </c>
      <c r="G248" s="120" t="s">
        <v>1799</v>
      </c>
      <c r="H248" s="120" t="s">
        <v>1219</v>
      </c>
      <c r="I248" s="119">
        <v>0</v>
      </c>
      <c r="J248" s="119">
        <v>19.88</v>
      </c>
      <c r="K248" s="119">
        <v>-19.88</v>
      </c>
    </row>
    <row r="249" spans="1:11" hidden="1">
      <c r="A249" s="120">
        <v>40100000</v>
      </c>
      <c r="B249" s="120" t="s">
        <v>1140</v>
      </c>
      <c r="C249" s="120" t="s">
        <v>324</v>
      </c>
      <c r="D249" s="181">
        <v>45035</v>
      </c>
      <c r="E249" s="120">
        <v>811</v>
      </c>
      <c r="F249" s="120" t="s">
        <v>970</v>
      </c>
      <c r="G249" s="120" t="s">
        <v>1800</v>
      </c>
      <c r="H249" s="120" t="s">
        <v>1219</v>
      </c>
      <c r="I249" s="119">
        <v>0</v>
      </c>
      <c r="J249" s="119">
        <v>37.880000000000003</v>
      </c>
      <c r="K249" s="119">
        <v>-37.880000000000003</v>
      </c>
    </row>
    <row r="250" spans="1:11" hidden="1">
      <c r="A250" s="120">
        <v>40100000</v>
      </c>
      <c r="B250" s="120" t="s">
        <v>1140</v>
      </c>
      <c r="C250" s="120" t="s">
        <v>324</v>
      </c>
      <c r="D250" s="181">
        <v>45035</v>
      </c>
      <c r="E250" s="120">
        <v>812</v>
      </c>
      <c r="F250" s="120" t="s">
        <v>970</v>
      </c>
      <c r="G250" s="120" t="s">
        <v>1801</v>
      </c>
      <c r="H250" s="120" t="s">
        <v>1219</v>
      </c>
      <c r="I250" s="119">
        <v>0</v>
      </c>
      <c r="J250" s="119">
        <v>36.630000000000003</v>
      </c>
      <c r="K250" s="119">
        <v>-36.630000000000003</v>
      </c>
    </row>
    <row r="251" spans="1:11" hidden="1">
      <c r="A251" s="120">
        <v>40100000</v>
      </c>
      <c r="B251" s="120" t="s">
        <v>1140</v>
      </c>
      <c r="C251" s="120" t="s">
        <v>324</v>
      </c>
      <c r="D251" s="181">
        <v>45036</v>
      </c>
      <c r="E251" s="120">
        <v>810</v>
      </c>
      <c r="F251" s="120" t="s">
        <v>972</v>
      </c>
      <c r="G251" s="120" t="s">
        <v>1802</v>
      </c>
      <c r="H251" s="120" t="s">
        <v>1219</v>
      </c>
      <c r="I251" s="119">
        <v>0</v>
      </c>
      <c r="J251" s="119">
        <v>27.68</v>
      </c>
      <c r="K251" s="119">
        <v>-27.68</v>
      </c>
    </row>
    <row r="252" spans="1:11" hidden="1">
      <c r="A252" s="120">
        <v>40100000</v>
      </c>
      <c r="B252" s="120" t="s">
        <v>369</v>
      </c>
      <c r="C252" s="120" t="s">
        <v>324</v>
      </c>
      <c r="D252" s="181">
        <v>45044</v>
      </c>
      <c r="E252" s="120">
        <v>823</v>
      </c>
      <c r="F252" s="120" t="s">
        <v>533</v>
      </c>
      <c r="G252" s="120" t="s">
        <v>1803</v>
      </c>
      <c r="H252" s="120" t="s">
        <v>1804</v>
      </c>
      <c r="I252" s="119">
        <v>0</v>
      </c>
      <c r="J252" s="119">
        <v>185.04</v>
      </c>
      <c r="K252" s="119">
        <v>-185.04</v>
      </c>
    </row>
    <row r="253" spans="1:11" hidden="1">
      <c r="A253" s="120">
        <v>40100000</v>
      </c>
      <c r="B253" s="120" t="s">
        <v>369</v>
      </c>
      <c r="C253" s="120" t="s">
        <v>324</v>
      </c>
      <c r="D253" s="181">
        <v>45044</v>
      </c>
      <c r="E253" s="120">
        <v>824</v>
      </c>
      <c r="F253" s="120" t="s">
        <v>533</v>
      </c>
      <c r="G253" s="120" t="s">
        <v>1805</v>
      </c>
      <c r="H253" s="120" t="s">
        <v>1804</v>
      </c>
      <c r="I253" s="119">
        <v>0</v>
      </c>
      <c r="J253" s="119">
        <v>652.62</v>
      </c>
      <c r="K253" s="119">
        <v>-652.62</v>
      </c>
    </row>
    <row r="254" spans="1:11" hidden="1">
      <c r="A254" s="120">
        <v>40100000</v>
      </c>
      <c r="B254" s="120" t="s">
        <v>1731</v>
      </c>
      <c r="C254" s="120" t="s">
        <v>324</v>
      </c>
      <c r="D254" s="181">
        <v>45046</v>
      </c>
      <c r="E254" s="120">
        <v>792</v>
      </c>
      <c r="F254" s="120" t="s">
        <v>1755</v>
      </c>
      <c r="G254" s="120" t="s">
        <v>1806</v>
      </c>
      <c r="H254" s="120" t="s">
        <v>362</v>
      </c>
      <c r="I254" s="119">
        <v>46200</v>
      </c>
      <c r="J254" s="119">
        <v>0</v>
      </c>
      <c r="K254" s="119">
        <v>46200</v>
      </c>
    </row>
    <row r="255" spans="1:11" hidden="1">
      <c r="A255" s="120">
        <v>40100000</v>
      </c>
      <c r="B255" s="120" t="s">
        <v>388</v>
      </c>
      <c r="C255" s="120" t="s">
        <v>324</v>
      </c>
      <c r="D255" s="181">
        <v>45046</v>
      </c>
      <c r="E255" s="120">
        <v>826</v>
      </c>
      <c r="F255" s="120" t="s">
        <v>979</v>
      </c>
      <c r="G255" s="120" t="s">
        <v>1807</v>
      </c>
      <c r="H255" s="120" t="s">
        <v>1771</v>
      </c>
      <c r="I255" s="119">
        <v>0</v>
      </c>
      <c r="J255" s="119">
        <v>1437.6</v>
      </c>
      <c r="K255" s="119">
        <v>-1437.6</v>
      </c>
    </row>
    <row r="256" spans="1:11" hidden="1">
      <c r="A256" s="120">
        <v>40100000</v>
      </c>
      <c r="B256" s="120" t="s">
        <v>1204</v>
      </c>
      <c r="C256" s="120" t="s">
        <v>324</v>
      </c>
      <c r="D256" s="181">
        <v>45046</v>
      </c>
      <c r="E256" s="120">
        <v>833</v>
      </c>
      <c r="F256" s="120" t="s">
        <v>1688</v>
      </c>
      <c r="G256" s="120" t="s">
        <v>1808</v>
      </c>
      <c r="H256" s="120" t="s">
        <v>1110</v>
      </c>
      <c r="I256" s="119">
        <v>0</v>
      </c>
      <c r="J256" s="119">
        <v>3200</v>
      </c>
      <c r="K256" s="119">
        <v>-3200</v>
      </c>
    </row>
    <row r="257" spans="1:11" hidden="1">
      <c r="A257" s="120">
        <v>40100000</v>
      </c>
      <c r="B257" s="120" t="s">
        <v>363</v>
      </c>
      <c r="C257" s="120" t="s">
        <v>324</v>
      </c>
      <c r="D257" s="181">
        <v>45046</v>
      </c>
      <c r="E257" s="120">
        <v>834</v>
      </c>
      <c r="F257" s="120" t="s">
        <v>1809</v>
      </c>
      <c r="G257" s="120" t="s">
        <v>1812</v>
      </c>
      <c r="H257" s="120" t="s">
        <v>1113</v>
      </c>
      <c r="I257" s="119">
        <v>385.52</v>
      </c>
      <c r="J257" s="119">
        <v>0</v>
      </c>
      <c r="K257" s="119">
        <v>385.52</v>
      </c>
    </row>
    <row r="258" spans="1:11" hidden="1">
      <c r="A258" s="120">
        <v>40100000</v>
      </c>
      <c r="B258" s="120" t="s">
        <v>363</v>
      </c>
      <c r="C258" s="120" t="s">
        <v>324</v>
      </c>
      <c r="D258" s="181">
        <v>45046</v>
      </c>
      <c r="E258" s="120">
        <v>834</v>
      </c>
      <c r="F258" s="120" t="s">
        <v>1809</v>
      </c>
      <c r="G258" s="120" t="s">
        <v>1811</v>
      </c>
      <c r="H258" s="120" t="s">
        <v>1113</v>
      </c>
      <c r="I258" s="119">
        <v>0</v>
      </c>
      <c r="J258" s="119">
        <v>2571.62</v>
      </c>
      <c r="K258" s="119">
        <v>-2571.62</v>
      </c>
    </row>
    <row r="259" spans="1:11" hidden="1">
      <c r="A259" s="120">
        <v>40100000</v>
      </c>
      <c r="B259" s="120" t="s">
        <v>363</v>
      </c>
      <c r="C259" s="120" t="s">
        <v>324</v>
      </c>
      <c r="D259" s="181">
        <v>45046</v>
      </c>
      <c r="E259" s="120">
        <v>834</v>
      </c>
      <c r="F259" s="120" t="s">
        <v>1809</v>
      </c>
      <c r="G259" s="120" t="s">
        <v>1810</v>
      </c>
      <c r="H259" s="120" t="s">
        <v>1113</v>
      </c>
      <c r="I259" s="119">
        <v>1250.18</v>
      </c>
      <c r="J259" s="119">
        <v>0</v>
      </c>
      <c r="K259" s="119">
        <v>1250.18</v>
      </c>
    </row>
    <row r="260" spans="1:11" hidden="1">
      <c r="A260" s="120">
        <v>40100000</v>
      </c>
      <c r="B260" s="120" t="s">
        <v>385</v>
      </c>
      <c r="C260" s="120" t="s">
        <v>324</v>
      </c>
      <c r="D260" s="181">
        <v>45046</v>
      </c>
      <c r="E260" s="120">
        <v>837</v>
      </c>
      <c r="F260" s="120" t="s">
        <v>1813</v>
      </c>
      <c r="G260" s="120" t="s">
        <v>1815</v>
      </c>
      <c r="H260" s="120" t="s">
        <v>1110</v>
      </c>
      <c r="I260" s="119">
        <v>93.62</v>
      </c>
      <c r="J260" s="119">
        <v>0</v>
      </c>
      <c r="K260" s="119">
        <v>93.62</v>
      </c>
    </row>
    <row r="261" spans="1:11" hidden="1">
      <c r="A261" s="120">
        <v>40100000</v>
      </c>
      <c r="B261" s="120" t="s">
        <v>385</v>
      </c>
      <c r="C261" s="120" t="s">
        <v>324</v>
      </c>
      <c r="D261" s="181">
        <v>45046</v>
      </c>
      <c r="E261" s="120">
        <v>837</v>
      </c>
      <c r="F261" s="120" t="s">
        <v>1813</v>
      </c>
      <c r="G261" s="120" t="s">
        <v>1814</v>
      </c>
      <c r="H261" s="120" t="s">
        <v>1110</v>
      </c>
      <c r="I261" s="119">
        <v>73</v>
      </c>
      <c r="J261" s="119">
        <v>0</v>
      </c>
      <c r="K261" s="119">
        <v>73</v>
      </c>
    </row>
    <row r="262" spans="1:11" hidden="1">
      <c r="A262" s="120">
        <v>40100000</v>
      </c>
      <c r="B262" s="120" t="s">
        <v>383</v>
      </c>
      <c r="C262" s="120" t="s">
        <v>324</v>
      </c>
      <c r="D262" s="181">
        <v>45046</v>
      </c>
      <c r="E262" s="120">
        <v>837</v>
      </c>
      <c r="F262" s="120" t="s">
        <v>1816</v>
      </c>
      <c r="G262" s="120" t="s">
        <v>1817</v>
      </c>
      <c r="H262" s="120" t="s">
        <v>371</v>
      </c>
      <c r="I262" s="119">
        <v>105.44</v>
      </c>
      <c r="J262" s="119">
        <v>0</v>
      </c>
      <c r="K262" s="119">
        <v>105.44</v>
      </c>
    </row>
    <row r="263" spans="1:11" hidden="1">
      <c r="A263" s="120">
        <v>40100000</v>
      </c>
      <c r="B263" s="120" t="s">
        <v>388</v>
      </c>
      <c r="C263" s="120" t="s">
        <v>324</v>
      </c>
      <c r="D263" s="181">
        <v>45047</v>
      </c>
      <c r="E263" s="120">
        <v>828</v>
      </c>
      <c r="F263" s="120" t="s">
        <v>979</v>
      </c>
      <c r="G263" s="120" t="s">
        <v>1845</v>
      </c>
      <c r="H263" s="120" t="s">
        <v>1846</v>
      </c>
      <c r="I263" s="119">
        <v>0</v>
      </c>
      <c r="J263" s="119">
        <v>9528.76</v>
      </c>
      <c r="K263" s="119">
        <v>-9528.76</v>
      </c>
    </row>
    <row r="264" spans="1:11" hidden="1">
      <c r="A264" s="120">
        <v>40100000</v>
      </c>
      <c r="B264" s="120" t="s">
        <v>378</v>
      </c>
      <c r="C264" s="120" t="s">
        <v>324</v>
      </c>
      <c r="D264" s="181">
        <v>45047</v>
      </c>
      <c r="E264" s="120">
        <v>839</v>
      </c>
      <c r="F264" s="120" t="s">
        <v>397</v>
      </c>
      <c r="G264" s="120" t="s">
        <v>1847</v>
      </c>
      <c r="H264" s="120" t="s">
        <v>1092</v>
      </c>
      <c r="I264" s="119">
        <v>0</v>
      </c>
      <c r="J264" s="119">
        <v>10488</v>
      </c>
      <c r="K264" s="119">
        <v>-10488</v>
      </c>
    </row>
    <row r="265" spans="1:11" hidden="1">
      <c r="A265" s="120">
        <v>40100000</v>
      </c>
      <c r="B265" s="120" t="s">
        <v>378</v>
      </c>
      <c r="C265" s="120" t="s">
        <v>324</v>
      </c>
      <c r="D265" s="181">
        <v>45047</v>
      </c>
      <c r="E265" s="120">
        <v>840</v>
      </c>
      <c r="F265" s="120" t="s">
        <v>397</v>
      </c>
      <c r="G265" s="120" t="s">
        <v>1848</v>
      </c>
      <c r="H265" s="120" t="s">
        <v>1092</v>
      </c>
      <c r="I265" s="119">
        <v>0</v>
      </c>
      <c r="J265" s="119">
        <v>7296</v>
      </c>
      <c r="K265" s="119">
        <v>-7296</v>
      </c>
    </row>
    <row r="266" spans="1:11" hidden="1">
      <c r="A266" s="120">
        <v>40100000</v>
      </c>
      <c r="B266" s="120" t="s">
        <v>376</v>
      </c>
      <c r="C266" s="120" t="s">
        <v>324</v>
      </c>
      <c r="D266" s="181">
        <v>45047</v>
      </c>
      <c r="E266" s="120">
        <v>841</v>
      </c>
      <c r="F266" s="120" t="s">
        <v>719</v>
      </c>
      <c r="G266" s="120" t="s">
        <v>1849</v>
      </c>
      <c r="H266" s="120" t="s">
        <v>1113</v>
      </c>
      <c r="I266" s="119">
        <v>0</v>
      </c>
      <c r="J266" s="119">
        <v>1415.39</v>
      </c>
      <c r="K266" s="119">
        <v>-1415.39</v>
      </c>
    </row>
    <row r="267" spans="1:11" hidden="1">
      <c r="A267" s="120">
        <v>40100000</v>
      </c>
      <c r="B267" s="120" t="s">
        <v>367</v>
      </c>
      <c r="C267" s="120" t="s">
        <v>324</v>
      </c>
      <c r="D267" s="181">
        <v>45047</v>
      </c>
      <c r="E267" s="120">
        <v>842</v>
      </c>
      <c r="F267" s="120" t="s">
        <v>1647</v>
      </c>
      <c r="G267" s="120" t="s">
        <v>1850</v>
      </c>
      <c r="H267" s="120" t="s">
        <v>1113</v>
      </c>
      <c r="I267" s="119">
        <v>0</v>
      </c>
      <c r="J267" s="119">
        <v>4160.9799999999996</v>
      </c>
      <c r="K267" s="119">
        <v>-4160.9799999999996</v>
      </c>
    </row>
    <row r="268" spans="1:11" hidden="1">
      <c r="A268" s="120">
        <v>40100000</v>
      </c>
      <c r="B268" s="120" t="s">
        <v>1154</v>
      </c>
      <c r="C268" s="120" t="s">
        <v>324</v>
      </c>
      <c r="D268" s="181">
        <v>45047</v>
      </c>
      <c r="E268" s="120">
        <v>843</v>
      </c>
      <c r="F268" s="120" t="s">
        <v>899</v>
      </c>
      <c r="G268" s="120" t="s">
        <v>1851</v>
      </c>
      <c r="H268" s="120" t="s">
        <v>351</v>
      </c>
      <c r="I268" s="119">
        <v>0</v>
      </c>
      <c r="J268" s="119">
        <v>267.23</v>
      </c>
      <c r="K268" s="119">
        <v>-267.23</v>
      </c>
    </row>
    <row r="269" spans="1:11" hidden="1">
      <c r="A269" s="120">
        <v>40100000</v>
      </c>
      <c r="B269" s="120" t="s">
        <v>369</v>
      </c>
      <c r="C269" s="120" t="s">
        <v>324</v>
      </c>
      <c r="D269" s="181">
        <v>45047</v>
      </c>
      <c r="E269" s="120">
        <v>844</v>
      </c>
      <c r="F269" s="120" t="s">
        <v>533</v>
      </c>
      <c r="G269" s="120" t="s">
        <v>1852</v>
      </c>
      <c r="H269" s="120" t="s">
        <v>1844</v>
      </c>
      <c r="I269" s="119">
        <v>0</v>
      </c>
      <c r="J269" s="119">
        <v>65.22</v>
      </c>
      <c r="K269" s="119">
        <v>-65.22</v>
      </c>
    </row>
    <row r="270" spans="1:11" hidden="1">
      <c r="A270" s="120">
        <v>40100000</v>
      </c>
      <c r="B270" s="120" t="s">
        <v>369</v>
      </c>
      <c r="C270" s="120" t="s">
        <v>324</v>
      </c>
      <c r="D270" s="181">
        <v>45047</v>
      </c>
      <c r="E270" s="120">
        <v>845</v>
      </c>
      <c r="F270" s="120" t="s">
        <v>533</v>
      </c>
      <c r="G270" s="120" t="s">
        <v>1853</v>
      </c>
      <c r="H270" s="120" t="s">
        <v>1844</v>
      </c>
      <c r="I270" s="119">
        <v>0</v>
      </c>
      <c r="J270" s="119">
        <v>1004.38</v>
      </c>
      <c r="K270" s="119">
        <v>-1004.38</v>
      </c>
    </row>
    <row r="271" spans="1:11" hidden="1">
      <c r="A271" s="120">
        <v>40100000</v>
      </c>
      <c r="B271" s="120" t="s">
        <v>377</v>
      </c>
      <c r="C271" s="120" t="s">
        <v>324</v>
      </c>
      <c r="D271" s="181">
        <v>45047</v>
      </c>
      <c r="E271" s="120">
        <v>848</v>
      </c>
      <c r="F271" s="120" t="s">
        <v>1105</v>
      </c>
      <c r="G271" s="120" t="s">
        <v>1745</v>
      </c>
      <c r="H271" s="120" t="s">
        <v>1261</v>
      </c>
      <c r="I271" s="119">
        <v>0</v>
      </c>
      <c r="J271" s="119">
        <v>904.83</v>
      </c>
      <c r="K271" s="119">
        <v>-904.83</v>
      </c>
    </row>
    <row r="272" spans="1:11" hidden="1">
      <c r="A272" s="120">
        <v>40100000</v>
      </c>
      <c r="B272" s="120" t="s">
        <v>377</v>
      </c>
      <c r="C272" s="120" t="s">
        <v>324</v>
      </c>
      <c r="D272" s="181">
        <v>45047</v>
      </c>
      <c r="E272" s="120">
        <v>849</v>
      </c>
      <c r="F272" s="120" t="s">
        <v>1105</v>
      </c>
      <c r="G272" s="120" t="s">
        <v>1746</v>
      </c>
      <c r="H272" s="120" t="s">
        <v>1261</v>
      </c>
      <c r="I272" s="119">
        <v>0</v>
      </c>
      <c r="J272" s="119">
        <v>47.81</v>
      </c>
      <c r="K272" s="119">
        <v>-47.81</v>
      </c>
    </row>
    <row r="273" spans="1:11" hidden="1">
      <c r="A273" s="120">
        <v>40100000</v>
      </c>
      <c r="B273" s="120" t="s">
        <v>1749</v>
      </c>
      <c r="C273" s="120" t="s">
        <v>324</v>
      </c>
      <c r="D273" s="181">
        <v>45047</v>
      </c>
      <c r="E273" s="120">
        <v>850</v>
      </c>
      <c r="F273" s="120" t="s">
        <v>1750</v>
      </c>
      <c r="G273" s="120" t="s">
        <v>1854</v>
      </c>
      <c r="H273" s="120" t="s">
        <v>362</v>
      </c>
      <c r="I273" s="119">
        <v>0</v>
      </c>
      <c r="J273" s="119">
        <v>1317.6</v>
      </c>
      <c r="K273" s="119">
        <v>-1317.6</v>
      </c>
    </row>
    <row r="274" spans="1:11" hidden="1">
      <c r="A274" s="120">
        <v>40100000</v>
      </c>
      <c r="B274" s="120" t="s">
        <v>370</v>
      </c>
      <c r="C274" s="120" t="s">
        <v>324</v>
      </c>
      <c r="D274" s="181">
        <v>45047</v>
      </c>
      <c r="E274" s="120">
        <v>852</v>
      </c>
      <c r="F274" s="120" t="s">
        <v>393</v>
      </c>
      <c r="G274" s="120" t="s">
        <v>1855</v>
      </c>
      <c r="H274" s="120" t="s">
        <v>1219</v>
      </c>
      <c r="I274" s="119">
        <v>0</v>
      </c>
      <c r="J274" s="119">
        <v>1920</v>
      </c>
      <c r="K274" s="119">
        <v>-1920</v>
      </c>
    </row>
    <row r="275" spans="1:11" hidden="1">
      <c r="A275" s="120">
        <v>40100000</v>
      </c>
      <c r="B275" s="120" t="s">
        <v>1091</v>
      </c>
      <c r="C275" s="120" t="s">
        <v>324</v>
      </c>
      <c r="D275" s="181">
        <v>45047</v>
      </c>
      <c r="E275" s="120">
        <v>854</v>
      </c>
      <c r="F275" s="120" t="s">
        <v>496</v>
      </c>
      <c r="G275" s="120" t="s">
        <v>1856</v>
      </c>
      <c r="H275" s="120" t="s">
        <v>1219</v>
      </c>
      <c r="I275" s="119">
        <v>0</v>
      </c>
      <c r="J275" s="119">
        <v>360</v>
      </c>
      <c r="K275" s="119">
        <v>-360</v>
      </c>
    </row>
    <row r="276" spans="1:11" hidden="1">
      <c r="A276" s="120">
        <v>40100000</v>
      </c>
      <c r="B276" s="120" t="s">
        <v>380</v>
      </c>
      <c r="C276" s="120" t="s">
        <v>324</v>
      </c>
      <c r="D276" s="181">
        <v>45047</v>
      </c>
      <c r="E276" s="120">
        <v>855</v>
      </c>
      <c r="F276" s="120" t="s">
        <v>394</v>
      </c>
      <c r="G276" s="120" t="s">
        <v>1857</v>
      </c>
      <c r="H276" s="120" t="s">
        <v>1113</v>
      </c>
      <c r="I276" s="119">
        <v>0</v>
      </c>
      <c r="J276" s="119">
        <v>300.64999999999998</v>
      </c>
      <c r="K276" s="119">
        <v>-300.64999999999998</v>
      </c>
    </row>
    <row r="277" spans="1:11" hidden="1">
      <c r="A277" s="120">
        <v>40100000</v>
      </c>
      <c r="B277" s="120" t="s">
        <v>372</v>
      </c>
      <c r="C277" s="120" t="s">
        <v>324</v>
      </c>
      <c r="D277" s="181">
        <v>45047</v>
      </c>
      <c r="E277" s="120">
        <v>858</v>
      </c>
      <c r="F277" s="120" t="s">
        <v>126</v>
      </c>
      <c r="G277" s="120" t="s">
        <v>1858</v>
      </c>
      <c r="H277" s="120" t="s">
        <v>1242</v>
      </c>
      <c r="I277" s="119">
        <v>0</v>
      </c>
      <c r="J277" s="119">
        <v>414</v>
      </c>
      <c r="K277" s="119">
        <v>-414</v>
      </c>
    </row>
    <row r="278" spans="1:11" hidden="1">
      <c r="A278" s="120">
        <v>40100000</v>
      </c>
      <c r="B278" s="120" t="s">
        <v>1181</v>
      </c>
      <c r="C278" s="120" t="s">
        <v>324</v>
      </c>
      <c r="D278" s="181">
        <v>45047</v>
      </c>
      <c r="E278" s="120">
        <v>860</v>
      </c>
      <c r="F278" s="120" t="s">
        <v>625</v>
      </c>
      <c r="G278" s="120" t="s">
        <v>1836</v>
      </c>
      <c r="H278" s="120" t="s">
        <v>1371</v>
      </c>
      <c r="I278" s="119">
        <v>0</v>
      </c>
      <c r="J278" s="119">
        <v>20340</v>
      </c>
      <c r="K278" s="119">
        <v>-20340</v>
      </c>
    </row>
    <row r="279" spans="1:11" hidden="1">
      <c r="A279" s="120">
        <v>40100000</v>
      </c>
      <c r="B279" s="120" t="s">
        <v>391</v>
      </c>
      <c r="C279" s="120" t="s">
        <v>324</v>
      </c>
      <c r="D279" s="181">
        <v>45047</v>
      </c>
      <c r="E279" s="120">
        <v>861</v>
      </c>
      <c r="F279" s="120" t="s">
        <v>542</v>
      </c>
      <c r="G279" s="120" t="s">
        <v>1859</v>
      </c>
      <c r="H279" s="120" t="s">
        <v>1141</v>
      </c>
      <c r="I279" s="119">
        <v>0</v>
      </c>
      <c r="J279" s="119">
        <v>4158</v>
      </c>
      <c r="K279" s="119">
        <v>-4158</v>
      </c>
    </row>
    <row r="280" spans="1:11" hidden="1">
      <c r="A280" s="120">
        <v>40100000</v>
      </c>
      <c r="B280" s="120" t="s">
        <v>391</v>
      </c>
      <c r="C280" s="120" t="s">
        <v>324</v>
      </c>
      <c r="D280" s="181">
        <v>45047</v>
      </c>
      <c r="E280" s="120">
        <v>862</v>
      </c>
      <c r="F280" s="120" t="s">
        <v>542</v>
      </c>
      <c r="G280" s="120" t="s">
        <v>1860</v>
      </c>
      <c r="H280" s="120" t="s">
        <v>1261</v>
      </c>
      <c r="I280" s="119">
        <v>0</v>
      </c>
      <c r="J280" s="119">
        <v>2192.4</v>
      </c>
      <c r="K280" s="119">
        <v>-2192.4</v>
      </c>
    </row>
    <row r="281" spans="1:11" hidden="1">
      <c r="A281" s="120">
        <v>40100000</v>
      </c>
      <c r="B281" s="120" t="s">
        <v>1742</v>
      </c>
      <c r="C281" s="120" t="s">
        <v>324</v>
      </c>
      <c r="D281" s="181">
        <v>45047</v>
      </c>
      <c r="E281" s="120">
        <v>863</v>
      </c>
      <c r="F281" s="120" t="s">
        <v>460</v>
      </c>
      <c r="G281" s="120" t="s">
        <v>1861</v>
      </c>
      <c r="H281" s="120" t="s">
        <v>89</v>
      </c>
      <c r="I281" s="119">
        <v>0</v>
      </c>
      <c r="J281" s="119">
        <v>2547</v>
      </c>
      <c r="K281" s="119">
        <v>-2547</v>
      </c>
    </row>
    <row r="282" spans="1:11" hidden="1">
      <c r="A282" s="120">
        <v>40100000</v>
      </c>
      <c r="B282" s="120" t="s">
        <v>388</v>
      </c>
      <c r="C282" s="120" t="s">
        <v>324</v>
      </c>
      <c r="D282" s="181">
        <v>45047</v>
      </c>
      <c r="E282" s="120">
        <v>864</v>
      </c>
      <c r="F282" s="120" t="s">
        <v>979</v>
      </c>
      <c r="G282" s="120" t="s">
        <v>1862</v>
      </c>
      <c r="H282" s="120" t="s">
        <v>1863</v>
      </c>
      <c r="I282" s="119">
        <v>0</v>
      </c>
      <c r="J282" s="119">
        <v>1867.86</v>
      </c>
      <c r="K282" s="119">
        <v>-1867.86</v>
      </c>
    </row>
    <row r="283" spans="1:11" hidden="1">
      <c r="A283" s="120">
        <v>40100000</v>
      </c>
      <c r="B283" s="120" t="s">
        <v>388</v>
      </c>
      <c r="C283" s="120" t="s">
        <v>324</v>
      </c>
      <c r="D283" s="181">
        <v>45047</v>
      </c>
      <c r="E283" s="120">
        <v>865</v>
      </c>
      <c r="F283" s="120" t="s">
        <v>979</v>
      </c>
      <c r="G283" s="120" t="s">
        <v>1864</v>
      </c>
      <c r="H283" s="120" t="s">
        <v>1863</v>
      </c>
      <c r="I283" s="119">
        <v>0</v>
      </c>
      <c r="J283" s="119">
        <v>1785.96</v>
      </c>
      <c r="K283" s="119">
        <v>-1785.96</v>
      </c>
    </row>
    <row r="284" spans="1:11" hidden="1">
      <c r="A284" s="120">
        <v>40100000</v>
      </c>
      <c r="B284" s="120" t="s">
        <v>363</v>
      </c>
      <c r="C284" s="120" t="s">
        <v>324</v>
      </c>
      <c r="D284" s="181">
        <v>45047</v>
      </c>
      <c r="E284" s="120">
        <v>866</v>
      </c>
      <c r="F284" s="120" t="s">
        <v>478</v>
      </c>
      <c r="G284" s="120" t="s">
        <v>1865</v>
      </c>
      <c r="H284" s="120" t="s">
        <v>1184</v>
      </c>
      <c r="I284" s="119">
        <v>0</v>
      </c>
      <c r="J284" s="119">
        <v>328.64</v>
      </c>
      <c r="K284" s="119">
        <v>-328.64</v>
      </c>
    </row>
    <row r="285" spans="1:11" hidden="1">
      <c r="A285" s="120">
        <v>40100000</v>
      </c>
      <c r="B285" s="120" t="s">
        <v>363</v>
      </c>
      <c r="C285" s="120" t="s">
        <v>324</v>
      </c>
      <c r="D285" s="181">
        <v>45047</v>
      </c>
      <c r="E285" s="120">
        <v>867</v>
      </c>
      <c r="F285" s="120" t="s">
        <v>478</v>
      </c>
      <c r="G285" s="120" t="s">
        <v>1866</v>
      </c>
      <c r="H285" s="120" t="s">
        <v>1184</v>
      </c>
      <c r="I285" s="119">
        <v>0</v>
      </c>
      <c r="J285" s="119">
        <v>328.64</v>
      </c>
      <c r="K285" s="119">
        <v>-328.64</v>
      </c>
    </row>
    <row r="286" spans="1:11">
      <c r="A286" s="120">
        <v>40100000</v>
      </c>
      <c r="B286" s="120" t="s">
        <v>354</v>
      </c>
      <c r="C286" s="120" t="s">
        <v>324</v>
      </c>
      <c r="D286" s="181">
        <v>45047</v>
      </c>
      <c r="E286" s="120">
        <v>869</v>
      </c>
      <c r="F286" s="120" t="s">
        <v>163</v>
      </c>
      <c r="G286" s="120" t="s">
        <v>1867</v>
      </c>
      <c r="H286" s="120" t="s">
        <v>1351</v>
      </c>
      <c r="I286" s="119">
        <v>0</v>
      </c>
      <c r="J286" s="119">
        <v>5548</v>
      </c>
      <c r="K286" s="119">
        <v>-5548</v>
      </c>
    </row>
    <row r="287" spans="1:11">
      <c r="A287" s="120">
        <v>40100000</v>
      </c>
      <c r="B287" s="120" t="s">
        <v>354</v>
      </c>
      <c r="C287" s="120" t="s">
        <v>324</v>
      </c>
      <c r="D287" s="181">
        <v>45047</v>
      </c>
      <c r="E287" s="120">
        <v>870</v>
      </c>
      <c r="F287" s="120" t="s">
        <v>163</v>
      </c>
      <c r="G287" s="120" t="s">
        <v>1868</v>
      </c>
      <c r="H287" s="120" t="s">
        <v>1351</v>
      </c>
      <c r="I287" s="119">
        <v>0</v>
      </c>
      <c r="J287" s="119">
        <v>3914</v>
      </c>
      <c r="K287" s="119">
        <v>-3914</v>
      </c>
    </row>
    <row r="288" spans="1:11">
      <c r="A288" s="120">
        <v>40100000</v>
      </c>
      <c r="B288" s="120" t="s">
        <v>354</v>
      </c>
      <c r="C288" s="120" t="s">
        <v>324</v>
      </c>
      <c r="D288" s="181">
        <v>45047</v>
      </c>
      <c r="E288" s="120">
        <v>871</v>
      </c>
      <c r="F288" s="120" t="s">
        <v>163</v>
      </c>
      <c r="G288" s="120" t="s">
        <v>1869</v>
      </c>
      <c r="H288" s="120" t="s">
        <v>1351</v>
      </c>
      <c r="I288" s="119">
        <v>0</v>
      </c>
      <c r="J288" s="119">
        <v>5700</v>
      </c>
      <c r="K288" s="119">
        <v>-5700</v>
      </c>
    </row>
    <row r="289" spans="1:11" hidden="1">
      <c r="A289" s="120">
        <v>40100000</v>
      </c>
      <c r="B289" s="120" t="s">
        <v>361</v>
      </c>
      <c r="C289" s="120" t="s">
        <v>324</v>
      </c>
      <c r="D289" s="181">
        <v>45048</v>
      </c>
      <c r="E289" s="120">
        <v>851</v>
      </c>
      <c r="F289" s="120" t="s">
        <v>392</v>
      </c>
      <c r="G289" s="120" t="s">
        <v>1870</v>
      </c>
      <c r="H289" s="120" t="s">
        <v>1184</v>
      </c>
      <c r="I289" s="119">
        <v>0</v>
      </c>
      <c r="J289" s="119">
        <v>3600</v>
      </c>
      <c r="K289" s="119">
        <v>-3600</v>
      </c>
    </row>
    <row r="290" spans="1:11" hidden="1">
      <c r="A290" s="120">
        <v>40100000</v>
      </c>
      <c r="B290" s="120" t="s">
        <v>380</v>
      </c>
      <c r="C290" s="120" t="s">
        <v>324</v>
      </c>
      <c r="D290" s="181">
        <v>45050</v>
      </c>
      <c r="E290" s="120">
        <v>856</v>
      </c>
      <c r="F290" s="120" t="s">
        <v>394</v>
      </c>
      <c r="G290" s="120" t="s">
        <v>1871</v>
      </c>
      <c r="H290" s="120" t="s">
        <v>1113</v>
      </c>
      <c r="I290" s="119">
        <v>0</v>
      </c>
      <c r="J290" s="119">
        <v>220.38</v>
      </c>
      <c r="K290" s="119">
        <v>-220.38</v>
      </c>
    </row>
    <row r="291" spans="1:11" hidden="1">
      <c r="A291" s="120">
        <v>40100000</v>
      </c>
      <c r="B291" s="120" t="s">
        <v>375</v>
      </c>
      <c r="C291" s="120" t="s">
        <v>324</v>
      </c>
      <c r="D291" s="181">
        <v>45052</v>
      </c>
      <c r="E291" s="120">
        <v>857</v>
      </c>
      <c r="F291" s="120" t="s">
        <v>468</v>
      </c>
      <c r="G291" s="120" t="s">
        <v>1837</v>
      </c>
      <c r="H291" s="120" t="s">
        <v>1359</v>
      </c>
      <c r="I291" s="119">
        <v>0</v>
      </c>
      <c r="J291" s="119">
        <v>1654.81</v>
      </c>
      <c r="K291" s="119">
        <v>-1654.81</v>
      </c>
    </row>
    <row r="292" spans="1:11" hidden="1">
      <c r="A292" s="120">
        <v>40100000</v>
      </c>
      <c r="B292" s="120" t="s">
        <v>360</v>
      </c>
      <c r="C292" s="120" t="s">
        <v>324</v>
      </c>
      <c r="D292" s="181">
        <v>45054</v>
      </c>
      <c r="E292" s="120">
        <v>799</v>
      </c>
      <c r="F292" s="120" t="s">
        <v>815</v>
      </c>
      <c r="G292" s="120" t="s">
        <v>1872</v>
      </c>
      <c r="H292" s="120" t="s">
        <v>1359</v>
      </c>
      <c r="I292" s="119">
        <v>0</v>
      </c>
      <c r="J292" s="119">
        <v>84</v>
      </c>
      <c r="K292" s="119">
        <v>-84</v>
      </c>
    </row>
    <row r="293" spans="1:11" hidden="1">
      <c r="A293" s="120">
        <v>40100000</v>
      </c>
      <c r="B293" s="120" t="s">
        <v>360</v>
      </c>
      <c r="C293" s="120" t="s">
        <v>324</v>
      </c>
      <c r="D293" s="181">
        <v>45054</v>
      </c>
      <c r="E293" s="120">
        <v>800</v>
      </c>
      <c r="F293" s="120" t="s">
        <v>815</v>
      </c>
      <c r="G293" s="120" t="s">
        <v>1873</v>
      </c>
      <c r="H293" s="120" t="s">
        <v>1359</v>
      </c>
      <c r="I293" s="119">
        <v>0</v>
      </c>
      <c r="J293" s="119">
        <v>84</v>
      </c>
      <c r="K293" s="119">
        <v>-84</v>
      </c>
    </row>
    <row r="294" spans="1:11" hidden="1">
      <c r="A294" s="120">
        <v>40100000</v>
      </c>
      <c r="B294" s="120" t="s">
        <v>360</v>
      </c>
      <c r="C294" s="120" t="s">
        <v>324</v>
      </c>
      <c r="D294" s="181">
        <v>45054</v>
      </c>
      <c r="E294" s="120">
        <v>801</v>
      </c>
      <c r="F294" s="120" t="s">
        <v>815</v>
      </c>
      <c r="G294" s="120" t="s">
        <v>1874</v>
      </c>
      <c r="H294" s="120" t="s">
        <v>1359</v>
      </c>
      <c r="I294" s="119">
        <v>0</v>
      </c>
      <c r="J294" s="119">
        <v>84</v>
      </c>
      <c r="K294" s="119">
        <v>-84</v>
      </c>
    </row>
    <row r="295" spans="1:11" hidden="1">
      <c r="A295" s="120">
        <v>40100000</v>
      </c>
      <c r="B295" s="120" t="s">
        <v>360</v>
      </c>
      <c r="C295" s="120" t="s">
        <v>324</v>
      </c>
      <c r="D295" s="181">
        <v>45054</v>
      </c>
      <c r="E295" s="120">
        <v>802</v>
      </c>
      <c r="F295" s="120" t="s">
        <v>815</v>
      </c>
      <c r="G295" s="120" t="s">
        <v>1875</v>
      </c>
      <c r="H295" s="120" t="s">
        <v>1359</v>
      </c>
      <c r="I295" s="119">
        <v>0</v>
      </c>
      <c r="J295" s="119">
        <v>336</v>
      </c>
      <c r="K295" s="119">
        <v>-336</v>
      </c>
    </row>
    <row r="296" spans="1:11" hidden="1">
      <c r="A296" s="120">
        <v>40100000</v>
      </c>
      <c r="B296" s="120" t="s">
        <v>360</v>
      </c>
      <c r="C296" s="120" t="s">
        <v>324</v>
      </c>
      <c r="D296" s="181">
        <v>45054</v>
      </c>
      <c r="E296" s="120">
        <v>803</v>
      </c>
      <c r="F296" s="120" t="s">
        <v>815</v>
      </c>
      <c r="G296" s="120" t="s">
        <v>1876</v>
      </c>
      <c r="H296" s="120" t="s">
        <v>1359</v>
      </c>
      <c r="I296" s="119">
        <v>0</v>
      </c>
      <c r="J296" s="119">
        <v>84</v>
      </c>
      <c r="K296" s="119">
        <v>-84</v>
      </c>
    </row>
    <row r="297" spans="1:11" hidden="1">
      <c r="A297" s="120">
        <v>40100000</v>
      </c>
      <c r="B297" s="120" t="s">
        <v>360</v>
      </c>
      <c r="C297" s="120" t="s">
        <v>324</v>
      </c>
      <c r="D297" s="181">
        <v>45054</v>
      </c>
      <c r="E297" s="120">
        <v>804</v>
      </c>
      <c r="F297" s="120" t="s">
        <v>815</v>
      </c>
      <c r="G297" s="120" t="s">
        <v>1877</v>
      </c>
      <c r="H297" s="120" t="s">
        <v>1359</v>
      </c>
      <c r="I297" s="119">
        <v>0</v>
      </c>
      <c r="J297" s="119">
        <v>84</v>
      </c>
      <c r="K297" s="119">
        <v>-84</v>
      </c>
    </row>
    <row r="298" spans="1:11" hidden="1">
      <c r="A298" s="120">
        <v>40100000</v>
      </c>
      <c r="B298" s="120" t="s">
        <v>369</v>
      </c>
      <c r="C298" s="120" t="s">
        <v>324</v>
      </c>
      <c r="D298" s="181">
        <v>45054</v>
      </c>
      <c r="E298" s="120">
        <v>846</v>
      </c>
      <c r="F298" s="120" t="s">
        <v>533</v>
      </c>
      <c r="G298" s="120" t="s">
        <v>1878</v>
      </c>
      <c r="H298" s="120" t="s">
        <v>1562</v>
      </c>
      <c r="I298" s="119">
        <v>0</v>
      </c>
      <c r="J298" s="119">
        <v>317.27999999999997</v>
      </c>
      <c r="K298" s="119">
        <v>-317.27999999999997</v>
      </c>
    </row>
    <row r="299" spans="1:11" hidden="1">
      <c r="A299" s="120">
        <v>40100000</v>
      </c>
      <c r="B299" s="120" t="s">
        <v>365</v>
      </c>
      <c r="C299" s="120" t="s">
        <v>324</v>
      </c>
      <c r="D299" s="181">
        <v>45055</v>
      </c>
      <c r="E299" s="120">
        <v>881</v>
      </c>
      <c r="F299" s="120" t="s">
        <v>758</v>
      </c>
      <c r="G299" s="120" t="s">
        <v>1879</v>
      </c>
      <c r="H299" s="120" t="s">
        <v>1113</v>
      </c>
      <c r="I299" s="119">
        <v>0</v>
      </c>
      <c r="J299" s="119">
        <v>755.27</v>
      </c>
      <c r="K299" s="119">
        <v>-755.27</v>
      </c>
    </row>
    <row r="300" spans="1:11" hidden="1">
      <c r="A300" s="120">
        <v>40100000</v>
      </c>
      <c r="B300" s="120" t="s">
        <v>369</v>
      </c>
      <c r="C300" s="120" t="s">
        <v>324</v>
      </c>
      <c r="D300" s="181">
        <v>45061</v>
      </c>
      <c r="E300" s="120">
        <v>847</v>
      </c>
      <c r="F300" s="120" t="s">
        <v>533</v>
      </c>
      <c r="G300" s="120" t="s">
        <v>1880</v>
      </c>
      <c r="H300" s="120" t="s">
        <v>1934</v>
      </c>
      <c r="I300" s="119">
        <v>0</v>
      </c>
      <c r="J300" s="119">
        <v>1230.5999999999999</v>
      </c>
      <c r="K300" s="119">
        <v>-1230.5999999999999</v>
      </c>
    </row>
    <row r="301" spans="1:11" hidden="1">
      <c r="A301" s="120">
        <v>40100000</v>
      </c>
      <c r="B301" s="120" t="s">
        <v>1881</v>
      </c>
      <c r="C301" s="120" t="s">
        <v>324</v>
      </c>
      <c r="D301" s="181">
        <v>45061</v>
      </c>
      <c r="E301" s="120">
        <v>859</v>
      </c>
      <c r="F301" s="120" t="s">
        <v>1882</v>
      </c>
      <c r="G301" s="120" t="s">
        <v>1883</v>
      </c>
      <c r="H301" s="120" t="s">
        <v>312</v>
      </c>
      <c r="I301" s="119">
        <v>0</v>
      </c>
      <c r="J301" s="119">
        <v>1750</v>
      </c>
      <c r="K301" s="119">
        <v>-1750</v>
      </c>
    </row>
    <row r="302" spans="1:11" hidden="1">
      <c r="A302" s="120">
        <v>40100000</v>
      </c>
      <c r="B302" s="120" t="s">
        <v>1140</v>
      </c>
      <c r="C302" s="120" t="s">
        <v>324</v>
      </c>
      <c r="D302" s="181">
        <v>45062</v>
      </c>
      <c r="E302" s="120">
        <v>873</v>
      </c>
      <c r="F302" s="120" t="s">
        <v>1884</v>
      </c>
      <c r="G302" s="120" t="s">
        <v>1885</v>
      </c>
      <c r="H302" s="120" t="s">
        <v>1221</v>
      </c>
      <c r="I302" s="119">
        <v>0</v>
      </c>
      <c r="J302" s="119">
        <v>8.65</v>
      </c>
      <c r="K302" s="119">
        <v>-8.65</v>
      </c>
    </row>
    <row r="303" spans="1:11" hidden="1">
      <c r="A303" s="120">
        <v>40100000</v>
      </c>
      <c r="B303" s="120" t="s">
        <v>1140</v>
      </c>
      <c r="C303" s="120" t="s">
        <v>324</v>
      </c>
      <c r="D303" s="181">
        <v>45062</v>
      </c>
      <c r="E303" s="120">
        <v>874</v>
      </c>
      <c r="F303" s="120" t="s">
        <v>970</v>
      </c>
      <c r="G303" s="120" t="s">
        <v>1886</v>
      </c>
      <c r="H303" s="120" t="s">
        <v>1221</v>
      </c>
      <c r="I303" s="119">
        <v>0</v>
      </c>
      <c r="J303" s="119">
        <v>28.32</v>
      </c>
      <c r="K303" s="119">
        <v>-28.32</v>
      </c>
    </row>
    <row r="304" spans="1:11" hidden="1">
      <c r="A304" s="120">
        <v>40100000</v>
      </c>
      <c r="B304" s="120" t="s">
        <v>1140</v>
      </c>
      <c r="C304" s="120" t="s">
        <v>324</v>
      </c>
      <c r="D304" s="181">
        <v>45062</v>
      </c>
      <c r="E304" s="120">
        <v>876</v>
      </c>
      <c r="F304" s="120" t="s">
        <v>970</v>
      </c>
      <c r="G304" s="120" t="s">
        <v>1887</v>
      </c>
      <c r="H304" s="120" t="s">
        <v>1221</v>
      </c>
      <c r="I304" s="119">
        <v>0</v>
      </c>
      <c r="J304" s="119">
        <v>16.66</v>
      </c>
      <c r="K304" s="119">
        <v>-16.66</v>
      </c>
    </row>
    <row r="305" spans="1:11" hidden="1">
      <c r="A305" s="120">
        <v>40100000</v>
      </c>
      <c r="B305" s="120" t="s">
        <v>1140</v>
      </c>
      <c r="C305" s="120" t="s">
        <v>324</v>
      </c>
      <c r="D305" s="181">
        <v>45062</v>
      </c>
      <c r="E305" s="120">
        <v>877</v>
      </c>
      <c r="F305" s="120" t="s">
        <v>970</v>
      </c>
      <c r="G305" s="120" t="s">
        <v>1888</v>
      </c>
      <c r="H305" s="120" t="s">
        <v>1221</v>
      </c>
      <c r="I305" s="119">
        <v>0</v>
      </c>
      <c r="J305" s="119">
        <v>20.75</v>
      </c>
      <c r="K305" s="119">
        <v>-20.75</v>
      </c>
    </row>
    <row r="306" spans="1:11" hidden="1">
      <c r="A306" s="120">
        <v>40100000</v>
      </c>
      <c r="B306" s="120" t="s">
        <v>1140</v>
      </c>
      <c r="C306" s="120" t="s">
        <v>324</v>
      </c>
      <c r="D306" s="181">
        <v>45062</v>
      </c>
      <c r="E306" s="120">
        <v>878</v>
      </c>
      <c r="F306" s="120" t="s">
        <v>970</v>
      </c>
      <c r="G306" s="120" t="s">
        <v>1889</v>
      </c>
      <c r="H306" s="120" t="s">
        <v>1221</v>
      </c>
      <c r="I306" s="119">
        <v>0</v>
      </c>
      <c r="J306" s="119">
        <v>21.11</v>
      </c>
      <c r="K306" s="119">
        <v>-21.11</v>
      </c>
    </row>
    <row r="307" spans="1:11" hidden="1">
      <c r="A307" s="120">
        <v>40100000</v>
      </c>
      <c r="B307" s="120" t="s">
        <v>1140</v>
      </c>
      <c r="C307" s="120" t="s">
        <v>324</v>
      </c>
      <c r="D307" s="181">
        <v>45062</v>
      </c>
      <c r="E307" s="120">
        <v>879</v>
      </c>
      <c r="F307" s="120" t="s">
        <v>970</v>
      </c>
      <c r="G307" s="120" t="s">
        <v>1890</v>
      </c>
      <c r="H307" s="120" t="s">
        <v>1221</v>
      </c>
      <c r="I307" s="119">
        <v>0</v>
      </c>
      <c r="J307" s="119">
        <v>71.64</v>
      </c>
      <c r="K307" s="119">
        <v>-71.64</v>
      </c>
    </row>
    <row r="308" spans="1:11" hidden="1">
      <c r="A308" s="120">
        <v>40100000</v>
      </c>
      <c r="B308" s="120" t="s">
        <v>1140</v>
      </c>
      <c r="C308" s="120" t="s">
        <v>324</v>
      </c>
      <c r="D308" s="181">
        <v>45064</v>
      </c>
      <c r="E308" s="120">
        <v>875</v>
      </c>
      <c r="F308" s="120" t="s">
        <v>970</v>
      </c>
      <c r="G308" s="120" t="s">
        <v>1891</v>
      </c>
      <c r="H308" s="120" t="s">
        <v>1221</v>
      </c>
      <c r="I308" s="119">
        <v>0</v>
      </c>
      <c r="J308" s="119">
        <v>26.24</v>
      </c>
      <c r="K308" s="119">
        <v>-26.24</v>
      </c>
    </row>
    <row r="309" spans="1:11" hidden="1">
      <c r="A309" s="120">
        <v>40100000</v>
      </c>
      <c r="B309" s="120" t="s">
        <v>365</v>
      </c>
      <c r="C309" s="120" t="s">
        <v>324</v>
      </c>
      <c r="D309" s="181">
        <v>45065</v>
      </c>
      <c r="E309" s="120">
        <v>883</v>
      </c>
      <c r="F309" s="120" t="s">
        <v>758</v>
      </c>
      <c r="G309" s="120" t="s">
        <v>1892</v>
      </c>
      <c r="H309" s="120" t="s">
        <v>1231</v>
      </c>
      <c r="I309" s="119">
        <v>0</v>
      </c>
      <c r="J309" s="119">
        <v>580.24</v>
      </c>
      <c r="K309" s="119">
        <v>-580.24</v>
      </c>
    </row>
    <row r="310" spans="1:11" hidden="1">
      <c r="A310" s="120">
        <v>40100000</v>
      </c>
      <c r="B310" s="120" t="s">
        <v>1140</v>
      </c>
      <c r="C310" s="120" t="s">
        <v>324</v>
      </c>
      <c r="D310" s="181">
        <v>45066</v>
      </c>
      <c r="E310" s="120">
        <v>880</v>
      </c>
      <c r="F310" s="120" t="s">
        <v>970</v>
      </c>
      <c r="G310" s="120" t="s">
        <v>1893</v>
      </c>
      <c r="H310" s="120" t="s">
        <v>1221</v>
      </c>
      <c r="I310" s="119">
        <v>0</v>
      </c>
      <c r="J310" s="119">
        <v>12.08</v>
      </c>
      <c r="K310" s="119">
        <v>-12.08</v>
      </c>
    </row>
    <row r="311" spans="1:11" hidden="1">
      <c r="A311" s="120">
        <v>40100000</v>
      </c>
      <c r="B311" s="120" t="s">
        <v>378</v>
      </c>
      <c r="C311" s="120" t="s">
        <v>324</v>
      </c>
      <c r="D311" s="181">
        <v>45077</v>
      </c>
      <c r="E311" s="120">
        <v>838</v>
      </c>
      <c r="F311" s="120" t="s">
        <v>1894</v>
      </c>
      <c r="G311" s="120" t="s">
        <v>1644</v>
      </c>
      <c r="H311" s="120" t="s">
        <v>1113</v>
      </c>
      <c r="I311" s="119">
        <v>0</v>
      </c>
      <c r="J311" s="119">
        <v>7752</v>
      </c>
      <c r="K311" s="119">
        <v>-7752</v>
      </c>
    </row>
    <row r="312" spans="1:11" hidden="1">
      <c r="A312" s="120">
        <v>40100000</v>
      </c>
      <c r="B312" s="120" t="s">
        <v>388</v>
      </c>
      <c r="C312" s="120" t="s">
        <v>324</v>
      </c>
      <c r="D312" s="181">
        <v>45077</v>
      </c>
      <c r="E312" s="120">
        <v>872</v>
      </c>
      <c r="F312" s="120" t="s">
        <v>979</v>
      </c>
      <c r="G312" s="120" t="s">
        <v>1895</v>
      </c>
      <c r="H312" s="120" t="s">
        <v>1896</v>
      </c>
      <c r="I312" s="119">
        <v>0</v>
      </c>
      <c r="J312" s="119">
        <v>1437.6</v>
      </c>
      <c r="K312" s="119">
        <v>-1437.6</v>
      </c>
    </row>
    <row r="313" spans="1:11" hidden="1">
      <c r="A313" s="120">
        <v>40100000</v>
      </c>
      <c r="B313" s="120" t="s">
        <v>363</v>
      </c>
      <c r="C313" s="120" t="s">
        <v>324</v>
      </c>
      <c r="D313" s="181">
        <v>45078</v>
      </c>
      <c r="E313" s="120">
        <v>868</v>
      </c>
      <c r="F313" s="120" t="s">
        <v>478</v>
      </c>
      <c r="G313" s="120" t="s">
        <v>1935</v>
      </c>
      <c r="H313" s="120" t="s">
        <v>1231</v>
      </c>
      <c r="I313" s="119">
        <v>0</v>
      </c>
      <c r="J313" s="119">
        <v>328.64</v>
      </c>
      <c r="K313" s="119">
        <v>-328.64</v>
      </c>
    </row>
    <row r="314" spans="1:11" hidden="1">
      <c r="A314" s="120">
        <v>40100000</v>
      </c>
      <c r="B314" s="120" t="s">
        <v>388</v>
      </c>
      <c r="C314" s="120" t="s">
        <v>324</v>
      </c>
      <c r="D314" s="181">
        <v>45078</v>
      </c>
      <c r="E314" s="120">
        <v>886</v>
      </c>
      <c r="F314" s="120" t="s">
        <v>979</v>
      </c>
      <c r="G314" s="120" t="s">
        <v>1936</v>
      </c>
      <c r="H314" s="120" t="s">
        <v>1937</v>
      </c>
      <c r="I314" s="119">
        <v>0</v>
      </c>
      <c r="J314" s="119">
        <v>105.26</v>
      </c>
      <c r="K314" s="119">
        <v>-105.26</v>
      </c>
    </row>
    <row r="315" spans="1:11" hidden="1">
      <c r="A315" s="120">
        <v>40100000</v>
      </c>
      <c r="B315" s="120" t="s">
        <v>388</v>
      </c>
      <c r="C315" s="120" t="s">
        <v>324</v>
      </c>
      <c r="D315" s="181">
        <v>45078</v>
      </c>
      <c r="E315" s="120">
        <v>887</v>
      </c>
      <c r="F315" s="120" t="s">
        <v>979</v>
      </c>
      <c r="G315" s="120" t="s">
        <v>1938</v>
      </c>
      <c r="H315" s="120" t="s">
        <v>1937</v>
      </c>
      <c r="I315" s="119">
        <v>0</v>
      </c>
      <c r="J315" s="119">
        <v>105.26</v>
      </c>
      <c r="K315" s="119">
        <v>-105.26</v>
      </c>
    </row>
    <row r="316" spans="1:11" hidden="1">
      <c r="A316" s="120">
        <v>40100000</v>
      </c>
      <c r="B316" s="120" t="s">
        <v>388</v>
      </c>
      <c r="C316" s="120" t="s">
        <v>324</v>
      </c>
      <c r="D316" s="181">
        <v>45078</v>
      </c>
      <c r="E316" s="120">
        <v>888</v>
      </c>
      <c r="F316" s="120" t="s">
        <v>979</v>
      </c>
      <c r="G316" s="120" t="s">
        <v>1939</v>
      </c>
      <c r="H316" s="120" t="s">
        <v>1937</v>
      </c>
      <c r="I316" s="119">
        <v>0</v>
      </c>
      <c r="J316" s="119">
        <v>105.26</v>
      </c>
      <c r="K316" s="119">
        <v>-105.26</v>
      </c>
    </row>
    <row r="317" spans="1:11" hidden="1">
      <c r="A317" s="120">
        <v>40100000</v>
      </c>
      <c r="B317" s="120" t="s">
        <v>1940</v>
      </c>
      <c r="C317" s="120" t="s">
        <v>324</v>
      </c>
      <c r="D317" s="181">
        <v>45078</v>
      </c>
      <c r="E317" s="120">
        <v>889</v>
      </c>
      <c r="F317" s="120" t="s">
        <v>395</v>
      </c>
      <c r="G317" s="120" t="s">
        <v>1941</v>
      </c>
      <c r="H317" s="120" t="s">
        <v>1371</v>
      </c>
      <c r="I317" s="119">
        <v>0</v>
      </c>
      <c r="J317" s="119">
        <v>3330.92</v>
      </c>
      <c r="K317" s="119">
        <v>-3330.92</v>
      </c>
    </row>
    <row r="318" spans="1:11" hidden="1">
      <c r="A318" s="120">
        <v>40100000</v>
      </c>
      <c r="B318" s="120" t="s">
        <v>1940</v>
      </c>
      <c r="C318" s="120" t="s">
        <v>324</v>
      </c>
      <c r="D318" s="181">
        <v>45078</v>
      </c>
      <c r="E318" s="120">
        <v>890</v>
      </c>
      <c r="F318" s="120" t="s">
        <v>395</v>
      </c>
      <c r="G318" s="120" t="s">
        <v>1942</v>
      </c>
      <c r="H318" s="120" t="s">
        <v>1371</v>
      </c>
      <c r="I318" s="119">
        <v>0</v>
      </c>
      <c r="J318" s="119">
        <v>3332.48</v>
      </c>
      <c r="K318" s="119">
        <v>-3332.48</v>
      </c>
    </row>
    <row r="319" spans="1:11" hidden="1">
      <c r="A319" s="120">
        <v>40100000</v>
      </c>
      <c r="B319" s="120" t="s">
        <v>1943</v>
      </c>
      <c r="C319" s="120" t="s">
        <v>324</v>
      </c>
      <c r="D319" s="181">
        <v>45078</v>
      </c>
      <c r="E319" s="120">
        <v>891</v>
      </c>
      <c r="F319" s="120" t="s">
        <v>541</v>
      </c>
      <c r="G319" s="120" t="s">
        <v>1944</v>
      </c>
      <c r="H319" s="120" t="s">
        <v>362</v>
      </c>
      <c r="I319" s="119">
        <v>0</v>
      </c>
      <c r="J319" s="119">
        <v>181.98</v>
      </c>
      <c r="K319" s="119">
        <v>-181.98</v>
      </c>
    </row>
    <row r="320" spans="1:11" hidden="1">
      <c r="A320" s="120">
        <v>40100000</v>
      </c>
      <c r="B320" s="120" t="s">
        <v>1943</v>
      </c>
      <c r="C320" s="120" t="s">
        <v>324</v>
      </c>
      <c r="D320" s="181">
        <v>45078</v>
      </c>
      <c r="E320" s="120">
        <v>892</v>
      </c>
      <c r="F320" s="120" t="s">
        <v>541</v>
      </c>
      <c r="G320" s="120" t="s">
        <v>1945</v>
      </c>
      <c r="H320" s="120" t="s">
        <v>362</v>
      </c>
      <c r="I320" s="119">
        <v>0</v>
      </c>
      <c r="J320" s="119">
        <v>173.34</v>
      </c>
      <c r="K320" s="119">
        <v>-173.34</v>
      </c>
    </row>
    <row r="321" spans="1:11" hidden="1">
      <c r="A321" s="120">
        <v>40100000</v>
      </c>
      <c r="B321" s="120" t="s">
        <v>369</v>
      </c>
      <c r="C321" s="120" t="s">
        <v>324</v>
      </c>
      <c r="D321" s="181">
        <v>45078</v>
      </c>
      <c r="E321" s="120">
        <v>893</v>
      </c>
      <c r="F321" s="120" t="s">
        <v>533</v>
      </c>
      <c r="G321" s="120" t="s">
        <v>1946</v>
      </c>
      <c r="H321" s="120" t="s">
        <v>1539</v>
      </c>
      <c r="I321" s="119">
        <v>0</v>
      </c>
      <c r="J321" s="119">
        <v>384.02</v>
      </c>
      <c r="K321" s="119">
        <v>-384.02</v>
      </c>
    </row>
    <row r="322" spans="1:11" hidden="1">
      <c r="A322" s="120">
        <v>40100000</v>
      </c>
      <c r="B322" s="120" t="s">
        <v>369</v>
      </c>
      <c r="C322" s="120" t="s">
        <v>324</v>
      </c>
      <c r="D322" s="181">
        <v>45078</v>
      </c>
      <c r="E322" s="120">
        <v>894</v>
      </c>
      <c r="F322" s="120" t="s">
        <v>533</v>
      </c>
      <c r="G322" s="120" t="s">
        <v>1947</v>
      </c>
      <c r="H322" s="120" t="s">
        <v>1539</v>
      </c>
      <c r="I322" s="119">
        <v>0</v>
      </c>
      <c r="J322" s="119">
        <v>106.46</v>
      </c>
      <c r="K322" s="119">
        <v>-106.46</v>
      </c>
    </row>
    <row r="323" spans="1:11" hidden="1">
      <c r="A323" s="120">
        <v>40100000</v>
      </c>
      <c r="B323" s="120" t="s">
        <v>350</v>
      </c>
      <c r="C323" s="120" t="s">
        <v>324</v>
      </c>
      <c r="D323" s="181">
        <v>45078</v>
      </c>
      <c r="E323" s="120">
        <v>895</v>
      </c>
      <c r="F323" s="120" t="s">
        <v>97</v>
      </c>
      <c r="G323" s="120" t="s">
        <v>1948</v>
      </c>
      <c r="H323" s="120" t="s">
        <v>1704</v>
      </c>
      <c r="I323" s="119">
        <v>0</v>
      </c>
      <c r="J323" s="119">
        <v>432</v>
      </c>
      <c r="K323" s="119">
        <v>-432</v>
      </c>
    </row>
    <row r="324" spans="1:11" hidden="1">
      <c r="A324" s="120">
        <v>40100000</v>
      </c>
      <c r="B324" s="120" t="s">
        <v>1949</v>
      </c>
      <c r="C324" s="120" t="s">
        <v>324</v>
      </c>
      <c r="D324" s="181">
        <v>45078</v>
      </c>
      <c r="E324" s="120">
        <v>896</v>
      </c>
      <c r="F324" s="120" t="s">
        <v>1950</v>
      </c>
      <c r="G324" s="120" t="s">
        <v>1951</v>
      </c>
      <c r="H324" s="120" t="s">
        <v>89</v>
      </c>
      <c r="I324" s="119">
        <v>0</v>
      </c>
      <c r="J324" s="119">
        <v>3799.16</v>
      </c>
      <c r="K324" s="119">
        <v>-3799.16</v>
      </c>
    </row>
    <row r="325" spans="1:11" hidden="1">
      <c r="A325" s="120">
        <v>40100000</v>
      </c>
      <c r="B325" s="120" t="s">
        <v>1334</v>
      </c>
      <c r="C325" s="120" t="s">
        <v>324</v>
      </c>
      <c r="D325" s="181">
        <v>45078</v>
      </c>
      <c r="E325" s="120">
        <v>897</v>
      </c>
      <c r="F325" s="120" t="s">
        <v>934</v>
      </c>
      <c r="G325" s="120" t="s">
        <v>1952</v>
      </c>
      <c r="H325" s="120" t="s">
        <v>312</v>
      </c>
      <c r="I325" s="119">
        <v>0</v>
      </c>
      <c r="J325" s="119">
        <v>90</v>
      </c>
      <c r="K325" s="119">
        <v>-90</v>
      </c>
    </row>
    <row r="326" spans="1:11" hidden="1">
      <c r="A326" s="120">
        <v>40100000</v>
      </c>
      <c r="B326" s="120" t="s">
        <v>374</v>
      </c>
      <c r="C326" s="120" t="s">
        <v>324</v>
      </c>
      <c r="D326" s="181">
        <v>45078</v>
      </c>
      <c r="E326" s="120">
        <v>898</v>
      </c>
      <c r="F326" s="120" t="s">
        <v>975</v>
      </c>
      <c r="G326" s="120" t="s">
        <v>1953</v>
      </c>
      <c r="H326" s="120" t="s">
        <v>371</v>
      </c>
      <c r="I326" s="119">
        <v>0</v>
      </c>
      <c r="J326" s="119">
        <v>1519.27</v>
      </c>
      <c r="K326" s="119">
        <v>-1519.27</v>
      </c>
    </row>
    <row r="327" spans="1:11" hidden="1">
      <c r="A327" s="120">
        <v>40100000</v>
      </c>
      <c r="B327" s="120" t="s">
        <v>375</v>
      </c>
      <c r="C327" s="120" t="s">
        <v>324</v>
      </c>
      <c r="D327" s="181">
        <v>45078</v>
      </c>
      <c r="E327" s="120">
        <v>899</v>
      </c>
      <c r="F327" s="120" t="s">
        <v>468</v>
      </c>
      <c r="G327" s="120" t="s">
        <v>1929</v>
      </c>
      <c r="H327" s="120" t="s">
        <v>1117</v>
      </c>
      <c r="I327" s="119">
        <v>0</v>
      </c>
      <c r="J327" s="119">
        <v>1654.81</v>
      </c>
      <c r="K327" s="119">
        <v>-1654.81</v>
      </c>
    </row>
    <row r="328" spans="1:11" hidden="1">
      <c r="A328" s="120">
        <v>40100000</v>
      </c>
      <c r="B328" s="120" t="s">
        <v>378</v>
      </c>
      <c r="C328" s="120" t="s">
        <v>324</v>
      </c>
      <c r="D328" s="181">
        <v>45078</v>
      </c>
      <c r="E328" s="120">
        <v>900</v>
      </c>
      <c r="F328" s="120" t="s">
        <v>397</v>
      </c>
      <c r="G328" s="120" t="s">
        <v>1954</v>
      </c>
      <c r="H328" s="120" t="s">
        <v>1184</v>
      </c>
      <c r="I328" s="119">
        <v>0</v>
      </c>
      <c r="J328" s="119">
        <v>7752</v>
      </c>
      <c r="K328" s="119">
        <v>-7752</v>
      </c>
    </row>
    <row r="329" spans="1:11" hidden="1">
      <c r="A329" s="120">
        <v>40100000</v>
      </c>
      <c r="B329" s="120" t="s">
        <v>367</v>
      </c>
      <c r="C329" s="120" t="s">
        <v>324</v>
      </c>
      <c r="D329" s="181">
        <v>45078</v>
      </c>
      <c r="E329" s="120">
        <v>901</v>
      </c>
      <c r="F329" s="120" t="s">
        <v>1647</v>
      </c>
      <c r="G329" s="120" t="s">
        <v>1955</v>
      </c>
      <c r="H329" s="120" t="s">
        <v>1184</v>
      </c>
      <c r="I329" s="119">
        <v>0</v>
      </c>
      <c r="J329" s="119">
        <v>4160.9799999999996</v>
      </c>
      <c r="K329" s="119">
        <v>-4160.9799999999996</v>
      </c>
    </row>
    <row r="330" spans="1:11" hidden="1">
      <c r="A330" s="120">
        <v>40100000</v>
      </c>
      <c r="B330" s="120" t="s">
        <v>1641</v>
      </c>
      <c r="C330" s="120" t="s">
        <v>324</v>
      </c>
      <c r="D330" s="181">
        <v>45078</v>
      </c>
      <c r="E330" s="120">
        <v>902</v>
      </c>
      <c r="F330" s="120" t="s">
        <v>1642</v>
      </c>
      <c r="G330" s="120" t="s">
        <v>1956</v>
      </c>
      <c r="H330" s="120" t="s">
        <v>362</v>
      </c>
      <c r="I330" s="119">
        <v>0</v>
      </c>
      <c r="J330" s="119">
        <v>120</v>
      </c>
      <c r="K330" s="119">
        <v>-120</v>
      </c>
    </row>
    <row r="331" spans="1:11" hidden="1">
      <c r="A331" s="120">
        <v>40100000</v>
      </c>
      <c r="B331" s="120" t="s">
        <v>366</v>
      </c>
      <c r="C331" s="120" t="s">
        <v>324</v>
      </c>
      <c r="D331" s="181">
        <v>45078</v>
      </c>
      <c r="E331" s="120">
        <v>903</v>
      </c>
      <c r="F331" s="120" t="s">
        <v>658</v>
      </c>
      <c r="G331" s="120" t="s">
        <v>1957</v>
      </c>
      <c r="H331" s="120" t="s">
        <v>371</v>
      </c>
      <c r="I331" s="119">
        <v>0</v>
      </c>
      <c r="J331" s="119">
        <v>1440</v>
      </c>
      <c r="K331" s="119">
        <v>-1440</v>
      </c>
    </row>
    <row r="332" spans="1:11" hidden="1">
      <c r="A332" s="120">
        <v>40100000</v>
      </c>
      <c r="B332" s="120" t="s">
        <v>361</v>
      </c>
      <c r="C332" s="120" t="s">
        <v>324</v>
      </c>
      <c r="D332" s="181">
        <v>45078</v>
      </c>
      <c r="E332" s="120">
        <v>904</v>
      </c>
      <c r="F332" s="120" t="s">
        <v>392</v>
      </c>
      <c r="G332" s="120" t="s">
        <v>1958</v>
      </c>
      <c r="H332" s="120" t="s">
        <v>1231</v>
      </c>
      <c r="I332" s="119">
        <v>0</v>
      </c>
      <c r="J332" s="119">
        <v>3200</v>
      </c>
      <c r="K332" s="119">
        <v>-3200</v>
      </c>
    </row>
    <row r="333" spans="1:11" hidden="1">
      <c r="A333" s="120">
        <v>40100000</v>
      </c>
      <c r="B333" s="120" t="s">
        <v>377</v>
      </c>
      <c r="C333" s="120" t="s">
        <v>324</v>
      </c>
      <c r="D333" s="181">
        <v>45078</v>
      </c>
      <c r="E333" s="120">
        <v>905</v>
      </c>
      <c r="F333" s="120" t="s">
        <v>1634</v>
      </c>
      <c r="G333" s="120" t="s">
        <v>1959</v>
      </c>
      <c r="H333" s="120" t="s">
        <v>1092</v>
      </c>
      <c r="I333" s="119">
        <v>0</v>
      </c>
      <c r="J333" s="119">
        <v>39</v>
      </c>
      <c r="K333" s="119">
        <v>-39</v>
      </c>
    </row>
    <row r="334" spans="1:11" hidden="1">
      <c r="A334" s="120">
        <v>40100000</v>
      </c>
      <c r="B334" s="120" t="s">
        <v>377</v>
      </c>
      <c r="C334" s="120" t="s">
        <v>324</v>
      </c>
      <c r="D334" s="181">
        <v>45078</v>
      </c>
      <c r="E334" s="120">
        <v>906</v>
      </c>
      <c r="F334" s="120" t="s">
        <v>1634</v>
      </c>
      <c r="G334" s="120" t="s">
        <v>1960</v>
      </c>
      <c r="H334" s="120" t="s">
        <v>1092</v>
      </c>
      <c r="I334" s="119">
        <v>0</v>
      </c>
      <c r="J334" s="119">
        <v>1000.72</v>
      </c>
      <c r="K334" s="119">
        <v>-1000.72</v>
      </c>
    </row>
    <row r="335" spans="1:11" hidden="1">
      <c r="A335" s="120">
        <v>40100000</v>
      </c>
      <c r="B335" s="120" t="s">
        <v>1671</v>
      </c>
      <c r="C335" s="120" t="s">
        <v>324</v>
      </c>
      <c r="D335" s="181">
        <v>45078</v>
      </c>
      <c r="E335" s="120">
        <v>907</v>
      </c>
      <c r="F335" s="120" t="s">
        <v>1672</v>
      </c>
      <c r="G335" s="120" t="s">
        <v>1961</v>
      </c>
      <c r="H335" s="120" t="s">
        <v>89</v>
      </c>
      <c r="I335" s="119">
        <v>0</v>
      </c>
      <c r="J335" s="119">
        <v>282</v>
      </c>
      <c r="K335" s="119">
        <v>-282</v>
      </c>
    </row>
    <row r="336" spans="1:11" hidden="1">
      <c r="A336" s="120">
        <v>40100000</v>
      </c>
      <c r="B336" s="120" t="s">
        <v>1145</v>
      </c>
      <c r="C336" s="120" t="s">
        <v>324</v>
      </c>
      <c r="D336" s="181">
        <v>45078</v>
      </c>
      <c r="E336" s="120">
        <v>908</v>
      </c>
      <c r="F336" s="120" t="s">
        <v>535</v>
      </c>
      <c r="G336" s="120" t="s">
        <v>1962</v>
      </c>
      <c r="H336" s="120" t="s">
        <v>1141</v>
      </c>
      <c r="I336" s="119">
        <v>0</v>
      </c>
      <c r="J336" s="119">
        <v>10800</v>
      </c>
      <c r="K336" s="119">
        <v>-10800</v>
      </c>
    </row>
    <row r="337" spans="1:11" hidden="1">
      <c r="A337" s="120">
        <v>40100000</v>
      </c>
      <c r="B337" s="120" t="s">
        <v>1145</v>
      </c>
      <c r="C337" s="120" t="s">
        <v>324</v>
      </c>
      <c r="D337" s="181">
        <v>45078</v>
      </c>
      <c r="E337" s="120">
        <v>909</v>
      </c>
      <c r="F337" s="120" t="s">
        <v>535</v>
      </c>
      <c r="G337" s="120" t="s">
        <v>1963</v>
      </c>
      <c r="H337" s="120" t="s">
        <v>1141</v>
      </c>
      <c r="I337" s="119">
        <v>0</v>
      </c>
      <c r="J337" s="119">
        <v>9600</v>
      </c>
      <c r="K337" s="119">
        <v>-9600</v>
      </c>
    </row>
    <row r="338" spans="1:11" hidden="1">
      <c r="A338" s="120">
        <v>40100000</v>
      </c>
      <c r="B338" s="120" t="s">
        <v>1145</v>
      </c>
      <c r="C338" s="120" t="s">
        <v>324</v>
      </c>
      <c r="D338" s="181">
        <v>45078</v>
      </c>
      <c r="E338" s="120">
        <v>910</v>
      </c>
      <c r="F338" s="120" t="s">
        <v>535</v>
      </c>
      <c r="G338" s="120" t="s">
        <v>1964</v>
      </c>
      <c r="H338" s="120" t="s">
        <v>1141</v>
      </c>
      <c r="I338" s="119">
        <v>0</v>
      </c>
      <c r="J338" s="119">
        <v>13800</v>
      </c>
      <c r="K338" s="119">
        <v>-13800</v>
      </c>
    </row>
    <row r="339" spans="1:11" hidden="1">
      <c r="A339" s="120">
        <v>40100000</v>
      </c>
      <c r="B339" s="120" t="s">
        <v>1145</v>
      </c>
      <c r="C339" s="120" t="s">
        <v>324</v>
      </c>
      <c r="D339" s="181">
        <v>45078</v>
      </c>
      <c r="E339" s="120">
        <v>911</v>
      </c>
      <c r="F339" s="120" t="s">
        <v>535</v>
      </c>
      <c r="G339" s="120" t="s">
        <v>1965</v>
      </c>
      <c r="H339" s="120" t="s">
        <v>1141</v>
      </c>
      <c r="I339" s="119">
        <v>0</v>
      </c>
      <c r="J339" s="119">
        <v>12000</v>
      </c>
      <c r="K339" s="119">
        <v>-12000</v>
      </c>
    </row>
    <row r="340" spans="1:11" hidden="1">
      <c r="A340" s="120">
        <v>40100000</v>
      </c>
      <c r="B340" s="120" t="s">
        <v>1145</v>
      </c>
      <c r="C340" s="120" t="s">
        <v>324</v>
      </c>
      <c r="D340" s="181">
        <v>45078</v>
      </c>
      <c r="E340" s="120">
        <v>912</v>
      </c>
      <c r="F340" s="120" t="s">
        <v>535</v>
      </c>
      <c r="G340" s="120" t="s">
        <v>1966</v>
      </c>
      <c r="H340" s="120" t="s">
        <v>1141</v>
      </c>
      <c r="I340" s="119">
        <v>0</v>
      </c>
      <c r="J340" s="119">
        <v>12900</v>
      </c>
      <c r="K340" s="119">
        <v>-12900</v>
      </c>
    </row>
    <row r="341" spans="1:11" hidden="1">
      <c r="A341" s="120">
        <v>40100000</v>
      </c>
      <c r="B341" s="120" t="s">
        <v>1145</v>
      </c>
      <c r="C341" s="120" t="s">
        <v>324</v>
      </c>
      <c r="D341" s="181">
        <v>45078</v>
      </c>
      <c r="E341" s="120">
        <v>913</v>
      </c>
      <c r="F341" s="120" t="s">
        <v>535</v>
      </c>
      <c r="G341" s="120" t="s">
        <v>1967</v>
      </c>
      <c r="H341" s="120" t="s">
        <v>1141</v>
      </c>
      <c r="I341" s="119">
        <v>0</v>
      </c>
      <c r="J341" s="119">
        <v>10200</v>
      </c>
      <c r="K341" s="119">
        <v>-10200</v>
      </c>
    </row>
    <row r="342" spans="1:11" hidden="1">
      <c r="A342" s="120">
        <v>40100000</v>
      </c>
      <c r="B342" s="120" t="s">
        <v>1181</v>
      </c>
      <c r="C342" s="120" t="s">
        <v>324</v>
      </c>
      <c r="D342" s="181">
        <v>45078</v>
      </c>
      <c r="E342" s="120">
        <v>914</v>
      </c>
      <c r="F342" s="120" t="s">
        <v>625</v>
      </c>
      <c r="G342" s="120" t="s">
        <v>1930</v>
      </c>
      <c r="H342" s="120" t="s">
        <v>1096</v>
      </c>
      <c r="I342" s="119">
        <v>0</v>
      </c>
      <c r="J342" s="119">
        <v>847</v>
      </c>
      <c r="K342" s="119">
        <v>-847</v>
      </c>
    </row>
    <row r="343" spans="1:11" hidden="1">
      <c r="A343" s="120">
        <v>40100000</v>
      </c>
      <c r="B343" s="120" t="s">
        <v>1181</v>
      </c>
      <c r="C343" s="120" t="s">
        <v>324</v>
      </c>
      <c r="D343" s="181">
        <v>45078</v>
      </c>
      <c r="E343" s="120">
        <v>915</v>
      </c>
      <c r="F343" s="120" t="s">
        <v>625</v>
      </c>
      <c r="G343" s="120" t="s">
        <v>1931</v>
      </c>
      <c r="H343" s="120" t="s">
        <v>1096</v>
      </c>
      <c r="I343" s="119">
        <v>0</v>
      </c>
      <c r="J343" s="119">
        <v>21131</v>
      </c>
      <c r="K343" s="119">
        <v>-21131</v>
      </c>
    </row>
    <row r="344" spans="1:11" hidden="1">
      <c r="A344" s="120">
        <v>40100000</v>
      </c>
      <c r="B344" s="120" t="s">
        <v>1181</v>
      </c>
      <c r="C344" s="120" t="s">
        <v>324</v>
      </c>
      <c r="D344" s="181">
        <v>45078</v>
      </c>
      <c r="E344" s="120">
        <v>916</v>
      </c>
      <c r="F344" s="120" t="s">
        <v>625</v>
      </c>
      <c r="G344" s="120" t="s">
        <v>1932</v>
      </c>
      <c r="H344" s="120" t="s">
        <v>1096</v>
      </c>
      <c r="I344" s="119">
        <v>0</v>
      </c>
      <c r="J344" s="119">
        <v>4529.5200000000004</v>
      </c>
      <c r="K344" s="119">
        <v>-4529.5200000000004</v>
      </c>
    </row>
    <row r="345" spans="1:11" hidden="1">
      <c r="A345" s="120">
        <v>40100000</v>
      </c>
      <c r="B345" s="120" t="s">
        <v>1091</v>
      </c>
      <c r="C345" s="120" t="s">
        <v>324</v>
      </c>
      <c r="D345" s="181">
        <v>45078</v>
      </c>
      <c r="E345" s="120">
        <v>917</v>
      </c>
      <c r="F345" s="120" t="s">
        <v>496</v>
      </c>
      <c r="G345" s="120" t="s">
        <v>1968</v>
      </c>
      <c r="H345" s="120" t="s">
        <v>1221</v>
      </c>
      <c r="I345" s="119">
        <v>0</v>
      </c>
      <c r="J345" s="119">
        <v>360</v>
      </c>
      <c r="K345" s="119">
        <v>-360</v>
      </c>
    </row>
    <row r="346" spans="1:11" hidden="1">
      <c r="A346" s="120">
        <v>40100000</v>
      </c>
      <c r="B346" s="120" t="s">
        <v>1181</v>
      </c>
      <c r="C346" s="120" t="s">
        <v>324</v>
      </c>
      <c r="D346" s="181">
        <v>45078</v>
      </c>
      <c r="E346" s="120">
        <v>918</v>
      </c>
      <c r="F346" s="120" t="s">
        <v>625</v>
      </c>
      <c r="G346" s="120" t="s">
        <v>1933</v>
      </c>
      <c r="H346" s="120" t="s">
        <v>1096</v>
      </c>
      <c r="I346" s="119">
        <v>0</v>
      </c>
      <c r="J346" s="119">
        <v>4347</v>
      </c>
      <c r="K346" s="119">
        <v>-4347</v>
      </c>
    </row>
    <row r="347" spans="1:11" hidden="1">
      <c r="A347" s="120">
        <v>40100000</v>
      </c>
      <c r="B347" s="120" t="s">
        <v>380</v>
      </c>
      <c r="C347" s="120" t="s">
        <v>324</v>
      </c>
      <c r="D347" s="181">
        <v>45078</v>
      </c>
      <c r="E347" s="120">
        <v>919</v>
      </c>
      <c r="F347" s="120" t="s">
        <v>394</v>
      </c>
      <c r="G347" s="120" t="s">
        <v>1969</v>
      </c>
      <c r="H347" s="120" t="s">
        <v>1184</v>
      </c>
      <c r="I347" s="119">
        <v>0</v>
      </c>
      <c r="J347" s="119">
        <v>121.57</v>
      </c>
      <c r="K347" s="119">
        <v>-121.57</v>
      </c>
    </row>
    <row r="348" spans="1:11" hidden="1">
      <c r="A348" s="120">
        <v>40100000</v>
      </c>
      <c r="B348" s="120" t="s">
        <v>1940</v>
      </c>
      <c r="C348" s="120" t="s">
        <v>324</v>
      </c>
      <c r="D348" s="181">
        <v>45078</v>
      </c>
      <c r="E348" s="120">
        <v>920</v>
      </c>
      <c r="F348" s="120" t="s">
        <v>395</v>
      </c>
      <c r="G348" s="120" t="s">
        <v>1970</v>
      </c>
      <c r="H348" s="120" t="s">
        <v>1371</v>
      </c>
      <c r="I348" s="119">
        <v>0</v>
      </c>
      <c r="J348" s="119">
        <v>3330.89</v>
      </c>
      <c r="K348" s="119">
        <v>-3330.89</v>
      </c>
    </row>
    <row r="349" spans="1:11" hidden="1">
      <c r="A349" s="120">
        <v>40100000</v>
      </c>
      <c r="B349" s="120" t="s">
        <v>391</v>
      </c>
      <c r="C349" s="120" t="s">
        <v>324</v>
      </c>
      <c r="D349" s="181">
        <v>45078</v>
      </c>
      <c r="E349" s="120">
        <v>921</v>
      </c>
      <c r="F349" s="120" t="s">
        <v>542</v>
      </c>
      <c r="G349" s="120" t="s">
        <v>1971</v>
      </c>
      <c r="H349" s="120" t="s">
        <v>89</v>
      </c>
      <c r="I349" s="119">
        <v>0</v>
      </c>
      <c r="J349" s="119">
        <v>4158</v>
      </c>
      <c r="K349" s="119">
        <v>-4158</v>
      </c>
    </row>
    <row r="350" spans="1:11" hidden="1">
      <c r="A350" s="120">
        <v>40100000</v>
      </c>
      <c r="B350" s="120" t="s">
        <v>391</v>
      </c>
      <c r="C350" s="120" t="s">
        <v>324</v>
      </c>
      <c r="D350" s="181">
        <v>45078</v>
      </c>
      <c r="E350" s="120">
        <v>922</v>
      </c>
      <c r="F350" s="120" t="s">
        <v>542</v>
      </c>
      <c r="G350" s="120" t="s">
        <v>1972</v>
      </c>
      <c r="H350" s="120" t="s">
        <v>89</v>
      </c>
      <c r="I350" s="119">
        <v>0</v>
      </c>
      <c r="J350" s="119">
        <v>2192.4</v>
      </c>
      <c r="K350" s="119">
        <v>-2192.4</v>
      </c>
    </row>
    <row r="351" spans="1:11" hidden="1">
      <c r="A351" s="120">
        <v>40100000</v>
      </c>
      <c r="B351" s="120" t="s">
        <v>1313</v>
      </c>
      <c r="C351" s="120" t="s">
        <v>324</v>
      </c>
      <c r="D351" s="181">
        <v>45078</v>
      </c>
      <c r="E351" s="120">
        <v>927</v>
      </c>
      <c r="F351" s="120" t="s">
        <v>1024</v>
      </c>
      <c r="G351" s="120" t="s">
        <v>1973</v>
      </c>
      <c r="H351" s="120" t="s">
        <v>362</v>
      </c>
      <c r="I351" s="119">
        <v>0</v>
      </c>
      <c r="J351" s="119">
        <v>1790.12</v>
      </c>
      <c r="K351" s="119">
        <v>-1790.12</v>
      </c>
    </row>
    <row r="352" spans="1:11" hidden="1">
      <c r="A352" s="120">
        <v>40100000</v>
      </c>
      <c r="B352" s="120" t="s">
        <v>377</v>
      </c>
      <c r="C352" s="120" t="s">
        <v>324</v>
      </c>
      <c r="D352" s="181">
        <v>45078</v>
      </c>
      <c r="E352" s="120">
        <v>928</v>
      </c>
      <c r="F352" s="120" t="s">
        <v>1744</v>
      </c>
      <c r="G352" s="120" t="s">
        <v>1974</v>
      </c>
      <c r="H352" s="120" t="s">
        <v>1113</v>
      </c>
      <c r="I352" s="119">
        <v>0</v>
      </c>
      <c r="J352" s="119">
        <v>44.57</v>
      </c>
      <c r="K352" s="119">
        <v>-44.57</v>
      </c>
    </row>
    <row r="353" spans="1:11" hidden="1">
      <c r="A353" s="120">
        <v>40100000</v>
      </c>
      <c r="B353" s="120" t="s">
        <v>380</v>
      </c>
      <c r="C353" s="120" t="s">
        <v>324</v>
      </c>
      <c r="D353" s="181">
        <v>45078</v>
      </c>
      <c r="E353" s="120">
        <v>932</v>
      </c>
      <c r="F353" s="120" t="s">
        <v>394</v>
      </c>
      <c r="G353" s="120" t="s">
        <v>1975</v>
      </c>
      <c r="H353" s="120" t="s">
        <v>1231</v>
      </c>
      <c r="I353" s="119">
        <v>0</v>
      </c>
      <c r="J353" s="119">
        <v>128.59</v>
      </c>
      <c r="K353" s="119">
        <v>-128.59</v>
      </c>
    </row>
    <row r="354" spans="1:11" hidden="1">
      <c r="A354" s="120">
        <v>40100000</v>
      </c>
      <c r="B354" s="120" t="s">
        <v>380</v>
      </c>
      <c r="C354" s="120" t="s">
        <v>324</v>
      </c>
      <c r="D354" s="181">
        <v>45078</v>
      </c>
      <c r="E354" s="120">
        <v>933</v>
      </c>
      <c r="F354" s="120" t="s">
        <v>394</v>
      </c>
      <c r="G354" s="120" t="s">
        <v>1976</v>
      </c>
      <c r="H354" s="120" t="s">
        <v>1231</v>
      </c>
      <c r="I354" s="119">
        <v>0</v>
      </c>
      <c r="J354" s="119">
        <v>100.02</v>
      </c>
      <c r="K354" s="119">
        <v>-100.02</v>
      </c>
    </row>
    <row r="355" spans="1:11" hidden="1">
      <c r="A355" s="120">
        <v>40100000</v>
      </c>
      <c r="B355" s="120" t="s">
        <v>380</v>
      </c>
      <c r="C355" s="120" t="s">
        <v>324</v>
      </c>
      <c r="D355" s="181">
        <v>45078</v>
      </c>
      <c r="E355" s="120">
        <v>934</v>
      </c>
      <c r="F355" s="120" t="s">
        <v>394</v>
      </c>
      <c r="G355" s="120" t="s">
        <v>1977</v>
      </c>
      <c r="H355" s="120" t="s">
        <v>1231</v>
      </c>
      <c r="I355" s="119">
        <v>0</v>
      </c>
      <c r="J355" s="119">
        <v>95.17</v>
      </c>
      <c r="K355" s="119">
        <v>-95.17</v>
      </c>
    </row>
    <row r="356" spans="1:11" hidden="1">
      <c r="A356" s="120">
        <v>40100000</v>
      </c>
      <c r="B356" s="120" t="s">
        <v>380</v>
      </c>
      <c r="C356" s="120" t="s">
        <v>324</v>
      </c>
      <c r="D356" s="181">
        <v>45078</v>
      </c>
      <c r="E356" s="120">
        <v>935</v>
      </c>
      <c r="F356" s="120" t="s">
        <v>394</v>
      </c>
      <c r="G356" s="120" t="s">
        <v>1978</v>
      </c>
      <c r="H356" s="120" t="s">
        <v>1231</v>
      </c>
      <c r="I356" s="119">
        <v>0</v>
      </c>
      <c r="J356" s="119">
        <v>29.18</v>
      </c>
      <c r="K356" s="119">
        <v>-29.18</v>
      </c>
    </row>
    <row r="357" spans="1:11">
      <c r="A357" s="120">
        <v>40100000</v>
      </c>
      <c r="B357" s="120" t="s">
        <v>354</v>
      </c>
      <c r="C357" s="120" t="s">
        <v>324</v>
      </c>
      <c r="D357" s="181">
        <v>45078</v>
      </c>
      <c r="E357" s="120">
        <v>941</v>
      </c>
      <c r="F357" s="120" t="s">
        <v>163</v>
      </c>
      <c r="G357" s="120" t="s">
        <v>1979</v>
      </c>
      <c r="H357" s="120" t="s">
        <v>1159</v>
      </c>
      <c r="I357" s="119">
        <v>0</v>
      </c>
      <c r="J357" s="119">
        <v>7030</v>
      </c>
      <c r="K357" s="119">
        <v>-7030</v>
      </c>
    </row>
    <row r="358" spans="1:11">
      <c r="A358" s="120">
        <v>40100000</v>
      </c>
      <c r="B358" s="120" t="s">
        <v>354</v>
      </c>
      <c r="C358" s="120" t="s">
        <v>324</v>
      </c>
      <c r="D358" s="181">
        <v>45078</v>
      </c>
      <c r="E358" s="120">
        <v>942</v>
      </c>
      <c r="F358" s="120" t="s">
        <v>163</v>
      </c>
      <c r="G358" s="120" t="s">
        <v>1980</v>
      </c>
      <c r="H358" s="120" t="s">
        <v>1159</v>
      </c>
      <c r="I358" s="119">
        <v>0</v>
      </c>
      <c r="J358" s="119">
        <v>7353</v>
      </c>
      <c r="K358" s="119">
        <v>-7353</v>
      </c>
    </row>
    <row r="359" spans="1:11">
      <c r="A359" s="120">
        <v>40100000</v>
      </c>
      <c r="B359" s="120" t="s">
        <v>354</v>
      </c>
      <c r="C359" s="120" t="s">
        <v>324</v>
      </c>
      <c r="D359" s="181">
        <v>45078</v>
      </c>
      <c r="E359" s="120">
        <v>943</v>
      </c>
      <c r="F359" s="120" t="s">
        <v>163</v>
      </c>
      <c r="G359" s="120" t="s">
        <v>1981</v>
      </c>
      <c r="H359" s="120" t="s">
        <v>1159</v>
      </c>
      <c r="I359" s="119">
        <v>0</v>
      </c>
      <c r="J359" s="119">
        <v>6118</v>
      </c>
      <c r="K359" s="119">
        <v>-6118</v>
      </c>
    </row>
    <row r="360" spans="1:11" hidden="1">
      <c r="A360" s="120">
        <v>40100000</v>
      </c>
      <c r="B360" s="120" t="s">
        <v>1681</v>
      </c>
      <c r="C360" s="120" t="s">
        <v>324</v>
      </c>
      <c r="D360" s="181">
        <v>45078</v>
      </c>
      <c r="E360" s="120">
        <v>944</v>
      </c>
      <c r="F360" s="120" t="s">
        <v>1682</v>
      </c>
      <c r="G360" s="120" t="s">
        <v>1982</v>
      </c>
      <c r="H360" s="120" t="s">
        <v>362</v>
      </c>
      <c r="I360" s="119">
        <v>0</v>
      </c>
      <c r="J360" s="119">
        <v>5280</v>
      </c>
      <c r="K360" s="119">
        <v>-5280</v>
      </c>
    </row>
    <row r="361" spans="1:11" hidden="1">
      <c r="A361" s="120">
        <v>40100000</v>
      </c>
      <c r="B361" s="120" t="s">
        <v>365</v>
      </c>
      <c r="C361" s="120" t="s">
        <v>324</v>
      </c>
      <c r="D361" s="181">
        <v>45078</v>
      </c>
      <c r="E361" s="120">
        <v>958</v>
      </c>
      <c r="F361" s="120" t="s">
        <v>758</v>
      </c>
      <c r="G361" s="120" t="s">
        <v>1983</v>
      </c>
      <c r="H361" s="120" t="s">
        <v>1351</v>
      </c>
      <c r="I361" s="119">
        <v>0</v>
      </c>
      <c r="J361" s="119">
        <v>85.18</v>
      </c>
      <c r="K361" s="119">
        <v>-85.18</v>
      </c>
    </row>
    <row r="362" spans="1:11" hidden="1">
      <c r="A362" s="120">
        <v>40100000</v>
      </c>
      <c r="B362" s="120" t="s">
        <v>388</v>
      </c>
      <c r="C362" s="120" t="s">
        <v>324</v>
      </c>
      <c r="D362" s="181">
        <v>45078</v>
      </c>
      <c r="E362" s="120">
        <v>959</v>
      </c>
      <c r="F362" s="120" t="s">
        <v>979</v>
      </c>
      <c r="G362" s="120" t="s">
        <v>1984</v>
      </c>
      <c r="H362" s="120" t="s">
        <v>1985</v>
      </c>
      <c r="I362" s="119">
        <v>0</v>
      </c>
      <c r="J362" s="119">
        <v>2404.19</v>
      </c>
      <c r="K362" s="119">
        <v>-2404.19</v>
      </c>
    </row>
    <row r="363" spans="1:11" hidden="1">
      <c r="A363" s="120">
        <v>40100000</v>
      </c>
      <c r="B363" s="120" t="s">
        <v>388</v>
      </c>
      <c r="C363" s="120" t="s">
        <v>324</v>
      </c>
      <c r="D363" s="181">
        <v>45078</v>
      </c>
      <c r="E363" s="120">
        <v>960</v>
      </c>
      <c r="F363" s="120" t="s">
        <v>979</v>
      </c>
      <c r="G363" s="120" t="s">
        <v>1986</v>
      </c>
      <c r="H363" s="120" t="s">
        <v>2027</v>
      </c>
      <c r="I363" s="119">
        <v>0</v>
      </c>
      <c r="J363" s="119">
        <v>2335.31</v>
      </c>
      <c r="K363" s="119">
        <v>-2335.31</v>
      </c>
    </row>
    <row r="364" spans="1:11" hidden="1">
      <c r="A364" s="120">
        <v>40100000</v>
      </c>
      <c r="B364" s="120" t="s">
        <v>388</v>
      </c>
      <c r="C364" s="120" t="s">
        <v>324</v>
      </c>
      <c r="D364" s="181">
        <v>45078</v>
      </c>
      <c r="E364" s="120">
        <v>961</v>
      </c>
      <c r="F364" s="120" t="s">
        <v>979</v>
      </c>
      <c r="G364" s="120" t="s">
        <v>1987</v>
      </c>
      <c r="H364" s="120" t="s">
        <v>1094</v>
      </c>
      <c r="I364" s="119">
        <v>0</v>
      </c>
      <c r="J364" s="119">
        <v>7896.07</v>
      </c>
      <c r="K364" s="119">
        <v>-7896.07</v>
      </c>
    </row>
    <row r="365" spans="1:11" hidden="1">
      <c r="A365" s="120">
        <v>40100000</v>
      </c>
      <c r="B365" s="120" t="s">
        <v>369</v>
      </c>
      <c r="C365" s="120" t="s">
        <v>324</v>
      </c>
      <c r="D365" s="181">
        <v>45078</v>
      </c>
      <c r="E365" s="120">
        <v>975</v>
      </c>
      <c r="F365" s="120" t="s">
        <v>533</v>
      </c>
      <c r="G365" s="120" t="s">
        <v>1988</v>
      </c>
      <c r="H365" s="120" t="s">
        <v>1561</v>
      </c>
      <c r="I365" s="119">
        <v>0</v>
      </c>
      <c r="J365" s="119">
        <v>404.54</v>
      </c>
      <c r="K365" s="119">
        <v>-404.54</v>
      </c>
    </row>
    <row r="366" spans="1:11" hidden="1">
      <c r="A366" s="120">
        <v>40100000</v>
      </c>
      <c r="B366" s="120" t="s">
        <v>365</v>
      </c>
      <c r="C366" s="120" t="s">
        <v>324</v>
      </c>
      <c r="D366" s="181">
        <v>45079</v>
      </c>
      <c r="E366" s="120">
        <v>957</v>
      </c>
      <c r="F366" s="120" t="s">
        <v>758</v>
      </c>
      <c r="G366" s="120" t="s">
        <v>1989</v>
      </c>
      <c r="H366" s="120" t="s">
        <v>1351</v>
      </c>
      <c r="I366" s="119">
        <v>0</v>
      </c>
      <c r="J366" s="119">
        <v>61.87</v>
      </c>
      <c r="K366" s="119">
        <v>-61.87</v>
      </c>
    </row>
    <row r="367" spans="1:11" hidden="1">
      <c r="A367" s="120">
        <v>40100000</v>
      </c>
      <c r="B367" s="120" t="s">
        <v>365</v>
      </c>
      <c r="C367" s="120" t="s">
        <v>324</v>
      </c>
      <c r="D367" s="181">
        <v>45084</v>
      </c>
      <c r="E367" s="120">
        <v>930</v>
      </c>
      <c r="F367" s="120" t="s">
        <v>758</v>
      </c>
      <c r="G367" s="120" t="s">
        <v>1990</v>
      </c>
      <c r="H367" s="120" t="s">
        <v>1184</v>
      </c>
      <c r="I367" s="119">
        <v>0</v>
      </c>
      <c r="J367" s="119">
        <v>112.03</v>
      </c>
      <c r="K367" s="119">
        <v>-112.03</v>
      </c>
    </row>
    <row r="368" spans="1:11" hidden="1">
      <c r="A368" s="120">
        <v>40100000</v>
      </c>
      <c r="B368" s="120" t="s">
        <v>365</v>
      </c>
      <c r="C368" s="120" t="s">
        <v>324</v>
      </c>
      <c r="D368" s="181">
        <v>45085</v>
      </c>
      <c r="E368" s="120">
        <v>931</v>
      </c>
      <c r="F368" s="120" t="s">
        <v>758</v>
      </c>
      <c r="G368" s="120" t="s">
        <v>1991</v>
      </c>
      <c r="H368" s="120" t="s">
        <v>1184</v>
      </c>
      <c r="I368" s="119">
        <v>0</v>
      </c>
      <c r="J368" s="119">
        <v>644.04999999999995</v>
      </c>
      <c r="K368" s="119">
        <v>-644.04999999999995</v>
      </c>
    </row>
    <row r="369" spans="1:11" hidden="1">
      <c r="A369" s="120">
        <v>40100000</v>
      </c>
      <c r="B369" s="120" t="s">
        <v>380</v>
      </c>
      <c r="C369" s="120" t="s">
        <v>324</v>
      </c>
      <c r="D369" s="181">
        <v>45085</v>
      </c>
      <c r="E369" s="120">
        <v>938</v>
      </c>
      <c r="F369" s="120" t="s">
        <v>394</v>
      </c>
      <c r="G369" s="120" t="s">
        <v>1992</v>
      </c>
      <c r="H369" s="120" t="s">
        <v>1231</v>
      </c>
      <c r="I369" s="119">
        <v>0</v>
      </c>
      <c r="J369" s="119">
        <v>396.76</v>
      </c>
      <c r="K369" s="119">
        <v>-396.76</v>
      </c>
    </row>
    <row r="370" spans="1:11" hidden="1">
      <c r="A370" s="120">
        <v>40100000</v>
      </c>
      <c r="B370" s="120" t="s">
        <v>360</v>
      </c>
      <c r="C370" s="120" t="s">
        <v>324</v>
      </c>
      <c r="D370" s="181">
        <v>45086</v>
      </c>
      <c r="E370" s="120">
        <v>963</v>
      </c>
      <c r="F370" s="120" t="s">
        <v>815</v>
      </c>
      <c r="G370" s="120" t="s">
        <v>1993</v>
      </c>
      <c r="H370" s="120" t="s">
        <v>1117</v>
      </c>
      <c r="I370" s="119">
        <v>0</v>
      </c>
      <c r="J370" s="119">
        <v>336</v>
      </c>
      <c r="K370" s="119">
        <v>-336</v>
      </c>
    </row>
    <row r="371" spans="1:11" hidden="1">
      <c r="A371" s="120">
        <v>40100000</v>
      </c>
      <c r="B371" s="120" t="s">
        <v>360</v>
      </c>
      <c r="C371" s="120" t="s">
        <v>324</v>
      </c>
      <c r="D371" s="181">
        <v>45086</v>
      </c>
      <c r="E371" s="120">
        <v>964</v>
      </c>
      <c r="F371" s="120" t="s">
        <v>815</v>
      </c>
      <c r="G371" s="120" t="s">
        <v>1994</v>
      </c>
      <c r="H371" s="120" t="s">
        <v>1117</v>
      </c>
      <c r="I371" s="119">
        <v>0</v>
      </c>
      <c r="J371" s="119">
        <v>84</v>
      </c>
      <c r="K371" s="119">
        <v>-84</v>
      </c>
    </row>
    <row r="372" spans="1:11" hidden="1">
      <c r="A372" s="120">
        <v>40100000</v>
      </c>
      <c r="B372" s="120" t="s">
        <v>360</v>
      </c>
      <c r="C372" s="120" t="s">
        <v>324</v>
      </c>
      <c r="D372" s="181">
        <v>45086</v>
      </c>
      <c r="E372" s="120">
        <v>965</v>
      </c>
      <c r="F372" s="120" t="s">
        <v>815</v>
      </c>
      <c r="G372" s="120" t="s">
        <v>1995</v>
      </c>
      <c r="H372" s="120" t="s">
        <v>1117</v>
      </c>
      <c r="I372" s="119">
        <v>0</v>
      </c>
      <c r="J372" s="119">
        <v>84</v>
      </c>
      <c r="K372" s="119">
        <v>-84</v>
      </c>
    </row>
    <row r="373" spans="1:11" hidden="1">
      <c r="A373" s="120">
        <v>40100000</v>
      </c>
      <c r="B373" s="120" t="s">
        <v>360</v>
      </c>
      <c r="C373" s="120" t="s">
        <v>324</v>
      </c>
      <c r="D373" s="181">
        <v>45086</v>
      </c>
      <c r="E373" s="120">
        <v>966</v>
      </c>
      <c r="F373" s="120" t="s">
        <v>815</v>
      </c>
      <c r="G373" s="120" t="s">
        <v>1996</v>
      </c>
      <c r="H373" s="120" t="s">
        <v>1117</v>
      </c>
      <c r="I373" s="119">
        <v>0</v>
      </c>
      <c r="J373" s="119">
        <v>84</v>
      </c>
      <c r="K373" s="119">
        <v>-84</v>
      </c>
    </row>
    <row r="374" spans="1:11" hidden="1">
      <c r="A374" s="120">
        <v>40100000</v>
      </c>
      <c r="B374" s="120" t="s">
        <v>360</v>
      </c>
      <c r="C374" s="120" t="s">
        <v>324</v>
      </c>
      <c r="D374" s="181">
        <v>45086</v>
      </c>
      <c r="E374" s="120">
        <v>967</v>
      </c>
      <c r="F374" s="120" t="s">
        <v>815</v>
      </c>
      <c r="G374" s="120" t="s">
        <v>1997</v>
      </c>
      <c r="H374" s="120" t="s">
        <v>1117</v>
      </c>
      <c r="I374" s="119">
        <v>0</v>
      </c>
      <c r="J374" s="119">
        <v>84</v>
      </c>
      <c r="K374" s="119">
        <v>-84</v>
      </c>
    </row>
    <row r="375" spans="1:11" hidden="1">
      <c r="A375" s="120">
        <v>40100000</v>
      </c>
      <c r="B375" s="120" t="s">
        <v>360</v>
      </c>
      <c r="C375" s="120" t="s">
        <v>324</v>
      </c>
      <c r="D375" s="181">
        <v>45086</v>
      </c>
      <c r="E375" s="120">
        <v>968</v>
      </c>
      <c r="F375" s="120" t="s">
        <v>815</v>
      </c>
      <c r="G375" s="120" t="s">
        <v>1998</v>
      </c>
      <c r="H375" s="120" t="s">
        <v>1117</v>
      </c>
      <c r="I375" s="119">
        <v>0</v>
      </c>
      <c r="J375" s="119">
        <v>84</v>
      </c>
      <c r="K375" s="119">
        <v>-84</v>
      </c>
    </row>
    <row r="376" spans="1:11" hidden="1">
      <c r="A376" s="120">
        <v>40100000</v>
      </c>
      <c r="B376" s="120" t="s">
        <v>369</v>
      </c>
      <c r="C376" s="120" t="s">
        <v>324</v>
      </c>
      <c r="D376" s="181">
        <v>45089</v>
      </c>
      <c r="E376" s="120">
        <v>929</v>
      </c>
      <c r="F376" s="120" t="s">
        <v>533</v>
      </c>
      <c r="G376" s="120" t="s">
        <v>1999</v>
      </c>
      <c r="H376" s="120" t="s">
        <v>2028</v>
      </c>
      <c r="I376" s="119">
        <v>0</v>
      </c>
      <c r="J376" s="119">
        <v>2103.7399999999998</v>
      </c>
      <c r="K376" s="119">
        <v>-2103.7399999999998</v>
      </c>
    </row>
    <row r="377" spans="1:11" hidden="1">
      <c r="A377" s="120">
        <v>40100000</v>
      </c>
      <c r="B377" s="120" t="s">
        <v>1140</v>
      </c>
      <c r="C377" s="120" t="s">
        <v>324</v>
      </c>
      <c r="D377" s="181">
        <v>45091</v>
      </c>
      <c r="E377" s="120">
        <v>948</v>
      </c>
      <c r="F377" s="120" t="s">
        <v>970</v>
      </c>
      <c r="G377" s="120" t="s">
        <v>2000</v>
      </c>
      <c r="H377" s="120" t="s">
        <v>1121</v>
      </c>
      <c r="I377" s="119">
        <v>0</v>
      </c>
      <c r="J377" s="119">
        <v>54.32</v>
      </c>
      <c r="K377" s="119">
        <v>-54.32</v>
      </c>
    </row>
    <row r="378" spans="1:11" hidden="1">
      <c r="A378" s="120">
        <v>40100000</v>
      </c>
      <c r="B378" s="120" t="s">
        <v>1140</v>
      </c>
      <c r="C378" s="120" t="s">
        <v>324</v>
      </c>
      <c r="D378" s="181">
        <v>45091</v>
      </c>
      <c r="E378" s="120">
        <v>952</v>
      </c>
      <c r="F378" s="120" t="s">
        <v>970</v>
      </c>
      <c r="G378" s="120" t="s">
        <v>2001</v>
      </c>
      <c r="H378" s="120" t="s">
        <v>1121</v>
      </c>
      <c r="I378" s="119">
        <v>0</v>
      </c>
      <c r="J378" s="119">
        <v>30</v>
      </c>
      <c r="K378" s="119">
        <v>-30</v>
      </c>
    </row>
    <row r="379" spans="1:11" hidden="1">
      <c r="A379" s="120">
        <v>40100000</v>
      </c>
      <c r="B379" s="120" t="s">
        <v>1140</v>
      </c>
      <c r="C379" s="120" t="s">
        <v>324</v>
      </c>
      <c r="D379" s="181">
        <v>45091</v>
      </c>
      <c r="E379" s="120">
        <v>953</v>
      </c>
      <c r="F379" s="120" t="s">
        <v>970</v>
      </c>
      <c r="G379" s="120" t="s">
        <v>2002</v>
      </c>
      <c r="H379" s="120" t="s">
        <v>1121</v>
      </c>
      <c r="I379" s="119">
        <v>0</v>
      </c>
      <c r="J379" s="119">
        <v>39.9</v>
      </c>
      <c r="K379" s="119">
        <v>-39.9</v>
      </c>
    </row>
    <row r="380" spans="1:11" hidden="1">
      <c r="A380" s="120">
        <v>40100000</v>
      </c>
      <c r="B380" s="120" t="s">
        <v>1140</v>
      </c>
      <c r="C380" s="120" t="s">
        <v>324</v>
      </c>
      <c r="D380" s="181">
        <v>45091</v>
      </c>
      <c r="E380" s="120">
        <v>954</v>
      </c>
      <c r="F380" s="120" t="s">
        <v>970</v>
      </c>
      <c r="G380" s="120" t="s">
        <v>2003</v>
      </c>
      <c r="H380" s="120" t="s">
        <v>1121</v>
      </c>
      <c r="I380" s="119">
        <v>0</v>
      </c>
      <c r="J380" s="119">
        <v>75.98</v>
      </c>
      <c r="K380" s="119">
        <v>-75.98</v>
      </c>
    </row>
    <row r="381" spans="1:11" hidden="1">
      <c r="A381" s="120">
        <v>40100000</v>
      </c>
      <c r="B381" s="120" t="s">
        <v>380</v>
      </c>
      <c r="C381" s="120" t="s">
        <v>324</v>
      </c>
      <c r="D381" s="181">
        <v>45092</v>
      </c>
      <c r="E381" s="120">
        <v>936</v>
      </c>
      <c r="F381" s="120" t="s">
        <v>394</v>
      </c>
      <c r="G381" s="120" t="s">
        <v>2004</v>
      </c>
      <c r="H381" s="120" t="s">
        <v>1231</v>
      </c>
      <c r="I381" s="119">
        <v>0</v>
      </c>
      <c r="J381" s="119">
        <v>153.32</v>
      </c>
      <c r="K381" s="119">
        <v>-153.32</v>
      </c>
    </row>
    <row r="382" spans="1:11" hidden="1">
      <c r="A382" s="120">
        <v>40100000</v>
      </c>
      <c r="B382" s="120" t="s">
        <v>400</v>
      </c>
      <c r="C382" s="120" t="s">
        <v>324</v>
      </c>
      <c r="D382" s="181">
        <v>45093</v>
      </c>
      <c r="E382" s="120">
        <v>945</v>
      </c>
      <c r="F382" s="120" t="s">
        <v>651</v>
      </c>
      <c r="G382" s="120" t="s">
        <v>2005</v>
      </c>
      <c r="H382" s="120" t="s">
        <v>351</v>
      </c>
      <c r="I382" s="119">
        <v>0</v>
      </c>
      <c r="J382" s="119">
        <v>7560</v>
      </c>
      <c r="K382" s="119">
        <v>-7560</v>
      </c>
    </row>
    <row r="383" spans="1:11" hidden="1">
      <c r="A383" s="120">
        <v>40100000</v>
      </c>
      <c r="B383" s="120" t="s">
        <v>1140</v>
      </c>
      <c r="C383" s="120" t="s">
        <v>324</v>
      </c>
      <c r="D383" s="181">
        <v>45096</v>
      </c>
      <c r="E383" s="120">
        <v>950</v>
      </c>
      <c r="F383" s="120" t="s">
        <v>972</v>
      </c>
      <c r="G383" s="120" t="s">
        <v>2006</v>
      </c>
      <c r="H383" s="120" t="s">
        <v>1121</v>
      </c>
      <c r="I383" s="119">
        <v>0</v>
      </c>
      <c r="J383" s="119">
        <v>102.86</v>
      </c>
      <c r="K383" s="119">
        <v>-102.86</v>
      </c>
    </row>
    <row r="384" spans="1:11" hidden="1">
      <c r="A384" s="120">
        <v>40100000</v>
      </c>
      <c r="B384" s="120" t="s">
        <v>379</v>
      </c>
      <c r="C384" s="120" t="s">
        <v>324</v>
      </c>
      <c r="D384" s="181">
        <v>45097</v>
      </c>
      <c r="E384" s="120">
        <v>946</v>
      </c>
      <c r="F384" s="120" t="s">
        <v>439</v>
      </c>
      <c r="G384" s="120" t="s">
        <v>2007</v>
      </c>
      <c r="H384" s="120" t="s">
        <v>1110</v>
      </c>
      <c r="I384" s="119">
        <v>0</v>
      </c>
      <c r="J384" s="119">
        <v>14554.3</v>
      </c>
      <c r="K384" s="119">
        <v>-14554.3</v>
      </c>
    </row>
    <row r="385" spans="1:11" hidden="1">
      <c r="A385" s="120">
        <v>40100000</v>
      </c>
      <c r="B385" s="120" t="s">
        <v>380</v>
      </c>
      <c r="C385" s="120" t="s">
        <v>324</v>
      </c>
      <c r="D385" s="181">
        <v>45099</v>
      </c>
      <c r="E385" s="120">
        <v>937</v>
      </c>
      <c r="F385" s="120" t="s">
        <v>394</v>
      </c>
      <c r="G385" s="120" t="s">
        <v>2008</v>
      </c>
      <c r="H385" s="120" t="s">
        <v>1231</v>
      </c>
      <c r="I385" s="119">
        <v>0</v>
      </c>
      <c r="J385" s="119">
        <v>127.48</v>
      </c>
      <c r="K385" s="119">
        <v>-127.48</v>
      </c>
    </row>
    <row r="386" spans="1:11" hidden="1">
      <c r="A386" s="120">
        <v>40100000</v>
      </c>
      <c r="B386" s="120" t="s">
        <v>1140</v>
      </c>
      <c r="C386" s="120" t="s">
        <v>324</v>
      </c>
      <c r="D386" s="181">
        <v>45103</v>
      </c>
      <c r="E386" s="120">
        <v>951</v>
      </c>
      <c r="F386" s="120" t="s">
        <v>972</v>
      </c>
      <c r="G386" s="120" t="s">
        <v>2009</v>
      </c>
      <c r="H386" s="120" t="s">
        <v>1121</v>
      </c>
      <c r="I386" s="119">
        <v>0</v>
      </c>
      <c r="J386" s="119">
        <v>98.35</v>
      </c>
      <c r="K386" s="119">
        <v>-98.35</v>
      </c>
    </row>
    <row r="387" spans="1:11" hidden="1">
      <c r="A387" s="120">
        <v>40100000</v>
      </c>
      <c r="B387" s="120" t="s">
        <v>1140</v>
      </c>
      <c r="C387" s="120" t="s">
        <v>324</v>
      </c>
      <c r="D387" s="181">
        <v>45104</v>
      </c>
      <c r="E387" s="120">
        <v>955</v>
      </c>
      <c r="F387" s="120" t="s">
        <v>972</v>
      </c>
      <c r="G387" s="120" t="s">
        <v>2010</v>
      </c>
      <c r="H387" s="120" t="s">
        <v>1121</v>
      </c>
      <c r="I387" s="119">
        <v>0</v>
      </c>
      <c r="J387" s="119">
        <v>29.99</v>
      </c>
      <c r="K387" s="119">
        <v>-29.99</v>
      </c>
    </row>
    <row r="388" spans="1:11" hidden="1">
      <c r="A388" s="120">
        <v>40100000</v>
      </c>
      <c r="B388" s="120" t="s">
        <v>1140</v>
      </c>
      <c r="C388" s="120" t="s">
        <v>324</v>
      </c>
      <c r="D388" s="181">
        <v>45104</v>
      </c>
      <c r="E388" s="120">
        <v>956</v>
      </c>
      <c r="F388" s="120" t="s">
        <v>972</v>
      </c>
      <c r="G388" s="120" t="s">
        <v>2011</v>
      </c>
      <c r="H388" s="120" t="s">
        <v>1121</v>
      </c>
      <c r="I388" s="119">
        <v>0</v>
      </c>
      <c r="J388" s="119">
        <v>7.16</v>
      </c>
      <c r="K388" s="119">
        <v>-7.16</v>
      </c>
    </row>
    <row r="389" spans="1:11" hidden="1">
      <c r="A389" s="120">
        <v>40100000</v>
      </c>
      <c r="B389" s="120" t="s">
        <v>1140</v>
      </c>
      <c r="C389" s="120" t="s">
        <v>324</v>
      </c>
      <c r="D389" s="181">
        <v>45106</v>
      </c>
      <c r="E389" s="120">
        <v>947</v>
      </c>
      <c r="F389" s="120" t="s">
        <v>972</v>
      </c>
      <c r="G389" s="120" t="s">
        <v>2012</v>
      </c>
      <c r="H389" s="120" t="s">
        <v>1121</v>
      </c>
      <c r="I389" s="119">
        <v>0</v>
      </c>
      <c r="J389" s="119">
        <v>47.82</v>
      </c>
      <c r="K389" s="119">
        <v>-47.82</v>
      </c>
    </row>
    <row r="390" spans="1:11" hidden="1">
      <c r="A390" s="120">
        <v>40100000</v>
      </c>
      <c r="B390" s="120" t="s">
        <v>388</v>
      </c>
      <c r="C390" s="120" t="s">
        <v>324</v>
      </c>
      <c r="D390" s="181">
        <v>45108</v>
      </c>
      <c r="E390" s="120">
        <v>962</v>
      </c>
      <c r="F390" s="120" t="s">
        <v>979</v>
      </c>
      <c r="G390" s="120" t="s">
        <v>2029</v>
      </c>
      <c r="H390" s="120" t="s">
        <v>2030</v>
      </c>
      <c r="I390" s="119">
        <v>0</v>
      </c>
      <c r="J390" s="119">
        <v>9160.81</v>
      </c>
      <c r="K390" s="119">
        <v>-9160.81</v>
      </c>
    </row>
    <row r="391" spans="1:11" hidden="1">
      <c r="A391" s="120">
        <v>40100000</v>
      </c>
      <c r="B391" s="120" t="s">
        <v>391</v>
      </c>
      <c r="C391" s="120" t="s">
        <v>324</v>
      </c>
      <c r="D391" s="181">
        <v>45108</v>
      </c>
      <c r="E391" s="120">
        <v>976</v>
      </c>
      <c r="F391" s="120" t="s">
        <v>542</v>
      </c>
      <c r="G391" s="120" t="s">
        <v>2031</v>
      </c>
      <c r="H391" s="120" t="s">
        <v>89</v>
      </c>
      <c r="I391" s="119">
        <v>0</v>
      </c>
      <c r="J391" s="119">
        <v>4158</v>
      </c>
      <c r="K391" s="119">
        <v>-4158</v>
      </c>
    </row>
    <row r="392" spans="1:11" hidden="1">
      <c r="A392" s="120">
        <v>40100000</v>
      </c>
      <c r="B392" s="120" t="s">
        <v>391</v>
      </c>
      <c r="C392" s="120" t="s">
        <v>324</v>
      </c>
      <c r="D392" s="181">
        <v>45108</v>
      </c>
      <c r="E392" s="120">
        <v>977</v>
      </c>
      <c r="F392" s="120" t="s">
        <v>542</v>
      </c>
      <c r="G392" s="120" t="s">
        <v>2032</v>
      </c>
      <c r="H392" s="120" t="s">
        <v>89</v>
      </c>
      <c r="I392" s="119">
        <v>0</v>
      </c>
      <c r="J392" s="119">
        <v>1257.5999999999999</v>
      </c>
      <c r="K392" s="119">
        <v>-1257.5999999999999</v>
      </c>
    </row>
    <row r="393" spans="1:11" hidden="1">
      <c r="A393" s="120">
        <v>40100000</v>
      </c>
      <c r="B393" s="120" t="s">
        <v>391</v>
      </c>
      <c r="C393" s="120" t="s">
        <v>324</v>
      </c>
      <c r="D393" s="181">
        <v>45108</v>
      </c>
      <c r="E393" s="120">
        <v>978</v>
      </c>
      <c r="F393" s="120" t="s">
        <v>542</v>
      </c>
      <c r="G393" s="120" t="s">
        <v>2033</v>
      </c>
      <c r="H393" s="120" t="s">
        <v>89</v>
      </c>
      <c r="I393" s="119">
        <v>0</v>
      </c>
      <c r="J393" s="119">
        <v>2364</v>
      </c>
      <c r="K393" s="119">
        <v>-2364</v>
      </c>
    </row>
    <row r="394" spans="1:11" hidden="1">
      <c r="A394" s="120">
        <v>40100000</v>
      </c>
      <c r="B394" s="120" t="s">
        <v>376</v>
      </c>
      <c r="C394" s="120" t="s">
        <v>324</v>
      </c>
      <c r="D394" s="181">
        <v>45108</v>
      </c>
      <c r="E394" s="120">
        <v>979</v>
      </c>
      <c r="F394" s="120" t="s">
        <v>719</v>
      </c>
      <c r="G394" s="120" t="s">
        <v>2034</v>
      </c>
      <c r="H394" s="120" t="s">
        <v>89</v>
      </c>
      <c r="I394" s="119">
        <v>0</v>
      </c>
      <c r="J394" s="119">
        <v>1415.39</v>
      </c>
      <c r="K394" s="119">
        <v>-1415.39</v>
      </c>
    </row>
    <row r="395" spans="1:11" hidden="1">
      <c r="A395" s="120">
        <v>40100000</v>
      </c>
      <c r="B395" s="120" t="s">
        <v>367</v>
      </c>
      <c r="C395" s="120" t="s">
        <v>324</v>
      </c>
      <c r="D395" s="181">
        <v>45108</v>
      </c>
      <c r="E395" s="120">
        <v>980</v>
      </c>
      <c r="F395" s="120" t="s">
        <v>1647</v>
      </c>
      <c r="G395" s="120" t="s">
        <v>2035</v>
      </c>
      <c r="H395" s="120" t="s">
        <v>1231</v>
      </c>
      <c r="I395" s="119">
        <v>0</v>
      </c>
      <c r="J395" s="119">
        <v>4490.25</v>
      </c>
      <c r="K395" s="119">
        <v>-4490.25</v>
      </c>
    </row>
    <row r="396" spans="1:11" hidden="1">
      <c r="A396" s="120">
        <v>40100000</v>
      </c>
      <c r="B396" s="120" t="s">
        <v>385</v>
      </c>
      <c r="C396" s="120" t="s">
        <v>324</v>
      </c>
      <c r="D396" s="181">
        <v>45108</v>
      </c>
      <c r="E396" s="120">
        <v>981</v>
      </c>
      <c r="F396" s="120" t="s">
        <v>474</v>
      </c>
      <c r="G396" s="120" t="s">
        <v>2036</v>
      </c>
      <c r="H396" s="120" t="s">
        <v>1261</v>
      </c>
      <c r="I396" s="119">
        <v>0</v>
      </c>
      <c r="J396" s="119">
        <v>48.22</v>
      </c>
      <c r="K396" s="119">
        <v>-48.22</v>
      </c>
    </row>
    <row r="397" spans="1:11" hidden="1">
      <c r="A397" s="120">
        <v>40100000</v>
      </c>
      <c r="B397" s="120" t="s">
        <v>369</v>
      </c>
      <c r="C397" s="120" t="s">
        <v>324</v>
      </c>
      <c r="D397" s="181">
        <v>45108</v>
      </c>
      <c r="E397" s="120">
        <v>982</v>
      </c>
      <c r="F397" s="120" t="s">
        <v>533</v>
      </c>
      <c r="G397" s="120" t="s">
        <v>2037</v>
      </c>
      <c r="H397" s="120" t="s">
        <v>2038</v>
      </c>
      <c r="I397" s="119">
        <v>0</v>
      </c>
      <c r="J397" s="119">
        <v>1069.52</v>
      </c>
      <c r="K397" s="119">
        <v>-1069.52</v>
      </c>
    </row>
    <row r="398" spans="1:11" hidden="1">
      <c r="A398" s="120">
        <v>40100000</v>
      </c>
      <c r="B398" s="120" t="s">
        <v>377</v>
      </c>
      <c r="C398" s="120" t="s">
        <v>324</v>
      </c>
      <c r="D398" s="181">
        <v>45108</v>
      </c>
      <c r="E398" s="120">
        <v>986</v>
      </c>
      <c r="F398" s="120" t="s">
        <v>1105</v>
      </c>
      <c r="G398" s="120" t="s">
        <v>2039</v>
      </c>
      <c r="H398" s="120" t="s">
        <v>89</v>
      </c>
      <c r="I398" s="119">
        <v>0</v>
      </c>
      <c r="J398" s="119">
        <v>771.54</v>
      </c>
      <c r="K398" s="119">
        <v>-771.54</v>
      </c>
    </row>
    <row r="399" spans="1:11" hidden="1">
      <c r="A399" s="120">
        <v>40100000</v>
      </c>
      <c r="B399" s="120" t="s">
        <v>377</v>
      </c>
      <c r="C399" s="120" t="s">
        <v>324</v>
      </c>
      <c r="D399" s="181">
        <v>45108</v>
      </c>
      <c r="E399" s="120">
        <v>987</v>
      </c>
      <c r="F399" s="120" t="s">
        <v>1189</v>
      </c>
      <c r="G399" s="120" t="s">
        <v>2040</v>
      </c>
      <c r="H399" s="120" t="s">
        <v>89</v>
      </c>
      <c r="I399" s="119">
        <v>0</v>
      </c>
      <c r="J399" s="119">
        <v>974.77</v>
      </c>
      <c r="K399" s="119">
        <v>-974.77</v>
      </c>
    </row>
    <row r="400" spans="1:11" hidden="1">
      <c r="A400" s="120">
        <v>40100000</v>
      </c>
      <c r="B400" s="120" t="s">
        <v>377</v>
      </c>
      <c r="C400" s="120" t="s">
        <v>324</v>
      </c>
      <c r="D400" s="181">
        <v>45108</v>
      </c>
      <c r="E400" s="120">
        <v>988</v>
      </c>
      <c r="F400" s="120" t="s">
        <v>1189</v>
      </c>
      <c r="G400" s="120" t="s">
        <v>2041</v>
      </c>
      <c r="H400" s="120" t="s">
        <v>89</v>
      </c>
      <c r="I400" s="119">
        <v>0</v>
      </c>
      <c r="J400" s="119">
        <v>39.01</v>
      </c>
      <c r="K400" s="119">
        <v>-39.01</v>
      </c>
    </row>
    <row r="401" spans="1:11" hidden="1">
      <c r="A401" s="120">
        <v>40100000</v>
      </c>
      <c r="B401" s="120" t="s">
        <v>1334</v>
      </c>
      <c r="C401" s="120" t="s">
        <v>324</v>
      </c>
      <c r="D401" s="181">
        <v>45108</v>
      </c>
      <c r="E401" s="120">
        <v>990</v>
      </c>
      <c r="F401" s="120" t="s">
        <v>934</v>
      </c>
      <c r="G401" s="120" t="s">
        <v>2042</v>
      </c>
      <c r="H401" s="120" t="s">
        <v>89</v>
      </c>
      <c r="I401" s="119">
        <v>0</v>
      </c>
      <c r="J401" s="119">
        <v>90</v>
      </c>
      <c r="K401" s="119">
        <v>-90</v>
      </c>
    </row>
    <row r="402" spans="1:11" hidden="1">
      <c r="A402" s="120">
        <v>40100000</v>
      </c>
      <c r="B402" s="120" t="s">
        <v>380</v>
      </c>
      <c r="C402" s="120" t="s">
        <v>324</v>
      </c>
      <c r="D402" s="181">
        <v>45108</v>
      </c>
      <c r="E402" s="120">
        <v>991</v>
      </c>
      <c r="F402" s="120" t="s">
        <v>394</v>
      </c>
      <c r="G402" s="120" t="s">
        <v>2043</v>
      </c>
      <c r="H402" s="120" t="s">
        <v>1351</v>
      </c>
      <c r="I402" s="119">
        <v>0</v>
      </c>
      <c r="J402" s="119">
        <v>301.49</v>
      </c>
      <c r="K402" s="119">
        <v>-301.49</v>
      </c>
    </row>
    <row r="403" spans="1:11" hidden="1">
      <c r="A403" s="120">
        <v>40100000</v>
      </c>
      <c r="B403" s="120" t="s">
        <v>375</v>
      </c>
      <c r="C403" s="120" t="s">
        <v>324</v>
      </c>
      <c r="D403" s="181">
        <v>45108</v>
      </c>
      <c r="E403" s="120">
        <v>994</v>
      </c>
      <c r="F403" s="120" t="s">
        <v>468</v>
      </c>
      <c r="G403" s="120" t="s">
        <v>2022</v>
      </c>
      <c r="H403" s="120" t="s">
        <v>89</v>
      </c>
      <c r="I403" s="119">
        <v>0</v>
      </c>
      <c r="J403" s="119">
        <v>1654.81</v>
      </c>
      <c r="K403" s="119">
        <v>-1654.81</v>
      </c>
    </row>
    <row r="404" spans="1:11" hidden="1">
      <c r="A404" s="120">
        <v>40100000</v>
      </c>
      <c r="B404" s="120" t="s">
        <v>350</v>
      </c>
      <c r="C404" s="120" t="s">
        <v>324</v>
      </c>
      <c r="D404" s="181">
        <v>45108</v>
      </c>
      <c r="E404" s="120">
        <v>996</v>
      </c>
      <c r="F404" s="120" t="s">
        <v>97</v>
      </c>
      <c r="G404" s="120" t="s">
        <v>2044</v>
      </c>
      <c r="H404" s="120" t="s">
        <v>89</v>
      </c>
      <c r="I404" s="119">
        <v>0</v>
      </c>
      <c r="J404" s="119">
        <v>432</v>
      </c>
      <c r="K404" s="119">
        <v>-432</v>
      </c>
    </row>
    <row r="405" spans="1:11" hidden="1">
      <c r="A405" s="120">
        <v>40100000</v>
      </c>
      <c r="B405" s="120" t="s">
        <v>1181</v>
      </c>
      <c r="C405" s="120" t="s">
        <v>324</v>
      </c>
      <c r="D405" s="181">
        <v>45108</v>
      </c>
      <c r="E405" s="120">
        <v>998</v>
      </c>
      <c r="F405" s="120" t="s">
        <v>625</v>
      </c>
      <c r="G405" s="120" t="s">
        <v>2023</v>
      </c>
      <c r="H405" s="120" t="s">
        <v>89</v>
      </c>
      <c r="I405" s="119">
        <v>0</v>
      </c>
      <c r="J405" s="119">
        <v>19440</v>
      </c>
      <c r="K405" s="119">
        <v>-19440</v>
      </c>
    </row>
    <row r="406" spans="1:11" hidden="1">
      <c r="A406" s="120">
        <v>40100000</v>
      </c>
      <c r="B406" s="120" t="s">
        <v>1181</v>
      </c>
      <c r="C406" s="120" t="s">
        <v>324</v>
      </c>
      <c r="D406" s="181">
        <v>45108</v>
      </c>
      <c r="E406" s="120">
        <v>999</v>
      </c>
      <c r="F406" s="120" t="s">
        <v>625</v>
      </c>
      <c r="G406" s="120" t="s">
        <v>2024</v>
      </c>
      <c r="H406" s="120" t="s">
        <v>89</v>
      </c>
      <c r="I406" s="119">
        <v>0</v>
      </c>
      <c r="J406" s="119">
        <v>2313</v>
      </c>
      <c r="K406" s="119">
        <v>-2313</v>
      </c>
    </row>
    <row r="407" spans="1:11" hidden="1">
      <c r="A407" s="120">
        <v>40100000</v>
      </c>
      <c r="B407" s="120" t="s">
        <v>1181</v>
      </c>
      <c r="C407" s="120" t="s">
        <v>324</v>
      </c>
      <c r="D407" s="181">
        <v>45108</v>
      </c>
      <c r="E407" s="120">
        <v>1000</v>
      </c>
      <c r="F407" s="120" t="s">
        <v>625</v>
      </c>
      <c r="G407" s="120" t="s">
        <v>2025</v>
      </c>
      <c r="H407" s="120" t="s">
        <v>89</v>
      </c>
      <c r="I407" s="119">
        <v>0</v>
      </c>
      <c r="J407" s="119">
        <v>3265</v>
      </c>
      <c r="K407" s="119">
        <v>-3265</v>
      </c>
    </row>
    <row r="408" spans="1:11" hidden="1">
      <c r="A408" s="120">
        <v>40100000</v>
      </c>
      <c r="B408" s="120" t="s">
        <v>1177</v>
      </c>
      <c r="C408" s="120" t="s">
        <v>324</v>
      </c>
      <c r="D408" s="181">
        <v>45108</v>
      </c>
      <c r="E408" s="120">
        <v>1001</v>
      </c>
      <c r="F408" s="120" t="s">
        <v>1175</v>
      </c>
      <c r="G408" s="120" t="s">
        <v>2026</v>
      </c>
      <c r="H408" s="120" t="s">
        <v>89</v>
      </c>
      <c r="I408" s="119">
        <v>0</v>
      </c>
      <c r="J408" s="119">
        <v>13922</v>
      </c>
      <c r="K408" s="119">
        <v>-13922</v>
      </c>
    </row>
    <row r="409" spans="1:11" hidden="1">
      <c r="A409" s="120">
        <v>40100000</v>
      </c>
      <c r="B409" s="120" t="s">
        <v>353</v>
      </c>
      <c r="C409" s="120" t="s">
        <v>324</v>
      </c>
      <c r="D409" s="181">
        <v>45108</v>
      </c>
      <c r="E409" s="120">
        <v>1004</v>
      </c>
      <c r="F409" s="120" t="s">
        <v>827</v>
      </c>
      <c r="G409" s="120" t="s">
        <v>2045</v>
      </c>
      <c r="H409" s="120" t="s">
        <v>89</v>
      </c>
      <c r="I409" s="119">
        <v>0</v>
      </c>
      <c r="J409" s="119">
        <v>419.8</v>
      </c>
      <c r="K409" s="119">
        <v>-419.8</v>
      </c>
    </row>
    <row r="410" spans="1:11" hidden="1">
      <c r="A410" s="120">
        <v>40100000</v>
      </c>
      <c r="B410" s="120" t="s">
        <v>364</v>
      </c>
      <c r="C410" s="120" t="s">
        <v>324</v>
      </c>
      <c r="D410" s="181">
        <v>45108</v>
      </c>
      <c r="E410" s="120">
        <v>1005</v>
      </c>
      <c r="F410" s="120" t="s">
        <v>654</v>
      </c>
      <c r="G410" s="120" t="s">
        <v>2046</v>
      </c>
      <c r="H410" s="120" t="s">
        <v>1261</v>
      </c>
      <c r="I410" s="119">
        <v>0</v>
      </c>
      <c r="J410" s="119">
        <v>594.42999999999995</v>
      </c>
      <c r="K410" s="119">
        <v>-594.42999999999995</v>
      </c>
    </row>
    <row r="411" spans="1:11" hidden="1">
      <c r="A411" s="120">
        <v>40100000</v>
      </c>
      <c r="B411" s="120" t="s">
        <v>378</v>
      </c>
      <c r="C411" s="120" t="s">
        <v>324</v>
      </c>
      <c r="D411" s="181">
        <v>45108</v>
      </c>
      <c r="E411" s="120">
        <v>1006</v>
      </c>
      <c r="F411" s="120" t="s">
        <v>397</v>
      </c>
      <c r="G411" s="120" t="s">
        <v>2047</v>
      </c>
      <c r="H411" s="120" t="s">
        <v>89</v>
      </c>
      <c r="I411" s="119">
        <v>0</v>
      </c>
      <c r="J411" s="119">
        <v>10032</v>
      </c>
      <c r="K411" s="119">
        <v>-10032</v>
      </c>
    </row>
    <row r="412" spans="1:11">
      <c r="A412" s="120">
        <v>40100000</v>
      </c>
      <c r="B412" s="120" t="s">
        <v>354</v>
      </c>
      <c r="C412" s="120" t="s">
        <v>324</v>
      </c>
      <c r="D412" s="181">
        <v>45108</v>
      </c>
      <c r="E412" s="120">
        <v>1007</v>
      </c>
      <c r="F412" s="120" t="s">
        <v>163</v>
      </c>
      <c r="G412" s="120" t="s">
        <v>2048</v>
      </c>
      <c r="H412" s="120" t="s">
        <v>1219</v>
      </c>
      <c r="I412" s="119">
        <v>0</v>
      </c>
      <c r="J412" s="119">
        <v>6384</v>
      </c>
      <c r="K412" s="119">
        <v>-6384</v>
      </c>
    </row>
    <row r="413" spans="1:11" hidden="1">
      <c r="A413" s="120">
        <v>40100000</v>
      </c>
      <c r="B413" s="120" t="s">
        <v>1091</v>
      </c>
      <c r="C413" s="120" t="s">
        <v>324</v>
      </c>
      <c r="D413" s="181">
        <v>45108</v>
      </c>
      <c r="E413" s="120">
        <v>1008</v>
      </c>
      <c r="F413" s="120" t="s">
        <v>496</v>
      </c>
      <c r="G413" s="120" t="s">
        <v>2049</v>
      </c>
      <c r="H413" s="120" t="s">
        <v>1114</v>
      </c>
      <c r="I413" s="119">
        <v>0</v>
      </c>
      <c r="J413" s="119">
        <v>360</v>
      </c>
      <c r="K413" s="119">
        <v>-360</v>
      </c>
    </row>
    <row r="414" spans="1:11" hidden="1">
      <c r="A414" s="120">
        <v>40100000</v>
      </c>
      <c r="B414" s="120" t="s">
        <v>370</v>
      </c>
      <c r="C414" s="120" t="s">
        <v>324</v>
      </c>
      <c r="D414" s="181">
        <v>45108</v>
      </c>
      <c r="E414" s="120">
        <v>1009</v>
      </c>
      <c r="F414" s="120" t="s">
        <v>393</v>
      </c>
      <c r="G414" s="120" t="s">
        <v>2050</v>
      </c>
      <c r="H414" s="120" t="s">
        <v>89</v>
      </c>
      <c r="I414" s="119">
        <v>0</v>
      </c>
      <c r="J414" s="119">
        <v>350</v>
      </c>
      <c r="K414" s="119">
        <v>-350</v>
      </c>
    </row>
    <row r="415" spans="1:11" hidden="1">
      <c r="A415" s="120">
        <v>40100000</v>
      </c>
      <c r="B415" s="120" t="s">
        <v>370</v>
      </c>
      <c r="C415" s="120" t="s">
        <v>324</v>
      </c>
      <c r="D415" s="181">
        <v>45108</v>
      </c>
      <c r="E415" s="120">
        <v>1010</v>
      </c>
      <c r="F415" s="120" t="s">
        <v>393</v>
      </c>
      <c r="G415" s="120" t="s">
        <v>2051</v>
      </c>
      <c r="H415" s="120" t="s">
        <v>89</v>
      </c>
      <c r="I415" s="119">
        <v>0</v>
      </c>
      <c r="J415" s="119">
        <v>300</v>
      </c>
      <c r="K415" s="119">
        <v>-300</v>
      </c>
    </row>
    <row r="416" spans="1:11" hidden="1">
      <c r="A416" s="120">
        <v>40100000</v>
      </c>
      <c r="B416" s="120" t="s">
        <v>385</v>
      </c>
      <c r="C416" s="120" t="s">
        <v>324</v>
      </c>
      <c r="D416" s="181">
        <v>45108</v>
      </c>
      <c r="E416" s="120">
        <v>1011</v>
      </c>
      <c r="F416" s="120" t="s">
        <v>474</v>
      </c>
      <c r="G416" s="120" t="s">
        <v>2052</v>
      </c>
      <c r="H416" s="120" t="s">
        <v>1261</v>
      </c>
      <c r="I416" s="119">
        <v>0</v>
      </c>
      <c r="J416" s="119">
        <v>124.99</v>
      </c>
      <c r="K416" s="119">
        <v>-124.99</v>
      </c>
    </row>
    <row r="417" spans="1:11" hidden="1">
      <c r="A417" s="120">
        <v>40100000</v>
      </c>
      <c r="B417" s="120" t="s">
        <v>379</v>
      </c>
      <c r="C417" s="120" t="s">
        <v>324</v>
      </c>
      <c r="D417" s="181">
        <v>45108</v>
      </c>
      <c r="E417" s="120">
        <v>1012</v>
      </c>
      <c r="F417" s="120" t="s">
        <v>439</v>
      </c>
      <c r="G417" s="120" t="s">
        <v>2053</v>
      </c>
      <c r="H417" s="120" t="s">
        <v>1141</v>
      </c>
      <c r="I417" s="119">
        <v>0</v>
      </c>
      <c r="J417" s="119">
        <v>8145.59</v>
      </c>
      <c r="K417" s="119">
        <v>-8145.59</v>
      </c>
    </row>
    <row r="418" spans="1:11" hidden="1">
      <c r="A418" s="120">
        <v>40100000</v>
      </c>
      <c r="B418" s="120" t="s">
        <v>379</v>
      </c>
      <c r="C418" s="120" t="s">
        <v>324</v>
      </c>
      <c r="D418" s="181">
        <v>45108</v>
      </c>
      <c r="E418" s="120">
        <v>1013</v>
      </c>
      <c r="F418" s="120" t="s">
        <v>439</v>
      </c>
      <c r="G418" s="120" t="s">
        <v>2054</v>
      </c>
      <c r="H418" s="120" t="s">
        <v>1141</v>
      </c>
      <c r="I418" s="119">
        <v>0</v>
      </c>
      <c r="J418" s="119">
        <v>14554.31</v>
      </c>
      <c r="K418" s="119">
        <v>-14554.31</v>
      </c>
    </row>
    <row r="419" spans="1:11" hidden="1">
      <c r="A419" s="120">
        <v>40100000</v>
      </c>
      <c r="B419" s="120" t="s">
        <v>350</v>
      </c>
      <c r="C419" s="120" t="s">
        <v>324</v>
      </c>
      <c r="D419" s="181">
        <v>45108</v>
      </c>
      <c r="E419" s="120">
        <v>1014</v>
      </c>
      <c r="F419" s="120" t="s">
        <v>97</v>
      </c>
      <c r="G419" s="120" t="s">
        <v>2055</v>
      </c>
      <c r="H419" s="120" t="s">
        <v>1629</v>
      </c>
      <c r="I419" s="119">
        <v>0</v>
      </c>
      <c r="J419" s="119">
        <v>3703.67</v>
      </c>
      <c r="K419" s="119">
        <v>-3703.67</v>
      </c>
    </row>
    <row r="420" spans="1:11" hidden="1">
      <c r="A420" s="120">
        <v>40100000</v>
      </c>
      <c r="B420" s="120" t="s">
        <v>350</v>
      </c>
      <c r="C420" s="120" t="s">
        <v>324</v>
      </c>
      <c r="D420" s="181">
        <v>45108</v>
      </c>
      <c r="E420" s="120">
        <v>1015</v>
      </c>
      <c r="F420" s="120" t="s">
        <v>97</v>
      </c>
      <c r="G420" s="120" t="s">
        <v>2056</v>
      </c>
      <c r="H420" s="120" t="s">
        <v>1632</v>
      </c>
      <c r="I420" s="119">
        <v>0</v>
      </c>
      <c r="J420" s="119">
        <v>297.26</v>
      </c>
      <c r="K420" s="119">
        <v>-297.26</v>
      </c>
    </row>
    <row r="421" spans="1:11" hidden="1">
      <c r="A421" s="120">
        <v>40100000</v>
      </c>
      <c r="B421" s="120" t="s">
        <v>350</v>
      </c>
      <c r="C421" s="120" t="s">
        <v>324</v>
      </c>
      <c r="D421" s="181">
        <v>45108</v>
      </c>
      <c r="E421" s="120">
        <v>1016</v>
      </c>
      <c r="F421" s="120" t="s">
        <v>97</v>
      </c>
      <c r="G421" s="120" t="s">
        <v>2057</v>
      </c>
      <c r="H421" s="120" t="s">
        <v>1632</v>
      </c>
      <c r="I421" s="119">
        <v>0</v>
      </c>
      <c r="J421" s="119">
        <v>3163.1</v>
      </c>
      <c r="K421" s="119">
        <v>-3163.1</v>
      </c>
    </row>
    <row r="422" spans="1:11" hidden="1">
      <c r="A422" s="120">
        <v>40100000</v>
      </c>
      <c r="B422" s="120" t="s">
        <v>350</v>
      </c>
      <c r="C422" s="120" t="s">
        <v>324</v>
      </c>
      <c r="D422" s="181">
        <v>45108</v>
      </c>
      <c r="E422" s="120">
        <v>1017</v>
      </c>
      <c r="F422" s="120" t="s">
        <v>97</v>
      </c>
      <c r="G422" s="120" t="s">
        <v>2058</v>
      </c>
      <c r="H422" s="120" t="s">
        <v>1632</v>
      </c>
      <c r="I422" s="119">
        <v>0</v>
      </c>
      <c r="J422" s="119">
        <v>57.6</v>
      </c>
      <c r="K422" s="119">
        <v>-57.6</v>
      </c>
    </row>
    <row r="423" spans="1:11" hidden="1">
      <c r="A423" s="120">
        <v>40100000</v>
      </c>
      <c r="B423" s="120" t="s">
        <v>370</v>
      </c>
      <c r="C423" s="120" t="s">
        <v>324</v>
      </c>
      <c r="D423" s="181">
        <v>45108</v>
      </c>
      <c r="E423" s="120">
        <v>1018</v>
      </c>
      <c r="F423" s="120" t="s">
        <v>393</v>
      </c>
      <c r="G423" s="120" t="s">
        <v>2059</v>
      </c>
      <c r="H423" s="120" t="s">
        <v>89</v>
      </c>
      <c r="I423" s="119">
        <v>0</v>
      </c>
      <c r="J423" s="119">
        <v>228</v>
      </c>
      <c r="K423" s="119">
        <v>-228</v>
      </c>
    </row>
    <row r="424" spans="1:11" hidden="1">
      <c r="A424" s="120">
        <v>40100000</v>
      </c>
      <c r="B424" s="120" t="s">
        <v>370</v>
      </c>
      <c r="C424" s="120" t="s">
        <v>324</v>
      </c>
      <c r="D424" s="181">
        <v>45108</v>
      </c>
      <c r="E424" s="120">
        <v>1019</v>
      </c>
      <c r="F424" s="120" t="s">
        <v>393</v>
      </c>
      <c r="G424" s="120" t="s">
        <v>2060</v>
      </c>
      <c r="H424" s="120" t="s">
        <v>89</v>
      </c>
      <c r="I424" s="119">
        <v>0</v>
      </c>
      <c r="J424" s="119">
        <v>360</v>
      </c>
      <c r="K424" s="119">
        <v>-360</v>
      </c>
    </row>
    <row r="425" spans="1:11">
      <c r="A425" s="120">
        <v>40100000</v>
      </c>
      <c r="B425" s="120" t="s">
        <v>354</v>
      </c>
      <c r="C425" s="120" t="s">
        <v>324</v>
      </c>
      <c r="D425" s="181">
        <v>45108</v>
      </c>
      <c r="E425" s="120">
        <v>1020</v>
      </c>
      <c r="F425" s="120" t="s">
        <v>163</v>
      </c>
      <c r="G425" s="120" t="s">
        <v>2061</v>
      </c>
      <c r="H425" s="120" t="s">
        <v>1219</v>
      </c>
      <c r="I425" s="119">
        <v>0</v>
      </c>
      <c r="J425" s="119">
        <v>6004</v>
      </c>
      <c r="K425" s="119">
        <v>-6004</v>
      </c>
    </row>
    <row r="426" spans="1:11">
      <c r="A426" s="120">
        <v>40100000</v>
      </c>
      <c r="B426" s="120" t="s">
        <v>354</v>
      </c>
      <c r="C426" s="120" t="s">
        <v>324</v>
      </c>
      <c r="D426" s="181">
        <v>45108</v>
      </c>
      <c r="E426" s="120">
        <v>1021</v>
      </c>
      <c r="F426" s="120" t="s">
        <v>163</v>
      </c>
      <c r="G426" s="120" t="s">
        <v>2062</v>
      </c>
      <c r="H426" s="120" t="s">
        <v>1219</v>
      </c>
      <c r="I426" s="119">
        <v>0</v>
      </c>
      <c r="J426" s="119">
        <v>6384</v>
      </c>
      <c r="K426" s="119">
        <v>-6384</v>
      </c>
    </row>
    <row r="427" spans="1:11">
      <c r="A427" s="120">
        <v>40100000</v>
      </c>
      <c r="B427" s="120" t="s">
        <v>354</v>
      </c>
      <c r="C427" s="120" t="s">
        <v>324</v>
      </c>
      <c r="D427" s="181">
        <v>45108</v>
      </c>
      <c r="E427" s="120">
        <v>1022</v>
      </c>
      <c r="F427" s="120" t="s">
        <v>163</v>
      </c>
      <c r="G427" s="120" t="s">
        <v>2063</v>
      </c>
      <c r="H427" s="120" t="s">
        <v>1219</v>
      </c>
      <c r="I427" s="119">
        <v>0</v>
      </c>
      <c r="J427" s="119">
        <v>6859</v>
      </c>
      <c r="K427" s="119">
        <v>-6859</v>
      </c>
    </row>
    <row r="428" spans="1:11">
      <c r="A428" s="120">
        <v>40100000</v>
      </c>
      <c r="B428" s="120" t="s">
        <v>354</v>
      </c>
      <c r="C428" s="120" t="s">
        <v>324</v>
      </c>
      <c r="D428" s="181">
        <v>45108</v>
      </c>
      <c r="E428" s="120">
        <v>1023</v>
      </c>
      <c r="F428" s="120" t="s">
        <v>163</v>
      </c>
      <c r="G428" s="120" t="s">
        <v>2064</v>
      </c>
      <c r="H428" s="120" t="s">
        <v>1219</v>
      </c>
      <c r="I428" s="119">
        <v>0</v>
      </c>
      <c r="J428" s="119">
        <v>6688</v>
      </c>
      <c r="K428" s="119">
        <v>-6688</v>
      </c>
    </row>
    <row r="429" spans="1:11">
      <c r="A429" s="120">
        <v>40100000</v>
      </c>
      <c r="B429" s="120" t="s">
        <v>354</v>
      </c>
      <c r="C429" s="120" t="s">
        <v>324</v>
      </c>
      <c r="D429" s="181">
        <v>45108</v>
      </c>
      <c r="E429" s="120">
        <v>1024</v>
      </c>
      <c r="F429" s="120" t="s">
        <v>163</v>
      </c>
      <c r="G429" s="120" t="s">
        <v>2065</v>
      </c>
      <c r="H429" s="120" t="s">
        <v>1219</v>
      </c>
      <c r="I429" s="119">
        <v>0</v>
      </c>
      <c r="J429" s="119">
        <v>6973</v>
      </c>
      <c r="K429" s="119">
        <v>-6973</v>
      </c>
    </row>
    <row r="430" spans="1:11" hidden="1">
      <c r="A430" s="120">
        <v>40100000</v>
      </c>
      <c r="B430" s="120" t="s">
        <v>385</v>
      </c>
      <c r="C430" s="120" t="s">
        <v>324</v>
      </c>
      <c r="D430" s="181">
        <v>45108</v>
      </c>
      <c r="E430" s="120">
        <v>1025</v>
      </c>
      <c r="F430" s="120" t="s">
        <v>474</v>
      </c>
      <c r="G430" s="120" t="s">
        <v>2066</v>
      </c>
      <c r="H430" s="120" t="s">
        <v>1141</v>
      </c>
      <c r="I430" s="119">
        <v>0</v>
      </c>
      <c r="J430" s="119">
        <v>28.73</v>
      </c>
      <c r="K430" s="119">
        <v>-28.73</v>
      </c>
    </row>
    <row r="431" spans="1:11" hidden="1">
      <c r="A431" s="120">
        <v>40100000</v>
      </c>
      <c r="B431" s="120" t="s">
        <v>352</v>
      </c>
      <c r="C431" s="120" t="s">
        <v>324</v>
      </c>
      <c r="D431" s="181">
        <v>45108</v>
      </c>
      <c r="E431" s="120">
        <v>1026</v>
      </c>
      <c r="F431" s="120" t="s">
        <v>505</v>
      </c>
      <c r="G431" s="120" t="s">
        <v>2067</v>
      </c>
      <c r="H431" s="120" t="s">
        <v>1261</v>
      </c>
      <c r="I431" s="119">
        <v>0</v>
      </c>
      <c r="J431" s="119">
        <v>48.1</v>
      </c>
      <c r="K431" s="119">
        <v>-48.1</v>
      </c>
    </row>
    <row r="432" spans="1:11" hidden="1">
      <c r="A432" s="120">
        <v>40100000</v>
      </c>
      <c r="B432" s="120" t="s">
        <v>352</v>
      </c>
      <c r="C432" s="120" t="s">
        <v>324</v>
      </c>
      <c r="D432" s="181">
        <v>45108</v>
      </c>
      <c r="E432" s="120">
        <v>1027</v>
      </c>
      <c r="F432" s="120" t="s">
        <v>505</v>
      </c>
      <c r="G432" s="120" t="s">
        <v>2068</v>
      </c>
      <c r="H432" s="120" t="s">
        <v>1141</v>
      </c>
      <c r="I432" s="119">
        <v>0</v>
      </c>
      <c r="J432" s="119">
        <v>106.7</v>
      </c>
      <c r="K432" s="119">
        <v>-106.7</v>
      </c>
    </row>
    <row r="433" spans="1:11" hidden="1">
      <c r="A433" s="120">
        <v>40100000</v>
      </c>
      <c r="B433" s="120" t="s">
        <v>1140</v>
      </c>
      <c r="C433" s="120" t="s">
        <v>324</v>
      </c>
      <c r="D433" s="181">
        <v>45108</v>
      </c>
      <c r="E433" s="120">
        <v>1028</v>
      </c>
      <c r="F433" s="120" t="s">
        <v>972</v>
      </c>
      <c r="G433" s="120" t="s">
        <v>2010</v>
      </c>
      <c r="H433" s="120" t="s">
        <v>89</v>
      </c>
      <c r="I433" s="119">
        <v>0</v>
      </c>
      <c r="J433" s="119">
        <v>29.99</v>
      </c>
      <c r="K433" s="119">
        <v>-29.99</v>
      </c>
    </row>
    <row r="434" spans="1:11" hidden="1">
      <c r="A434" s="120">
        <v>40100000</v>
      </c>
      <c r="B434" s="120" t="s">
        <v>1140</v>
      </c>
      <c r="C434" s="120" t="s">
        <v>324</v>
      </c>
      <c r="D434" s="181">
        <v>45108</v>
      </c>
      <c r="E434" s="120">
        <v>1029</v>
      </c>
      <c r="F434" s="120" t="s">
        <v>972</v>
      </c>
      <c r="G434" s="120" t="s">
        <v>2011</v>
      </c>
      <c r="H434" s="120" t="s">
        <v>89</v>
      </c>
      <c r="I434" s="119">
        <v>0</v>
      </c>
      <c r="J434" s="119">
        <v>7.16</v>
      </c>
      <c r="K434" s="119">
        <v>-7.16</v>
      </c>
    </row>
    <row r="435" spans="1:11" hidden="1">
      <c r="A435" s="120">
        <v>40100000</v>
      </c>
      <c r="B435" s="120" t="s">
        <v>1130</v>
      </c>
      <c r="C435" s="120" t="s">
        <v>324</v>
      </c>
      <c r="D435" s="181">
        <v>45108</v>
      </c>
      <c r="E435" s="120">
        <v>1030</v>
      </c>
      <c r="F435" s="120" t="s">
        <v>1718</v>
      </c>
      <c r="G435" s="120" t="s">
        <v>2069</v>
      </c>
      <c r="H435" s="120" t="s">
        <v>89</v>
      </c>
      <c r="I435" s="119">
        <v>0</v>
      </c>
      <c r="J435" s="119">
        <v>119030.49</v>
      </c>
      <c r="K435" s="119">
        <v>-119030.49</v>
      </c>
    </row>
    <row r="436" spans="1:11" hidden="1">
      <c r="A436" s="120">
        <v>40100000</v>
      </c>
      <c r="B436" s="120" t="s">
        <v>369</v>
      </c>
      <c r="C436" s="120" t="s">
        <v>324</v>
      </c>
      <c r="D436" s="181">
        <v>45108</v>
      </c>
      <c r="E436" s="120">
        <v>1033</v>
      </c>
      <c r="F436" s="120" t="s">
        <v>533</v>
      </c>
      <c r="G436" s="120" t="s">
        <v>2070</v>
      </c>
      <c r="H436" s="120" t="s">
        <v>2038</v>
      </c>
      <c r="I436" s="119">
        <v>0</v>
      </c>
      <c r="J436" s="119">
        <v>151.43</v>
      </c>
      <c r="K436" s="119">
        <v>-151.43</v>
      </c>
    </row>
    <row r="437" spans="1:11" hidden="1">
      <c r="A437" s="120">
        <v>40100000</v>
      </c>
      <c r="B437" s="120" t="s">
        <v>370</v>
      </c>
      <c r="C437" s="120" t="s">
        <v>324</v>
      </c>
      <c r="D437" s="181">
        <v>45108</v>
      </c>
      <c r="E437" s="120">
        <v>1034</v>
      </c>
      <c r="F437" s="120" t="s">
        <v>393</v>
      </c>
      <c r="G437" s="120" t="s">
        <v>2071</v>
      </c>
      <c r="H437" s="120" t="s">
        <v>89</v>
      </c>
      <c r="I437" s="119">
        <v>0</v>
      </c>
      <c r="J437" s="119">
        <v>3526</v>
      </c>
      <c r="K437" s="119">
        <v>-3526</v>
      </c>
    </row>
    <row r="438" spans="1:11" hidden="1">
      <c r="A438" s="120">
        <v>40100000</v>
      </c>
      <c r="B438" s="120" t="s">
        <v>350</v>
      </c>
      <c r="C438" s="120" t="s">
        <v>324</v>
      </c>
      <c r="D438" s="181">
        <v>45108</v>
      </c>
      <c r="E438" s="120">
        <v>1035</v>
      </c>
      <c r="F438" s="120" t="s">
        <v>2072</v>
      </c>
      <c r="G438" s="120" t="s">
        <v>518</v>
      </c>
      <c r="H438" s="120" t="s">
        <v>89</v>
      </c>
      <c r="I438" s="119">
        <v>0</v>
      </c>
      <c r="J438" s="119">
        <v>200.58</v>
      </c>
      <c r="K438" s="119">
        <v>-200.58</v>
      </c>
    </row>
    <row r="439" spans="1:11" hidden="1">
      <c r="A439" s="120">
        <v>40100000</v>
      </c>
      <c r="B439" s="120" t="s">
        <v>388</v>
      </c>
      <c r="C439" s="120" t="s">
        <v>324</v>
      </c>
      <c r="D439" s="181">
        <v>45108</v>
      </c>
      <c r="E439" s="120">
        <v>1036</v>
      </c>
      <c r="F439" s="120" t="s">
        <v>979</v>
      </c>
      <c r="G439" s="120" t="s">
        <v>2073</v>
      </c>
      <c r="H439" s="120" t="s">
        <v>1393</v>
      </c>
      <c r="I439" s="119">
        <v>0</v>
      </c>
      <c r="J439" s="119">
        <v>1437.6</v>
      </c>
      <c r="K439" s="119">
        <v>-1437.6</v>
      </c>
    </row>
    <row r="440" spans="1:11" hidden="1">
      <c r="A440" s="120">
        <v>40100000</v>
      </c>
      <c r="B440" s="120" t="s">
        <v>388</v>
      </c>
      <c r="C440" s="120" t="s">
        <v>324</v>
      </c>
      <c r="D440" s="181">
        <v>45108</v>
      </c>
      <c r="E440" s="120">
        <v>1037</v>
      </c>
      <c r="F440" s="120" t="s">
        <v>979</v>
      </c>
      <c r="G440" s="120" t="s">
        <v>2074</v>
      </c>
      <c r="H440" s="120" t="s">
        <v>1389</v>
      </c>
      <c r="I440" s="119">
        <v>0</v>
      </c>
      <c r="J440" s="119">
        <v>1437.6</v>
      </c>
      <c r="K440" s="119">
        <v>-1437.6</v>
      </c>
    </row>
    <row r="441" spans="1:11" hidden="1">
      <c r="A441" s="120">
        <v>40100000</v>
      </c>
      <c r="B441" s="120" t="s">
        <v>360</v>
      </c>
      <c r="C441" s="120" t="s">
        <v>324</v>
      </c>
      <c r="D441" s="181">
        <v>45110</v>
      </c>
      <c r="E441" s="120">
        <v>969</v>
      </c>
      <c r="F441" s="120" t="s">
        <v>815</v>
      </c>
      <c r="G441" s="120" t="s">
        <v>2075</v>
      </c>
      <c r="H441" s="120" t="s">
        <v>1087</v>
      </c>
      <c r="I441" s="119">
        <v>0</v>
      </c>
      <c r="J441" s="119">
        <v>84</v>
      </c>
      <c r="K441" s="119">
        <v>-84</v>
      </c>
    </row>
    <row r="442" spans="1:11" hidden="1">
      <c r="A442" s="120">
        <v>40100000</v>
      </c>
      <c r="B442" s="120" t="s">
        <v>360</v>
      </c>
      <c r="C442" s="120" t="s">
        <v>324</v>
      </c>
      <c r="D442" s="181">
        <v>45110</v>
      </c>
      <c r="E442" s="120">
        <v>970</v>
      </c>
      <c r="F442" s="120" t="s">
        <v>815</v>
      </c>
      <c r="G442" s="120" t="s">
        <v>2076</v>
      </c>
      <c r="H442" s="120" t="s">
        <v>1110</v>
      </c>
      <c r="I442" s="119">
        <v>0</v>
      </c>
      <c r="J442" s="119">
        <v>84</v>
      </c>
      <c r="K442" s="119">
        <v>-84</v>
      </c>
    </row>
    <row r="443" spans="1:11" hidden="1">
      <c r="A443" s="120">
        <v>40100000</v>
      </c>
      <c r="B443" s="120" t="s">
        <v>360</v>
      </c>
      <c r="C443" s="120" t="s">
        <v>324</v>
      </c>
      <c r="D443" s="181">
        <v>45110</v>
      </c>
      <c r="E443" s="120">
        <v>971</v>
      </c>
      <c r="F443" s="120" t="s">
        <v>815</v>
      </c>
      <c r="G443" s="120" t="s">
        <v>2077</v>
      </c>
      <c r="H443" s="120" t="s">
        <v>1141</v>
      </c>
      <c r="I443" s="119">
        <v>0</v>
      </c>
      <c r="J443" s="119">
        <v>84</v>
      </c>
      <c r="K443" s="119">
        <v>-84</v>
      </c>
    </row>
    <row r="444" spans="1:11" hidden="1">
      <c r="A444" s="120">
        <v>40100000</v>
      </c>
      <c r="B444" s="120" t="s">
        <v>360</v>
      </c>
      <c r="C444" s="120" t="s">
        <v>324</v>
      </c>
      <c r="D444" s="181">
        <v>45110</v>
      </c>
      <c r="E444" s="120">
        <v>972</v>
      </c>
      <c r="F444" s="120" t="s">
        <v>815</v>
      </c>
      <c r="G444" s="120" t="s">
        <v>2078</v>
      </c>
      <c r="H444" s="120" t="s">
        <v>1261</v>
      </c>
      <c r="I444" s="119">
        <v>0</v>
      </c>
      <c r="J444" s="119">
        <v>84</v>
      </c>
      <c r="K444" s="119">
        <v>-84</v>
      </c>
    </row>
    <row r="445" spans="1:11" hidden="1">
      <c r="A445" s="120">
        <v>40100000</v>
      </c>
      <c r="B445" s="120" t="s">
        <v>360</v>
      </c>
      <c r="C445" s="120" t="s">
        <v>324</v>
      </c>
      <c r="D445" s="181">
        <v>45110</v>
      </c>
      <c r="E445" s="120">
        <v>973</v>
      </c>
      <c r="F445" s="120" t="s">
        <v>815</v>
      </c>
      <c r="G445" s="120" t="s">
        <v>2079</v>
      </c>
      <c r="H445" s="120" t="s">
        <v>1092</v>
      </c>
      <c r="I445" s="119">
        <v>0</v>
      </c>
      <c r="J445" s="119">
        <v>84</v>
      </c>
      <c r="K445" s="119">
        <v>-84</v>
      </c>
    </row>
    <row r="446" spans="1:11" hidden="1">
      <c r="A446" s="120">
        <v>40100000</v>
      </c>
      <c r="B446" s="120" t="s">
        <v>360</v>
      </c>
      <c r="C446" s="120" t="s">
        <v>324</v>
      </c>
      <c r="D446" s="181">
        <v>45110</v>
      </c>
      <c r="E446" s="120">
        <v>974</v>
      </c>
      <c r="F446" s="120" t="s">
        <v>815</v>
      </c>
      <c r="G446" s="120" t="s">
        <v>2080</v>
      </c>
      <c r="H446" s="120" t="s">
        <v>1113</v>
      </c>
      <c r="I446" s="119">
        <v>0</v>
      </c>
      <c r="J446" s="119">
        <v>336</v>
      </c>
      <c r="K446" s="119">
        <v>-336</v>
      </c>
    </row>
    <row r="447" spans="1:11" hidden="1">
      <c r="A447" s="120">
        <v>40100000</v>
      </c>
      <c r="B447" s="120" t="s">
        <v>1779</v>
      </c>
      <c r="C447" s="120" t="s">
        <v>324</v>
      </c>
      <c r="D447" s="181">
        <v>45110</v>
      </c>
      <c r="E447" s="120">
        <v>997</v>
      </c>
      <c r="F447" s="120" t="s">
        <v>1780</v>
      </c>
      <c r="G447" s="120" t="s">
        <v>2081</v>
      </c>
      <c r="H447" s="120" t="s">
        <v>89</v>
      </c>
      <c r="I447" s="119">
        <v>0</v>
      </c>
      <c r="J447" s="119">
        <v>2600</v>
      </c>
      <c r="K447" s="119">
        <v>-2600</v>
      </c>
    </row>
    <row r="448" spans="1:11" hidden="1">
      <c r="A448" s="120">
        <v>40100000</v>
      </c>
      <c r="B448" s="120" t="s">
        <v>361</v>
      </c>
      <c r="C448" s="120" t="s">
        <v>324</v>
      </c>
      <c r="D448" s="181">
        <v>45111</v>
      </c>
      <c r="E448" s="120">
        <v>989</v>
      </c>
      <c r="F448" s="120" t="s">
        <v>392</v>
      </c>
      <c r="G448" s="120" t="s">
        <v>2082</v>
      </c>
      <c r="H448" s="120" t="s">
        <v>1351</v>
      </c>
      <c r="I448" s="119">
        <v>0</v>
      </c>
      <c r="J448" s="119">
        <v>3200</v>
      </c>
      <c r="K448" s="119">
        <v>-3200</v>
      </c>
    </row>
    <row r="449" spans="1:11" hidden="1">
      <c r="A449" s="120">
        <v>40100000</v>
      </c>
      <c r="B449" s="120" t="s">
        <v>1940</v>
      </c>
      <c r="C449" s="120" t="s">
        <v>324</v>
      </c>
      <c r="D449" s="181">
        <v>45111</v>
      </c>
      <c r="E449" s="120">
        <v>995</v>
      </c>
      <c r="F449" s="120" t="s">
        <v>395</v>
      </c>
      <c r="G449" s="120" t="s">
        <v>2083</v>
      </c>
      <c r="H449" s="120" t="s">
        <v>89</v>
      </c>
      <c r="I449" s="119">
        <v>0</v>
      </c>
      <c r="J449" s="119">
        <v>3330.29</v>
      </c>
      <c r="K449" s="119">
        <v>-3330.29</v>
      </c>
    </row>
    <row r="450" spans="1:11" hidden="1">
      <c r="A450" s="120">
        <v>40100000</v>
      </c>
      <c r="B450" s="120" t="s">
        <v>2084</v>
      </c>
      <c r="C450" s="120" t="s">
        <v>324</v>
      </c>
      <c r="D450" s="181">
        <v>45111</v>
      </c>
      <c r="E450" s="120">
        <v>1002</v>
      </c>
      <c r="F450" s="120" t="s">
        <v>2085</v>
      </c>
      <c r="G450" s="120" t="s">
        <v>2086</v>
      </c>
      <c r="H450" s="120" t="s">
        <v>89</v>
      </c>
      <c r="I450" s="119">
        <v>0</v>
      </c>
      <c r="J450" s="119">
        <v>39.57</v>
      </c>
      <c r="K450" s="119">
        <v>-39.57</v>
      </c>
    </row>
    <row r="451" spans="1:11" hidden="1">
      <c r="A451" s="120">
        <v>40100000</v>
      </c>
      <c r="B451" s="120" t="s">
        <v>380</v>
      </c>
      <c r="C451" s="120" t="s">
        <v>324</v>
      </c>
      <c r="D451" s="181">
        <v>45113</v>
      </c>
      <c r="E451" s="120">
        <v>992</v>
      </c>
      <c r="F451" s="120" t="s">
        <v>394</v>
      </c>
      <c r="G451" s="120" t="s">
        <v>2087</v>
      </c>
      <c r="H451" s="120" t="s">
        <v>1351</v>
      </c>
      <c r="I451" s="119">
        <v>0</v>
      </c>
      <c r="J451" s="119">
        <v>48.81</v>
      </c>
      <c r="K451" s="119">
        <v>-48.81</v>
      </c>
    </row>
    <row r="452" spans="1:11" hidden="1">
      <c r="A452" s="120">
        <v>40100000</v>
      </c>
      <c r="B452" s="120" t="s">
        <v>365</v>
      </c>
      <c r="C452" s="120" t="s">
        <v>324</v>
      </c>
      <c r="D452" s="181">
        <v>45114</v>
      </c>
      <c r="E452" s="120">
        <v>984</v>
      </c>
      <c r="F452" s="120" t="s">
        <v>758</v>
      </c>
      <c r="G452" s="120" t="s">
        <v>2088</v>
      </c>
      <c r="H452" s="120" t="s">
        <v>1159</v>
      </c>
      <c r="I452" s="119">
        <v>0</v>
      </c>
      <c r="J452" s="119">
        <v>125.12</v>
      </c>
      <c r="K452" s="119">
        <v>-125.12</v>
      </c>
    </row>
    <row r="453" spans="1:11" hidden="1">
      <c r="A453" s="120">
        <v>40100000</v>
      </c>
      <c r="B453" s="120" t="s">
        <v>352</v>
      </c>
      <c r="C453" s="120" t="s">
        <v>324</v>
      </c>
      <c r="D453" s="181">
        <v>45114</v>
      </c>
      <c r="E453" s="120">
        <v>1003</v>
      </c>
      <c r="F453" s="120" t="s">
        <v>505</v>
      </c>
      <c r="G453" s="120" t="s">
        <v>2089</v>
      </c>
      <c r="H453" s="120" t="s">
        <v>1092</v>
      </c>
      <c r="I453" s="119">
        <v>0</v>
      </c>
      <c r="J453" s="119">
        <v>41</v>
      </c>
      <c r="K453" s="119">
        <v>-41</v>
      </c>
    </row>
    <row r="454" spans="1:11" hidden="1">
      <c r="A454" s="120">
        <v>40100000</v>
      </c>
      <c r="B454" s="120" t="s">
        <v>365</v>
      </c>
      <c r="C454" s="120" t="s">
        <v>324</v>
      </c>
      <c r="D454" s="181">
        <v>45115</v>
      </c>
      <c r="E454" s="120">
        <v>985</v>
      </c>
      <c r="F454" s="120" t="s">
        <v>758</v>
      </c>
      <c r="G454" s="120" t="s">
        <v>2090</v>
      </c>
      <c r="H454" s="120" t="s">
        <v>1159</v>
      </c>
      <c r="I454" s="119">
        <v>0</v>
      </c>
      <c r="J454" s="119">
        <v>907.44</v>
      </c>
      <c r="K454" s="119">
        <v>-907.44</v>
      </c>
    </row>
    <row r="455" spans="1:11" hidden="1">
      <c r="A455" s="120">
        <v>40100000</v>
      </c>
      <c r="B455" s="120" t="s">
        <v>1140</v>
      </c>
      <c r="C455" s="120" t="s">
        <v>324</v>
      </c>
      <c r="D455" s="181">
        <v>45117</v>
      </c>
      <c r="E455" s="120">
        <v>949</v>
      </c>
      <c r="F455" s="120" t="s">
        <v>972</v>
      </c>
      <c r="G455" s="120" t="s">
        <v>2091</v>
      </c>
      <c r="H455" s="120" t="s">
        <v>1242</v>
      </c>
      <c r="I455" s="119">
        <v>0</v>
      </c>
      <c r="J455" s="119">
        <v>14.16</v>
      </c>
      <c r="K455" s="119">
        <v>-14.16</v>
      </c>
    </row>
    <row r="456" spans="1:11" hidden="1">
      <c r="A456" s="120">
        <v>40100000</v>
      </c>
      <c r="B456" s="120" t="s">
        <v>369</v>
      </c>
      <c r="C456" s="120" t="s">
        <v>324</v>
      </c>
      <c r="D456" s="181">
        <v>45117</v>
      </c>
      <c r="E456" s="120">
        <v>983</v>
      </c>
      <c r="F456" s="120" t="s">
        <v>533</v>
      </c>
      <c r="G456" s="120" t="s">
        <v>2092</v>
      </c>
      <c r="H456" s="120" t="s">
        <v>89</v>
      </c>
      <c r="I456" s="119">
        <v>0</v>
      </c>
      <c r="J456" s="119">
        <v>147.1</v>
      </c>
      <c r="K456" s="119">
        <v>-147.1</v>
      </c>
    </row>
    <row r="457" spans="1:11" hidden="1">
      <c r="A457" s="120">
        <v>40100000</v>
      </c>
      <c r="B457" s="120" t="s">
        <v>380</v>
      </c>
      <c r="C457" s="120" t="s">
        <v>324</v>
      </c>
      <c r="D457" s="181">
        <v>45120</v>
      </c>
      <c r="E457" s="120">
        <v>993</v>
      </c>
      <c r="F457" s="120" t="s">
        <v>394</v>
      </c>
      <c r="G457" s="120" t="s">
        <v>2093</v>
      </c>
      <c r="H457" s="120" t="s">
        <v>1351</v>
      </c>
      <c r="I457" s="119">
        <v>0</v>
      </c>
      <c r="J457" s="119">
        <v>158.94</v>
      </c>
      <c r="K457" s="119">
        <v>-158.94</v>
      </c>
    </row>
    <row r="458" spans="1:11" hidden="1">
      <c r="A458" s="120">
        <v>40100000</v>
      </c>
      <c r="B458" s="120" t="s">
        <v>376</v>
      </c>
      <c r="C458" s="120" t="s">
        <v>324</v>
      </c>
      <c r="D458" s="181">
        <v>45127</v>
      </c>
      <c r="E458" s="120">
        <v>1031</v>
      </c>
      <c r="F458" s="120" t="s">
        <v>719</v>
      </c>
      <c r="G458" s="120" t="s">
        <v>2094</v>
      </c>
      <c r="H458" s="120" t="s">
        <v>89</v>
      </c>
      <c r="I458" s="119">
        <v>0</v>
      </c>
      <c r="J458" s="119">
        <v>1415.39</v>
      </c>
      <c r="K458" s="119">
        <v>-1415.39</v>
      </c>
    </row>
    <row r="459" spans="1:11" hidden="1">
      <c r="A459" s="120">
        <v>40100000</v>
      </c>
      <c r="B459" s="120" t="s">
        <v>380</v>
      </c>
      <c r="C459" s="120" t="s">
        <v>324</v>
      </c>
      <c r="D459" s="181">
        <v>45127</v>
      </c>
      <c r="E459" s="120">
        <v>1032</v>
      </c>
      <c r="F459" s="120" t="s">
        <v>394</v>
      </c>
      <c r="G459" s="120" t="s">
        <v>2095</v>
      </c>
      <c r="H459" s="120" t="s">
        <v>89</v>
      </c>
      <c r="I459" s="119">
        <v>0</v>
      </c>
      <c r="J459" s="119">
        <v>99.18</v>
      </c>
      <c r="K459" s="119">
        <v>-99.18</v>
      </c>
    </row>
    <row r="460" spans="1:11" hidden="1">
      <c r="A460" s="120">
        <v>40100000</v>
      </c>
      <c r="B460" s="120" t="s">
        <v>375</v>
      </c>
      <c r="C460" s="120" t="s">
        <v>355</v>
      </c>
      <c r="D460" s="181">
        <v>44927</v>
      </c>
      <c r="E460" s="120">
        <v>11</v>
      </c>
      <c r="F460" s="120" t="s">
        <v>358</v>
      </c>
      <c r="G460" s="120" t="s">
        <v>357</v>
      </c>
      <c r="H460" s="120" t="s">
        <v>89</v>
      </c>
      <c r="I460" s="119">
        <v>0</v>
      </c>
      <c r="J460" s="119">
        <v>1667.2</v>
      </c>
      <c r="K460" s="119">
        <v>-1667.2</v>
      </c>
    </row>
    <row r="461" spans="1:11" hidden="1">
      <c r="A461" s="120">
        <v>40100000</v>
      </c>
      <c r="B461" s="120" t="s">
        <v>363</v>
      </c>
      <c r="C461" s="120" t="s">
        <v>355</v>
      </c>
      <c r="D461" s="181">
        <v>44927</v>
      </c>
      <c r="E461" s="120">
        <v>11</v>
      </c>
      <c r="F461" s="120" t="s">
        <v>358</v>
      </c>
      <c r="G461" s="120" t="s">
        <v>357</v>
      </c>
      <c r="H461" s="120" t="s">
        <v>89</v>
      </c>
      <c r="I461" s="119">
        <v>1019</v>
      </c>
      <c r="J461" s="119">
        <v>0</v>
      </c>
      <c r="K461" s="119">
        <v>1019</v>
      </c>
    </row>
    <row r="462" spans="1:11" hidden="1">
      <c r="A462" s="120">
        <v>40100000</v>
      </c>
      <c r="B462" s="120" t="s">
        <v>354</v>
      </c>
      <c r="C462" s="120" t="s">
        <v>355</v>
      </c>
      <c r="D462" s="181">
        <v>44927</v>
      </c>
      <c r="E462" s="120">
        <v>11</v>
      </c>
      <c r="F462" s="120" t="s">
        <v>358</v>
      </c>
      <c r="G462" s="120" t="s">
        <v>357</v>
      </c>
      <c r="H462" s="120" t="s">
        <v>89</v>
      </c>
      <c r="I462" s="119">
        <v>0</v>
      </c>
      <c r="J462" s="119">
        <v>13840</v>
      </c>
      <c r="K462" s="119">
        <v>-13840</v>
      </c>
    </row>
    <row r="463" spans="1:11" hidden="1">
      <c r="A463" s="120">
        <v>40100000</v>
      </c>
      <c r="B463" s="120" t="s">
        <v>377</v>
      </c>
      <c r="C463" s="120" t="s">
        <v>355</v>
      </c>
      <c r="D463" s="181">
        <v>44927</v>
      </c>
      <c r="E463" s="120">
        <v>11</v>
      </c>
      <c r="F463" s="120" t="s">
        <v>358</v>
      </c>
      <c r="G463" s="120" t="s">
        <v>357</v>
      </c>
      <c r="H463" s="120" t="s">
        <v>89</v>
      </c>
      <c r="I463" s="119">
        <v>0</v>
      </c>
      <c r="J463" s="119">
        <v>1000.81</v>
      </c>
      <c r="K463" s="119">
        <v>-1000.81</v>
      </c>
    </row>
    <row r="464" spans="1:11" hidden="1">
      <c r="A464" s="120">
        <v>40100000</v>
      </c>
      <c r="B464" s="120" t="s">
        <v>372</v>
      </c>
      <c r="C464" s="120" t="s">
        <v>355</v>
      </c>
      <c r="D464" s="181">
        <v>44927</v>
      </c>
      <c r="E464" s="120">
        <v>11</v>
      </c>
      <c r="F464" s="120" t="s">
        <v>358</v>
      </c>
      <c r="G464" s="120" t="s">
        <v>357</v>
      </c>
      <c r="H464" s="120" t="s">
        <v>89</v>
      </c>
      <c r="I464" s="119">
        <v>0</v>
      </c>
      <c r="J464" s="119">
        <v>1564.47</v>
      </c>
      <c r="K464" s="119">
        <v>-1564.47</v>
      </c>
    </row>
    <row r="465" spans="1:11" hidden="1">
      <c r="A465" s="120">
        <v>40100000</v>
      </c>
      <c r="B465" s="120" t="s">
        <v>378</v>
      </c>
      <c r="C465" s="120" t="s">
        <v>355</v>
      </c>
      <c r="D465" s="181">
        <v>44927</v>
      </c>
      <c r="E465" s="120">
        <v>11</v>
      </c>
      <c r="F465" s="120" t="s">
        <v>358</v>
      </c>
      <c r="G465" s="120" t="s">
        <v>357</v>
      </c>
      <c r="H465" s="120" t="s">
        <v>89</v>
      </c>
      <c r="I465" s="119">
        <v>0</v>
      </c>
      <c r="J465" s="119">
        <v>7752</v>
      </c>
      <c r="K465" s="119">
        <v>-7752</v>
      </c>
    </row>
    <row r="466" spans="1:11" hidden="1">
      <c r="A466" s="120">
        <v>40100000</v>
      </c>
      <c r="B466" s="120" t="s">
        <v>1313</v>
      </c>
      <c r="C466" s="120" t="s">
        <v>355</v>
      </c>
      <c r="D466" s="181">
        <v>44927</v>
      </c>
      <c r="E466" s="120">
        <v>11</v>
      </c>
      <c r="F466" s="120" t="s">
        <v>358</v>
      </c>
      <c r="G466" s="120" t="s">
        <v>357</v>
      </c>
      <c r="H466" s="120" t="s">
        <v>89</v>
      </c>
      <c r="I466" s="119">
        <v>0</v>
      </c>
      <c r="J466" s="119">
        <v>3534</v>
      </c>
      <c r="K466" s="119">
        <v>-3534</v>
      </c>
    </row>
    <row r="467" spans="1:11" hidden="1">
      <c r="A467" s="120">
        <v>40100000</v>
      </c>
      <c r="B467" s="120" t="s">
        <v>1145</v>
      </c>
      <c r="C467" s="120" t="s">
        <v>355</v>
      </c>
      <c r="D467" s="181">
        <v>44927</v>
      </c>
      <c r="E467" s="120">
        <v>11</v>
      </c>
      <c r="F467" s="120" t="s">
        <v>358</v>
      </c>
      <c r="G467" s="120" t="s">
        <v>357</v>
      </c>
      <c r="H467" s="120" t="s">
        <v>89</v>
      </c>
      <c r="I467" s="119">
        <v>0</v>
      </c>
      <c r="J467" s="119">
        <v>15702.35</v>
      </c>
      <c r="K467" s="119">
        <v>-15702.35</v>
      </c>
    </row>
    <row r="468" spans="1:11" hidden="1">
      <c r="A468" s="120">
        <v>40100000</v>
      </c>
      <c r="B468" s="120" t="s">
        <v>1315</v>
      </c>
      <c r="C468" s="120" t="s">
        <v>355</v>
      </c>
      <c r="D468" s="181">
        <v>44927</v>
      </c>
      <c r="E468" s="120">
        <v>11</v>
      </c>
      <c r="F468" s="120" t="s">
        <v>358</v>
      </c>
      <c r="G468" s="120" t="s">
        <v>357</v>
      </c>
      <c r="H468" s="120" t="s">
        <v>89</v>
      </c>
      <c r="I468" s="119">
        <v>677.17</v>
      </c>
      <c r="J468" s="119">
        <v>0</v>
      </c>
      <c r="K468" s="119">
        <v>677.17</v>
      </c>
    </row>
    <row r="469" spans="1:11" hidden="1">
      <c r="A469" s="120">
        <v>40100000</v>
      </c>
      <c r="B469" s="120" t="s">
        <v>385</v>
      </c>
      <c r="C469" s="120" t="s">
        <v>355</v>
      </c>
      <c r="D469" s="181">
        <v>44927</v>
      </c>
      <c r="E469" s="120">
        <v>11</v>
      </c>
      <c r="F469" s="120" t="s">
        <v>358</v>
      </c>
      <c r="G469" s="120" t="s">
        <v>357</v>
      </c>
      <c r="H469" s="120" t="s">
        <v>89</v>
      </c>
      <c r="I469" s="119">
        <v>0</v>
      </c>
      <c r="J469" s="119">
        <v>129.36000000000001</v>
      </c>
      <c r="K469" s="119">
        <v>-129.36000000000001</v>
      </c>
    </row>
    <row r="470" spans="1:11" hidden="1">
      <c r="A470" s="120">
        <v>40100000</v>
      </c>
      <c r="B470" s="120" t="s">
        <v>1091</v>
      </c>
      <c r="C470" s="120" t="s">
        <v>355</v>
      </c>
      <c r="D470" s="181">
        <v>44927</v>
      </c>
      <c r="E470" s="120">
        <v>11</v>
      </c>
      <c r="F470" s="120" t="s">
        <v>358</v>
      </c>
      <c r="G470" s="120" t="s">
        <v>357</v>
      </c>
      <c r="H470" s="120" t="s">
        <v>89</v>
      </c>
      <c r="I470" s="119">
        <v>360</v>
      </c>
      <c r="J470" s="119">
        <v>0</v>
      </c>
      <c r="K470" s="119">
        <v>360</v>
      </c>
    </row>
    <row r="471" spans="1:11" hidden="1">
      <c r="A471" s="120">
        <v>40100000</v>
      </c>
      <c r="B471" s="120" t="s">
        <v>352</v>
      </c>
      <c r="C471" s="120" t="s">
        <v>355</v>
      </c>
      <c r="D471" s="181">
        <v>44927</v>
      </c>
      <c r="E471" s="120">
        <v>11</v>
      </c>
      <c r="F471" s="120" t="s">
        <v>358</v>
      </c>
      <c r="G471" s="120" t="s">
        <v>357</v>
      </c>
      <c r="H471" s="120" t="s">
        <v>89</v>
      </c>
      <c r="I471" s="119">
        <v>111.72</v>
      </c>
      <c r="J471" s="119">
        <v>0</v>
      </c>
      <c r="K471" s="119">
        <v>111.72</v>
      </c>
    </row>
    <row r="472" spans="1:11" hidden="1">
      <c r="A472" s="120">
        <v>40100000</v>
      </c>
      <c r="B472" s="120" t="s">
        <v>388</v>
      </c>
      <c r="C472" s="120" t="s">
        <v>355</v>
      </c>
      <c r="D472" s="181">
        <v>44927</v>
      </c>
      <c r="E472" s="120">
        <v>11</v>
      </c>
      <c r="F472" s="120" t="s">
        <v>358</v>
      </c>
      <c r="G472" s="120" t="s">
        <v>357</v>
      </c>
      <c r="H472" s="120" t="s">
        <v>89</v>
      </c>
      <c r="I472" s="119">
        <v>0</v>
      </c>
      <c r="J472" s="119">
        <v>1062.75</v>
      </c>
      <c r="K472" s="119">
        <v>-1062.75</v>
      </c>
    </row>
    <row r="473" spans="1:11" hidden="1">
      <c r="A473" s="120">
        <v>40100000</v>
      </c>
      <c r="B473" s="120" t="s">
        <v>365</v>
      </c>
      <c r="C473" s="120" t="s">
        <v>355</v>
      </c>
      <c r="D473" s="181">
        <v>44927</v>
      </c>
      <c r="E473" s="120">
        <v>11</v>
      </c>
      <c r="F473" s="120" t="s">
        <v>358</v>
      </c>
      <c r="G473" s="120" t="s">
        <v>357</v>
      </c>
      <c r="H473" s="120" t="s">
        <v>89</v>
      </c>
      <c r="I473" s="119">
        <v>0</v>
      </c>
      <c r="J473" s="119">
        <v>1325.6</v>
      </c>
      <c r="K473" s="119">
        <v>-1325.6</v>
      </c>
    </row>
    <row r="474" spans="1:11" hidden="1">
      <c r="A474" s="120">
        <v>40100000</v>
      </c>
      <c r="B474" s="120" t="s">
        <v>373</v>
      </c>
      <c r="C474" s="120" t="s">
        <v>355</v>
      </c>
      <c r="D474" s="181">
        <v>44927</v>
      </c>
      <c r="E474" s="120">
        <v>11</v>
      </c>
      <c r="F474" s="120" t="s">
        <v>358</v>
      </c>
      <c r="G474" s="120" t="s">
        <v>357</v>
      </c>
      <c r="H474" s="120" t="s">
        <v>89</v>
      </c>
      <c r="I474" s="119">
        <v>0</v>
      </c>
      <c r="J474" s="119">
        <v>1735.8</v>
      </c>
      <c r="K474" s="119">
        <v>-1735.8</v>
      </c>
    </row>
    <row r="475" spans="1:11" hidden="1">
      <c r="A475" s="120">
        <v>40100000</v>
      </c>
      <c r="B475" s="120" t="s">
        <v>374</v>
      </c>
      <c r="C475" s="120" t="s">
        <v>355</v>
      </c>
      <c r="D475" s="181">
        <v>44927</v>
      </c>
      <c r="E475" s="120">
        <v>11</v>
      </c>
      <c r="F475" s="120" t="s">
        <v>358</v>
      </c>
      <c r="G475" s="120" t="s">
        <v>357</v>
      </c>
      <c r="H475" s="120" t="s">
        <v>89</v>
      </c>
      <c r="I475" s="119">
        <v>0</v>
      </c>
      <c r="J475" s="119">
        <v>1362</v>
      </c>
      <c r="K475" s="119">
        <v>-1362</v>
      </c>
    </row>
    <row r="476" spans="1:11" hidden="1">
      <c r="A476" s="120">
        <v>40100000</v>
      </c>
      <c r="B476" s="120" t="s">
        <v>1346</v>
      </c>
      <c r="C476" s="120" t="s">
        <v>355</v>
      </c>
      <c r="D476" s="181">
        <v>44927</v>
      </c>
      <c r="E476" s="120">
        <v>11</v>
      </c>
      <c r="F476" s="120" t="s">
        <v>358</v>
      </c>
      <c r="G476" s="120" t="s">
        <v>357</v>
      </c>
      <c r="H476" s="120" t="s">
        <v>89</v>
      </c>
      <c r="I476" s="119">
        <v>0</v>
      </c>
      <c r="J476" s="119">
        <v>151.19999999999999</v>
      </c>
      <c r="K476" s="119">
        <v>-151.19999999999999</v>
      </c>
    </row>
    <row r="477" spans="1:11" hidden="1">
      <c r="A477" s="120">
        <v>40100000</v>
      </c>
      <c r="B477" s="120" t="s">
        <v>370</v>
      </c>
      <c r="C477" s="120" t="s">
        <v>355</v>
      </c>
      <c r="D477" s="181">
        <v>44927</v>
      </c>
      <c r="E477" s="120">
        <v>11</v>
      </c>
      <c r="F477" s="120" t="s">
        <v>358</v>
      </c>
      <c r="G477" s="120" t="s">
        <v>357</v>
      </c>
      <c r="H477" s="120" t="s">
        <v>89</v>
      </c>
      <c r="I477" s="119">
        <v>0</v>
      </c>
      <c r="J477" s="119">
        <v>333</v>
      </c>
      <c r="K477" s="119">
        <v>-333</v>
      </c>
    </row>
    <row r="478" spans="1:11" hidden="1">
      <c r="A478" s="120">
        <v>40100000</v>
      </c>
      <c r="B478" s="120" t="s">
        <v>1334</v>
      </c>
      <c r="C478" s="120" t="s">
        <v>355</v>
      </c>
      <c r="D478" s="181">
        <v>44927</v>
      </c>
      <c r="E478" s="120">
        <v>11</v>
      </c>
      <c r="F478" s="120" t="s">
        <v>358</v>
      </c>
      <c r="G478" s="120" t="s">
        <v>357</v>
      </c>
      <c r="H478" s="120" t="s">
        <v>89</v>
      </c>
      <c r="I478" s="119">
        <v>0</v>
      </c>
      <c r="J478" s="119">
        <v>90</v>
      </c>
      <c r="K478" s="119">
        <v>-90</v>
      </c>
    </row>
    <row r="479" spans="1:11" hidden="1">
      <c r="A479" s="120">
        <v>40100000</v>
      </c>
      <c r="B479" s="120" t="s">
        <v>391</v>
      </c>
      <c r="C479" s="120" t="s">
        <v>355</v>
      </c>
      <c r="D479" s="181">
        <v>44927</v>
      </c>
      <c r="E479" s="120">
        <v>11</v>
      </c>
      <c r="F479" s="120" t="s">
        <v>358</v>
      </c>
      <c r="G479" s="120" t="s">
        <v>357</v>
      </c>
      <c r="H479" s="120" t="s">
        <v>89</v>
      </c>
      <c r="I479" s="119">
        <v>0</v>
      </c>
      <c r="J479" s="119">
        <v>12775.2</v>
      </c>
      <c r="K479" s="119">
        <v>-12775.2</v>
      </c>
    </row>
    <row r="480" spans="1:11" hidden="1">
      <c r="A480" s="120">
        <v>40100000</v>
      </c>
      <c r="B480" s="120" t="s">
        <v>359</v>
      </c>
      <c r="C480" s="120" t="s">
        <v>355</v>
      </c>
      <c r="D480" s="181">
        <v>44927</v>
      </c>
      <c r="E480" s="120">
        <v>11</v>
      </c>
      <c r="F480" s="120" t="s">
        <v>358</v>
      </c>
      <c r="G480" s="120" t="s">
        <v>357</v>
      </c>
      <c r="H480" s="120" t="s">
        <v>89</v>
      </c>
      <c r="I480" s="119">
        <v>0</v>
      </c>
      <c r="J480" s="119">
        <v>8815.83</v>
      </c>
      <c r="K480" s="119">
        <v>-8815.83</v>
      </c>
    </row>
    <row r="481" spans="1:11" hidden="1">
      <c r="A481" s="120">
        <v>40100000</v>
      </c>
      <c r="B481" s="120" t="s">
        <v>1320</v>
      </c>
      <c r="C481" s="120" t="s">
        <v>355</v>
      </c>
      <c r="D481" s="181">
        <v>44927</v>
      </c>
      <c r="E481" s="120">
        <v>11</v>
      </c>
      <c r="F481" s="120" t="s">
        <v>358</v>
      </c>
      <c r="G481" s="120" t="s">
        <v>357</v>
      </c>
      <c r="H481" s="120" t="s">
        <v>89</v>
      </c>
      <c r="I481" s="119">
        <v>0</v>
      </c>
      <c r="J481" s="119">
        <v>2036.08</v>
      </c>
      <c r="K481" s="119">
        <v>-2036.08</v>
      </c>
    </row>
    <row r="482" spans="1:11" hidden="1">
      <c r="A482" s="120">
        <v>40100000</v>
      </c>
      <c r="B482" s="120" t="s">
        <v>1328</v>
      </c>
      <c r="C482" s="120" t="s">
        <v>355</v>
      </c>
      <c r="D482" s="181">
        <v>44927</v>
      </c>
      <c r="E482" s="120">
        <v>11</v>
      </c>
      <c r="F482" s="120" t="s">
        <v>358</v>
      </c>
      <c r="G482" s="120" t="s">
        <v>357</v>
      </c>
      <c r="H482" s="120" t="s">
        <v>89</v>
      </c>
      <c r="I482" s="119">
        <v>0</v>
      </c>
      <c r="J482" s="119">
        <v>5125.05</v>
      </c>
      <c r="K482" s="119">
        <v>-5125.05</v>
      </c>
    </row>
    <row r="483" spans="1:11" hidden="1">
      <c r="A483" s="120">
        <v>40100000</v>
      </c>
      <c r="B483" s="120" t="s">
        <v>369</v>
      </c>
      <c r="C483" s="120" t="s">
        <v>355</v>
      </c>
      <c r="D483" s="181">
        <v>44927</v>
      </c>
      <c r="E483" s="120">
        <v>11</v>
      </c>
      <c r="F483" s="120" t="s">
        <v>358</v>
      </c>
      <c r="G483" s="120" t="s">
        <v>357</v>
      </c>
      <c r="H483" s="120" t="s">
        <v>89</v>
      </c>
      <c r="I483" s="119">
        <v>2199.7399999999998</v>
      </c>
      <c r="J483" s="119">
        <v>0</v>
      </c>
      <c r="K483" s="119">
        <v>2199.7399999999998</v>
      </c>
    </row>
    <row r="484" spans="1:11" hidden="1">
      <c r="A484" s="120">
        <v>40100000</v>
      </c>
      <c r="B484" s="120" t="s">
        <v>367</v>
      </c>
      <c r="C484" s="120" t="s">
        <v>355</v>
      </c>
      <c r="D484" s="181">
        <v>44927</v>
      </c>
      <c r="E484" s="120">
        <v>11</v>
      </c>
      <c r="F484" s="120" t="s">
        <v>358</v>
      </c>
      <c r="G484" s="120" t="s">
        <v>357</v>
      </c>
      <c r="H484" s="120" t="s">
        <v>89</v>
      </c>
      <c r="I484" s="119">
        <v>0</v>
      </c>
      <c r="J484" s="119">
        <v>4160.9799999999996</v>
      </c>
      <c r="K484" s="119">
        <v>-4160.9799999999996</v>
      </c>
    </row>
    <row r="485" spans="1:11" hidden="1">
      <c r="A485" s="120">
        <v>40100000</v>
      </c>
      <c r="B485" s="120" t="s">
        <v>383</v>
      </c>
      <c r="C485" s="120" t="s">
        <v>355</v>
      </c>
      <c r="D485" s="181">
        <v>44927</v>
      </c>
      <c r="E485" s="120">
        <v>11</v>
      </c>
      <c r="F485" s="120" t="s">
        <v>358</v>
      </c>
      <c r="G485" s="120" t="s">
        <v>357</v>
      </c>
      <c r="H485" s="120" t="s">
        <v>89</v>
      </c>
      <c r="I485" s="119">
        <v>0</v>
      </c>
      <c r="J485" s="119">
        <v>105.44</v>
      </c>
      <c r="K485" s="119">
        <v>-105.44</v>
      </c>
    </row>
    <row r="486" spans="1:11" hidden="1">
      <c r="A486" s="120">
        <v>40100000</v>
      </c>
      <c r="B486" s="120" t="s">
        <v>361</v>
      </c>
      <c r="C486" s="120" t="s">
        <v>355</v>
      </c>
      <c r="D486" s="181">
        <v>44927</v>
      </c>
      <c r="E486" s="120">
        <v>11</v>
      </c>
      <c r="F486" s="120" t="s">
        <v>358</v>
      </c>
      <c r="G486" s="120" t="s">
        <v>357</v>
      </c>
      <c r="H486" s="120" t="s">
        <v>89</v>
      </c>
      <c r="I486" s="119">
        <v>0</v>
      </c>
      <c r="J486" s="119">
        <v>1600</v>
      </c>
      <c r="K486" s="119">
        <v>-1600</v>
      </c>
    </row>
    <row r="487" spans="1:11" hidden="1">
      <c r="A487" s="120">
        <v>40100000</v>
      </c>
      <c r="B487" s="120" t="s">
        <v>366</v>
      </c>
      <c r="C487" s="120" t="s">
        <v>355</v>
      </c>
      <c r="D487" s="181">
        <v>44927</v>
      </c>
      <c r="E487" s="120">
        <v>11</v>
      </c>
      <c r="F487" s="120" t="s">
        <v>358</v>
      </c>
      <c r="G487" s="120" t="s">
        <v>357</v>
      </c>
      <c r="H487" s="120" t="s">
        <v>89</v>
      </c>
      <c r="I487" s="119">
        <v>4200</v>
      </c>
      <c r="J487" s="119">
        <v>0</v>
      </c>
      <c r="K487" s="119">
        <v>4200</v>
      </c>
    </row>
    <row r="488" spans="1:11" hidden="1">
      <c r="A488" s="120">
        <v>40100000</v>
      </c>
      <c r="B488" s="120" t="s">
        <v>350</v>
      </c>
      <c r="C488" s="120" t="s">
        <v>355</v>
      </c>
      <c r="D488" s="181">
        <v>44927</v>
      </c>
      <c r="E488" s="120">
        <v>11</v>
      </c>
      <c r="F488" s="120" t="s">
        <v>358</v>
      </c>
      <c r="G488" s="120" t="s">
        <v>357</v>
      </c>
      <c r="H488" s="120" t="s">
        <v>89</v>
      </c>
      <c r="I488" s="119">
        <v>0</v>
      </c>
      <c r="J488" s="119">
        <v>6900.78</v>
      </c>
      <c r="K488" s="119">
        <v>-6900.78</v>
      </c>
    </row>
    <row r="489" spans="1:11" hidden="1">
      <c r="A489" s="120">
        <v>40100000</v>
      </c>
      <c r="B489" s="120" t="s">
        <v>1354</v>
      </c>
      <c r="C489" s="120" t="s">
        <v>93</v>
      </c>
      <c r="D489" s="181">
        <v>44928</v>
      </c>
      <c r="E489" s="120">
        <v>2</v>
      </c>
      <c r="F489" s="120" t="s">
        <v>1353</v>
      </c>
      <c r="G489" s="120" t="s">
        <v>89</v>
      </c>
      <c r="H489" s="120" t="s">
        <v>89</v>
      </c>
      <c r="I489" s="119">
        <v>12000</v>
      </c>
      <c r="J489" s="119">
        <v>0</v>
      </c>
      <c r="K489" s="119">
        <v>12000</v>
      </c>
    </row>
    <row r="490" spans="1:11" hidden="1">
      <c r="A490" s="120">
        <v>40100000</v>
      </c>
      <c r="B490" s="120" t="s">
        <v>1204</v>
      </c>
      <c r="C490" s="120" t="s">
        <v>93</v>
      </c>
      <c r="D490" s="181">
        <v>44928</v>
      </c>
      <c r="E490" s="120">
        <v>2</v>
      </c>
      <c r="F490" s="120" t="s">
        <v>1350</v>
      </c>
      <c r="G490" s="120" t="s">
        <v>89</v>
      </c>
      <c r="H490" s="120" t="s">
        <v>384</v>
      </c>
      <c r="I490" s="119">
        <v>3200</v>
      </c>
      <c r="J490" s="119">
        <v>0</v>
      </c>
      <c r="K490" s="119">
        <v>3200</v>
      </c>
    </row>
    <row r="491" spans="1:11" hidden="1">
      <c r="A491" s="120">
        <v>40100000</v>
      </c>
      <c r="B491" s="120" t="s">
        <v>350</v>
      </c>
      <c r="C491" s="120" t="s">
        <v>93</v>
      </c>
      <c r="D491" s="181">
        <v>44928</v>
      </c>
      <c r="E491" s="120">
        <v>2</v>
      </c>
      <c r="F491" s="120" t="s">
        <v>1349</v>
      </c>
      <c r="G491" s="120" t="s">
        <v>89</v>
      </c>
      <c r="H491" s="120" t="s">
        <v>1351</v>
      </c>
      <c r="I491" s="119">
        <v>396.7</v>
      </c>
      <c r="J491" s="119">
        <v>0</v>
      </c>
      <c r="K491" s="119">
        <v>396.7</v>
      </c>
    </row>
    <row r="492" spans="1:11" hidden="1">
      <c r="A492" s="120">
        <v>40100000</v>
      </c>
      <c r="B492" s="120" t="s">
        <v>350</v>
      </c>
      <c r="C492" s="120" t="s">
        <v>93</v>
      </c>
      <c r="D492" s="181">
        <v>44928</v>
      </c>
      <c r="E492" s="120">
        <v>2</v>
      </c>
      <c r="F492" s="120" t="s">
        <v>1349</v>
      </c>
      <c r="G492" s="120" t="s">
        <v>89</v>
      </c>
      <c r="H492" s="120" t="s">
        <v>1351</v>
      </c>
      <c r="I492" s="119">
        <v>3420.37</v>
      </c>
      <c r="J492" s="119">
        <v>0</v>
      </c>
      <c r="K492" s="119">
        <v>3420.37</v>
      </c>
    </row>
    <row r="493" spans="1:11" hidden="1">
      <c r="A493" s="120">
        <v>40100000</v>
      </c>
      <c r="B493" s="120" t="s">
        <v>372</v>
      </c>
      <c r="C493" s="120" t="s">
        <v>93</v>
      </c>
      <c r="D493" s="181">
        <v>44928</v>
      </c>
      <c r="E493" s="120">
        <v>2</v>
      </c>
      <c r="F493" s="120" t="s">
        <v>126</v>
      </c>
      <c r="G493" s="120" t="s">
        <v>89</v>
      </c>
      <c r="H493" s="120" t="s">
        <v>1159</v>
      </c>
      <c r="I493" s="119">
        <v>252</v>
      </c>
      <c r="J493" s="119">
        <v>0</v>
      </c>
      <c r="K493" s="119">
        <v>252</v>
      </c>
    </row>
    <row r="494" spans="1:11" hidden="1">
      <c r="A494" s="120">
        <v>40100000</v>
      </c>
      <c r="B494" s="120" t="s">
        <v>1204</v>
      </c>
      <c r="C494" s="120" t="s">
        <v>93</v>
      </c>
      <c r="D494" s="181">
        <v>44928</v>
      </c>
      <c r="E494" s="120">
        <v>2</v>
      </c>
      <c r="F494" s="120" t="s">
        <v>1348</v>
      </c>
      <c r="G494" s="120" t="s">
        <v>89</v>
      </c>
      <c r="H494" s="120" t="s">
        <v>351</v>
      </c>
      <c r="I494" s="119">
        <v>3200</v>
      </c>
      <c r="J494" s="119">
        <v>0</v>
      </c>
      <c r="K494" s="119">
        <v>3200</v>
      </c>
    </row>
    <row r="495" spans="1:11" hidden="1">
      <c r="A495" s="120">
        <v>40100000</v>
      </c>
      <c r="B495" s="120" t="s">
        <v>364</v>
      </c>
      <c r="C495" s="120" t="s">
        <v>93</v>
      </c>
      <c r="D495" s="181">
        <v>44928</v>
      </c>
      <c r="E495" s="120">
        <v>2</v>
      </c>
      <c r="F495" s="120" t="s">
        <v>654</v>
      </c>
      <c r="G495" s="120" t="s">
        <v>89</v>
      </c>
      <c r="H495" s="120" t="s">
        <v>1110</v>
      </c>
      <c r="I495" s="119">
        <v>594.42999999999995</v>
      </c>
      <c r="J495" s="119">
        <v>0</v>
      </c>
      <c r="K495" s="119">
        <v>594.42999999999995</v>
      </c>
    </row>
    <row r="496" spans="1:11" hidden="1">
      <c r="A496" s="120">
        <v>40100000</v>
      </c>
      <c r="B496" s="120" t="s">
        <v>363</v>
      </c>
      <c r="C496" s="120" t="s">
        <v>93</v>
      </c>
      <c r="D496" s="181">
        <v>44928</v>
      </c>
      <c r="E496" s="120">
        <v>2</v>
      </c>
      <c r="F496" s="120" t="s">
        <v>478</v>
      </c>
      <c r="G496" s="120" t="s">
        <v>89</v>
      </c>
      <c r="H496" s="120" t="s">
        <v>1184</v>
      </c>
      <c r="I496" s="119">
        <v>328.64</v>
      </c>
      <c r="J496" s="119">
        <v>0</v>
      </c>
      <c r="K496" s="119">
        <v>328.64</v>
      </c>
    </row>
    <row r="497" spans="1:11" hidden="1">
      <c r="A497" s="120">
        <v>40100000</v>
      </c>
      <c r="B497" s="120" t="s">
        <v>1140</v>
      </c>
      <c r="C497" s="120" t="s">
        <v>93</v>
      </c>
      <c r="D497" s="181">
        <v>44930</v>
      </c>
      <c r="E497" s="120">
        <v>2</v>
      </c>
      <c r="F497" s="120" t="s">
        <v>1357</v>
      </c>
      <c r="G497" s="120" t="s">
        <v>89</v>
      </c>
      <c r="H497" s="120" t="s">
        <v>1141</v>
      </c>
      <c r="I497" s="119">
        <v>43.67</v>
      </c>
      <c r="J497" s="119">
        <v>0</v>
      </c>
      <c r="K497" s="119">
        <v>43.67</v>
      </c>
    </row>
    <row r="498" spans="1:11" hidden="1">
      <c r="A498" s="120">
        <v>40100000</v>
      </c>
      <c r="B498" s="120" t="s">
        <v>388</v>
      </c>
      <c r="C498" s="120" t="s">
        <v>93</v>
      </c>
      <c r="D498" s="181">
        <v>44931</v>
      </c>
      <c r="E498" s="120">
        <v>2</v>
      </c>
      <c r="F498" s="120" t="s">
        <v>107</v>
      </c>
      <c r="G498" s="120" t="s">
        <v>89</v>
      </c>
      <c r="H498" s="120" t="s">
        <v>1242</v>
      </c>
      <c r="I498" s="119">
        <v>1660.92</v>
      </c>
      <c r="J498" s="119">
        <v>0</v>
      </c>
      <c r="K498" s="119">
        <v>1660.92</v>
      </c>
    </row>
    <row r="499" spans="1:11" hidden="1">
      <c r="A499" s="120">
        <v>40100000</v>
      </c>
      <c r="B499" s="120" t="s">
        <v>388</v>
      </c>
      <c r="C499" s="120" t="s">
        <v>93</v>
      </c>
      <c r="D499" s="181">
        <v>44931</v>
      </c>
      <c r="E499" s="120">
        <v>2</v>
      </c>
      <c r="F499" s="120" t="s">
        <v>107</v>
      </c>
      <c r="G499" s="120" t="s">
        <v>89</v>
      </c>
      <c r="H499" s="120" t="s">
        <v>1121</v>
      </c>
      <c r="I499" s="119">
        <v>7457.96</v>
      </c>
      <c r="J499" s="119">
        <v>0</v>
      </c>
      <c r="K499" s="119">
        <v>7457.96</v>
      </c>
    </row>
    <row r="500" spans="1:11" hidden="1">
      <c r="A500" s="120">
        <v>40100000</v>
      </c>
      <c r="B500" s="120" t="s">
        <v>367</v>
      </c>
      <c r="C500" s="120" t="s">
        <v>93</v>
      </c>
      <c r="D500" s="181">
        <v>44931</v>
      </c>
      <c r="E500" s="120">
        <v>2</v>
      </c>
      <c r="F500" s="120" t="s">
        <v>116</v>
      </c>
      <c r="G500" s="120" t="s">
        <v>89</v>
      </c>
      <c r="H500" s="120" t="s">
        <v>1087</v>
      </c>
      <c r="I500" s="119">
        <v>4160.9799999999996</v>
      </c>
      <c r="J500" s="119">
        <v>0</v>
      </c>
      <c r="K500" s="119">
        <v>4160.9799999999996</v>
      </c>
    </row>
    <row r="501" spans="1:11" hidden="1">
      <c r="A501" s="120">
        <v>40100000</v>
      </c>
      <c r="B501" s="120" t="s">
        <v>372</v>
      </c>
      <c r="C501" s="120" t="s">
        <v>93</v>
      </c>
      <c r="D501" s="181">
        <v>44935</v>
      </c>
      <c r="E501" s="120">
        <v>1</v>
      </c>
      <c r="F501" s="120" t="s">
        <v>126</v>
      </c>
      <c r="G501" s="120" t="s">
        <v>89</v>
      </c>
      <c r="H501" s="120" t="s">
        <v>1221</v>
      </c>
      <c r="I501" s="119">
        <v>158.13</v>
      </c>
      <c r="J501" s="119">
        <v>0</v>
      </c>
      <c r="K501" s="119">
        <v>158.13</v>
      </c>
    </row>
    <row r="502" spans="1:11" hidden="1">
      <c r="A502" s="120">
        <v>40100000</v>
      </c>
      <c r="B502" s="120" t="s">
        <v>391</v>
      </c>
      <c r="C502" s="120" t="s">
        <v>93</v>
      </c>
      <c r="D502" s="181">
        <v>44935</v>
      </c>
      <c r="E502" s="120">
        <v>1</v>
      </c>
      <c r="F502" s="120" t="s">
        <v>1360</v>
      </c>
      <c r="G502" s="120" t="s">
        <v>89</v>
      </c>
      <c r="H502" s="120" t="s">
        <v>1117</v>
      </c>
      <c r="I502" s="119">
        <v>12157.64</v>
      </c>
      <c r="J502" s="119">
        <v>0</v>
      </c>
      <c r="K502" s="119">
        <v>12157.64</v>
      </c>
    </row>
    <row r="503" spans="1:11" hidden="1">
      <c r="A503" s="120">
        <v>40100000</v>
      </c>
      <c r="B503" s="120" t="s">
        <v>1143</v>
      </c>
      <c r="C503" s="120" t="s">
        <v>93</v>
      </c>
      <c r="D503" s="181">
        <v>44935</v>
      </c>
      <c r="E503" s="120">
        <v>1</v>
      </c>
      <c r="F503" s="120" t="s">
        <v>1368</v>
      </c>
      <c r="G503" s="120" t="s">
        <v>89</v>
      </c>
      <c r="H503" s="120" t="s">
        <v>312</v>
      </c>
      <c r="I503" s="119">
        <v>876</v>
      </c>
      <c r="J503" s="119">
        <v>0</v>
      </c>
      <c r="K503" s="119">
        <v>876</v>
      </c>
    </row>
    <row r="504" spans="1:11" hidden="1">
      <c r="A504" s="120">
        <v>40100000</v>
      </c>
      <c r="B504" s="120" t="s">
        <v>372</v>
      </c>
      <c r="C504" s="120" t="s">
        <v>93</v>
      </c>
      <c r="D504" s="181">
        <v>44935</v>
      </c>
      <c r="E504" s="120">
        <v>2</v>
      </c>
      <c r="F504" s="120" t="s">
        <v>126</v>
      </c>
      <c r="G504" s="120" t="s">
        <v>89</v>
      </c>
      <c r="H504" s="120" t="s">
        <v>1219</v>
      </c>
      <c r="I504" s="119">
        <v>25.33</v>
      </c>
      <c r="J504" s="119">
        <v>0</v>
      </c>
      <c r="K504" s="119">
        <v>25.33</v>
      </c>
    </row>
    <row r="505" spans="1:11" hidden="1">
      <c r="A505" s="120">
        <v>40100000</v>
      </c>
      <c r="B505" s="120" t="s">
        <v>354</v>
      </c>
      <c r="C505" s="120" t="s">
        <v>93</v>
      </c>
      <c r="D505" s="181">
        <v>44936</v>
      </c>
      <c r="E505" s="120">
        <v>1</v>
      </c>
      <c r="F505" s="120" t="s">
        <v>163</v>
      </c>
      <c r="G505" s="120" t="s">
        <v>89</v>
      </c>
      <c r="H505" s="120" t="s">
        <v>1113</v>
      </c>
      <c r="I505" s="119">
        <v>13832</v>
      </c>
      <c r="J505" s="119">
        <v>0</v>
      </c>
      <c r="K505" s="119">
        <v>13832</v>
      </c>
    </row>
    <row r="506" spans="1:11" hidden="1">
      <c r="A506" s="120">
        <v>40100000</v>
      </c>
      <c r="B506" s="120" t="s">
        <v>374</v>
      </c>
      <c r="C506" s="120" t="s">
        <v>93</v>
      </c>
      <c r="D506" s="181">
        <v>44936</v>
      </c>
      <c r="E506" s="120">
        <v>1</v>
      </c>
      <c r="F506" s="120" t="s">
        <v>1379</v>
      </c>
      <c r="G506" s="120" t="s">
        <v>89</v>
      </c>
      <c r="H506" s="120" t="s">
        <v>384</v>
      </c>
      <c r="I506" s="119">
        <v>1362</v>
      </c>
      <c r="J506" s="119">
        <v>0</v>
      </c>
      <c r="K506" s="119">
        <v>1362</v>
      </c>
    </row>
    <row r="507" spans="1:11" hidden="1">
      <c r="A507" s="120">
        <v>40100000</v>
      </c>
      <c r="B507" s="120" t="s">
        <v>1145</v>
      </c>
      <c r="C507" s="120" t="s">
        <v>93</v>
      </c>
      <c r="D507" s="181">
        <v>44936</v>
      </c>
      <c r="E507" s="120">
        <v>1</v>
      </c>
      <c r="F507" s="120" t="s">
        <v>1378</v>
      </c>
      <c r="G507" s="120" t="s">
        <v>89</v>
      </c>
      <c r="H507" s="120" t="s">
        <v>1110</v>
      </c>
      <c r="I507" s="119">
        <v>3907.15</v>
      </c>
      <c r="J507" s="119">
        <v>0</v>
      </c>
      <c r="K507" s="119">
        <v>3907.15</v>
      </c>
    </row>
    <row r="508" spans="1:11" hidden="1">
      <c r="A508" s="120">
        <v>40100000</v>
      </c>
      <c r="B508" s="120" t="s">
        <v>379</v>
      </c>
      <c r="C508" s="120" t="s">
        <v>93</v>
      </c>
      <c r="D508" s="181">
        <v>44936</v>
      </c>
      <c r="E508" s="120">
        <v>1</v>
      </c>
      <c r="F508" s="120" t="s">
        <v>1382</v>
      </c>
      <c r="G508" s="120" t="s">
        <v>89</v>
      </c>
      <c r="H508" s="120" t="s">
        <v>1117</v>
      </c>
      <c r="I508" s="119">
        <v>14836.72</v>
      </c>
      <c r="J508" s="119">
        <v>0</v>
      </c>
      <c r="K508" s="119">
        <v>14836.72</v>
      </c>
    </row>
    <row r="509" spans="1:11" hidden="1">
      <c r="A509" s="120">
        <v>40100000</v>
      </c>
      <c r="B509" s="120" t="s">
        <v>375</v>
      </c>
      <c r="C509" s="120" t="s">
        <v>93</v>
      </c>
      <c r="D509" s="181">
        <v>44936</v>
      </c>
      <c r="E509" s="120">
        <v>1</v>
      </c>
      <c r="F509" s="120" t="s">
        <v>1377</v>
      </c>
      <c r="G509" s="120" t="s">
        <v>89</v>
      </c>
      <c r="H509" s="120" t="s">
        <v>1371</v>
      </c>
      <c r="I509" s="119">
        <v>1698.2</v>
      </c>
      <c r="J509" s="119">
        <v>0</v>
      </c>
      <c r="K509" s="119">
        <v>1698.2</v>
      </c>
    </row>
    <row r="510" spans="1:11" hidden="1">
      <c r="A510" s="120">
        <v>40100000</v>
      </c>
      <c r="B510" s="120" t="s">
        <v>1091</v>
      </c>
      <c r="C510" s="120" t="s">
        <v>93</v>
      </c>
      <c r="D510" s="181">
        <v>44936</v>
      </c>
      <c r="E510" s="120">
        <v>1</v>
      </c>
      <c r="F510" s="120" t="s">
        <v>1384</v>
      </c>
      <c r="G510" s="120" t="s">
        <v>89</v>
      </c>
      <c r="H510" s="120" t="s">
        <v>1092</v>
      </c>
      <c r="I510" s="119">
        <v>360</v>
      </c>
      <c r="J510" s="119">
        <v>0</v>
      </c>
      <c r="K510" s="119">
        <v>360</v>
      </c>
    </row>
    <row r="511" spans="1:11" hidden="1">
      <c r="A511" s="120">
        <v>40100000</v>
      </c>
      <c r="B511" s="120" t="s">
        <v>370</v>
      </c>
      <c r="C511" s="120" t="s">
        <v>93</v>
      </c>
      <c r="D511" s="181">
        <v>44936</v>
      </c>
      <c r="E511" s="120">
        <v>1</v>
      </c>
      <c r="F511" s="120" t="s">
        <v>393</v>
      </c>
      <c r="G511" s="120" t="s">
        <v>89</v>
      </c>
      <c r="H511" s="120" t="s">
        <v>1159</v>
      </c>
      <c r="I511" s="119">
        <v>142</v>
      </c>
      <c r="J511" s="119">
        <v>0</v>
      </c>
      <c r="K511" s="119">
        <v>142</v>
      </c>
    </row>
    <row r="512" spans="1:11" hidden="1">
      <c r="A512" s="120">
        <v>40100000</v>
      </c>
      <c r="B512" s="120" t="s">
        <v>377</v>
      </c>
      <c r="C512" s="120" t="s">
        <v>93</v>
      </c>
      <c r="D512" s="181">
        <v>44936</v>
      </c>
      <c r="E512" s="120">
        <v>1</v>
      </c>
      <c r="F512" s="120" t="s">
        <v>1381</v>
      </c>
      <c r="G512" s="120" t="s">
        <v>89</v>
      </c>
      <c r="H512" s="120" t="s">
        <v>1087</v>
      </c>
      <c r="I512" s="119">
        <v>1000.81</v>
      </c>
      <c r="J512" s="119">
        <v>0</v>
      </c>
      <c r="K512" s="119">
        <v>1000.81</v>
      </c>
    </row>
    <row r="513" spans="1:11" hidden="1">
      <c r="A513" s="120">
        <v>40100000</v>
      </c>
      <c r="B513" s="120" t="s">
        <v>1320</v>
      </c>
      <c r="C513" s="120" t="s">
        <v>93</v>
      </c>
      <c r="D513" s="181">
        <v>44936</v>
      </c>
      <c r="E513" s="120">
        <v>1</v>
      </c>
      <c r="F513" s="120" t="s">
        <v>1380</v>
      </c>
      <c r="G513" s="120" t="s">
        <v>89</v>
      </c>
      <c r="H513" s="120" t="s">
        <v>351</v>
      </c>
      <c r="I513" s="119">
        <v>2036.08</v>
      </c>
      <c r="J513" s="119">
        <v>0</v>
      </c>
      <c r="K513" s="119">
        <v>2036.08</v>
      </c>
    </row>
    <row r="514" spans="1:11" hidden="1">
      <c r="A514" s="120">
        <v>40100000</v>
      </c>
      <c r="B514" s="120" t="s">
        <v>391</v>
      </c>
      <c r="C514" s="120" t="s">
        <v>93</v>
      </c>
      <c r="D514" s="181">
        <v>44936</v>
      </c>
      <c r="E514" s="120">
        <v>1</v>
      </c>
      <c r="F514" s="120" t="s">
        <v>1360</v>
      </c>
      <c r="G514" s="120" t="s">
        <v>89</v>
      </c>
      <c r="H514" s="120" t="s">
        <v>1117</v>
      </c>
      <c r="I514" s="119">
        <v>617.55999999999995</v>
      </c>
      <c r="J514" s="119">
        <v>0</v>
      </c>
      <c r="K514" s="119">
        <v>617.55999999999995</v>
      </c>
    </row>
    <row r="515" spans="1:11" hidden="1">
      <c r="A515" s="120">
        <v>40100000</v>
      </c>
      <c r="B515" s="120" t="s">
        <v>361</v>
      </c>
      <c r="C515" s="120" t="s">
        <v>93</v>
      </c>
      <c r="D515" s="181">
        <v>44936</v>
      </c>
      <c r="E515" s="120">
        <v>1</v>
      </c>
      <c r="F515" s="120" t="s">
        <v>1383</v>
      </c>
      <c r="G515" s="120" t="s">
        <v>89</v>
      </c>
      <c r="H515" s="120" t="s">
        <v>1141</v>
      </c>
      <c r="I515" s="119">
        <v>1600</v>
      </c>
      <c r="J515" s="119">
        <v>0</v>
      </c>
      <c r="K515" s="119">
        <v>1600</v>
      </c>
    </row>
    <row r="516" spans="1:11" hidden="1">
      <c r="A516" s="120">
        <v>40100000</v>
      </c>
      <c r="B516" s="120" t="s">
        <v>373</v>
      </c>
      <c r="C516" s="120" t="s">
        <v>93</v>
      </c>
      <c r="D516" s="181">
        <v>44936</v>
      </c>
      <c r="E516" s="120">
        <v>1</v>
      </c>
      <c r="F516" s="120" t="s">
        <v>130</v>
      </c>
      <c r="G516" s="120" t="s">
        <v>89</v>
      </c>
      <c r="H516" s="120" t="s">
        <v>371</v>
      </c>
      <c r="I516" s="119">
        <v>1735.8</v>
      </c>
      <c r="J516" s="119">
        <v>0</v>
      </c>
      <c r="K516" s="119">
        <v>1735.8</v>
      </c>
    </row>
    <row r="517" spans="1:11" hidden="1">
      <c r="A517" s="120">
        <v>40100000</v>
      </c>
      <c r="B517" s="120" t="s">
        <v>1145</v>
      </c>
      <c r="C517" s="120" t="s">
        <v>93</v>
      </c>
      <c r="D517" s="181">
        <v>44936</v>
      </c>
      <c r="E517" s="120">
        <v>1</v>
      </c>
      <c r="F517" s="120" t="s">
        <v>1376</v>
      </c>
      <c r="G517" s="120" t="s">
        <v>89</v>
      </c>
      <c r="H517" s="120" t="s">
        <v>1110</v>
      </c>
      <c r="I517" s="119">
        <v>10584</v>
      </c>
      <c r="J517" s="119">
        <v>0</v>
      </c>
      <c r="K517" s="119">
        <v>10584</v>
      </c>
    </row>
    <row r="518" spans="1:11" hidden="1">
      <c r="A518" s="120">
        <v>40100000</v>
      </c>
      <c r="B518" s="120" t="s">
        <v>1313</v>
      </c>
      <c r="C518" s="120" t="s">
        <v>93</v>
      </c>
      <c r="D518" s="181">
        <v>44936</v>
      </c>
      <c r="E518" s="120">
        <v>1</v>
      </c>
      <c r="F518" s="120" t="s">
        <v>1375</v>
      </c>
      <c r="G518" s="120" t="s">
        <v>89</v>
      </c>
      <c r="H518" s="120" t="s">
        <v>312</v>
      </c>
      <c r="I518" s="119">
        <v>3534</v>
      </c>
      <c r="J518" s="119">
        <v>0</v>
      </c>
      <c r="K518" s="119">
        <v>3534</v>
      </c>
    </row>
    <row r="519" spans="1:11" hidden="1">
      <c r="A519" s="120">
        <v>40100000</v>
      </c>
      <c r="B519" s="120" t="s">
        <v>378</v>
      </c>
      <c r="C519" s="120" t="s">
        <v>93</v>
      </c>
      <c r="D519" s="181">
        <v>44936</v>
      </c>
      <c r="E519" s="120">
        <v>1</v>
      </c>
      <c r="F519" s="120" t="s">
        <v>165</v>
      </c>
      <c r="G519" s="120" t="s">
        <v>89</v>
      </c>
      <c r="H519" s="120" t="s">
        <v>1110</v>
      </c>
      <c r="I519" s="119">
        <v>7752</v>
      </c>
      <c r="J519" s="119">
        <v>0</v>
      </c>
      <c r="K519" s="119">
        <v>7752</v>
      </c>
    </row>
    <row r="520" spans="1:11" hidden="1">
      <c r="A520" s="120">
        <v>40100000</v>
      </c>
      <c r="B520" s="120" t="s">
        <v>1149</v>
      </c>
      <c r="C520" s="120" t="s">
        <v>93</v>
      </c>
      <c r="D520" s="181">
        <v>44938</v>
      </c>
      <c r="E520" s="120">
        <v>1</v>
      </c>
      <c r="F520" s="120" t="s">
        <v>1386</v>
      </c>
      <c r="G520" s="120" t="s">
        <v>89</v>
      </c>
      <c r="H520" s="120" t="s">
        <v>1092</v>
      </c>
      <c r="I520" s="119">
        <v>75</v>
      </c>
      <c r="J520" s="119">
        <v>0</v>
      </c>
      <c r="K520" s="119">
        <v>75</v>
      </c>
    </row>
    <row r="521" spans="1:11" hidden="1">
      <c r="A521" s="120">
        <v>40100000</v>
      </c>
      <c r="B521" s="120" t="s">
        <v>1346</v>
      </c>
      <c r="C521" s="120" t="s">
        <v>93</v>
      </c>
      <c r="D521" s="181">
        <v>44938</v>
      </c>
      <c r="E521" s="120">
        <v>1</v>
      </c>
      <c r="F521" s="120" t="s">
        <v>1385</v>
      </c>
      <c r="G521" s="120" t="s">
        <v>89</v>
      </c>
      <c r="H521" s="120" t="s">
        <v>312</v>
      </c>
      <c r="I521" s="119">
        <v>151.19999999999999</v>
      </c>
      <c r="J521" s="119">
        <v>0</v>
      </c>
      <c r="K521" s="119">
        <v>151.19999999999999</v>
      </c>
    </row>
    <row r="522" spans="1:11" hidden="1">
      <c r="A522" s="120">
        <v>40100000</v>
      </c>
      <c r="B522" s="120" t="s">
        <v>1149</v>
      </c>
      <c r="C522" s="120" t="s">
        <v>93</v>
      </c>
      <c r="D522" s="181">
        <v>44938</v>
      </c>
      <c r="E522" s="120">
        <v>1</v>
      </c>
      <c r="F522" s="120" t="s">
        <v>1386</v>
      </c>
      <c r="G522" s="120" t="s">
        <v>89</v>
      </c>
      <c r="H522" s="120" t="s">
        <v>1092</v>
      </c>
      <c r="I522" s="119">
        <v>75</v>
      </c>
      <c r="J522" s="119">
        <v>0</v>
      </c>
      <c r="K522" s="119">
        <v>75</v>
      </c>
    </row>
    <row r="523" spans="1:11" hidden="1">
      <c r="A523" s="120">
        <v>40100000</v>
      </c>
      <c r="B523" s="120" t="s">
        <v>1149</v>
      </c>
      <c r="C523" s="120" t="s">
        <v>93</v>
      </c>
      <c r="D523" s="181">
        <v>44938</v>
      </c>
      <c r="E523" s="120">
        <v>1</v>
      </c>
      <c r="F523" s="120" t="s">
        <v>1386</v>
      </c>
      <c r="G523" s="120" t="s">
        <v>89</v>
      </c>
      <c r="H523" s="120" t="s">
        <v>1092</v>
      </c>
      <c r="I523" s="119">
        <v>75</v>
      </c>
      <c r="J523" s="119">
        <v>0</v>
      </c>
      <c r="K523" s="119">
        <v>75</v>
      </c>
    </row>
    <row r="524" spans="1:11" hidden="1">
      <c r="A524" s="120">
        <v>40100000</v>
      </c>
      <c r="B524" s="120" t="s">
        <v>1140</v>
      </c>
      <c r="C524" s="120" t="s">
        <v>93</v>
      </c>
      <c r="D524" s="181">
        <v>44939</v>
      </c>
      <c r="E524" s="120">
        <v>1</v>
      </c>
      <c r="F524" s="120" t="s">
        <v>1387</v>
      </c>
      <c r="G524" s="120" t="s">
        <v>89</v>
      </c>
      <c r="H524" s="120" t="s">
        <v>1141</v>
      </c>
      <c r="I524" s="119">
        <v>119.43</v>
      </c>
      <c r="J524" s="119">
        <v>0</v>
      </c>
      <c r="K524" s="119">
        <v>119.43</v>
      </c>
    </row>
    <row r="525" spans="1:11" hidden="1">
      <c r="A525" s="120">
        <v>40100000</v>
      </c>
      <c r="B525" s="120" t="s">
        <v>369</v>
      </c>
      <c r="C525" s="120" t="s">
        <v>93</v>
      </c>
      <c r="D525" s="181">
        <v>44939</v>
      </c>
      <c r="E525" s="120">
        <v>1</v>
      </c>
      <c r="F525" s="120" t="s">
        <v>1388</v>
      </c>
      <c r="G525" s="120" t="s">
        <v>89</v>
      </c>
      <c r="H525" s="120" t="s">
        <v>1389</v>
      </c>
      <c r="I525" s="119">
        <v>363.98</v>
      </c>
      <c r="J525" s="119">
        <v>0</v>
      </c>
      <c r="K525" s="119">
        <v>363.98</v>
      </c>
    </row>
    <row r="526" spans="1:11" hidden="1">
      <c r="A526" s="120">
        <v>40100000</v>
      </c>
      <c r="B526" s="120" t="s">
        <v>1140</v>
      </c>
      <c r="C526" s="120" t="s">
        <v>93</v>
      </c>
      <c r="D526" s="181">
        <v>44939</v>
      </c>
      <c r="E526" s="120">
        <v>1</v>
      </c>
      <c r="F526" s="120" t="s">
        <v>1387</v>
      </c>
      <c r="G526" s="120" t="s">
        <v>89</v>
      </c>
      <c r="H526" s="120" t="s">
        <v>1141</v>
      </c>
      <c r="I526" s="119">
        <v>154.03</v>
      </c>
      <c r="J526" s="119">
        <v>0</v>
      </c>
      <c r="K526" s="119">
        <v>154.03</v>
      </c>
    </row>
    <row r="527" spans="1:11" hidden="1">
      <c r="A527" s="120">
        <v>40100000</v>
      </c>
      <c r="B527" s="120" t="s">
        <v>1149</v>
      </c>
      <c r="C527" s="120" t="s">
        <v>93</v>
      </c>
      <c r="D527" s="181">
        <v>44939</v>
      </c>
      <c r="E527" s="120">
        <v>1</v>
      </c>
      <c r="F527" s="120" t="s">
        <v>1386</v>
      </c>
      <c r="G527" s="120" t="s">
        <v>89</v>
      </c>
      <c r="H527" s="120" t="s">
        <v>1092</v>
      </c>
      <c r="I527" s="119">
        <v>75</v>
      </c>
      <c r="J527" s="119">
        <v>0</v>
      </c>
      <c r="K527" s="119">
        <v>75</v>
      </c>
    </row>
    <row r="528" spans="1:11" hidden="1">
      <c r="A528" s="120">
        <v>40100000</v>
      </c>
      <c r="B528" s="120" t="s">
        <v>1149</v>
      </c>
      <c r="C528" s="120" t="s">
        <v>93</v>
      </c>
      <c r="D528" s="181">
        <v>44939</v>
      </c>
      <c r="E528" s="120">
        <v>1</v>
      </c>
      <c r="F528" s="120" t="s">
        <v>1386</v>
      </c>
      <c r="G528" s="120" t="s">
        <v>89</v>
      </c>
      <c r="H528" s="120" t="s">
        <v>1092</v>
      </c>
      <c r="I528" s="119">
        <v>300</v>
      </c>
      <c r="J528" s="119">
        <v>0</v>
      </c>
      <c r="K528" s="119">
        <v>300</v>
      </c>
    </row>
    <row r="529" spans="1:11" hidden="1">
      <c r="A529" s="120">
        <v>40100000</v>
      </c>
      <c r="B529" s="120" t="s">
        <v>388</v>
      </c>
      <c r="C529" s="120" t="s">
        <v>93</v>
      </c>
      <c r="D529" s="181">
        <v>44942</v>
      </c>
      <c r="E529" s="120">
        <v>1</v>
      </c>
      <c r="F529" s="120" t="s">
        <v>107</v>
      </c>
      <c r="G529" s="120" t="s">
        <v>89</v>
      </c>
      <c r="H529" s="120" t="s">
        <v>1136</v>
      </c>
      <c r="I529" s="119">
        <v>1437.6</v>
      </c>
      <c r="J529" s="119">
        <v>0</v>
      </c>
      <c r="K529" s="119">
        <v>1437.6</v>
      </c>
    </row>
    <row r="530" spans="1:11" hidden="1">
      <c r="A530" s="120">
        <v>40100000</v>
      </c>
      <c r="B530" s="120" t="s">
        <v>350</v>
      </c>
      <c r="C530" s="120" t="s">
        <v>93</v>
      </c>
      <c r="D530" s="181">
        <v>44944</v>
      </c>
      <c r="E530" s="120">
        <v>1</v>
      </c>
      <c r="F530" s="120" t="s">
        <v>1349</v>
      </c>
      <c r="G530" s="120" t="s">
        <v>89</v>
      </c>
      <c r="H530" s="120" t="s">
        <v>1226</v>
      </c>
      <c r="I530" s="119">
        <v>57.6</v>
      </c>
      <c r="J530" s="119">
        <v>0</v>
      </c>
      <c r="K530" s="119">
        <v>57.6</v>
      </c>
    </row>
    <row r="531" spans="1:11" hidden="1">
      <c r="A531" s="120">
        <v>40100000</v>
      </c>
      <c r="B531" s="120" t="s">
        <v>369</v>
      </c>
      <c r="C531" s="120" t="s">
        <v>93</v>
      </c>
      <c r="D531" s="181">
        <v>44946</v>
      </c>
      <c r="E531" s="120">
        <v>1</v>
      </c>
      <c r="F531" s="120" t="s">
        <v>1388</v>
      </c>
      <c r="G531" s="120" t="s">
        <v>89</v>
      </c>
      <c r="H531" s="120" t="s">
        <v>1393</v>
      </c>
      <c r="I531" s="119">
        <v>251.77</v>
      </c>
      <c r="J531" s="119">
        <v>0</v>
      </c>
      <c r="K531" s="119">
        <v>251.77</v>
      </c>
    </row>
    <row r="532" spans="1:11" hidden="1">
      <c r="A532" s="120">
        <v>40100000</v>
      </c>
      <c r="B532" s="120" t="s">
        <v>352</v>
      </c>
      <c r="C532" s="120" t="s">
        <v>93</v>
      </c>
      <c r="D532" s="181">
        <v>44946</v>
      </c>
      <c r="E532" s="120">
        <v>1</v>
      </c>
      <c r="F532" s="120" t="s">
        <v>1391</v>
      </c>
      <c r="G532" s="120" t="s">
        <v>89</v>
      </c>
      <c r="H532" s="120" t="s">
        <v>1117</v>
      </c>
      <c r="I532" s="119">
        <v>152.62</v>
      </c>
      <c r="J532" s="119">
        <v>0</v>
      </c>
      <c r="K532" s="119">
        <v>152.62</v>
      </c>
    </row>
    <row r="533" spans="1:11" hidden="1">
      <c r="A533" s="120">
        <v>40100000</v>
      </c>
      <c r="B533" s="120" t="s">
        <v>377</v>
      </c>
      <c r="C533" s="120" t="s">
        <v>93</v>
      </c>
      <c r="D533" s="181">
        <v>44949</v>
      </c>
      <c r="E533" s="120">
        <v>1</v>
      </c>
      <c r="F533" s="120" t="s">
        <v>1381</v>
      </c>
      <c r="G533" s="120" t="s">
        <v>89</v>
      </c>
      <c r="H533" s="120" t="s">
        <v>1087</v>
      </c>
      <c r="I533" s="119">
        <v>807.37</v>
      </c>
      <c r="J533" s="119">
        <v>0</v>
      </c>
      <c r="K533" s="119">
        <v>807.37</v>
      </c>
    </row>
    <row r="534" spans="1:11" hidden="1">
      <c r="A534" s="120">
        <v>40100000</v>
      </c>
      <c r="B534" s="120" t="s">
        <v>354</v>
      </c>
      <c r="C534" s="120" t="s">
        <v>93</v>
      </c>
      <c r="D534" s="181">
        <v>44949</v>
      </c>
      <c r="E534" s="120">
        <v>1</v>
      </c>
      <c r="F534" s="120" t="s">
        <v>163</v>
      </c>
      <c r="G534" s="120" t="s">
        <v>89</v>
      </c>
      <c r="H534" s="120" t="s">
        <v>1092</v>
      </c>
      <c r="I534" s="119">
        <v>19247</v>
      </c>
      <c r="J534" s="119">
        <v>0</v>
      </c>
      <c r="K534" s="119">
        <v>19247</v>
      </c>
    </row>
    <row r="535" spans="1:11" hidden="1">
      <c r="A535" s="120">
        <v>40100000</v>
      </c>
      <c r="B535" s="120" t="s">
        <v>1095</v>
      </c>
      <c r="C535" s="120" t="s">
        <v>93</v>
      </c>
      <c r="D535" s="181">
        <v>44949</v>
      </c>
      <c r="E535" s="120">
        <v>1</v>
      </c>
      <c r="F535" s="120" t="s">
        <v>1396</v>
      </c>
      <c r="G535" s="120" t="s">
        <v>89</v>
      </c>
      <c r="H535" s="120" t="s">
        <v>1096</v>
      </c>
      <c r="I535" s="119">
        <v>14112</v>
      </c>
      <c r="J535" s="119">
        <v>0</v>
      </c>
      <c r="K535" s="119">
        <v>14112</v>
      </c>
    </row>
    <row r="536" spans="1:11" hidden="1">
      <c r="A536" s="120">
        <v>40100000</v>
      </c>
      <c r="B536" s="120" t="s">
        <v>1162</v>
      </c>
      <c r="C536" s="120" t="s">
        <v>93</v>
      </c>
      <c r="D536" s="181">
        <v>44949</v>
      </c>
      <c r="E536" s="120">
        <v>1</v>
      </c>
      <c r="F536" s="120" t="s">
        <v>1397</v>
      </c>
      <c r="G536" s="120" t="s">
        <v>89</v>
      </c>
      <c r="H536" s="120" t="s">
        <v>312</v>
      </c>
      <c r="I536" s="119">
        <v>240</v>
      </c>
      <c r="J536" s="119">
        <v>0</v>
      </c>
      <c r="K536" s="119">
        <v>240</v>
      </c>
    </row>
    <row r="537" spans="1:11" hidden="1">
      <c r="A537" s="120">
        <v>40100000</v>
      </c>
      <c r="B537" s="120" t="s">
        <v>370</v>
      </c>
      <c r="C537" s="120" t="s">
        <v>93</v>
      </c>
      <c r="D537" s="181">
        <v>44949</v>
      </c>
      <c r="E537" s="120">
        <v>1</v>
      </c>
      <c r="F537" s="120" t="s">
        <v>393</v>
      </c>
      <c r="G537" s="120" t="s">
        <v>89</v>
      </c>
      <c r="H537" s="120" t="s">
        <v>1159</v>
      </c>
      <c r="I537" s="119">
        <v>1692</v>
      </c>
      <c r="J537" s="119">
        <v>0</v>
      </c>
      <c r="K537" s="119">
        <v>1692</v>
      </c>
    </row>
    <row r="538" spans="1:11" hidden="1">
      <c r="A538" s="120">
        <v>40100000</v>
      </c>
      <c r="B538" s="120" t="s">
        <v>350</v>
      </c>
      <c r="C538" s="120" t="s">
        <v>93</v>
      </c>
      <c r="D538" s="181">
        <v>44949</v>
      </c>
      <c r="E538" s="120">
        <v>1</v>
      </c>
      <c r="F538" s="120" t="s">
        <v>1349</v>
      </c>
      <c r="G538" s="120" t="s">
        <v>89</v>
      </c>
      <c r="H538" s="120" t="s">
        <v>1351</v>
      </c>
      <c r="I538" s="119">
        <v>3315.54</v>
      </c>
      <c r="J538" s="119">
        <v>0</v>
      </c>
      <c r="K538" s="119">
        <v>3315.54</v>
      </c>
    </row>
    <row r="539" spans="1:11" hidden="1">
      <c r="A539" s="120">
        <v>40100000</v>
      </c>
      <c r="B539" s="120" t="s">
        <v>374</v>
      </c>
      <c r="C539" s="120" t="s">
        <v>93</v>
      </c>
      <c r="D539" s="181">
        <v>44949</v>
      </c>
      <c r="E539" s="120">
        <v>1</v>
      </c>
      <c r="F539" s="120" t="s">
        <v>1379</v>
      </c>
      <c r="G539" s="120" t="s">
        <v>89</v>
      </c>
      <c r="H539" s="120" t="s">
        <v>384</v>
      </c>
      <c r="I539" s="119">
        <v>2444.4</v>
      </c>
      <c r="J539" s="119">
        <v>0</v>
      </c>
      <c r="K539" s="119">
        <v>2444.4</v>
      </c>
    </row>
    <row r="540" spans="1:11" hidden="1">
      <c r="A540" s="120">
        <v>40100000</v>
      </c>
      <c r="B540" s="120" t="s">
        <v>365</v>
      </c>
      <c r="C540" s="120" t="s">
        <v>93</v>
      </c>
      <c r="D540" s="181">
        <v>44949</v>
      </c>
      <c r="E540" s="120">
        <v>1</v>
      </c>
      <c r="F540" s="120" t="s">
        <v>183</v>
      </c>
      <c r="G540" s="120" t="s">
        <v>89</v>
      </c>
      <c r="H540" s="120" t="s">
        <v>1141</v>
      </c>
      <c r="I540" s="119">
        <v>1325.6</v>
      </c>
      <c r="J540" s="119">
        <v>0</v>
      </c>
      <c r="K540" s="119">
        <v>1325.6</v>
      </c>
    </row>
    <row r="541" spans="1:11" hidden="1">
      <c r="A541" s="120">
        <v>40100000</v>
      </c>
      <c r="B541" s="120" t="s">
        <v>350</v>
      </c>
      <c r="C541" s="120" t="s">
        <v>93</v>
      </c>
      <c r="D541" s="181">
        <v>44949</v>
      </c>
      <c r="E541" s="120">
        <v>1</v>
      </c>
      <c r="F541" s="120" t="s">
        <v>1349</v>
      </c>
      <c r="G541" s="120" t="s">
        <v>89</v>
      </c>
      <c r="H541" s="120" t="s">
        <v>1221</v>
      </c>
      <c r="I541" s="119">
        <v>202.55</v>
      </c>
      <c r="J541" s="119">
        <v>0</v>
      </c>
      <c r="K541" s="119">
        <v>202.55</v>
      </c>
    </row>
    <row r="542" spans="1:11" hidden="1">
      <c r="A542" s="120">
        <v>40100000</v>
      </c>
      <c r="B542" s="120" t="s">
        <v>1140</v>
      </c>
      <c r="C542" s="120" t="s">
        <v>93</v>
      </c>
      <c r="D542" s="181">
        <v>44952</v>
      </c>
      <c r="E542" s="120">
        <v>1</v>
      </c>
      <c r="F542" s="120" t="s">
        <v>1387</v>
      </c>
      <c r="G542" s="120" t="s">
        <v>89</v>
      </c>
      <c r="H542" s="120" t="s">
        <v>1141</v>
      </c>
      <c r="I542" s="119">
        <v>69.98</v>
      </c>
      <c r="J542" s="119">
        <v>0</v>
      </c>
      <c r="K542" s="119">
        <v>69.98</v>
      </c>
    </row>
    <row r="543" spans="1:11" hidden="1">
      <c r="A543" s="120">
        <v>40100000</v>
      </c>
      <c r="B543" s="120" t="s">
        <v>1140</v>
      </c>
      <c r="C543" s="120" t="s">
        <v>93</v>
      </c>
      <c r="D543" s="181">
        <v>44952</v>
      </c>
      <c r="E543" s="120">
        <v>1</v>
      </c>
      <c r="F543" s="120" t="s">
        <v>1387</v>
      </c>
      <c r="G543" s="120" t="s">
        <v>89</v>
      </c>
      <c r="H543" s="120" t="s">
        <v>1141</v>
      </c>
      <c r="I543" s="119">
        <v>15.97</v>
      </c>
      <c r="J543" s="119">
        <v>0</v>
      </c>
      <c r="K543" s="119">
        <v>15.97</v>
      </c>
    </row>
    <row r="544" spans="1:11" hidden="1">
      <c r="A544" s="120">
        <v>40100000</v>
      </c>
      <c r="B544" s="120" t="s">
        <v>1140</v>
      </c>
      <c r="C544" s="120" t="s">
        <v>93</v>
      </c>
      <c r="D544" s="181">
        <v>44952</v>
      </c>
      <c r="E544" s="120">
        <v>1</v>
      </c>
      <c r="F544" s="120" t="s">
        <v>1387</v>
      </c>
      <c r="G544" s="120" t="s">
        <v>89</v>
      </c>
      <c r="H544" s="120" t="s">
        <v>1141</v>
      </c>
      <c r="I544" s="119">
        <v>34.880000000000003</v>
      </c>
      <c r="J544" s="119">
        <v>0</v>
      </c>
      <c r="K544" s="119">
        <v>34.880000000000003</v>
      </c>
    </row>
    <row r="545" spans="1:11" hidden="1">
      <c r="A545" s="120">
        <v>40100000</v>
      </c>
      <c r="B545" s="120" t="s">
        <v>1140</v>
      </c>
      <c r="C545" s="120" t="s">
        <v>93</v>
      </c>
      <c r="D545" s="181">
        <v>44952</v>
      </c>
      <c r="E545" s="120">
        <v>1</v>
      </c>
      <c r="F545" s="120" t="s">
        <v>1387</v>
      </c>
      <c r="G545" s="120" t="s">
        <v>89</v>
      </c>
      <c r="H545" s="120" t="s">
        <v>1141</v>
      </c>
      <c r="I545" s="119">
        <v>94.84</v>
      </c>
      <c r="J545" s="119">
        <v>0</v>
      </c>
      <c r="K545" s="119">
        <v>94.84</v>
      </c>
    </row>
    <row r="546" spans="1:11" hidden="1">
      <c r="A546" s="120">
        <v>40100000</v>
      </c>
      <c r="B546" s="120" t="s">
        <v>365</v>
      </c>
      <c r="C546" s="120" t="s">
        <v>93</v>
      </c>
      <c r="D546" s="181">
        <v>44956</v>
      </c>
      <c r="E546" s="120">
        <v>1</v>
      </c>
      <c r="F546" s="120" t="s">
        <v>183</v>
      </c>
      <c r="G546" s="120" t="s">
        <v>89</v>
      </c>
      <c r="H546" s="120" t="s">
        <v>1141</v>
      </c>
      <c r="I546" s="119">
        <v>68.8</v>
      </c>
      <c r="J546" s="119">
        <v>0</v>
      </c>
      <c r="K546" s="119">
        <v>68.8</v>
      </c>
    </row>
    <row r="547" spans="1:11" hidden="1">
      <c r="A547" s="120">
        <v>40100000</v>
      </c>
      <c r="B547" s="120" t="s">
        <v>372</v>
      </c>
      <c r="C547" s="120" t="s">
        <v>93</v>
      </c>
      <c r="D547" s="181">
        <v>44956</v>
      </c>
      <c r="E547" s="120">
        <v>1</v>
      </c>
      <c r="F547" s="120" t="s">
        <v>126</v>
      </c>
      <c r="G547" s="120" t="s">
        <v>89</v>
      </c>
      <c r="H547" s="120" t="s">
        <v>1221</v>
      </c>
      <c r="I547" s="119">
        <v>1284.9100000000001</v>
      </c>
      <c r="J547" s="119">
        <v>0</v>
      </c>
      <c r="K547" s="119">
        <v>1284.9100000000001</v>
      </c>
    </row>
    <row r="548" spans="1:11" hidden="1">
      <c r="A548" s="120">
        <v>40100000</v>
      </c>
      <c r="B548" s="120" t="s">
        <v>1091</v>
      </c>
      <c r="C548" s="120" t="s">
        <v>93</v>
      </c>
      <c r="D548" s="181">
        <v>44956</v>
      </c>
      <c r="E548" s="120">
        <v>1</v>
      </c>
      <c r="F548" s="120" t="s">
        <v>1384</v>
      </c>
      <c r="G548" s="120" t="s">
        <v>89</v>
      </c>
      <c r="H548" s="120" t="s">
        <v>1113</v>
      </c>
      <c r="I548" s="119">
        <v>164.4</v>
      </c>
      <c r="J548" s="119">
        <v>0</v>
      </c>
      <c r="K548" s="119">
        <v>164.4</v>
      </c>
    </row>
    <row r="549" spans="1:11" hidden="1">
      <c r="A549" s="120">
        <v>40100000</v>
      </c>
      <c r="B549" s="120" t="s">
        <v>353</v>
      </c>
      <c r="C549" s="120" t="s">
        <v>93</v>
      </c>
      <c r="D549" s="181">
        <v>44957</v>
      </c>
      <c r="E549" s="120">
        <v>1</v>
      </c>
      <c r="F549" s="120" t="s">
        <v>1434</v>
      </c>
      <c r="G549" s="120" t="s">
        <v>89</v>
      </c>
      <c r="H549" s="120" t="s">
        <v>371</v>
      </c>
      <c r="I549" s="119">
        <v>419.8</v>
      </c>
      <c r="J549" s="119">
        <v>0</v>
      </c>
      <c r="K549" s="119">
        <v>419.8</v>
      </c>
    </row>
    <row r="550" spans="1:11" hidden="1">
      <c r="A550" s="120">
        <v>40100000</v>
      </c>
      <c r="B550" s="120" t="s">
        <v>369</v>
      </c>
      <c r="C550" s="120" t="s">
        <v>93</v>
      </c>
      <c r="D550" s="181">
        <v>44957</v>
      </c>
      <c r="E550" s="120">
        <v>1</v>
      </c>
      <c r="F550" s="120" t="s">
        <v>1435</v>
      </c>
      <c r="G550" s="120" t="s">
        <v>89</v>
      </c>
      <c r="H550" s="120" t="s">
        <v>1148</v>
      </c>
      <c r="I550" s="119">
        <v>415.95</v>
      </c>
      <c r="J550" s="119">
        <v>0</v>
      </c>
      <c r="K550" s="119">
        <v>415.95</v>
      </c>
    </row>
    <row r="551" spans="1:11" hidden="1">
      <c r="A551" s="120">
        <v>40100000</v>
      </c>
      <c r="B551" s="120" t="s">
        <v>1130</v>
      </c>
      <c r="C551" s="120" t="s">
        <v>93</v>
      </c>
      <c r="D551" s="181">
        <v>44958</v>
      </c>
      <c r="E551" s="120">
        <v>2</v>
      </c>
      <c r="F551" s="120" t="s">
        <v>1437</v>
      </c>
      <c r="G551" s="120" t="s">
        <v>89</v>
      </c>
      <c r="H551" s="120" t="s">
        <v>1083</v>
      </c>
      <c r="I551" s="119">
        <v>102327.03999999999</v>
      </c>
      <c r="J551" s="119">
        <v>0</v>
      </c>
      <c r="K551" s="119">
        <v>102327.03999999999</v>
      </c>
    </row>
    <row r="552" spans="1:11" hidden="1">
      <c r="A552" s="120">
        <v>40100000</v>
      </c>
      <c r="B552" s="120" t="s">
        <v>1204</v>
      </c>
      <c r="C552" s="120" t="s">
        <v>93</v>
      </c>
      <c r="D552" s="181">
        <v>44958</v>
      </c>
      <c r="E552" s="120">
        <v>2</v>
      </c>
      <c r="F552" s="120" t="s">
        <v>1438</v>
      </c>
      <c r="G552" s="120" t="s">
        <v>89</v>
      </c>
      <c r="H552" s="120" t="s">
        <v>371</v>
      </c>
      <c r="I552" s="119">
        <v>3200</v>
      </c>
      <c r="J552" s="119">
        <v>0</v>
      </c>
      <c r="K552" s="119">
        <v>3200</v>
      </c>
    </row>
    <row r="553" spans="1:11" hidden="1">
      <c r="A553" s="120">
        <v>40100000</v>
      </c>
      <c r="B553" s="120" t="s">
        <v>1140</v>
      </c>
      <c r="C553" s="120" t="s">
        <v>93</v>
      </c>
      <c r="D553" s="181">
        <v>44959</v>
      </c>
      <c r="E553" s="120">
        <v>2</v>
      </c>
      <c r="F553" s="120" t="s">
        <v>1357</v>
      </c>
      <c r="G553" s="120" t="s">
        <v>89</v>
      </c>
      <c r="H553" s="120" t="s">
        <v>1184</v>
      </c>
      <c r="I553" s="119">
        <v>31.97</v>
      </c>
      <c r="J553" s="119">
        <v>0</v>
      </c>
      <c r="K553" s="119">
        <v>31.97</v>
      </c>
    </row>
    <row r="554" spans="1:11" hidden="1">
      <c r="A554" s="120">
        <v>40100000</v>
      </c>
      <c r="B554" s="120" t="s">
        <v>1140</v>
      </c>
      <c r="C554" s="120" t="s">
        <v>93</v>
      </c>
      <c r="D554" s="181">
        <v>44959</v>
      </c>
      <c r="E554" s="120">
        <v>2</v>
      </c>
      <c r="F554" s="120" t="s">
        <v>970</v>
      </c>
      <c r="G554" s="120" t="s">
        <v>89</v>
      </c>
      <c r="H554" s="120" t="s">
        <v>1092</v>
      </c>
      <c r="I554" s="119">
        <v>14.71</v>
      </c>
      <c r="J554" s="119">
        <v>0</v>
      </c>
      <c r="K554" s="119">
        <v>14.71</v>
      </c>
    </row>
    <row r="555" spans="1:11" hidden="1">
      <c r="A555" s="120">
        <v>40100000</v>
      </c>
      <c r="B555" s="120" t="s">
        <v>1140</v>
      </c>
      <c r="C555" s="120" t="s">
        <v>93</v>
      </c>
      <c r="D555" s="181">
        <v>44960</v>
      </c>
      <c r="E555" s="120">
        <v>2</v>
      </c>
      <c r="F555" s="120" t="s">
        <v>970</v>
      </c>
      <c r="G555" s="120" t="s">
        <v>89</v>
      </c>
      <c r="H555" s="120" t="s">
        <v>1092</v>
      </c>
      <c r="I555" s="119">
        <v>15.76</v>
      </c>
      <c r="J555" s="119">
        <v>0</v>
      </c>
      <c r="K555" s="119">
        <v>15.76</v>
      </c>
    </row>
    <row r="556" spans="1:11" hidden="1">
      <c r="A556" s="120">
        <v>40100000</v>
      </c>
      <c r="B556" s="120" t="s">
        <v>350</v>
      </c>
      <c r="C556" s="120" t="s">
        <v>93</v>
      </c>
      <c r="D556" s="181">
        <v>44960</v>
      </c>
      <c r="E556" s="120">
        <v>2</v>
      </c>
      <c r="F556" s="120" t="s">
        <v>1440</v>
      </c>
      <c r="G556" s="120" t="s">
        <v>89</v>
      </c>
      <c r="H556" s="120" t="s">
        <v>1114</v>
      </c>
      <c r="I556" s="119">
        <v>432</v>
      </c>
      <c r="J556" s="119">
        <v>0</v>
      </c>
      <c r="K556" s="119">
        <v>432</v>
      </c>
    </row>
    <row r="557" spans="1:11" hidden="1">
      <c r="A557" s="120">
        <v>40100000</v>
      </c>
      <c r="B557" s="120" t="s">
        <v>373</v>
      </c>
      <c r="C557" s="120" t="s">
        <v>93</v>
      </c>
      <c r="D557" s="181">
        <v>44963</v>
      </c>
      <c r="E557" s="120">
        <v>2</v>
      </c>
      <c r="F557" s="120" t="s">
        <v>1463</v>
      </c>
      <c r="G557" s="120" t="s">
        <v>89</v>
      </c>
      <c r="H557" s="120" t="s">
        <v>1371</v>
      </c>
      <c r="I557" s="119">
        <v>3005.16</v>
      </c>
      <c r="J557" s="119">
        <v>0</v>
      </c>
      <c r="K557" s="119">
        <v>3005.16</v>
      </c>
    </row>
    <row r="558" spans="1:11" hidden="1">
      <c r="A558" s="120">
        <v>40100000</v>
      </c>
      <c r="B558" s="120" t="s">
        <v>376</v>
      </c>
      <c r="C558" s="120" t="s">
        <v>93</v>
      </c>
      <c r="D558" s="181">
        <v>44963</v>
      </c>
      <c r="E558" s="120">
        <v>2</v>
      </c>
      <c r="F558" s="120" t="s">
        <v>144</v>
      </c>
      <c r="G558" s="120" t="s">
        <v>89</v>
      </c>
      <c r="H558" s="120" t="s">
        <v>1110</v>
      </c>
      <c r="I558" s="119">
        <v>1415.39</v>
      </c>
      <c r="J558" s="119">
        <v>0</v>
      </c>
      <c r="K558" s="119">
        <v>1415.39</v>
      </c>
    </row>
    <row r="559" spans="1:11" hidden="1">
      <c r="A559" s="120">
        <v>40100000</v>
      </c>
      <c r="B559" s="120" t="s">
        <v>391</v>
      </c>
      <c r="C559" s="120" t="s">
        <v>93</v>
      </c>
      <c r="D559" s="181">
        <v>44964</v>
      </c>
      <c r="E559" s="120">
        <v>1</v>
      </c>
      <c r="F559" s="120" t="s">
        <v>1360</v>
      </c>
      <c r="G559" s="120" t="s">
        <v>89</v>
      </c>
      <c r="H559" s="120" t="s">
        <v>1087</v>
      </c>
      <c r="I559" s="119">
        <v>6228</v>
      </c>
      <c r="J559" s="119">
        <v>0</v>
      </c>
      <c r="K559" s="119">
        <v>6228</v>
      </c>
    </row>
    <row r="560" spans="1:11" hidden="1">
      <c r="A560" s="120">
        <v>40100000</v>
      </c>
      <c r="B560" s="120" t="s">
        <v>1091</v>
      </c>
      <c r="C560" s="120" t="s">
        <v>93</v>
      </c>
      <c r="D560" s="181">
        <v>44966</v>
      </c>
      <c r="E560" s="120">
        <v>1</v>
      </c>
      <c r="F560" s="120" t="s">
        <v>1384</v>
      </c>
      <c r="G560" s="120" t="s">
        <v>89</v>
      </c>
      <c r="H560" s="120" t="s">
        <v>1231</v>
      </c>
      <c r="I560" s="119">
        <v>192</v>
      </c>
      <c r="J560" s="119">
        <v>0</v>
      </c>
      <c r="K560" s="119">
        <v>192</v>
      </c>
    </row>
    <row r="561" spans="1:11" hidden="1">
      <c r="A561" s="120">
        <v>40100000</v>
      </c>
      <c r="B561" s="120" t="s">
        <v>1091</v>
      </c>
      <c r="C561" s="120" t="s">
        <v>93</v>
      </c>
      <c r="D561" s="181">
        <v>44966</v>
      </c>
      <c r="E561" s="120">
        <v>1</v>
      </c>
      <c r="F561" s="120" t="s">
        <v>1384</v>
      </c>
      <c r="G561" s="120" t="s">
        <v>89</v>
      </c>
      <c r="H561" s="120" t="s">
        <v>1231</v>
      </c>
      <c r="I561" s="119">
        <v>360</v>
      </c>
      <c r="J561" s="119">
        <v>0</v>
      </c>
      <c r="K561" s="119">
        <v>360</v>
      </c>
    </row>
    <row r="562" spans="1:11" hidden="1">
      <c r="A562" s="120">
        <v>40100000</v>
      </c>
      <c r="B562" s="120" t="s">
        <v>367</v>
      </c>
      <c r="C562" s="120" t="s">
        <v>93</v>
      </c>
      <c r="D562" s="181">
        <v>44967</v>
      </c>
      <c r="E562" s="120">
        <v>1</v>
      </c>
      <c r="F562" s="120" t="s">
        <v>116</v>
      </c>
      <c r="G562" s="120" t="s">
        <v>89</v>
      </c>
      <c r="H562" s="120" t="s">
        <v>1110</v>
      </c>
      <c r="I562" s="119">
        <v>4160.9799999999996</v>
      </c>
      <c r="J562" s="119">
        <v>0</v>
      </c>
      <c r="K562" s="119">
        <v>4160.9799999999996</v>
      </c>
    </row>
    <row r="563" spans="1:11" hidden="1">
      <c r="A563" s="120">
        <v>40100000</v>
      </c>
      <c r="B563" s="120" t="s">
        <v>360</v>
      </c>
      <c r="C563" s="120" t="s">
        <v>93</v>
      </c>
      <c r="D563" s="181">
        <v>44967</v>
      </c>
      <c r="E563" s="120">
        <v>1</v>
      </c>
      <c r="F563" s="120" t="s">
        <v>1466</v>
      </c>
      <c r="G563" s="120" t="s">
        <v>89</v>
      </c>
      <c r="H563" s="120" t="s">
        <v>371</v>
      </c>
      <c r="I563" s="119">
        <v>84</v>
      </c>
      <c r="J563" s="119">
        <v>0</v>
      </c>
      <c r="K563" s="119">
        <v>84</v>
      </c>
    </row>
    <row r="564" spans="1:11" hidden="1">
      <c r="A564" s="120">
        <v>40100000</v>
      </c>
      <c r="B564" s="120" t="s">
        <v>360</v>
      </c>
      <c r="C564" s="120" t="s">
        <v>93</v>
      </c>
      <c r="D564" s="181">
        <v>44967</v>
      </c>
      <c r="E564" s="120">
        <v>1</v>
      </c>
      <c r="F564" s="120" t="s">
        <v>1466</v>
      </c>
      <c r="G564" s="120" t="s">
        <v>89</v>
      </c>
      <c r="H564" s="120" t="s">
        <v>371</v>
      </c>
      <c r="I564" s="119">
        <v>84</v>
      </c>
      <c r="J564" s="119">
        <v>0</v>
      </c>
      <c r="K564" s="119">
        <v>84</v>
      </c>
    </row>
    <row r="565" spans="1:11" hidden="1">
      <c r="A565" s="120">
        <v>40100000</v>
      </c>
      <c r="B565" s="120" t="s">
        <v>360</v>
      </c>
      <c r="C565" s="120" t="s">
        <v>93</v>
      </c>
      <c r="D565" s="181">
        <v>44967</v>
      </c>
      <c r="E565" s="120">
        <v>1</v>
      </c>
      <c r="F565" s="120" t="s">
        <v>1466</v>
      </c>
      <c r="G565" s="120" t="s">
        <v>89</v>
      </c>
      <c r="H565" s="120" t="s">
        <v>371</v>
      </c>
      <c r="I565" s="119">
        <v>336</v>
      </c>
      <c r="J565" s="119">
        <v>0</v>
      </c>
      <c r="K565" s="119">
        <v>336</v>
      </c>
    </row>
    <row r="566" spans="1:11" hidden="1">
      <c r="A566" s="120">
        <v>40100000</v>
      </c>
      <c r="B566" s="120" t="s">
        <v>369</v>
      </c>
      <c r="C566" s="120" t="s">
        <v>93</v>
      </c>
      <c r="D566" s="181">
        <v>44967</v>
      </c>
      <c r="E566" s="120">
        <v>1</v>
      </c>
      <c r="F566" s="120" t="s">
        <v>1388</v>
      </c>
      <c r="G566" s="120" t="s">
        <v>89</v>
      </c>
      <c r="H566" s="120" t="s">
        <v>1195</v>
      </c>
      <c r="I566" s="119">
        <v>205.75</v>
      </c>
      <c r="J566" s="119">
        <v>0</v>
      </c>
      <c r="K566" s="119">
        <v>205.75</v>
      </c>
    </row>
    <row r="567" spans="1:11" hidden="1">
      <c r="A567" s="120">
        <v>40100000</v>
      </c>
      <c r="B567" s="120" t="s">
        <v>360</v>
      </c>
      <c r="C567" s="120" t="s">
        <v>93</v>
      </c>
      <c r="D567" s="181">
        <v>44967</v>
      </c>
      <c r="E567" s="120">
        <v>1</v>
      </c>
      <c r="F567" s="120" t="s">
        <v>1466</v>
      </c>
      <c r="G567" s="120" t="s">
        <v>89</v>
      </c>
      <c r="H567" s="120" t="s">
        <v>371</v>
      </c>
      <c r="I567" s="119">
        <v>84</v>
      </c>
      <c r="J567" s="119">
        <v>0</v>
      </c>
      <c r="K567" s="119">
        <v>84</v>
      </c>
    </row>
    <row r="568" spans="1:11" hidden="1">
      <c r="A568" s="120">
        <v>40100000</v>
      </c>
      <c r="B568" s="120" t="s">
        <v>360</v>
      </c>
      <c r="C568" s="120" t="s">
        <v>93</v>
      </c>
      <c r="D568" s="181">
        <v>44967</v>
      </c>
      <c r="E568" s="120">
        <v>1</v>
      </c>
      <c r="F568" s="120" t="s">
        <v>1466</v>
      </c>
      <c r="G568" s="120" t="s">
        <v>89</v>
      </c>
      <c r="H568" s="120" t="s">
        <v>371</v>
      </c>
      <c r="I568" s="119">
        <v>84</v>
      </c>
      <c r="J568" s="119">
        <v>0</v>
      </c>
      <c r="K568" s="119">
        <v>84</v>
      </c>
    </row>
    <row r="569" spans="1:11" hidden="1">
      <c r="A569" s="120">
        <v>40100000</v>
      </c>
      <c r="B569" s="120" t="s">
        <v>1177</v>
      </c>
      <c r="C569" s="120" t="s">
        <v>93</v>
      </c>
      <c r="D569" s="181">
        <v>44970</v>
      </c>
      <c r="E569" s="120">
        <v>1</v>
      </c>
      <c r="F569" s="120" t="s">
        <v>1470</v>
      </c>
      <c r="G569" s="120" t="s">
        <v>89</v>
      </c>
      <c r="H569" s="120" t="s">
        <v>351</v>
      </c>
      <c r="I569" s="119">
        <v>9816</v>
      </c>
      <c r="J569" s="119">
        <v>0</v>
      </c>
      <c r="K569" s="119">
        <v>9816</v>
      </c>
    </row>
    <row r="570" spans="1:11" hidden="1">
      <c r="A570" s="120">
        <v>40100000</v>
      </c>
      <c r="B570" s="120" t="s">
        <v>1140</v>
      </c>
      <c r="C570" s="120" t="s">
        <v>93</v>
      </c>
      <c r="D570" s="181">
        <v>44970</v>
      </c>
      <c r="E570" s="120">
        <v>1</v>
      </c>
      <c r="F570" s="120" t="s">
        <v>1357</v>
      </c>
      <c r="G570" s="120" t="s">
        <v>89</v>
      </c>
      <c r="H570" s="120" t="s">
        <v>1231</v>
      </c>
      <c r="I570" s="119">
        <v>27.9</v>
      </c>
      <c r="J570" s="119">
        <v>0</v>
      </c>
      <c r="K570" s="119">
        <v>27.9</v>
      </c>
    </row>
    <row r="571" spans="1:11" hidden="1">
      <c r="A571" s="120">
        <v>40100000</v>
      </c>
      <c r="B571" s="120" t="s">
        <v>1181</v>
      </c>
      <c r="C571" s="120" t="s">
        <v>93</v>
      </c>
      <c r="D571" s="181">
        <v>44970</v>
      </c>
      <c r="E571" s="120">
        <v>1</v>
      </c>
      <c r="F571" s="120" t="s">
        <v>1467</v>
      </c>
      <c r="G571" s="120" t="s">
        <v>89</v>
      </c>
      <c r="H571" s="120" t="s">
        <v>371</v>
      </c>
      <c r="I571" s="119">
        <v>21784</v>
      </c>
      <c r="J571" s="119">
        <v>0</v>
      </c>
      <c r="K571" s="119">
        <v>21784</v>
      </c>
    </row>
    <row r="572" spans="1:11" hidden="1">
      <c r="A572" s="120">
        <v>40100000</v>
      </c>
      <c r="B572" s="120" t="s">
        <v>388</v>
      </c>
      <c r="C572" s="120" t="s">
        <v>93</v>
      </c>
      <c r="D572" s="181">
        <v>44970</v>
      </c>
      <c r="E572" s="120">
        <v>1</v>
      </c>
      <c r="F572" s="120" t="s">
        <v>1469</v>
      </c>
      <c r="G572" s="120" t="s">
        <v>89</v>
      </c>
      <c r="H572" s="120" t="s">
        <v>1237</v>
      </c>
      <c r="I572" s="119">
        <v>3137</v>
      </c>
      <c r="J572" s="119">
        <v>0</v>
      </c>
      <c r="K572" s="119">
        <v>3137</v>
      </c>
    </row>
    <row r="573" spans="1:11" hidden="1">
      <c r="A573" s="120">
        <v>40100000</v>
      </c>
      <c r="B573" s="120" t="s">
        <v>1154</v>
      </c>
      <c r="C573" s="120" t="s">
        <v>93</v>
      </c>
      <c r="D573" s="181">
        <v>44970</v>
      </c>
      <c r="E573" s="120">
        <v>1</v>
      </c>
      <c r="F573" s="120" t="s">
        <v>1472</v>
      </c>
      <c r="G573" s="120" t="s">
        <v>89</v>
      </c>
      <c r="H573" s="120" t="s">
        <v>384</v>
      </c>
      <c r="I573" s="119">
        <v>267.23</v>
      </c>
      <c r="J573" s="119">
        <v>0</v>
      </c>
      <c r="K573" s="119">
        <v>267.23</v>
      </c>
    </row>
    <row r="574" spans="1:11" hidden="1">
      <c r="A574" s="120">
        <v>40100000</v>
      </c>
      <c r="B574" s="120" t="s">
        <v>388</v>
      </c>
      <c r="C574" s="120" t="s">
        <v>93</v>
      </c>
      <c r="D574" s="181">
        <v>44970</v>
      </c>
      <c r="E574" s="120">
        <v>1</v>
      </c>
      <c r="F574" s="120" t="s">
        <v>1469</v>
      </c>
      <c r="G574" s="120" t="s">
        <v>89</v>
      </c>
      <c r="H574" s="120" t="s">
        <v>1237</v>
      </c>
      <c r="I574" s="119">
        <v>7457.96</v>
      </c>
      <c r="J574" s="119">
        <v>0</v>
      </c>
      <c r="K574" s="119">
        <v>7457.96</v>
      </c>
    </row>
    <row r="575" spans="1:11" hidden="1">
      <c r="A575" s="120">
        <v>40100000</v>
      </c>
      <c r="B575" s="120" t="s">
        <v>1140</v>
      </c>
      <c r="C575" s="120" t="s">
        <v>93</v>
      </c>
      <c r="D575" s="181">
        <v>44971</v>
      </c>
      <c r="E575" s="120">
        <v>1</v>
      </c>
      <c r="F575" s="120" t="s">
        <v>1357</v>
      </c>
      <c r="G575" s="120" t="s">
        <v>89</v>
      </c>
      <c r="H575" s="120" t="s">
        <v>1231</v>
      </c>
      <c r="I575" s="119">
        <v>23.1</v>
      </c>
      <c r="J575" s="119">
        <v>0</v>
      </c>
      <c r="K575" s="119">
        <v>23.1</v>
      </c>
    </row>
    <row r="576" spans="1:11" hidden="1">
      <c r="A576" s="120">
        <v>40100000</v>
      </c>
      <c r="B576" s="120" t="s">
        <v>1140</v>
      </c>
      <c r="C576" s="120" t="s">
        <v>93</v>
      </c>
      <c r="D576" s="181">
        <v>44971</v>
      </c>
      <c r="E576" s="120">
        <v>1</v>
      </c>
      <c r="F576" s="120" t="s">
        <v>1357</v>
      </c>
      <c r="G576" s="120" t="s">
        <v>89</v>
      </c>
      <c r="H576" s="120" t="s">
        <v>1231</v>
      </c>
      <c r="I576" s="119">
        <v>71.56</v>
      </c>
      <c r="J576" s="119">
        <v>0</v>
      </c>
      <c r="K576" s="119">
        <v>71.56</v>
      </c>
    </row>
    <row r="577" spans="1:11" hidden="1">
      <c r="A577" s="120">
        <v>40100000</v>
      </c>
      <c r="B577" s="120" t="s">
        <v>1140</v>
      </c>
      <c r="C577" s="120" t="s">
        <v>93</v>
      </c>
      <c r="D577" s="181">
        <v>44971</v>
      </c>
      <c r="E577" s="120">
        <v>1</v>
      </c>
      <c r="F577" s="120" t="s">
        <v>1357</v>
      </c>
      <c r="G577" s="120" t="s">
        <v>89</v>
      </c>
      <c r="H577" s="120" t="s">
        <v>1113</v>
      </c>
      <c r="I577" s="119">
        <v>89.22</v>
      </c>
      <c r="J577" s="119">
        <v>0</v>
      </c>
      <c r="K577" s="119">
        <v>89.22</v>
      </c>
    </row>
    <row r="578" spans="1:11" hidden="1">
      <c r="A578" s="120">
        <v>40100000</v>
      </c>
      <c r="B578" s="120" t="s">
        <v>369</v>
      </c>
      <c r="C578" s="120" t="s">
        <v>93</v>
      </c>
      <c r="D578" s="181">
        <v>44974</v>
      </c>
      <c r="E578" s="120">
        <v>1</v>
      </c>
      <c r="F578" s="120" t="s">
        <v>1388</v>
      </c>
      <c r="G578" s="120" t="s">
        <v>89</v>
      </c>
      <c r="H578" s="120" t="s">
        <v>1158</v>
      </c>
      <c r="I578" s="119">
        <v>502.94</v>
      </c>
      <c r="J578" s="119">
        <v>0</v>
      </c>
      <c r="K578" s="119">
        <v>502.94</v>
      </c>
    </row>
    <row r="579" spans="1:11" hidden="1">
      <c r="A579" s="120">
        <v>40100000</v>
      </c>
      <c r="B579" s="120" t="s">
        <v>352</v>
      </c>
      <c r="C579" s="120" t="s">
        <v>93</v>
      </c>
      <c r="D579" s="181">
        <v>44977</v>
      </c>
      <c r="E579" s="120">
        <v>1</v>
      </c>
      <c r="F579" s="120" t="s">
        <v>1391</v>
      </c>
      <c r="G579" s="120" t="s">
        <v>89</v>
      </c>
      <c r="H579" s="120" t="s">
        <v>1359</v>
      </c>
      <c r="I579" s="119">
        <v>137.41999999999999</v>
      </c>
      <c r="J579" s="119">
        <v>0</v>
      </c>
      <c r="K579" s="119">
        <v>137.41999999999999</v>
      </c>
    </row>
    <row r="580" spans="1:11" hidden="1">
      <c r="A580" s="120">
        <v>40100000</v>
      </c>
      <c r="B580" s="120" t="s">
        <v>350</v>
      </c>
      <c r="C580" s="120" t="s">
        <v>93</v>
      </c>
      <c r="D580" s="181">
        <v>44977</v>
      </c>
      <c r="E580" s="120">
        <v>1</v>
      </c>
      <c r="F580" s="120" t="s">
        <v>1475</v>
      </c>
      <c r="G580" s="120" t="s">
        <v>89</v>
      </c>
      <c r="H580" s="120" t="s">
        <v>1226</v>
      </c>
      <c r="I580" s="119">
        <v>57.6</v>
      </c>
      <c r="J580" s="119">
        <v>0</v>
      </c>
      <c r="K580" s="119">
        <v>57.6</v>
      </c>
    </row>
    <row r="581" spans="1:11" hidden="1">
      <c r="A581" s="120">
        <v>40100000</v>
      </c>
      <c r="B581" s="120" t="s">
        <v>388</v>
      </c>
      <c r="C581" s="120" t="s">
        <v>93</v>
      </c>
      <c r="D581" s="181">
        <v>44977</v>
      </c>
      <c r="E581" s="120">
        <v>1</v>
      </c>
      <c r="F581" s="120" t="s">
        <v>1469</v>
      </c>
      <c r="G581" s="120" t="s">
        <v>89</v>
      </c>
      <c r="H581" s="120" t="s">
        <v>1630</v>
      </c>
      <c r="I581" s="119">
        <v>1437.6</v>
      </c>
      <c r="J581" s="119">
        <v>0</v>
      </c>
      <c r="K581" s="119">
        <v>1437.6</v>
      </c>
    </row>
    <row r="582" spans="1:11" hidden="1">
      <c r="A582" s="120">
        <v>40100000</v>
      </c>
      <c r="B582" s="120" t="s">
        <v>400</v>
      </c>
      <c r="C582" s="120" t="s">
        <v>93</v>
      </c>
      <c r="D582" s="181">
        <v>44978</v>
      </c>
      <c r="E582" s="120">
        <v>1</v>
      </c>
      <c r="F582" s="120" t="s">
        <v>651</v>
      </c>
      <c r="G582" s="120" t="s">
        <v>89</v>
      </c>
      <c r="H582" s="120" t="s">
        <v>384</v>
      </c>
      <c r="I582" s="119">
        <v>7560</v>
      </c>
      <c r="J582" s="119">
        <v>0</v>
      </c>
      <c r="K582" s="119">
        <v>7560</v>
      </c>
    </row>
    <row r="583" spans="1:11" hidden="1">
      <c r="A583" s="120">
        <v>40100000</v>
      </c>
      <c r="B583" s="120" t="s">
        <v>354</v>
      </c>
      <c r="C583" s="120" t="s">
        <v>93</v>
      </c>
      <c r="D583" s="181">
        <v>44978</v>
      </c>
      <c r="E583" s="120">
        <v>1</v>
      </c>
      <c r="F583" s="120" t="s">
        <v>163</v>
      </c>
      <c r="G583" s="120" t="s">
        <v>89</v>
      </c>
      <c r="H583" s="120" t="s">
        <v>1184</v>
      </c>
      <c r="I583" s="119">
        <v>18449</v>
      </c>
      <c r="J583" s="119">
        <v>0</v>
      </c>
      <c r="K583" s="119">
        <v>18449</v>
      </c>
    </row>
    <row r="584" spans="1:11" hidden="1">
      <c r="A584" s="120">
        <v>40100000</v>
      </c>
      <c r="B584" s="120" t="s">
        <v>378</v>
      </c>
      <c r="C584" s="120" t="s">
        <v>93</v>
      </c>
      <c r="D584" s="181">
        <v>44978</v>
      </c>
      <c r="E584" s="120">
        <v>1</v>
      </c>
      <c r="F584" s="120" t="s">
        <v>165</v>
      </c>
      <c r="G584" s="120" t="s">
        <v>89</v>
      </c>
      <c r="H584" s="120" t="s">
        <v>1092</v>
      </c>
      <c r="I584" s="119">
        <v>16872</v>
      </c>
      <c r="J584" s="119">
        <v>0</v>
      </c>
      <c r="K584" s="119">
        <v>16872</v>
      </c>
    </row>
    <row r="585" spans="1:11" hidden="1">
      <c r="A585" s="120">
        <v>40100000</v>
      </c>
      <c r="B585" s="120" t="s">
        <v>1181</v>
      </c>
      <c r="C585" s="120" t="s">
        <v>93</v>
      </c>
      <c r="D585" s="181">
        <v>44978</v>
      </c>
      <c r="E585" s="120">
        <v>1</v>
      </c>
      <c r="F585" s="120" t="s">
        <v>1467</v>
      </c>
      <c r="G585" s="120" t="s">
        <v>89</v>
      </c>
      <c r="H585" s="120" t="s">
        <v>371</v>
      </c>
      <c r="I585" s="119">
        <v>3181</v>
      </c>
      <c r="J585" s="119">
        <v>0</v>
      </c>
      <c r="K585" s="119">
        <v>3181</v>
      </c>
    </row>
    <row r="586" spans="1:11" hidden="1">
      <c r="A586" s="120">
        <v>40100000</v>
      </c>
      <c r="B586" s="120" t="s">
        <v>374</v>
      </c>
      <c r="C586" s="120" t="s">
        <v>93</v>
      </c>
      <c r="D586" s="181">
        <v>44978</v>
      </c>
      <c r="E586" s="120">
        <v>1</v>
      </c>
      <c r="F586" s="120" t="s">
        <v>1379</v>
      </c>
      <c r="G586" s="120" t="s">
        <v>89</v>
      </c>
      <c r="H586" s="120" t="s">
        <v>1083</v>
      </c>
      <c r="I586" s="119">
        <v>2949.51</v>
      </c>
      <c r="J586" s="119">
        <v>0</v>
      </c>
      <c r="K586" s="119">
        <v>2949.51</v>
      </c>
    </row>
    <row r="587" spans="1:11" hidden="1">
      <c r="A587" s="120">
        <v>40100000</v>
      </c>
      <c r="B587" s="120" t="s">
        <v>1091</v>
      </c>
      <c r="C587" s="120" t="s">
        <v>93</v>
      </c>
      <c r="D587" s="181">
        <v>44978</v>
      </c>
      <c r="E587" s="120">
        <v>1</v>
      </c>
      <c r="F587" s="120" t="s">
        <v>1476</v>
      </c>
      <c r="G587" s="120" t="s">
        <v>89</v>
      </c>
      <c r="H587" s="120" t="s">
        <v>1231</v>
      </c>
      <c r="I587" s="119">
        <v>318</v>
      </c>
      <c r="J587" s="119">
        <v>0</v>
      </c>
      <c r="K587" s="119">
        <v>318</v>
      </c>
    </row>
    <row r="588" spans="1:11" hidden="1">
      <c r="A588" s="120">
        <v>40100000</v>
      </c>
      <c r="B588" s="120" t="s">
        <v>350</v>
      </c>
      <c r="C588" s="120" t="s">
        <v>93</v>
      </c>
      <c r="D588" s="181">
        <v>44984</v>
      </c>
      <c r="E588" s="120">
        <v>1</v>
      </c>
      <c r="F588" s="120" t="s">
        <v>1440</v>
      </c>
      <c r="G588" s="120" t="s">
        <v>89</v>
      </c>
      <c r="H588" s="120" t="s">
        <v>1226</v>
      </c>
      <c r="I588" s="119">
        <v>254.35</v>
      </c>
      <c r="J588" s="119">
        <v>0</v>
      </c>
      <c r="K588" s="119">
        <v>254.35</v>
      </c>
    </row>
    <row r="589" spans="1:11" hidden="1">
      <c r="A589" s="120">
        <v>40100000</v>
      </c>
      <c r="B589" s="120" t="s">
        <v>350</v>
      </c>
      <c r="C589" s="120" t="s">
        <v>93</v>
      </c>
      <c r="D589" s="181">
        <v>44984</v>
      </c>
      <c r="E589" s="120">
        <v>1</v>
      </c>
      <c r="F589" s="120" t="s">
        <v>1440</v>
      </c>
      <c r="G589" s="120" t="s">
        <v>89</v>
      </c>
      <c r="H589" s="120" t="s">
        <v>1226</v>
      </c>
      <c r="I589" s="119">
        <v>3268.16</v>
      </c>
      <c r="J589" s="119">
        <v>0</v>
      </c>
      <c r="K589" s="119">
        <v>3268.16</v>
      </c>
    </row>
    <row r="590" spans="1:11" hidden="1">
      <c r="A590" s="120">
        <v>40100000</v>
      </c>
      <c r="B590" s="120" t="s">
        <v>361</v>
      </c>
      <c r="C590" s="120" t="s">
        <v>93</v>
      </c>
      <c r="D590" s="181">
        <v>44985</v>
      </c>
      <c r="E590" s="120">
        <v>1</v>
      </c>
      <c r="F590" s="120" t="s">
        <v>1383</v>
      </c>
      <c r="G590" s="120" t="s">
        <v>89</v>
      </c>
      <c r="H590" s="120" t="s">
        <v>1261</v>
      </c>
      <c r="I590" s="119">
        <v>3200</v>
      </c>
      <c r="J590" s="119">
        <v>0</v>
      </c>
      <c r="K590" s="119">
        <v>3200</v>
      </c>
    </row>
    <row r="591" spans="1:11" hidden="1">
      <c r="A591" s="120">
        <v>40100000</v>
      </c>
      <c r="B591" s="120" t="s">
        <v>377</v>
      </c>
      <c r="C591" s="120" t="s">
        <v>93</v>
      </c>
      <c r="D591" s="181">
        <v>44985</v>
      </c>
      <c r="E591" s="120">
        <v>1</v>
      </c>
      <c r="F591" s="120" t="s">
        <v>1381</v>
      </c>
      <c r="G591" s="120" t="s">
        <v>89</v>
      </c>
      <c r="H591" s="120" t="s">
        <v>1110</v>
      </c>
      <c r="I591" s="119">
        <v>1171.48</v>
      </c>
      <c r="J591" s="119">
        <v>0</v>
      </c>
      <c r="K591" s="119">
        <v>1171.48</v>
      </c>
    </row>
    <row r="592" spans="1:11" hidden="1">
      <c r="A592" s="120">
        <v>40100000</v>
      </c>
      <c r="B592" s="120" t="s">
        <v>369</v>
      </c>
      <c r="C592" s="120" t="s">
        <v>93</v>
      </c>
      <c r="D592" s="181">
        <v>44985</v>
      </c>
      <c r="E592" s="120">
        <v>1</v>
      </c>
      <c r="F592" s="120" t="s">
        <v>1388</v>
      </c>
      <c r="G592" s="120" t="s">
        <v>89</v>
      </c>
      <c r="H592" s="120" t="s">
        <v>1223</v>
      </c>
      <c r="I592" s="119">
        <v>1019.87</v>
      </c>
      <c r="J592" s="119">
        <v>0</v>
      </c>
      <c r="K592" s="119">
        <v>1019.87</v>
      </c>
    </row>
    <row r="593" spans="1:11" hidden="1">
      <c r="A593" s="120">
        <v>40100000</v>
      </c>
      <c r="B593" s="120" t="s">
        <v>1162</v>
      </c>
      <c r="C593" s="120" t="s">
        <v>93</v>
      </c>
      <c r="D593" s="181">
        <v>44985</v>
      </c>
      <c r="E593" s="120">
        <v>1</v>
      </c>
      <c r="F593" s="120" t="s">
        <v>1397</v>
      </c>
      <c r="G593" s="120" t="s">
        <v>89</v>
      </c>
      <c r="H593" s="120" t="s">
        <v>362</v>
      </c>
      <c r="I593" s="119">
        <v>360</v>
      </c>
      <c r="J593" s="119">
        <v>0</v>
      </c>
      <c r="K593" s="119">
        <v>360</v>
      </c>
    </row>
    <row r="594" spans="1:11" hidden="1">
      <c r="A594" s="120">
        <v>40100000</v>
      </c>
      <c r="B594" s="120" t="s">
        <v>388</v>
      </c>
      <c r="C594" s="120" t="s">
        <v>93</v>
      </c>
      <c r="D594" s="181">
        <v>44985</v>
      </c>
      <c r="E594" s="120">
        <v>1</v>
      </c>
      <c r="F594" s="120" t="s">
        <v>1503</v>
      </c>
      <c r="G594" s="120" t="s">
        <v>89</v>
      </c>
      <c r="H594" s="120" t="s">
        <v>1272</v>
      </c>
      <c r="I594" s="119">
        <v>581.04</v>
      </c>
      <c r="J594" s="119">
        <v>0</v>
      </c>
      <c r="K594" s="119">
        <v>581.04</v>
      </c>
    </row>
    <row r="595" spans="1:11" hidden="1">
      <c r="A595" s="120">
        <v>40100000</v>
      </c>
      <c r="B595" s="120" t="s">
        <v>399</v>
      </c>
      <c r="C595" s="120" t="s">
        <v>93</v>
      </c>
      <c r="D595" s="181">
        <v>44985</v>
      </c>
      <c r="E595" s="120">
        <v>1</v>
      </c>
      <c r="F595" s="120" t="s">
        <v>1504</v>
      </c>
      <c r="G595" s="120" t="s">
        <v>89</v>
      </c>
      <c r="H595" s="120" t="s">
        <v>1083</v>
      </c>
      <c r="I595" s="119">
        <v>5185.78</v>
      </c>
      <c r="J595" s="119">
        <v>0</v>
      </c>
      <c r="K595" s="119">
        <v>5185.78</v>
      </c>
    </row>
    <row r="596" spans="1:11" hidden="1">
      <c r="A596" s="120">
        <v>40100000</v>
      </c>
      <c r="B596" s="120" t="s">
        <v>376</v>
      </c>
      <c r="C596" s="120" t="s">
        <v>93</v>
      </c>
      <c r="D596" s="181">
        <v>44985</v>
      </c>
      <c r="E596" s="120">
        <v>1</v>
      </c>
      <c r="F596" s="120" t="s">
        <v>144</v>
      </c>
      <c r="G596" s="120" t="s">
        <v>89</v>
      </c>
      <c r="H596" s="120" t="s">
        <v>1141</v>
      </c>
      <c r="I596" s="119">
        <v>1415.39</v>
      </c>
      <c r="J596" s="119">
        <v>0</v>
      </c>
      <c r="K596" s="119">
        <v>1415.39</v>
      </c>
    </row>
    <row r="597" spans="1:11" hidden="1">
      <c r="A597" s="120">
        <v>40100000</v>
      </c>
      <c r="B597" s="120" t="s">
        <v>382</v>
      </c>
      <c r="C597" s="120" t="s">
        <v>93</v>
      </c>
      <c r="D597" s="181">
        <v>44985</v>
      </c>
      <c r="E597" s="120">
        <v>1</v>
      </c>
      <c r="F597" s="120" t="s">
        <v>396</v>
      </c>
      <c r="G597" s="120" t="s">
        <v>89</v>
      </c>
      <c r="H597" s="120" t="s">
        <v>1083</v>
      </c>
      <c r="I597" s="119">
        <v>250.56</v>
      </c>
      <c r="J597" s="119">
        <v>0</v>
      </c>
      <c r="K597" s="119">
        <v>250.56</v>
      </c>
    </row>
    <row r="598" spans="1:11" hidden="1">
      <c r="A598" s="120">
        <v>40100000</v>
      </c>
      <c r="B598" s="120" t="s">
        <v>1204</v>
      </c>
      <c r="C598" s="120" t="s">
        <v>93</v>
      </c>
      <c r="D598" s="181">
        <v>44986</v>
      </c>
      <c r="E598" s="120">
        <v>1</v>
      </c>
      <c r="F598" s="120" t="s">
        <v>1438</v>
      </c>
      <c r="G598" s="120" t="s">
        <v>89</v>
      </c>
      <c r="H598" s="120" t="s">
        <v>1110</v>
      </c>
      <c r="I598" s="119">
        <v>3200</v>
      </c>
      <c r="J598" s="119">
        <v>0</v>
      </c>
      <c r="K598" s="119">
        <v>3200</v>
      </c>
    </row>
    <row r="599" spans="1:11" hidden="1">
      <c r="A599" s="120">
        <v>40100000</v>
      </c>
      <c r="B599" s="120" t="s">
        <v>1140</v>
      </c>
      <c r="C599" s="120" t="s">
        <v>93</v>
      </c>
      <c r="D599" s="181">
        <v>44987</v>
      </c>
      <c r="E599" s="120">
        <v>1</v>
      </c>
      <c r="F599" s="120" t="s">
        <v>1357</v>
      </c>
      <c r="G599" s="120" t="s">
        <v>89</v>
      </c>
      <c r="H599" s="120" t="s">
        <v>1351</v>
      </c>
      <c r="I599" s="119">
        <v>174.63</v>
      </c>
      <c r="J599" s="119">
        <v>0</v>
      </c>
      <c r="K599" s="119">
        <v>174.63</v>
      </c>
    </row>
    <row r="600" spans="1:11" hidden="1">
      <c r="A600" s="120">
        <v>40100000</v>
      </c>
      <c r="B600" s="120" t="s">
        <v>385</v>
      </c>
      <c r="C600" s="120" t="s">
        <v>93</v>
      </c>
      <c r="D600" s="181">
        <v>44987</v>
      </c>
      <c r="E600" s="120">
        <v>1</v>
      </c>
      <c r="F600" s="120" t="s">
        <v>1690</v>
      </c>
      <c r="G600" s="120" t="s">
        <v>89</v>
      </c>
      <c r="H600" s="120" t="s">
        <v>1087</v>
      </c>
      <c r="I600" s="119">
        <v>40.659999999999997</v>
      </c>
      <c r="J600" s="119">
        <v>0</v>
      </c>
      <c r="K600" s="119">
        <v>40.659999999999997</v>
      </c>
    </row>
    <row r="601" spans="1:11" hidden="1">
      <c r="A601" s="120">
        <v>40100000</v>
      </c>
      <c r="B601" s="120" t="s">
        <v>388</v>
      </c>
      <c r="C601" s="120" t="s">
        <v>93</v>
      </c>
      <c r="D601" s="181">
        <v>44991</v>
      </c>
      <c r="E601" s="120">
        <v>1</v>
      </c>
      <c r="F601" s="120" t="s">
        <v>1469</v>
      </c>
      <c r="G601" s="120" t="s">
        <v>89</v>
      </c>
      <c r="H601" s="120" t="s">
        <v>89</v>
      </c>
      <c r="I601" s="119">
        <v>106.22</v>
      </c>
      <c r="J601" s="119">
        <v>0</v>
      </c>
      <c r="K601" s="119">
        <v>106.22</v>
      </c>
    </row>
    <row r="602" spans="1:11" hidden="1">
      <c r="A602" s="120">
        <v>40100000</v>
      </c>
      <c r="B602" s="120" t="s">
        <v>388</v>
      </c>
      <c r="C602" s="120" t="s">
        <v>93</v>
      </c>
      <c r="D602" s="181">
        <v>44991</v>
      </c>
      <c r="E602" s="120">
        <v>1</v>
      </c>
      <c r="F602" s="120" t="s">
        <v>1469</v>
      </c>
      <c r="G602" s="120" t="s">
        <v>89</v>
      </c>
      <c r="H602" s="120" t="s">
        <v>1629</v>
      </c>
      <c r="I602" s="119">
        <v>2663.62</v>
      </c>
      <c r="J602" s="119">
        <v>0</v>
      </c>
      <c r="K602" s="119">
        <v>2663.62</v>
      </c>
    </row>
    <row r="603" spans="1:11" hidden="1">
      <c r="A603" s="120">
        <v>40100000</v>
      </c>
      <c r="B603" s="120" t="s">
        <v>388</v>
      </c>
      <c r="C603" s="120" t="s">
        <v>93</v>
      </c>
      <c r="D603" s="181">
        <v>44991</v>
      </c>
      <c r="E603" s="120">
        <v>1</v>
      </c>
      <c r="F603" s="120" t="s">
        <v>1469</v>
      </c>
      <c r="G603" s="120" t="s">
        <v>89</v>
      </c>
      <c r="H603" s="120" t="s">
        <v>1632</v>
      </c>
      <c r="I603" s="119">
        <v>7457.96</v>
      </c>
      <c r="J603" s="119">
        <v>0</v>
      </c>
      <c r="K603" s="119">
        <v>7457.96</v>
      </c>
    </row>
    <row r="604" spans="1:11" hidden="1">
      <c r="A604" s="120">
        <v>40100000</v>
      </c>
      <c r="B604" s="120" t="s">
        <v>1091</v>
      </c>
      <c r="C604" s="120" t="s">
        <v>93</v>
      </c>
      <c r="D604" s="181">
        <v>44992</v>
      </c>
      <c r="E604" s="120">
        <v>1</v>
      </c>
      <c r="F604" s="120" t="s">
        <v>1384</v>
      </c>
      <c r="G604" s="120" t="s">
        <v>89</v>
      </c>
      <c r="H604" s="120" t="s">
        <v>1351</v>
      </c>
      <c r="I604" s="119">
        <v>360</v>
      </c>
      <c r="J604" s="119">
        <v>0</v>
      </c>
      <c r="K604" s="119">
        <v>360</v>
      </c>
    </row>
    <row r="605" spans="1:11" hidden="1">
      <c r="A605" s="120">
        <v>40100000</v>
      </c>
      <c r="B605" s="120" t="s">
        <v>1149</v>
      </c>
      <c r="C605" s="120" t="s">
        <v>93</v>
      </c>
      <c r="D605" s="181">
        <v>44994</v>
      </c>
      <c r="E605" s="120">
        <v>1</v>
      </c>
      <c r="F605" s="120" t="s">
        <v>1466</v>
      </c>
      <c r="G605" s="120" t="s">
        <v>89</v>
      </c>
      <c r="H605" s="120" t="s">
        <v>1113</v>
      </c>
      <c r="I605" s="119">
        <v>84</v>
      </c>
      <c r="J605" s="119">
        <v>0</v>
      </c>
      <c r="K605" s="119">
        <v>84</v>
      </c>
    </row>
    <row r="606" spans="1:11" hidden="1">
      <c r="A606" s="120">
        <v>40100000</v>
      </c>
      <c r="B606" s="120" t="s">
        <v>1149</v>
      </c>
      <c r="C606" s="120" t="s">
        <v>93</v>
      </c>
      <c r="D606" s="181">
        <v>44994</v>
      </c>
      <c r="E606" s="120">
        <v>1</v>
      </c>
      <c r="F606" s="120" t="s">
        <v>1466</v>
      </c>
      <c r="G606" s="120" t="s">
        <v>89</v>
      </c>
      <c r="H606" s="120" t="s">
        <v>1113</v>
      </c>
      <c r="I606" s="119">
        <v>84</v>
      </c>
      <c r="J606" s="119">
        <v>0</v>
      </c>
      <c r="K606" s="119">
        <v>84</v>
      </c>
    </row>
    <row r="607" spans="1:11" hidden="1">
      <c r="A607" s="120">
        <v>40100000</v>
      </c>
      <c r="B607" s="120" t="s">
        <v>1149</v>
      </c>
      <c r="C607" s="120" t="s">
        <v>93</v>
      </c>
      <c r="D607" s="181">
        <v>44994</v>
      </c>
      <c r="E607" s="120">
        <v>1</v>
      </c>
      <c r="F607" s="120" t="s">
        <v>1466</v>
      </c>
      <c r="G607" s="120" t="s">
        <v>89</v>
      </c>
      <c r="H607" s="120" t="s">
        <v>1113</v>
      </c>
      <c r="I607" s="119">
        <v>84</v>
      </c>
      <c r="J607" s="119">
        <v>0</v>
      </c>
      <c r="K607" s="119">
        <v>84</v>
      </c>
    </row>
    <row r="608" spans="1:11" hidden="1">
      <c r="A608" s="120">
        <v>40100000</v>
      </c>
      <c r="B608" s="120" t="s">
        <v>380</v>
      </c>
      <c r="C608" s="120" t="s">
        <v>93</v>
      </c>
      <c r="D608" s="181">
        <v>44995</v>
      </c>
      <c r="E608" s="120">
        <v>1</v>
      </c>
      <c r="F608" s="120" t="s">
        <v>394</v>
      </c>
      <c r="G608" s="120" t="s">
        <v>89</v>
      </c>
      <c r="H608" s="120" t="s">
        <v>1261</v>
      </c>
      <c r="I608" s="119">
        <v>4118.51</v>
      </c>
      <c r="J608" s="119">
        <v>0</v>
      </c>
      <c r="K608" s="119">
        <v>4118.51</v>
      </c>
    </row>
    <row r="609" spans="1:11" hidden="1">
      <c r="A609" s="120">
        <v>40100000</v>
      </c>
      <c r="B609" s="120" t="s">
        <v>369</v>
      </c>
      <c r="C609" s="120" t="s">
        <v>93</v>
      </c>
      <c r="D609" s="181">
        <v>44995</v>
      </c>
      <c r="E609" s="120">
        <v>1</v>
      </c>
      <c r="F609" s="120" t="s">
        <v>1691</v>
      </c>
      <c r="G609" s="120" t="s">
        <v>89</v>
      </c>
      <c r="H609" s="120" t="s">
        <v>1763</v>
      </c>
      <c r="I609" s="119">
        <v>99.43</v>
      </c>
      <c r="J609" s="119">
        <v>0</v>
      </c>
      <c r="K609" s="119">
        <v>99.43</v>
      </c>
    </row>
    <row r="610" spans="1:11" hidden="1">
      <c r="A610" s="120">
        <v>40100000</v>
      </c>
      <c r="B610" s="120" t="s">
        <v>1149</v>
      </c>
      <c r="C610" s="120" t="s">
        <v>93</v>
      </c>
      <c r="D610" s="181">
        <v>44995</v>
      </c>
      <c r="E610" s="120">
        <v>1</v>
      </c>
      <c r="F610" s="120" t="s">
        <v>1466</v>
      </c>
      <c r="G610" s="120" t="s">
        <v>89</v>
      </c>
      <c r="H610" s="120" t="s">
        <v>1113</v>
      </c>
      <c r="I610" s="119">
        <v>84</v>
      </c>
      <c r="J610" s="119">
        <v>0</v>
      </c>
      <c r="K610" s="119">
        <v>84</v>
      </c>
    </row>
    <row r="611" spans="1:11" hidden="1">
      <c r="A611" s="120">
        <v>40100000</v>
      </c>
      <c r="B611" s="120" t="s">
        <v>1149</v>
      </c>
      <c r="C611" s="120" t="s">
        <v>93</v>
      </c>
      <c r="D611" s="181">
        <v>44995</v>
      </c>
      <c r="E611" s="120">
        <v>1</v>
      </c>
      <c r="F611" s="120" t="s">
        <v>1466</v>
      </c>
      <c r="G611" s="120" t="s">
        <v>89</v>
      </c>
      <c r="H611" s="120" t="s">
        <v>1113</v>
      </c>
      <c r="I611" s="119">
        <v>336</v>
      </c>
      <c r="J611" s="119">
        <v>0</v>
      </c>
      <c r="K611" s="119">
        <v>336</v>
      </c>
    </row>
    <row r="612" spans="1:11" hidden="1">
      <c r="A612" s="120">
        <v>40100000</v>
      </c>
      <c r="B612" s="120" t="s">
        <v>367</v>
      </c>
      <c r="C612" s="120" t="s">
        <v>93</v>
      </c>
      <c r="D612" s="181">
        <v>45001</v>
      </c>
      <c r="E612" s="120">
        <v>1</v>
      </c>
      <c r="F612" s="120" t="s">
        <v>1692</v>
      </c>
      <c r="G612" s="120" t="s">
        <v>89</v>
      </c>
      <c r="H612" s="120" t="s">
        <v>1141</v>
      </c>
      <c r="I612" s="119">
        <v>4160.9799999999996</v>
      </c>
      <c r="J612" s="119">
        <v>0</v>
      </c>
      <c r="K612" s="119">
        <v>4160.9799999999996</v>
      </c>
    </row>
    <row r="613" spans="1:11" hidden="1">
      <c r="A613" s="120">
        <v>40100000</v>
      </c>
      <c r="B613" s="120" t="s">
        <v>1636</v>
      </c>
      <c r="C613" s="120" t="s">
        <v>93</v>
      </c>
      <c r="D613" s="181">
        <v>45002</v>
      </c>
      <c r="E613" s="120">
        <v>1</v>
      </c>
      <c r="F613" s="120" t="s">
        <v>1696</v>
      </c>
      <c r="G613" s="120" t="s">
        <v>89</v>
      </c>
      <c r="H613" s="120" t="s">
        <v>312</v>
      </c>
      <c r="I613" s="119">
        <v>90</v>
      </c>
      <c r="J613" s="119">
        <v>0</v>
      </c>
      <c r="K613" s="119">
        <v>90</v>
      </c>
    </row>
    <row r="614" spans="1:11" hidden="1">
      <c r="A614" s="120">
        <v>40100000</v>
      </c>
      <c r="B614" s="120" t="s">
        <v>376</v>
      </c>
      <c r="C614" s="120" t="s">
        <v>93</v>
      </c>
      <c r="D614" s="181">
        <v>45002</v>
      </c>
      <c r="E614" s="120">
        <v>1</v>
      </c>
      <c r="F614" s="120" t="s">
        <v>1695</v>
      </c>
      <c r="G614" s="120" t="s">
        <v>89</v>
      </c>
      <c r="H614" s="120" t="s">
        <v>1261</v>
      </c>
      <c r="I614" s="119">
        <v>1335.28</v>
      </c>
      <c r="J614" s="119">
        <v>0</v>
      </c>
      <c r="K614" s="119">
        <v>1335.28</v>
      </c>
    </row>
    <row r="615" spans="1:11" hidden="1">
      <c r="A615" s="120">
        <v>40100000</v>
      </c>
      <c r="B615" s="120" t="s">
        <v>378</v>
      </c>
      <c r="C615" s="120" t="s">
        <v>93</v>
      </c>
      <c r="D615" s="181">
        <v>45002</v>
      </c>
      <c r="E615" s="120">
        <v>1</v>
      </c>
      <c r="F615" s="120" t="s">
        <v>165</v>
      </c>
      <c r="G615" s="120" t="s">
        <v>89</v>
      </c>
      <c r="H615" s="120" t="s">
        <v>1261</v>
      </c>
      <c r="I615" s="119">
        <v>1368</v>
      </c>
      <c r="J615" s="119">
        <v>0</v>
      </c>
      <c r="K615" s="119">
        <v>1368</v>
      </c>
    </row>
    <row r="616" spans="1:11" hidden="1">
      <c r="A616" s="120">
        <v>40100000</v>
      </c>
      <c r="B616" s="120" t="s">
        <v>391</v>
      </c>
      <c r="C616" s="120" t="s">
        <v>93</v>
      </c>
      <c r="D616" s="181">
        <v>45002</v>
      </c>
      <c r="E616" s="120">
        <v>1</v>
      </c>
      <c r="F616" s="120" t="s">
        <v>1360</v>
      </c>
      <c r="G616" s="120" t="s">
        <v>89</v>
      </c>
      <c r="H616" s="120" t="s">
        <v>1110</v>
      </c>
      <c r="I616" s="119">
        <v>7266</v>
      </c>
      <c r="J616" s="119">
        <v>0</v>
      </c>
      <c r="K616" s="119">
        <v>7266</v>
      </c>
    </row>
    <row r="617" spans="1:11" hidden="1">
      <c r="A617" s="120">
        <v>40100000</v>
      </c>
      <c r="B617" s="120" t="s">
        <v>369</v>
      </c>
      <c r="C617" s="120" t="s">
        <v>93</v>
      </c>
      <c r="D617" s="181">
        <v>45002</v>
      </c>
      <c r="E617" s="120">
        <v>1</v>
      </c>
      <c r="F617" s="120" t="s">
        <v>1691</v>
      </c>
      <c r="G617" s="120" t="s">
        <v>89</v>
      </c>
      <c r="H617" s="120" t="s">
        <v>1763</v>
      </c>
      <c r="I617" s="119">
        <v>156.08000000000001</v>
      </c>
      <c r="J617" s="119">
        <v>0</v>
      </c>
      <c r="K617" s="119">
        <v>156.08000000000001</v>
      </c>
    </row>
    <row r="618" spans="1:11" hidden="1">
      <c r="A618" s="120">
        <v>40100000</v>
      </c>
      <c r="B618" s="120" t="s">
        <v>1693</v>
      </c>
      <c r="C618" s="120" t="s">
        <v>93</v>
      </c>
      <c r="D618" s="181">
        <v>45002</v>
      </c>
      <c r="E618" s="120">
        <v>1</v>
      </c>
      <c r="F618" s="120" t="s">
        <v>981</v>
      </c>
      <c r="G618" s="120" t="s">
        <v>89</v>
      </c>
      <c r="H618" s="120" t="s">
        <v>362</v>
      </c>
      <c r="I618" s="119">
        <v>150</v>
      </c>
      <c r="J618" s="119">
        <v>0</v>
      </c>
      <c r="K618" s="119">
        <v>150</v>
      </c>
    </row>
    <row r="619" spans="1:11" hidden="1">
      <c r="A619" s="120">
        <v>40100000</v>
      </c>
      <c r="B619" s="120" t="s">
        <v>398</v>
      </c>
      <c r="C619" s="120" t="s">
        <v>93</v>
      </c>
      <c r="D619" s="181">
        <v>45002</v>
      </c>
      <c r="E619" s="120">
        <v>1</v>
      </c>
      <c r="F619" s="120" t="s">
        <v>1698</v>
      </c>
      <c r="G619" s="120" t="s">
        <v>89</v>
      </c>
      <c r="H619" s="120" t="s">
        <v>362</v>
      </c>
      <c r="I619" s="119">
        <v>22032</v>
      </c>
      <c r="J619" s="119">
        <v>0</v>
      </c>
      <c r="K619" s="119">
        <v>22032</v>
      </c>
    </row>
    <row r="620" spans="1:11" hidden="1">
      <c r="A620" s="120">
        <v>40100000</v>
      </c>
      <c r="B620" s="120" t="s">
        <v>372</v>
      </c>
      <c r="C620" s="120" t="s">
        <v>93</v>
      </c>
      <c r="D620" s="181">
        <v>45002</v>
      </c>
      <c r="E620" s="120">
        <v>1</v>
      </c>
      <c r="F620" s="120" t="s">
        <v>126</v>
      </c>
      <c r="G620" s="120" t="s">
        <v>89</v>
      </c>
      <c r="H620" s="120" t="s">
        <v>1226</v>
      </c>
      <c r="I620" s="119">
        <v>316.27</v>
      </c>
      <c r="J620" s="119">
        <v>0</v>
      </c>
      <c r="K620" s="119">
        <v>316.27</v>
      </c>
    </row>
    <row r="621" spans="1:11" hidden="1">
      <c r="A621" s="120">
        <v>40100000</v>
      </c>
      <c r="B621" s="120" t="s">
        <v>377</v>
      </c>
      <c r="C621" s="120" t="s">
        <v>93</v>
      </c>
      <c r="D621" s="181">
        <v>45002</v>
      </c>
      <c r="E621" s="120">
        <v>1</v>
      </c>
      <c r="F621" s="120" t="s">
        <v>1381</v>
      </c>
      <c r="G621" s="120" t="s">
        <v>89</v>
      </c>
      <c r="H621" s="120" t="s">
        <v>1141</v>
      </c>
      <c r="I621" s="119">
        <v>1022.12</v>
      </c>
      <c r="J621" s="119">
        <v>0</v>
      </c>
      <c r="K621" s="119">
        <v>1022.12</v>
      </c>
    </row>
    <row r="622" spans="1:11" hidden="1">
      <c r="A622" s="120">
        <v>40100000</v>
      </c>
      <c r="B622" s="120" t="s">
        <v>1669</v>
      </c>
      <c r="C622" s="120" t="s">
        <v>93</v>
      </c>
      <c r="D622" s="181">
        <v>45002</v>
      </c>
      <c r="E622" s="120">
        <v>1</v>
      </c>
      <c r="F622" s="120" t="s">
        <v>1697</v>
      </c>
      <c r="G622" s="120" t="s">
        <v>89</v>
      </c>
      <c r="H622" s="120" t="s">
        <v>351</v>
      </c>
      <c r="I622" s="119">
        <v>532.79999999999995</v>
      </c>
      <c r="J622" s="119">
        <v>0</v>
      </c>
      <c r="K622" s="119">
        <v>532.79999999999995</v>
      </c>
    </row>
    <row r="623" spans="1:11" hidden="1">
      <c r="A623" s="120">
        <v>40100000</v>
      </c>
      <c r="B623" s="120" t="s">
        <v>1641</v>
      </c>
      <c r="C623" s="120" t="s">
        <v>93</v>
      </c>
      <c r="D623" s="181">
        <v>45002</v>
      </c>
      <c r="E623" s="120">
        <v>1</v>
      </c>
      <c r="F623" s="120" t="s">
        <v>1694</v>
      </c>
      <c r="G623" s="120" t="s">
        <v>89</v>
      </c>
      <c r="H623" s="120" t="s">
        <v>312</v>
      </c>
      <c r="I623" s="119">
        <v>120</v>
      </c>
      <c r="J623" s="119">
        <v>0</v>
      </c>
      <c r="K623" s="119">
        <v>120</v>
      </c>
    </row>
    <row r="624" spans="1:11" hidden="1">
      <c r="A624" s="120">
        <v>40100000</v>
      </c>
      <c r="B624" s="120" t="s">
        <v>354</v>
      </c>
      <c r="C624" s="120" t="s">
        <v>93</v>
      </c>
      <c r="D624" s="181">
        <v>45002</v>
      </c>
      <c r="E624" s="120">
        <v>1</v>
      </c>
      <c r="F624" s="120" t="s">
        <v>163</v>
      </c>
      <c r="G624" s="120" t="s">
        <v>89</v>
      </c>
      <c r="H624" s="120" t="s">
        <v>1231</v>
      </c>
      <c r="I624" s="119">
        <v>15922</v>
      </c>
      <c r="J624" s="119">
        <v>0</v>
      </c>
      <c r="K624" s="119">
        <v>15922</v>
      </c>
    </row>
    <row r="625" spans="1:11" hidden="1">
      <c r="A625" s="120">
        <v>40100000</v>
      </c>
      <c r="B625" s="120" t="s">
        <v>361</v>
      </c>
      <c r="C625" s="120" t="s">
        <v>93</v>
      </c>
      <c r="D625" s="181">
        <v>45002</v>
      </c>
      <c r="E625" s="120">
        <v>1</v>
      </c>
      <c r="F625" s="120" t="s">
        <v>1383</v>
      </c>
      <c r="G625" s="120" t="s">
        <v>89</v>
      </c>
      <c r="H625" s="120" t="s">
        <v>1092</v>
      </c>
      <c r="I625" s="119">
        <v>3200</v>
      </c>
      <c r="J625" s="119">
        <v>0</v>
      </c>
      <c r="K625" s="119">
        <v>3200</v>
      </c>
    </row>
    <row r="626" spans="1:11" hidden="1">
      <c r="A626" s="120">
        <v>40100000</v>
      </c>
      <c r="B626" s="120" t="s">
        <v>352</v>
      </c>
      <c r="C626" s="120" t="s">
        <v>93</v>
      </c>
      <c r="D626" s="181">
        <v>45005</v>
      </c>
      <c r="E626" s="120">
        <v>1</v>
      </c>
      <c r="F626" s="120" t="s">
        <v>1391</v>
      </c>
      <c r="G626" s="120" t="s">
        <v>89</v>
      </c>
      <c r="H626" s="120" t="s">
        <v>1096</v>
      </c>
      <c r="I626" s="119">
        <v>212.52</v>
      </c>
      <c r="J626" s="119">
        <v>0</v>
      </c>
      <c r="K626" s="119">
        <v>212.52</v>
      </c>
    </row>
    <row r="627" spans="1:11" hidden="1">
      <c r="A627" s="120">
        <v>40100000</v>
      </c>
      <c r="B627" s="120" t="s">
        <v>350</v>
      </c>
      <c r="C627" s="120" t="s">
        <v>93</v>
      </c>
      <c r="D627" s="181">
        <v>45005</v>
      </c>
      <c r="E627" s="120">
        <v>1</v>
      </c>
      <c r="F627" s="120" t="s">
        <v>1699</v>
      </c>
      <c r="G627" s="120" t="s">
        <v>89</v>
      </c>
      <c r="H627" s="120" t="s">
        <v>1272</v>
      </c>
      <c r="I627" s="119">
        <v>57.6</v>
      </c>
      <c r="J627" s="119">
        <v>0</v>
      </c>
      <c r="K627" s="119">
        <v>57.6</v>
      </c>
    </row>
    <row r="628" spans="1:11" hidden="1">
      <c r="A628" s="120">
        <v>40100000</v>
      </c>
      <c r="B628" s="120" t="s">
        <v>388</v>
      </c>
      <c r="C628" s="120" t="s">
        <v>93</v>
      </c>
      <c r="D628" s="181">
        <v>45006</v>
      </c>
      <c r="E628" s="120">
        <v>1</v>
      </c>
      <c r="F628" s="120" t="s">
        <v>1469</v>
      </c>
      <c r="G628" s="120" t="s">
        <v>89</v>
      </c>
      <c r="H628" s="120" t="s">
        <v>1687</v>
      </c>
      <c r="I628" s="119">
        <v>1437.6</v>
      </c>
      <c r="J628" s="119">
        <v>0</v>
      </c>
      <c r="K628" s="119">
        <v>1437.6</v>
      </c>
    </row>
    <row r="629" spans="1:11" hidden="1">
      <c r="A629" s="120">
        <v>40100000</v>
      </c>
      <c r="B629" s="120" t="s">
        <v>1140</v>
      </c>
      <c r="C629" s="120" t="s">
        <v>93</v>
      </c>
      <c r="D629" s="181">
        <v>45009</v>
      </c>
      <c r="E629" s="120">
        <v>1</v>
      </c>
      <c r="F629" s="120" t="s">
        <v>1357</v>
      </c>
      <c r="G629" s="120" t="s">
        <v>89</v>
      </c>
      <c r="H629" s="120" t="s">
        <v>1159</v>
      </c>
      <c r="I629" s="119">
        <v>42.81</v>
      </c>
      <c r="J629" s="119">
        <v>0</v>
      </c>
      <c r="K629" s="119">
        <v>42.81</v>
      </c>
    </row>
    <row r="630" spans="1:11" hidden="1">
      <c r="A630" s="120">
        <v>40100000</v>
      </c>
      <c r="B630" s="120" t="s">
        <v>1140</v>
      </c>
      <c r="C630" s="120" t="s">
        <v>93</v>
      </c>
      <c r="D630" s="181">
        <v>45009</v>
      </c>
      <c r="E630" s="120">
        <v>1</v>
      </c>
      <c r="F630" s="120" t="s">
        <v>1357</v>
      </c>
      <c r="G630" s="120" t="s">
        <v>89</v>
      </c>
      <c r="H630" s="120" t="s">
        <v>1159</v>
      </c>
      <c r="I630" s="119">
        <v>13</v>
      </c>
      <c r="J630" s="119">
        <v>0</v>
      </c>
      <c r="K630" s="119">
        <v>13</v>
      </c>
    </row>
    <row r="631" spans="1:11" hidden="1">
      <c r="A631" s="120">
        <v>40100000</v>
      </c>
      <c r="B631" s="120" t="s">
        <v>1140</v>
      </c>
      <c r="C631" s="120" t="s">
        <v>93</v>
      </c>
      <c r="D631" s="181">
        <v>45009</v>
      </c>
      <c r="E631" s="120">
        <v>1</v>
      </c>
      <c r="F631" s="120" t="s">
        <v>1357</v>
      </c>
      <c r="G631" s="120" t="s">
        <v>89</v>
      </c>
      <c r="H631" s="120" t="s">
        <v>1159</v>
      </c>
      <c r="I631" s="119">
        <v>71.28</v>
      </c>
      <c r="J631" s="119">
        <v>0</v>
      </c>
      <c r="K631" s="119">
        <v>71.28</v>
      </c>
    </row>
    <row r="632" spans="1:11" hidden="1">
      <c r="A632" s="120">
        <v>40100000</v>
      </c>
      <c r="B632" s="120" t="s">
        <v>369</v>
      </c>
      <c r="C632" s="120" t="s">
        <v>93</v>
      </c>
      <c r="D632" s="181">
        <v>45009</v>
      </c>
      <c r="E632" s="120">
        <v>1</v>
      </c>
      <c r="F632" s="120" t="s">
        <v>1691</v>
      </c>
      <c r="G632" s="120" t="s">
        <v>89</v>
      </c>
      <c r="H632" s="120" t="s">
        <v>1763</v>
      </c>
      <c r="I632" s="119">
        <v>146.63999999999999</v>
      </c>
      <c r="J632" s="119">
        <v>0</v>
      </c>
      <c r="K632" s="119">
        <v>146.63999999999999</v>
      </c>
    </row>
    <row r="633" spans="1:11" hidden="1">
      <c r="A633" s="120">
        <v>40100000</v>
      </c>
      <c r="B633" s="120" t="s">
        <v>1140</v>
      </c>
      <c r="C633" s="120" t="s">
        <v>93</v>
      </c>
      <c r="D633" s="181">
        <v>45009</v>
      </c>
      <c r="E633" s="120">
        <v>1</v>
      </c>
      <c r="F633" s="120" t="s">
        <v>1357</v>
      </c>
      <c r="G633" s="120" t="s">
        <v>89</v>
      </c>
      <c r="H633" s="120" t="s">
        <v>1159</v>
      </c>
      <c r="I633" s="119">
        <v>60.54</v>
      </c>
      <c r="J633" s="119">
        <v>0</v>
      </c>
      <c r="K633" s="119">
        <v>60.54</v>
      </c>
    </row>
    <row r="634" spans="1:11" hidden="1">
      <c r="A634" s="120">
        <v>40100000</v>
      </c>
      <c r="B634" s="120" t="s">
        <v>350</v>
      </c>
      <c r="C634" s="120" t="s">
        <v>93</v>
      </c>
      <c r="D634" s="181">
        <v>45012</v>
      </c>
      <c r="E634" s="120">
        <v>1</v>
      </c>
      <c r="F634" s="120" t="s">
        <v>1440</v>
      </c>
      <c r="G634" s="120" t="s">
        <v>89</v>
      </c>
      <c r="H634" s="120" t="s">
        <v>1136</v>
      </c>
      <c r="I634" s="119">
        <v>3168.72</v>
      </c>
      <c r="J634" s="119">
        <v>0</v>
      </c>
      <c r="K634" s="119">
        <v>3168.72</v>
      </c>
    </row>
    <row r="635" spans="1:11" hidden="1">
      <c r="A635" s="120">
        <v>40100000</v>
      </c>
      <c r="B635" s="120" t="s">
        <v>350</v>
      </c>
      <c r="C635" s="120" t="s">
        <v>93</v>
      </c>
      <c r="D635" s="181">
        <v>45012</v>
      </c>
      <c r="E635" s="120">
        <v>1</v>
      </c>
      <c r="F635" s="120" t="s">
        <v>1440</v>
      </c>
      <c r="G635" s="120" t="s">
        <v>89</v>
      </c>
      <c r="H635" s="120" t="s">
        <v>1136</v>
      </c>
      <c r="I635" s="119">
        <v>236.86</v>
      </c>
      <c r="J635" s="119">
        <v>0</v>
      </c>
      <c r="K635" s="119">
        <v>236.86</v>
      </c>
    </row>
    <row r="636" spans="1:11" hidden="1">
      <c r="A636" s="120">
        <v>40100000</v>
      </c>
      <c r="B636" s="120" t="s">
        <v>1681</v>
      </c>
      <c r="C636" s="120" t="s">
        <v>93</v>
      </c>
      <c r="D636" s="181">
        <v>45013</v>
      </c>
      <c r="E636" s="120">
        <v>1</v>
      </c>
      <c r="F636" s="120" t="s">
        <v>1700</v>
      </c>
      <c r="G636" s="120" t="s">
        <v>89</v>
      </c>
      <c r="H636" s="120" t="s">
        <v>312</v>
      </c>
      <c r="I636" s="119">
        <v>36309</v>
      </c>
      <c r="J636" s="119">
        <v>0</v>
      </c>
      <c r="K636" s="119">
        <v>36309</v>
      </c>
    </row>
    <row r="637" spans="1:11" hidden="1">
      <c r="A637" s="120">
        <v>40100000</v>
      </c>
      <c r="B637" s="120" t="s">
        <v>1095</v>
      </c>
      <c r="C637" s="120" t="s">
        <v>93</v>
      </c>
      <c r="D637" s="181">
        <v>45014</v>
      </c>
      <c r="E637" s="120">
        <v>1</v>
      </c>
      <c r="F637" s="120" t="s">
        <v>1396</v>
      </c>
      <c r="G637" s="120" t="s">
        <v>89</v>
      </c>
      <c r="H637" s="120" t="s">
        <v>1359</v>
      </c>
      <c r="I637" s="119">
        <v>6720</v>
      </c>
      <c r="J637" s="119">
        <v>0</v>
      </c>
      <c r="K637" s="119">
        <v>6720</v>
      </c>
    </row>
    <row r="638" spans="1:11" hidden="1">
      <c r="A638" s="120">
        <v>40100000</v>
      </c>
      <c r="B638" s="120" t="s">
        <v>1354</v>
      </c>
      <c r="C638" s="120" t="s">
        <v>93</v>
      </c>
      <c r="D638" s="181">
        <v>45015</v>
      </c>
      <c r="E638" s="120">
        <v>1</v>
      </c>
      <c r="F638" s="120" t="s">
        <v>1701</v>
      </c>
      <c r="G638" s="120" t="s">
        <v>89</v>
      </c>
      <c r="H638" s="120" t="s">
        <v>89</v>
      </c>
      <c r="I638" s="119">
        <v>12000</v>
      </c>
      <c r="J638" s="119">
        <v>0</v>
      </c>
      <c r="K638" s="119">
        <v>12000</v>
      </c>
    </row>
    <row r="639" spans="1:11" hidden="1">
      <c r="A639" s="120">
        <v>40100000</v>
      </c>
      <c r="B639" s="120" t="s">
        <v>369</v>
      </c>
      <c r="C639" s="120" t="s">
        <v>93</v>
      </c>
      <c r="D639" s="181">
        <v>45019</v>
      </c>
      <c r="E639" s="120">
        <v>1</v>
      </c>
      <c r="F639" s="120" t="s">
        <v>766</v>
      </c>
      <c r="G639" s="120" t="s">
        <v>89</v>
      </c>
      <c r="H639" s="120" t="s">
        <v>1804</v>
      </c>
      <c r="I639" s="119">
        <v>837.66</v>
      </c>
      <c r="J639" s="119">
        <v>0</v>
      </c>
      <c r="K639" s="119">
        <v>837.66</v>
      </c>
    </row>
    <row r="640" spans="1:11" hidden="1">
      <c r="A640" s="120">
        <v>40100000</v>
      </c>
      <c r="B640" s="120" t="s">
        <v>1204</v>
      </c>
      <c r="C640" s="120" t="s">
        <v>93</v>
      </c>
      <c r="D640" s="181">
        <v>45019</v>
      </c>
      <c r="E640" s="120">
        <v>1</v>
      </c>
      <c r="F640" s="120" t="s">
        <v>1819</v>
      </c>
      <c r="G640" s="120" t="s">
        <v>89</v>
      </c>
      <c r="H640" s="120" t="s">
        <v>89</v>
      </c>
      <c r="I640" s="119">
        <v>3200</v>
      </c>
      <c r="J640" s="119">
        <v>0</v>
      </c>
      <c r="K640" s="119">
        <v>3200</v>
      </c>
    </row>
    <row r="641" spans="1:11" hidden="1">
      <c r="A641" s="120">
        <v>40100000</v>
      </c>
      <c r="B641" s="120" t="s">
        <v>364</v>
      </c>
      <c r="C641" s="120" t="s">
        <v>93</v>
      </c>
      <c r="D641" s="181">
        <v>45019</v>
      </c>
      <c r="E641" s="120">
        <v>1</v>
      </c>
      <c r="F641" s="120" t="s">
        <v>1818</v>
      </c>
      <c r="G641" s="120" t="s">
        <v>89</v>
      </c>
      <c r="H641" s="120" t="s">
        <v>1141</v>
      </c>
      <c r="I641" s="119">
        <v>594.42999999999995</v>
      </c>
      <c r="J641" s="119">
        <v>0</v>
      </c>
      <c r="K641" s="119">
        <v>594.42999999999995</v>
      </c>
    </row>
    <row r="642" spans="1:11" hidden="1">
      <c r="A642" s="120">
        <v>40100000</v>
      </c>
      <c r="B642" s="120" t="s">
        <v>365</v>
      </c>
      <c r="C642" s="120" t="s">
        <v>93</v>
      </c>
      <c r="D642" s="181">
        <v>45019</v>
      </c>
      <c r="E642" s="120">
        <v>2</v>
      </c>
      <c r="F642" s="120" t="s">
        <v>1822</v>
      </c>
      <c r="G642" s="120" t="s">
        <v>89</v>
      </c>
      <c r="H642" s="120" t="s">
        <v>1261</v>
      </c>
      <c r="I642" s="119">
        <v>7173.65</v>
      </c>
      <c r="J642" s="119">
        <v>0</v>
      </c>
      <c r="K642" s="119">
        <v>7173.65</v>
      </c>
    </row>
    <row r="643" spans="1:11" hidden="1">
      <c r="A643" s="120">
        <v>40100000</v>
      </c>
      <c r="B643" s="120" t="s">
        <v>372</v>
      </c>
      <c r="C643" s="120" t="s">
        <v>93</v>
      </c>
      <c r="D643" s="181">
        <v>45019</v>
      </c>
      <c r="E643" s="120">
        <v>2</v>
      </c>
      <c r="F643" s="120" t="s">
        <v>1820</v>
      </c>
      <c r="G643" s="120" t="s">
        <v>89</v>
      </c>
      <c r="H643" s="120" t="s">
        <v>1121</v>
      </c>
      <c r="I643" s="119">
        <v>252</v>
      </c>
      <c r="J643" s="119">
        <v>0</v>
      </c>
      <c r="K643" s="119">
        <v>252</v>
      </c>
    </row>
    <row r="644" spans="1:11" hidden="1">
      <c r="A644" s="120">
        <v>40100000</v>
      </c>
      <c r="B644" s="120" t="s">
        <v>363</v>
      </c>
      <c r="C644" s="120" t="s">
        <v>93</v>
      </c>
      <c r="D644" s="181">
        <v>45019</v>
      </c>
      <c r="E644" s="120">
        <v>2</v>
      </c>
      <c r="F644" s="120" t="s">
        <v>1821</v>
      </c>
      <c r="G644" s="120" t="s">
        <v>89</v>
      </c>
      <c r="H644" s="120" t="s">
        <v>1184</v>
      </c>
      <c r="I644" s="119">
        <v>328.64</v>
      </c>
      <c r="J644" s="119">
        <v>0</v>
      </c>
      <c r="K644" s="119">
        <v>328.64</v>
      </c>
    </row>
    <row r="645" spans="1:11" hidden="1">
      <c r="A645" s="120">
        <v>40100000</v>
      </c>
      <c r="B645" s="120" t="s">
        <v>365</v>
      </c>
      <c r="C645" s="120" t="s">
        <v>93</v>
      </c>
      <c r="D645" s="181">
        <v>45020</v>
      </c>
      <c r="E645" s="120">
        <v>1</v>
      </c>
      <c r="F645" s="120" t="s">
        <v>1822</v>
      </c>
      <c r="G645" s="120" t="s">
        <v>89</v>
      </c>
      <c r="H645" s="120" t="s">
        <v>1261</v>
      </c>
      <c r="I645" s="119">
        <v>229.2</v>
      </c>
      <c r="J645" s="119">
        <v>0</v>
      </c>
      <c r="K645" s="119">
        <v>229.2</v>
      </c>
    </row>
    <row r="646" spans="1:11" hidden="1">
      <c r="A646" s="120">
        <v>40100000</v>
      </c>
      <c r="B646" s="120" t="s">
        <v>388</v>
      </c>
      <c r="C646" s="120" t="s">
        <v>93</v>
      </c>
      <c r="D646" s="181">
        <v>45021</v>
      </c>
      <c r="E646" s="120">
        <v>1</v>
      </c>
      <c r="F646" s="120" t="s">
        <v>1469</v>
      </c>
      <c r="G646" s="120" t="s">
        <v>89</v>
      </c>
      <c r="H646" s="120" t="s">
        <v>1771</v>
      </c>
      <c r="I646" s="119">
        <v>8978.3799999999992</v>
      </c>
      <c r="J646" s="119">
        <v>0</v>
      </c>
      <c r="K646" s="119">
        <v>8978.3799999999992</v>
      </c>
    </row>
    <row r="647" spans="1:11" hidden="1">
      <c r="A647" s="120">
        <v>40100000</v>
      </c>
      <c r="B647" s="120" t="s">
        <v>1315</v>
      </c>
      <c r="C647" s="120" t="s">
        <v>93</v>
      </c>
      <c r="D647" s="181">
        <v>45021</v>
      </c>
      <c r="E647" s="120">
        <v>1</v>
      </c>
      <c r="F647" s="120" t="s">
        <v>1823</v>
      </c>
      <c r="G647" s="120" t="s">
        <v>89</v>
      </c>
      <c r="H647" s="120" t="s">
        <v>362</v>
      </c>
      <c r="I647" s="119">
        <v>711.07</v>
      </c>
      <c r="J647" s="119">
        <v>0</v>
      </c>
      <c r="K647" s="119">
        <v>711.07</v>
      </c>
    </row>
    <row r="648" spans="1:11" hidden="1">
      <c r="A648" s="120">
        <v>40100000</v>
      </c>
      <c r="B648" s="120" t="s">
        <v>388</v>
      </c>
      <c r="C648" s="120" t="s">
        <v>93</v>
      </c>
      <c r="D648" s="181">
        <v>45021</v>
      </c>
      <c r="E648" s="120">
        <v>1</v>
      </c>
      <c r="F648" s="120" t="s">
        <v>1469</v>
      </c>
      <c r="G648" s="120" t="s">
        <v>89</v>
      </c>
      <c r="H648" s="120" t="s">
        <v>1771</v>
      </c>
      <c r="I648" s="119">
        <v>1771.67</v>
      </c>
      <c r="J648" s="119">
        <v>0</v>
      </c>
      <c r="K648" s="119">
        <v>1771.67</v>
      </c>
    </row>
    <row r="649" spans="1:11" hidden="1">
      <c r="A649" s="120">
        <v>40100000</v>
      </c>
      <c r="B649" s="120" t="s">
        <v>350</v>
      </c>
      <c r="C649" s="120" t="s">
        <v>93</v>
      </c>
      <c r="D649" s="181">
        <v>45021</v>
      </c>
      <c r="E649" s="120">
        <v>1</v>
      </c>
      <c r="F649" s="120" t="s">
        <v>1440</v>
      </c>
      <c r="G649" s="120" t="s">
        <v>89</v>
      </c>
      <c r="H649" s="120" t="s">
        <v>1237</v>
      </c>
      <c r="I649" s="119">
        <v>432</v>
      </c>
      <c r="J649" s="119">
        <v>0</v>
      </c>
      <c r="K649" s="119">
        <v>432</v>
      </c>
    </row>
    <row r="650" spans="1:11" hidden="1">
      <c r="A650" s="120">
        <v>40100000</v>
      </c>
      <c r="B650" s="120" t="s">
        <v>372</v>
      </c>
      <c r="C650" s="120" t="s">
        <v>93</v>
      </c>
      <c r="D650" s="181">
        <v>45022</v>
      </c>
      <c r="E650" s="120">
        <v>1</v>
      </c>
      <c r="F650" s="120" t="s">
        <v>1820</v>
      </c>
      <c r="G650" s="120" t="s">
        <v>89</v>
      </c>
      <c r="H650" s="120" t="s">
        <v>1121</v>
      </c>
      <c r="I650" s="119">
        <v>30.32</v>
      </c>
      <c r="J650" s="119">
        <v>0</v>
      </c>
      <c r="K650" s="119">
        <v>30.32</v>
      </c>
    </row>
    <row r="651" spans="1:11" hidden="1">
      <c r="A651" s="120">
        <v>40100000</v>
      </c>
      <c r="B651" s="120" t="s">
        <v>360</v>
      </c>
      <c r="C651" s="120" t="s">
        <v>93</v>
      </c>
      <c r="D651" s="181">
        <v>45022</v>
      </c>
      <c r="E651" s="120">
        <v>1</v>
      </c>
      <c r="F651" s="120" t="s">
        <v>1466</v>
      </c>
      <c r="G651" s="120" t="s">
        <v>89</v>
      </c>
      <c r="H651" s="120" t="s">
        <v>1096</v>
      </c>
      <c r="I651" s="119">
        <v>84</v>
      </c>
      <c r="J651" s="119">
        <v>0</v>
      </c>
      <c r="K651" s="119">
        <v>84</v>
      </c>
    </row>
    <row r="652" spans="1:11" hidden="1">
      <c r="A652" s="120">
        <v>40100000</v>
      </c>
      <c r="B652" s="120" t="s">
        <v>360</v>
      </c>
      <c r="C652" s="120" t="s">
        <v>93</v>
      </c>
      <c r="D652" s="181">
        <v>45022</v>
      </c>
      <c r="E652" s="120">
        <v>1</v>
      </c>
      <c r="F652" s="120" t="s">
        <v>1466</v>
      </c>
      <c r="G652" s="120" t="s">
        <v>89</v>
      </c>
      <c r="H652" s="120" t="s">
        <v>1096</v>
      </c>
      <c r="I652" s="119">
        <v>84</v>
      </c>
      <c r="J652" s="119">
        <v>0</v>
      </c>
      <c r="K652" s="119">
        <v>84</v>
      </c>
    </row>
    <row r="653" spans="1:11" hidden="1">
      <c r="A653" s="120">
        <v>40100000</v>
      </c>
      <c r="B653" s="120" t="s">
        <v>360</v>
      </c>
      <c r="C653" s="120" t="s">
        <v>93</v>
      </c>
      <c r="D653" s="181">
        <v>45022</v>
      </c>
      <c r="E653" s="120">
        <v>1</v>
      </c>
      <c r="F653" s="120" t="s">
        <v>1466</v>
      </c>
      <c r="G653" s="120" t="s">
        <v>89</v>
      </c>
      <c r="H653" s="120" t="s">
        <v>1096</v>
      </c>
      <c r="I653" s="119">
        <v>84</v>
      </c>
      <c r="J653" s="119">
        <v>0</v>
      </c>
      <c r="K653" s="119">
        <v>84</v>
      </c>
    </row>
    <row r="654" spans="1:11" hidden="1">
      <c r="A654" s="120">
        <v>40100000</v>
      </c>
      <c r="B654" s="120" t="s">
        <v>360</v>
      </c>
      <c r="C654" s="120" t="s">
        <v>93</v>
      </c>
      <c r="D654" s="181">
        <v>45022</v>
      </c>
      <c r="E654" s="120">
        <v>1</v>
      </c>
      <c r="F654" s="120" t="s">
        <v>1466</v>
      </c>
      <c r="G654" s="120" t="s">
        <v>89</v>
      </c>
      <c r="H654" s="120" t="s">
        <v>1096</v>
      </c>
      <c r="I654" s="119">
        <v>84</v>
      </c>
      <c r="J654" s="119">
        <v>0</v>
      </c>
      <c r="K654" s="119">
        <v>84</v>
      </c>
    </row>
    <row r="655" spans="1:11" hidden="1">
      <c r="A655" s="120">
        <v>40100000</v>
      </c>
      <c r="B655" s="120" t="s">
        <v>1091</v>
      </c>
      <c r="C655" s="120" t="s">
        <v>93</v>
      </c>
      <c r="D655" s="181">
        <v>45027</v>
      </c>
      <c r="E655" s="120">
        <v>1</v>
      </c>
      <c r="F655" s="120" t="s">
        <v>1476</v>
      </c>
      <c r="G655" s="120" t="s">
        <v>89</v>
      </c>
      <c r="H655" s="120" t="s">
        <v>1159</v>
      </c>
      <c r="I655" s="119">
        <v>360</v>
      </c>
      <c r="J655" s="119">
        <v>0</v>
      </c>
      <c r="K655" s="119">
        <v>360</v>
      </c>
    </row>
    <row r="656" spans="1:11" hidden="1">
      <c r="A656" s="120">
        <v>40100000</v>
      </c>
      <c r="B656" s="120" t="s">
        <v>360</v>
      </c>
      <c r="C656" s="120" t="s">
        <v>93</v>
      </c>
      <c r="D656" s="181">
        <v>45027</v>
      </c>
      <c r="E656" s="120">
        <v>1</v>
      </c>
      <c r="F656" s="120" t="s">
        <v>1466</v>
      </c>
      <c r="G656" s="120" t="s">
        <v>89</v>
      </c>
      <c r="H656" s="120" t="s">
        <v>1096</v>
      </c>
      <c r="I656" s="119">
        <v>336</v>
      </c>
      <c r="J656" s="119">
        <v>0</v>
      </c>
      <c r="K656" s="119">
        <v>336</v>
      </c>
    </row>
    <row r="657" spans="1:11" hidden="1">
      <c r="A657" s="120">
        <v>40100000</v>
      </c>
      <c r="B657" s="120" t="s">
        <v>369</v>
      </c>
      <c r="C657" s="120" t="s">
        <v>93</v>
      </c>
      <c r="D657" s="181">
        <v>45027</v>
      </c>
      <c r="E657" s="120">
        <v>1</v>
      </c>
      <c r="F657" s="120" t="s">
        <v>1388</v>
      </c>
      <c r="G657" s="120" t="s">
        <v>89</v>
      </c>
      <c r="H657" s="120" t="s">
        <v>1788</v>
      </c>
      <c r="I657" s="119">
        <v>141.69999999999999</v>
      </c>
      <c r="J657" s="119">
        <v>0</v>
      </c>
      <c r="K657" s="119">
        <v>141.69999999999999</v>
      </c>
    </row>
    <row r="658" spans="1:11" hidden="1">
      <c r="A658" s="120">
        <v>40100000</v>
      </c>
      <c r="B658" s="120" t="s">
        <v>359</v>
      </c>
      <c r="C658" s="120" t="s">
        <v>93</v>
      </c>
      <c r="D658" s="181">
        <v>45027</v>
      </c>
      <c r="E658" s="120">
        <v>1</v>
      </c>
      <c r="F658" s="120" t="s">
        <v>1824</v>
      </c>
      <c r="G658" s="120" t="s">
        <v>89</v>
      </c>
      <c r="H658" s="120" t="s">
        <v>89</v>
      </c>
      <c r="I658" s="119">
        <v>0</v>
      </c>
      <c r="J658" s="119">
        <v>100000</v>
      </c>
      <c r="K658" s="119">
        <v>-100000</v>
      </c>
    </row>
    <row r="659" spans="1:11" hidden="1">
      <c r="A659" s="120">
        <v>40100000</v>
      </c>
      <c r="B659" s="120" t="s">
        <v>360</v>
      </c>
      <c r="C659" s="120" t="s">
        <v>93</v>
      </c>
      <c r="D659" s="181">
        <v>45027</v>
      </c>
      <c r="E659" s="120">
        <v>1</v>
      </c>
      <c r="F659" s="120" t="s">
        <v>1466</v>
      </c>
      <c r="G659" s="120" t="s">
        <v>89</v>
      </c>
      <c r="H659" s="120" t="s">
        <v>1096</v>
      </c>
      <c r="I659" s="119">
        <v>84</v>
      </c>
      <c r="J659" s="119">
        <v>0</v>
      </c>
      <c r="K659" s="119">
        <v>84</v>
      </c>
    </row>
    <row r="660" spans="1:11" hidden="1">
      <c r="A660" s="120">
        <v>40100000</v>
      </c>
      <c r="B660" s="120" t="s">
        <v>367</v>
      </c>
      <c r="C660" s="120" t="s">
        <v>93</v>
      </c>
      <c r="D660" s="181">
        <v>45028</v>
      </c>
      <c r="E660" s="120">
        <v>1</v>
      </c>
      <c r="F660" s="120" t="s">
        <v>116</v>
      </c>
      <c r="G660" s="120" t="s">
        <v>89</v>
      </c>
      <c r="H660" s="120" t="s">
        <v>1261</v>
      </c>
      <c r="I660" s="119">
        <v>4160.9799999999996</v>
      </c>
      <c r="J660" s="119">
        <v>0</v>
      </c>
      <c r="K660" s="119">
        <v>4160.9799999999996</v>
      </c>
    </row>
    <row r="661" spans="1:11" hidden="1">
      <c r="A661" s="120">
        <v>40100000</v>
      </c>
      <c r="B661" s="120" t="s">
        <v>369</v>
      </c>
      <c r="C661" s="120" t="s">
        <v>93</v>
      </c>
      <c r="D661" s="181">
        <v>45030</v>
      </c>
      <c r="E661" s="120">
        <v>1</v>
      </c>
      <c r="F661" s="120" t="s">
        <v>1825</v>
      </c>
      <c r="G661" s="120" t="s">
        <v>89</v>
      </c>
      <c r="H661" s="120" t="s">
        <v>1794</v>
      </c>
      <c r="I661" s="119">
        <v>497.53</v>
      </c>
      <c r="J661" s="119">
        <v>0</v>
      </c>
      <c r="K661" s="119">
        <v>497.53</v>
      </c>
    </row>
    <row r="662" spans="1:11" hidden="1">
      <c r="A662" s="120">
        <v>40100000</v>
      </c>
      <c r="B662" s="120" t="s">
        <v>388</v>
      </c>
      <c r="C662" s="120" t="s">
        <v>93</v>
      </c>
      <c r="D662" s="181">
        <v>45030</v>
      </c>
      <c r="E662" s="120">
        <v>1</v>
      </c>
      <c r="F662" s="120" t="s">
        <v>1469</v>
      </c>
      <c r="G662" s="120" t="s">
        <v>89</v>
      </c>
      <c r="H662" s="120" t="s">
        <v>1771</v>
      </c>
      <c r="I662" s="119">
        <v>1437.6</v>
      </c>
      <c r="J662" s="119">
        <v>0</v>
      </c>
      <c r="K662" s="119">
        <v>1437.6</v>
      </c>
    </row>
    <row r="663" spans="1:11" hidden="1">
      <c r="A663" s="120">
        <v>40100000</v>
      </c>
      <c r="B663" s="120" t="s">
        <v>350</v>
      </c>
      <c r="C663" s="120" t="s">
        <v>93</v>
      </c>
      <c r="D663" s="181">
        <v>45034</v>
      </c>
      <c r="E663" s="120">
        <v>1</v>
      </c>
      <c r="F663" s="120" t="s">
        <v>1699</v>
      </c>
      <c r="G663" s="120" t="s">
        <v>89</v>
      </c>
      <c r="H663" s="120" t="s">
        <v>1630</v>
      </c>
      <c r="I663" s="119">
        <v>57.6</v>
      </c>
      <c r="J663" s="119">
        <v>0</v>
      </c>
      <c r="K663" s="119">
        <v>57.6</v>
      </c>
    </row>
    <row r="664" spans="1:11" hidden="1">
      <c r="A664" s="120">
        <v>40100000</v>
      </c>
      <c r="B664" s="120" t="s">
        <v>1779</v>
      </c>
      <c r="C664" s="120" t="s">
        <v>93</v>
      </c>
      <c r="D664" s="181">
        <v>45034</v>
      </c>
      <c r="E664" s="120">
        <v>1</v>
      </c>
      <c r="F664" s="120" t="s">
        <v>1831</v>
      </c>
      <c r="G664" s="120" t="s">
        <v>89</v>
      </c>
      <c r="H664" s="120" t="s">
        <v>312</v>
      </c>
      <c r="I664" s="119">
        <v>1100</v>
      </c>
      <c r="J664" s="119">
        <v>0</v>
      </c>
      <c r="K664" s="119">
        <v>1100</v>
      </c>
    </row>
    <row r="665" spans="1:11" hidden="1">
      <c r="A665" s="120">
        <v>40100000</v>
      </c>
      <c r="B665" s="120" t="s">
        <v>1722</v>
      </c>
      <c r="C665" s="120" t="s">
        <v>93</v>
      </c>
      <c r="D665" s="181">
        <v>45034</v>
      </c>
      <c r="E665" s="120">
        <v>1</v>
      </c>
      <c r="F665" s="120" t="s">
        <v>1826</v>
      </c>
      <c r="G665" s="120" t="s">
        <v>89</v>
      </c>
      <c r="H665" s="120" t="s">
        <v>362</v>
      </c>
      <c r="I665" s="119">
        <v>1050</v>
      </c>
      <c r="J665" s="119">
        <v>0</v>
      </c>
      <c r="K665" s="119">
        <v>1050</v>
      </c>
    </row>
    <row r="666" spans="1:11" hidden="1">
      <c r="A666" s="120">
        <v>40100000</v>
      </c>
      <c r="B666" s="120" t="s">
        <v>1669</v>
      </c>
      <c r="C666" s="120" t="s">
        <v>93</v>
      </c>
      <c r="D666" s="181">
        <v>45034</v>
      </c>
      <c r="E666" s="120">
        <v>1</v>
      </c>
      <c r="F666" s="120" t="s">
        <v>1829</v>
      </c>
      <c r="G666" s="120" t="s">
        <v>89</v>
      </c>
      <c r="H666" s="120" t="s">
        <v>1083</v>
      </c>
      <c r="I666" s="119">
        <v>1044</v>
      </c>
      <c r="J666" s="119">
        <v>0</v>
      </c>
      <c r="K666" s="119">
        <v>1044</v>
      </c>
    </row>
    <row r="667" spans="1:11" hidden="1">
      <c r="A667" s="120">
        <v>40100000</v>
      </c>
      <c r="B667" s="120" t="s">
        <v>376</v>
      </c>
      <c r="C667" s="120" t="s">
        <v>93</v>
      </c>
      <c r="D667" s="181">
        <v>45034</v>
      </c>
      <c r="E667" s="120">
        <v>1</v>
      </c>
      <c r="F667" s="120" t="s">
        <v>144</v>
      </c>
      <c r="G667" s="120" t="s">
        <v>89</v>
      </c>
      <c r="H667" s="120" t="s">
        <v>1092</v>
      </c>
      <c r="I667" s="119">
        <v>1415.39</v>
      </c>
      <c r="J667" s="119">
        <v>0</v>
      </c>
      <c r="K667" s="119">
        <v>1415.39</v>
      </c>
    </row>
    <row r="668" spans="1:11" hidden="1">
      <c r="A668" s="120">
        <v>40100000</v>
      </c>
      <c r="B668" s="120" t="s">
        <v>1130</v>
      </c>
      <c r="C668" s="120" t="s">
        <v>93</v>
      </c>
      <c r="D668" s="181">
        <v>45034</v>
      </c>
      <c r="E668" s="120">
        <v>1</v>
      </c>
      <c r="F668" s="120" t="s">
        <v>1437</v>
      </c>
      <c r="G668" s="120" t="s">
        <v>89</v>
      </c>
      <c r="H668" s="120" t="s">
        <v>371</v>
      </c>
      <c r="I668" s="119">
        <v>119732.48</v>
      </c>
      <c r="J668" s="119">
        <v>0</v>
      </c>
      <c r="K668" s="119">
        <v>119732.48</v>
      </c>
    </row>
    <row r="669" spans="1:11" hidden="1">
      <c r="A669" s="120">
        <v>40100000</v>
      </c>
      <c r="B669" s="120" t="s">
        <v>1749</v>
      </c>
      <c r="C669" s="120" t="s">
        <v>93</v>
      </c>
      <c r="D669" s="181">
        <v>45034</v>
      </c>
      <c r="E669" s="120">
        <v>1</v>
      </c>
      <c r="F669" s="120" t="s">
        <v>1830</v>
      </c>
      <c r="G669" s="120" t="s">
        <v>89</v>
      </c>
      <c r="H669" s="120" t="s">
        <v>312</v>
      </c>
      <c r="I669" s="119">
        <v>2232</v>
      </c>
      <c r="J669" s="119">
        <v>0</v>
      </c>
      <c r="K669" s="119">
        <v>2232</v>
      </c>
    </row>
    <row r="670" spans="1:11" hidden="1">
      <c r="A670" s="120">
        <v>40100000</v>
      </c>
      <c r="B670" s="120" t="s">
        <v>1693</v>
      </c>
      <c r="C670" s="120" t="s">
        <v>93</v>
      </c>
      <c r="D670" s="181">
        <v>45034</v>
      </c>
      <c r="E670" s="120">
        <v>1</v>
      </c>
      <c r="F670" s="120" t="s">
        <v>981</v>
      </c>
      <c r="G670" s="120" t="s">
        <v>89</v>
      </c>
      <c r="H670" s="120" t="s">
        <v>362</v>
      </c>
      <c r="I670" s="119">
        <v>7</v>
      </c>
      <c r="J670" s="119">
        <v>0</v>
      </c>
      <c r="K670" s="119">
        <v>7</v>
      </c>
    </row>
    <row r="671" spans="1:11" hidden="1">
      <c r="A671" s="120">
        <v>40100000</v>
      </c>
      <c r="B671" s="120" t="s">
        <v>1731</v>
      </c>
      <c r="C671" s="120" t="s">
        <v>93</v>
      </c>
      <c r="D671" s="181">
        <v>45034</v>
      </c>
      <c r="E671" s="120">
        <v>1</v>
      </c>
      <c r="F671" s="120" t="s">
        <v>1827</v>
      </c>
      <c r="G671" s="120" t="s">
        <v>89</v>
      </c>
      <c r="H671" s="120" t="s">
        <v>312</v>
      </c>
      <c r="I671" s="119">
        <v>27150</v>
      </c>
      <c r="J671" s="119">
        <v>0</v>
      </c>
      <c r="K671" s="119">
        <v>27150</v>
      </c>
    </row>
    <row r="672" spans="1:11" hidden="1">
      <c r="A672" s="120">
        <v>40100000</v>
      </c>
      <c r="B672" s="120" t="s">
        <v>1636</v>
      </c>
      <c r="C672" s="120" t="s">
        <v>93</v>
      </c>
      <c r="D672" s="181">
        <v>45034</v>
      </c>
      <c r="E672" s="120">
        <v>1</v>
      </c>
      <c r="F672" s="120" t="s">
        <v>1828</v>
      </c>
      <c r="G672" s="120" t="s">
        <v>89</v>
      </c>
      <c r="H672" s="120" t="s">
        <v>362</v>
      </c>
      <c r="I672" s="119">
        <v>33</v>
      </c>
      <c r="J672" s="119">
        <v>0</v>
      </c>
      <c r="K672" s="119">
        <v>33</v>
      </c>
    </row>
    <row r="673" spans="1:11" hidden="1">
      <c r="A673" s="120">
        <v>40100000</v>
      </c>
      <c r="B673" s="120" t="s">
        <v>379</v>
      </c>
      <c r="C673" s="120" t="s">
        <v>93</v>
      </c>
      <c r="D673" s="181">
        <v>45034</v>
      </c>
      <c r="E673" s="120">
        <v>1</v>
      </c>
      <c r="F673" s="120" t="s">
        <v>1382</v>
      </c>
      <c r="G673" s="120" t="s">
        <v>89</v>
      </c>
      <c r="H673" s="120" t="s">
        <v>1087</v>
      </c>
      <c r="I673" s="119">
        <v>16925.79</v>
      </c>
      <c r="J673" s="119">
        <v>0</v>
      </c>
      <c r="K673" s="119">
        <v>16925.79</v>
      </c>
    </row>
    <row r="674" spans="1:11" hidden="1">
      <c r="A674" s="120">
        <v>40100000</v>
      </c>
      <c r="B674" s="120" t="s">
        <v>380</v>
      </c>
      <c r="C674" s="120" t="s">
        <v>93</v>
      </c>
      <c r="D674" s="181">
        <v>45034</v>
      </c>
      <c r="E674" s="120">
        <v>1</v>
      </c>
      <c r="F674" s="120" t="s">
        <v>394</v>
      </c>
      <c r="G674" s="120" t="s">
        <v>89</v>
      </c>
      <c r="H674" s="120" t="s">
        <v>1092</v>
      </c>
      <c r="I674" s="119">
        <v>289.13</v>
      </c>
      <c r="J674" s="119">
        <v>0</v>
      </c>
      <c r="K674" s="119">
        <v>289.13</v>
      </c>
    </row>
    <row r="675" spans="1:11" hidden="1">
      <c r="A675" s="120">
        <v>40100000</v>
      </c>
      <c r="B675" s="120" t="s">
        <v>361</v>
      </c>
      <c r="C675" s="120" t="s">
        <v>93</v>
      </c>
      <c r="D675" s="181">
        <v>45034</v>
      </c>
      <c r="E675" s="120">
        <v>1</v>
      </c>
      <c r="F675" s="120" t="s">
        <v>1383</v>
      </c>
      <c r="G675" s="120" t="s">
        <v>89</v>
      </c>
      <c r="H675" s="120" t="s">
        <v>1113</v>
      </c>
      <c r="I675" s="119">
        <v>3200</v>
      </c>
      <c r="J675" s="119">
        <v>0</v>
      </c>
      <c r="K675" s="119">
        <v>3200</v>
      </c>
    </row>
    <row r="676" spans="1:11" hidden="1">
      <c r="A676" s="120">
        <v>40100000</v>
      </c>
      <c r="B676" s="120" t="s">
        <v>375</v>
      </c>
      <c r="C676" s="120" t="s">
        <v>93</v>
      </c>
      <c r="D676" s="181">
        <v>45035</v>
      </c>
      <c r="E676" s="120">
        <v>1</v>
      </c>
      <c r="F676" s="120" t="s">
        <v>1377</v>
      </c>
      <c r="G676" s="120" t="s">
        <v>89</v>
      </c>
      <c r="H676" s="120" t="s">
        <v>1096</v>
      </c>
      <c r="I676" s="119">
        <v>4995.43</v>
      </c>
      <c r="J676" s="119">
        <v>0</v>
      </c>
      <c r="K676" s="119">
        <v>4995.43</v>
      </c>
    </row>
    <row r="677" spans="1:11" hidden="1">
      <c r="A677" s="120">
        <v>40100000</v>
      </c>
      <c r="B677" s="120" t="s">
        <v>1759</v>
      </c>
      <c r="C677" s="120" t="s">
        <v>93</v>
      </c>
      <c r="D677" s="181">
        <v>45036</v>
      </c>
      <c r="E677" s="120">
        <v>1</v>
      </c>
      <c r="F677" s="120" t="s">
        <v>1832</v>
      </c>
      <c r="G677" s="120" t="s">
        <v>89</v>
      </c>
      <c r="H677" s="120" t="s">
        <v>362</v>
      </c>
      <c r="I677" s="119">
        <v>3000</v>
      </c>
      <c r="J677" s="119">
        <v>0</v>
      </c>
      <c r="K677" s="119">
        <v>3000</v>
      </c>
    </row>
    <row r="678" spans="1:11" hidden="1">
      <c r="A678" s="120">
        <v>40100000</v>
      </c>
      <c r="B678" s="120" t="s">
        <v>352</v>
      </c>
      <c r="C678" s="120" t="s">
        <v>93</v>
      </c>
      <c r="D678" s="181">
        <v>45036</v>
      </c>
      <c r="E678" s="120">
        <v>1</v>
      </c>
      <c r="F678" s="120" t="s">
        <v>1391</v>
      </c>
      <c r="G678" s="120" t="s">
        <v>89</v>
      </c>
      <c r="H678" s="120" t="s">
        <v>1110</v>
      </c>
      <c r="I678" s="119">
        <v>129.41999999999999</v>
      </c>
      <c r="J678" s="119">
        <v>0</v>
      </c>
      <c r="K678" s="119">
        <v>129.41999999999999</v>
      </c>
    </row>
    <row r="679" spans="1:11" hidden="1">
      <c r="A679" s="120">
        <v>40100000</v>
      </c>
      <c r="B679" s="120" t="s">
        <v>369</v>
      </c>
      <c r="C679" s="120" t="s">
        <v>93</v>
      </c>
      <c r="D679" s="181">
        <v>45037</v>
      </c>
      <c r="E679" s="120">
        <v>1</v>
      </c>
      <c r="F679" s="120" t="s">
        <v>1388</v>
      </c>
      <c r="G679" s="120" t="s">
        <v>89</v>
      </c>
      <c r="H679" s="120" t="s">
        <v>1719</v>
      </c>
      <c r="I679" s="119">
        <v>244.65</v>
      </c>
      <c r="J679" s="119">
        <v>0</v>
      </c>
      <c r="K679" s="119">
        <v>244.65</v>
      </c>
    </row>
    <row r="680" spans="1:11" hidden="1">
      <c r="A680" s="120">
        <v>40100000</v>
      </c>
      <c r="B680" s="120" t="s">
        <v>1140</v>
      </c>
      <c r="C680" s="120" t="s">
        <v>93</v>
      </c>
      <c r="D680" s="181">
        <v>45037</v>
      </c>
      <c r="E680" s="120">
        <v>1</v>
      </c>
      <c r="F680" s="120" t="s">
        <v>970</v>
      </c>
      <c r="G680" s="120" t="s">
        <v>89</v>
      </c>
      <c r="H680" s="120" t="s">
        <v>1219</v>
      </c>
      <c r="I680" s="119">
        <v>19.88</v>
      </c>
      <c r="J680" s="119">
        <v>0</v>
      </c>
      <c r="K680" s="119">
        <v>19.88</v>
      </c>
    </row>
    <row r="681" spans="1:11" hidden="1">
      <c r="A681" s="120">
        <v>40100000</v>
      </c>
      <c r="B681" s="120" t="s">
        <v>1140</v>
      </c>
      <c r="C681" s="120" t="s">
        <v>93</v>
      </c>
      <c r="D681" s="181">
        <v>45037</v>
      </c>
      <c r="E681" s="120">
        <v>1</v>
      </c>
      <c r="F681" s="120" t="s">
        <v>1357</v>
      </c>
      <c r="G681" s="120" t="s">
        <v>89</v>
      </c>
      <c r="H681" s="120" t="s">
        <v>1219</v>
      </c>
      <c r="I681" s="119">
        <v>37.880000000000003</v>
      </c>
      <c r="J681" s="119">
        <v>0</v>
      </c>
      <c r="K681" s="119">
        <v>37.880000000000003</v>
      </c>
    </row>
    <row r="682" spans="1:11" hidden="1">
      <c r="A682" s="120">
        <v>40100000</v>
      </c>
      <c r="B682" s="120" t="s">
        <v>365</v>
      </c>
      <c r="C682" s="120" t="s">
        <v>93</v>
      </c>
      <c r="D682" s="181">
        <v>45040</v>
      </c>
      <c r="E682" s="120">
        <v>1</v>
      </c>
      <c r="F682" s="120" t="s">
        <v>1822</v>
      </c>
      <c r="G682" s="120" t="s">
        <v>89</v>
      </c>
      <c r="H682" s="120" t="s">
        <v>1092</v>
      </c>
      <c r="I682" s="119">
        <v>2244.29</v>
      </c>
      <c r="J682" s="119">
        <v>0</v>
      </c>
      <c r="K682" s="119">
        <v>2244.29</v>
      </c>
    </row>
    <row r="683" spans="1:11" hidden="1">
      <c r="A683" s="120">
        <v>40100000</v>
      </c>
      <c r="B683" s="120" t="s">
        <v>1140</v>
      </c>
      <c r="C683" s="120" t="s">
        <v>93</v>
      </c>
      <c r="D683" s="181">
        <v>45040</v>
      </c>
      <c r="E683" s="120">
        <v>1</v>
      </c>
      <c r="F683" s="120" t="s">
        <v>1357</v>
      </c>
      <c r="G683" s="120" t="s">
        <v>89</v>
      </c>
      <c r="H683" s="120" t="s">
        <v>1219</v>
      </c>
      <c r="I683" s="119">
        <v>36.630000000000003</v>
      </c>
      <c r="J683" s="119">
        <v>0</v>
      </c>
      <c r="K683" s="119">
        <v>36.630000000000003</v>
      </c>
    </row>
    <row r="684" spans="1:11" hidden="1">
      <c r="A684" s="120">
        <v>40100000</v>
      </c>
      <c r="B684" s="120" t="s">
        <v>1140</v>
      </c>
      <c r="C684" s="120" t="s">
        <v>93</v>
      </c>
      <c r="D684" s="181">
        <v>45040</v>
      </c>
      <c r="E684" s="120">
        <v>1</v>
      </c>
      <c r="F684" s="120" t="s">
        <v>970</v>
      </c>
      <c r="G684" s="120" t="s">
        <v>89</v>
      </c>
      <c r="H684" s="120" t="s">
        <v>1219</v>
      </c>
      <c r="I684" s="119">
        <v>27.68</v>
      </c>
      <c r="J684" s="119">
        <v>0</v>
      </c>
      <c r="K684" s="119">
        <v>27.68</v>
      </c>
    </row>
    <row r="685" spans="1:11" hidden="1">
      <c r="A685" s="120">
        <v>40100000</v>
      </c>
      <c r="B685" s="120" t="s">
        <v>350</v>
      </c>
      <c r="C685" s="120" t="s">
        <v>93</v>
      </c>
      <c r="D685" s="181">
        <v>45043</v>
      </c>
      <c r="E685" s="120">
        <v>1</v>
      </c>
      <c r="F685" s="120" t="s">
        <v>1440</v>
      </c>
      <c r="G685" s="120" t="s">
        <v>89</v>
      </c>
      <c r="H685" s="120" t="s">
        <v>1103</v>
      </c>
      <c r="I685" s="119">
        <v>3139.85</v>
      </c>
      <c r="J685" s="119">
        <v>0</v>
      </c>
      <c r="K685" s="119">
        <v>3139.85</v>
      </c>
    </row>
    <row r="686" spans="1:11" hidden="1">
      <c r="A686" s="120">
        <v>40100000</v>
      </c>
      <c r="B686" s="120" t="s">
        <v>367</v>
      </c>
      <c r="C686" s="120" t="s">
        <v>93</v>
      </c>
      <c r="D686" s="181">
        <v>45043</v>
      </c>
      <c r="E686" s="120">
        <v>1</v>
      </c>
      <c r="F686" s="120" t="s">
        <v>1833</v>
      </c>
      <c r="G686" s="120" t="s">
        <v>89</v>
      </c>
      <c r="H686" s="120" t="s">
        <v>1261</v>
      </c>
      <c r="I686" s="119">
        <v>329.27</v>
      </c>
      <c r="J686" s="119">
        <v>0</v>
      </c>
      <c r="K686" s="119">
        <v>329.27</v>
      </c>
    </row>
    <row r="687" spans="1:11" hidden="1">
      <c r="A687" s="120">
        <v>40100000</v>
      </c>
      <c r="B687" s="120" t="s">
        <v>365</v>
      </c>
      <c r="C687" s="120" t="s">
        <v>93</v>
      </c>
      <c r="D687" s="181">
        <v>45044</v>
      </c>
      <c r="E687" s="120">
        <v>1</v>
      </c>
      <c r="F687" s="120" t="s">
        <v>1822</v>
      </c>
      <c r="G687" s="120" t="s">
        <v>89</v>
      </c>
      <c r="H687" s="120" t="s">
        <v>1351</v>
      </c>
      <c r="I687" s="119">
        <v>85.18</v>
      </c>
      <c r="J687" s="119">
        <v>0</v>
      </c>
      <c r="K687" s="119">
        <v>85.18</v>
      </c>
    </row>
    <row r="688" spans="1:11" hidden="1">
      <c r="A688" s="120">
        <v>40100000</v>
      </c>
      <c r="B688" s="120" t="s">
        <v>353</v>
      </c>
      <c r="C688" s="120" t="s">
        <v>93</v>
      </c>
      <c r="D688" s="181">
        <v>45044</v>
      </c>
      <c r="E688" s="120">
        <v>1</v>
      </c>
      <c r="F688" s="120" t="s">
        <v>1434</v>
      </c>
      <c r="G688" s="120" t="s">
        <v>89</v>
      </c>
      <c r="H688" s="120" t="s">
        <v>1371</v>
      </c>
      <c r="I688" s="119">
        <v>419.8</v>
      </c>
      <c r="J688" s="119">
        <v>0</v>
      </c>
      <c r="K688" s="119">
        <v>419.8</v>
      </c>
    </row>
    <row r="689" spans="1:11" hidden="1">
      <c r="A689" s="120">
        <v>40100000</v>
      </c>
      <c r="B689" s="120" t="s">
        <v>369</v>
      </c>
      <c r="C689" s="120" t="s">
        <v>93</v>
      </c>
      <c r="D689" s="181">
        <v>45044</v>
      </c>
      <c r="E689" s="120">
        <v>1</v>
      </c>
      <c r="F689" s="120" t="s">
        <v>1691</v>
      </c>
      <c r="G689" s="120" t="s">
        <v>89</v>
      </c>
      <c r="H689" s="120" t="s">
        <v>1719</v>
      </c>
      <c r="I689" s="119">
        <v>299.62</v>
      </c>
      <c r="J689" s="119">
        <v>0</v>
      </c>
      <c r="K689" s="119">
        <v>299.62</v>
      </c>
    </row>
    <row r="690" spans="1:11" hidden="1">
      <c r="A690" s="120">
        <v>40100000</v>
      </c>
      <c r="B690" s="120" t="s">
        <v>1681</v>
      </c>
      <c r="C690" s="120" t="s">
        <v>93</v>
      </c>
      <c r="D690" s="181">
        <v>45048</v>
      </c>
      <c r="E690" s="120">
        <v>2</v>
      </c>
      <c r="F690" s="120" t="s">
        <v>1897</v>
      </c>
      <c r="G690" s="120" t="s">
        <v>89</v>
      </c>
      <c r="H690" s="120" t="s">
        <v>362</v>
      </c>
      <c r="I690" s="119">
        <v>5280</v>
      </c>
      <c r="J690" s="119">
        <v>0</v>
      </c>
      <c r="K690" s="119">
        <v>5280</v>
      </c>
    </row>
    <row r="691" spans="1:11" hidden="1">
      <c r="A691" s="120">
        <v>40100000</v>
      </c>
      <c r="B691" s="120" t="s">
        <v>385</v>
      </c>
      <c r="C691" s="120" t="s">
        <v>93</v>
      </c>
      <c r="D691" s="181">
        <v>45048</v>
      </c>
      <c r="E691" s="120">
        <v>2</v>
      </c>
      <c r="F691" s="120" t="s">
        <v>1690</v>
      </c>
      <c r="G691" s="120" t="s">
        <v>89</v>
      </c>
      <c r="H691" s="120" t="s">
        <v>1141</v>
      </c>
      <c r="I691" s="119">
        <v>28.73</v>
      </c>
      <c r="J691" s="119">
        <v>0</v>
      </c>
      <c r="K691" s="119">
        <v>28.73</v>
      </c>
    </row>
    <row r="692" spans="1:11" hidden="1">
      <c r="A692" s="120">
        <v>40100000</v>
      </c>
      <c r="B692" s="120" t="s">
        <v>350</v>
      </c>
      <c r="C692" s="120" t="s">
        <v>93</v>
      </c>
      <c r="D692" s="181">
        <v>45048</v>
      </c>
      <c r="E692" s="120">
        <v>2</v>
      </c>
      <c r="F692" s="120" t="s">
        <v>1699</v>
      </c>
      <c r="G692" s="120" t="s">
        <v>89</v>
      </c>
      <c r="H692" s="120" t="s">
        <v>89</v>
      </c>
      <c r="I692" s="119">
        <v>28.99</v>
      </c>
      <c r="J692" s="119">
        <v>0</v>
      </c>
      <c r="K692" s="119">
        <v>28.99</v>
      </c>
    </row>
    <row r="693" spans="1:11" hidden="1">
      <c r="A693" s="120">
        <v>40100000</v>
      </c>
      <c r="B693" s="120" t="s">
        <v>388</v>
      </c>
      <c r="C693" s="120" t="s">
        <v>93</v>
      </c>
      <c r="D693" s="181">
        <v>45051</v>
      </c>
      <c r="E693" s="120">
        <v>1</v>
      </c>
      <c r="F693" s="120" t="s">
        <v>1469</v>
      </c>
      <c r="G693" s="120" t="s">
        <v>89</v>
      </c>
      <c r="H693" s="120" t="s">
        <v>1846</v>
      </c>
      <c r="I693" s="119">
        <v>9528.76</v>
      </c>
      <c r="J693" s="119">
        <v>0</v>
      </c>
      <c r="K693" s="119">
        <v>9528.76</v>
      </c>
    </row>
    <row r="694" spans="1:11" hidden="1">
      <c r="A694" s="120">
        <v>40100000</v>
      </c>
      <c r="B694" s="120" t="s">
        <v>380</v>
      </c>
      <c r="C694" s="120" t="s">
        <v>93</v>
      </c>
      <c r="D694" s="181">
        <v>45051</v>
      </c>
      <c r="E694" s="120">
        <v>1</v>
      </c>
      <c r="F694" s="120" t="s">
        <v>1898</v>
      </c>
      <c r="G694" s="120" t="s">
        <v>89</v>
      </c>
      <c r="H694" s="120" t="s">
        <v>1113</v>
      </c>
      <c r="I694" s="119">
        <v>640.01</v>
      </c>
      <c r="J694" s="119">
        <v>0</v>
      </c>
      <c r="K694" s="119">
        <v>640.01</v>
      </c>
    </row>
    <row r="695" spans="1:11" hidden="1">
      <c r="A695" s="120">
        <v>40100000</v>
      </c>
      <c r="B695" s="120" t="s">
        <v>391</v>
      </c>
      <c r="C695" s="120" t="s">
        <v>93</v>
      </c>
      <c r="D695" s="181">
        <v>45051</v>
      </c>
      <c r="E695" s="120">
        <v>1</v>
      </c>
      <c r="F695" s="120" t="s">
        <v>1901</v>
      </c>
      <c r="G695" s="120" t="s">
        <v>89</v>
      </c>
      <c r="H695" s="120" t="s">
        <v>1141</v>
      </c>
      <c r="I695" s="119">
        <v>6918</v>
      </c>
      <c r="J695" s="119">
        <v>0</v>
      </c>
      <c r="K695" s="119">
        <v>6918</v>
      </c>
    </row>
    <row r="696" spans="1:11" hidden="1">
      <c r="A696" s="120">
        <v>40100000</v>
      </c>
      <c r="B696" s="120" t="s">
        <v>1742</v>
      </c>
      <c r="C696" s="120" t="s">
        <v>93</v>
      </c>
      <c r="D696" s="181">
        <v>45051</v>
      </c>
      <c r="E696" s="120">
        <v>1</v>
      </c>
      <c r="F696" s="120" t="s">
        <v>1903</v>
      </c>
      <c r="G696" s="120" t="s">
        <v>89</v>
      </c>
      <c r="H696" s="120" t="s">
        <v>362</v>
      </c>
      <c r="I696" s="119">
        <v>2547</v>
      </c>
      <c r="J696" s="119">
        <v>0</v>
      </c>
      <c r="K696" s="119">
        <v>2547</v>
      </c>
    </row>
    <row r="697" spans="1:11" hidden="1">
      <c r="A697" s="120">
        <v>40100000</v>
      </c>
      <c r="B697" s="120" t="s">
        <v>1731</v>
      </c>
      <c r="C697" s="120" t="s">
        <v>93</v>
      </c>
      <c r="D697" s="181">
        <v>45051</v>
      </c>
      <c r="E697" s="120">
        <v>1</v>
      </c>
      <c r="F697" s="120" t="s">
        <v>1900</v>
      </c>
      <c r="G697" s="120" t="s">
        <v>89</v>
      </c>
      <c r="H697" s="120" t="s">
        <v>384</v>
      </c>
      <c r="I697" s="119">
        <v>46200</v>
      </c>
      <c r="J697" s="119">
        <v>0</v>
      </c>
      <c r="K697" s="119">
        <v>46200</v>
      </c>
    </row>
    <row r="698" spans="1:11" hidden="1">
      <c r="A698" s="120">
        <v>40100000</v>
      </c>
      <c r="B698" s="120" t="s">
        <v>377</v>
      </c>
      <c r="C698" s="120" t="s">
        <v>93</v>
      </c>
      <c r="D698" s="181">
        <v>45051</v>
      </c>
      <c r="E698" s="120">
        <v>1</v>
      </c>
      <c r="F698" s="120" t="s">
        <v>1899</v>
      </c>
      <c r="G698" s="120" t="s">
        <v>89</v>
      </c>
      <c r="H698" s="120" t="s">
        <v>1261</v>
      </c>
      <c r="I698" s="119">
        <v>952.64</v>
      </c>
      <c r="J698" s="119">
        <v>0</v>
      </c>
      <c r="K698" s="119">
        <v>952.64</v>
      </c>
    </row>
    <row r="699" spans="1:11" hidden="1">
      <c r="A699" s="120">
        <v>40100000</v>
      </c>
      <c r="B699" s="120" t="s">
        <v>1738</v>
      </c>
      <c r="C699" s="120" t="s">
        <v>93</v>
      </c>
      <c r="D699" s="181">
        <v>45051</v>
      </c>
      <c r="E699" s="120">
        <v>1</v>
      </c>
      <c r="F699" s="120" t="s">
        <v>1902</v>
      </c>
      <c r="G699" s="120" t="s">
        <v>89</v>
      </c>
      <c r="H699" s="120" t="s">
        <v>312</v>
      </c>
      <c r="I699" s="119">
        <v>2325.6</v>
      </c>
      <c r="J699" s="119">
        <v>0</v>
      </c>
      <c r="K699" s="119">
        <v>2325.6</v>
      </c>
    </row>
    <row r="700" spans="1:11" hidden="1">
      <c r="A700" s="120">
        <v>40100000</v>
      </c>
      <c r="B700" s="120" t="s">
        <v>388</v>
      </c>
      <c r="C700" s="120" t="s">
        <v>93</v>
      </c>
      <c r="D700" s="181">
        <v>45051</v>
      </c>
      <c r="E700" s="120">
        <v>1</v>
      </c>
      <c r="F700" s="120" t="s">
        <v>1469</v>
      </c>
      <c r="G700" s="120" t="s">
        <v>89</v>
      </c>
      <c r="H700" s="120" t="s">
        <v>1863</v>
      </c>
      <c r="I700" s="119">
        <v>1867.86</v>
      </c>
      <c r="J700" s="119">
        <v>0</v>
      </c>
      <c r="K700" s="119">
        <v>1867.86</v>
      </c>
    </row>
    <row r="701" spans="1:11" hidden="1">
      <c r="A701" s="120">
        <v>40100000</v>
      </c>
      <c r="B701" s="120" t="s">
        <v>1742</v>
      </c>
      <c r="C701" s="120" t="s">
        <v>93</v>
      </c>
      <c r="D701" s="181">
        <v>45055</v>
      </c>
      <c r="E701" s="120">
        <v>1</v>
      </c>
      <c r="F701" s="120" t="s">
        <v>1904</v>
      </c>
      <c r="G701" s="120" t="s">
        <v>89</v>
      </c>
      <c r="H701" s="120" t="s">
        <v>384</v>
      </c>
      <c r="I701" s="119">
        <v>0</v>
      </c>
      <c r="J701" s="119">
        <v>2547</v>
      </c>
      <c r="K701" s="119">
        <v>-2547</v>
      </c>
    </row>
    <row r="702" spans="1:11" hidden="1">
      <c r="A702" s="120">
        <v>40100000</v>
      </c>
      <c r="B702" s="120" t="s">
        <v>1091</v>
      </c>
      <c r="C702" s="120" t="s">
        <v>93</v>
      </c>
      <c r="D702" s="181">
        <v>45055</v>
      </c>
      <c r="E702" s="120">
        <v>1</v>
      </c>
      <c r="F702" s="120" t="s">
        <v>1476</v>
      </c>
      <c r="G702" s="120" t="s">
        <v>89</v>
      </c>
      <c r="H702" s="120" t="s">
        <v>1219</v>
      </c>
      <c r="I702" s="119">
        <v>360</v>
      </c>
      <c r="J702" s="119">
        <v>0</v>
      </c>
      <c r="K702" s="119">
        <v>360</v>
      </c>
    </row>
    <row r="703" spans="1:11" hidden="1">
      <c r="A703" s="120">
        <v>40100000</v>
      </c>
      <c r="B703" s="120" t="s">
        <v>360</v>
      </c>
      <c r="C703" s="120" t="s">
        <v>93</v>
      </c>
      <c r="D703" s="181">
        <v>45056</v>
      </c>
      <c r="E703" s="120">
        <v>1</v>
      </c>
      <c r="F703" s="120" t="s">
        <v>1466</v>
      </c>
      <c r="G703" s="120" t="s">
        <v>89</v>
      </c>
      <c r="H703" s="120" t="s">
        <v>1359</v>
      </c>
      <c r="I703" s="119">
        <v>84</v>
      </c>
      <c r="J703" s="119">
        <v>0</v>
      </c>
      <c r="K703" s="119">
        <v>84</v>
      </c>
    </row>
    <row r="704" spans="1:11" hidden="1">
      <c r="A704" s="120">
        <v>40100000</v>
      </c>
      <c r="B704" s="120" t="s">
        <v>360</v>
      </c>
      <c r="C704" s="120" t="s">
        <v>93</v>
      </c>
      <c r="D704" s="181">
        <v>45056</v>
      </c>
      <c r="E704" s="120">
        <v>1</v>
      </c>
      <c r="F704" s="120" t="s">
        <v>1466</v>
      </c>
      <c r="G704" s="120" t="s">
        <v>89</v>
      </c>
      <c r="H704" s="120" t="s">
        <v>1359</v>
      </c>
      <c r="I704" s="119">
        <v>84</v>
      </c>
      <c r="J704" s="119">
        <v>0</v>
      </c>
      <c r="K704" s="119">
        <v>84</v>
      </c>
    </row>
    <row r="705" spans="1:11" hidden="1">
      <c r="A705" s="120">
        <v>40100000</v>
      </c>
      <c r="B705" s="120" t="s">
        <v>360</v>
      </c>
      <c r="C705" s="120" t="s">
        <v>93</v>
      </c>
      <c r="D705" s="181">
        <v>45056</v>
      </c>
      <c r="E705" s="120">
        <v>1</v>
      </c>
      <c r="F705" s="120" t="s">
        <v>1466</v>
      </c>
      <c r="G705" s="120" t="s">
        <v>89</v>
      </c>
      <c r="H705" s="120" t="s">
        <v>1359</v>
      </c>
      <c r="I705" s="119">
        <v>84</v>
      </c>
      <c r="J705" s="119">
        <v>0</v>
      </c>
      <c r="K705" s="119">
        <v>84</v>
      </c>
    </row>
    <row r="706" spans="1:11" hidden="1">
      <c r="A706" s="120">
        <v>40100000</v>
      </c>
      <c r="B706" s="120" t="s">
        <v>360</v>
      </c>
      <c r="C706" s="120" t="s">
        <v>93</v>
      </c>
      <c r="D706" s="181">
        <v>45056</v>
      </c>
      <c r="E706" s="120">
        <v>1</v>
      </c>
      <c r="F706" s="120" t="s">
        <v>1466</v>
      </c>
      <c r="G706" s="120" t="s">
        <v>89</v>
      </c>
      <c r="H706" s="120" t="s">
        <v>1359</v>
      </c>
      <c r="I706" s="119">
        <v>84</v>
      </c>
      <c r="J706" s="119">
        <v>0</v>
      </c>
      <c r="K706" s="119">
        <v>84</v>
      </c>
    </row>
    <row r="707" spans="1:11" hidden="1">
      <c r="A707" s="120">
        <v>40100000</v>
      </c>
      <c r="B707" s="120" t="s">
        <v>360</v>
      </c>
      <c r="C707" s="120" t="s">
        <v>93</v>
      </c>
      <c r="D707" s="181">
        <v>45058</v>
      </c>
      <c r="E707" s="120">
        <v>1</v>
      </c>
      <c r="F707" s="120" t="s">
        <v>1466</v>
      </c>
      <c r="G707" s="120" t="s">
        <v>89</v>
      </c>
      <c r="H707" s="120" t="s">
        <v>1359</v>
      </c>
      <c r="I707" s="119">
        <v>336</v>
      </c>
      <c r="J707" s="119">
        <v>0</v>
      </c>
      <c r="K707" s="119">
        <v>336</v>
      </c>
    </row>
    <row r="708" spans="1:11" hidden="1">
      <c r="A708" s="120">
        <v>40100000</v>
      </c>
      <c r="B708" s="120" t="s">
        <v>369</v>
      </c>
      <c r="C708" s="120" t="s">
        <v>93</v>
      </c>
      <c r="D708" s="181">
        <v>45058</v>
      </c>
      <c r="E708" s="120">
        <v>1</v>
      </c>
      <c r="F708" s="120" t="s">
        <v>1691</v>
      </c>
      <c r="G708" s="120" t="s">
        <v>89</v>
      </c>
      <c r="H708" s="120" t="s">
        <v>1843</v>
      </c>
      <c r="I708" s="119">
        <v>356.84</v>
      </c>
      <c r="J708" s="119">
        <v>0</v>
      </c>
      <c r="K708" s="119">
        <v>356.84</v>
      </c>
    </row>
    <row r="709" spans="1:11" hidden="1">
      <c r="A709" s="120">
        <v>40100000</v>
      </c>
      <c r="B709" s="120" t="s">
        <v>360</v>
      </c>
      <c r="C709" s="120" t="s">
        <v>93</v>
      </c>
      <c r="D709" s="181">
        <v>45058</v>
      </c>
      <c r="E709" s="120">
        <v>1</v>
      </c>
      <c r="F709" s="120" t="s">
        <v>1466</v>
      </c>
      <c r="G709" s="120" t="s">
        <v>89</v>
      </c>
      <c r="H709" s="120" t="s">
        <v>1359</v>
      </c>
      <c r="I709" s="119">
        <v>84</v>
      </c>
      <c r="J709" s="119">
        <v>0</v>
      </c>
      <c r="K709" s="119">
        <v>84</v>
      </c>
    </row>
    <row r="710" spans="1:11" hidden="1">
      <c r="A710" s="120">
        <v>40100000</v>
      </c>
      <c r="B710" s="120" t="s">
        <v>388</v>
      </c>
      <c r="C710" s="120" t="s">
        <v>93</v>
      </c>
      <c r="D710" s="181">
        <v>45061</v>
      </c>
      <c r="E710" s="120">
        <v>1</v>
      </c>
      <c r="F710" s="120" t="s">
        <v>1906</v>
      </c>
      <c r="G710" s="120" t="s">
        <v>89</v>
      </c>
      <c r="H710" s="120" t="s">
        <v>1863</v>
      </c>
      <c r="I710" s="119">
        <v>1785.96</v>
      </c>
      <c r="J710" s="119">
        <v>0</v>
      </c>
      <c r="K710" s="119">
        <v>1785.96</v>
      </c>
    </row>
    <row r="711" spans="1:11" hidden="1">
      <c r="A711" s="120">
        <v>40100000</v>
      </c>
      <c r="B711" s="120" t="s">
        <v>388</v>
      </c>
      <c r="C711" s="120" t="s">
        <v>93</v>
      </c>
      <c r="D711" s="181">
        <v>45061</v>
      </c>
      <c r="E711" s="120">
        <v>1</v>
      </c>
      <c r="F711" s="120" t="s">
        <v>1905</v>
      </c>
      <c r="G711" s="120" t="s">
        <v>89</v>
      </c>
      <c r="H711" s="120" t="s">
        <v>1896</v>
      </c>
      <c r="I711" s="119">
        <v>1437.6</v>
      </c>
      <c r="J711" s="119">
        <v>0</v>
      </c>
      <c r="K711" s="119">
        <v>1437.6</v>
      </c>
    </row>
    <row r="712" spans="1:11" hidden="1">
      <c r="A712" s="120">
        <v>40100000</v>
      </c>
      <c r="B712" s="120" t="s">
        <v>367</v>
      </c>
      <c r="C712" s="120" t="s">
        <v>93</v>
      </c>
      <c r="D712" s="181">
        <v>45063</v>
      </c>
      <c r="E712" s="120">
        <v>1</v>
      </c>
      <c r="F712" s="120" t="s">
        <v>1907</v>
      </c>
      <c r="G712" s="120" t="s">
        <v>89</v>
      </c>
      <c r="H712" s="120" t="s">
        <v>1113</v>
      </c>
      <c r="I712" s="119">
        <v>4160.9799999999996</v>
      </c>
      <c r="J712" s="119">
        <v>0</v>
      </c>
      <c r="K712" s="119">
        <v>4160.9799999999996</v>
      </c>
    </row>
    <row r="713" spans="1:11" hidden="1">
      <c r="A713" s="120">
        <v>40100000</v>
      </c>
      <c r="B713" s="120" t="s">
        <v>1749</v>
      </c>
      <c r="C713" s="120" t="s">
        <v>93</v>
      </c>
      <c r="D713" s="181">
        <v>45065</v>
      </c>
      <c r="E713" s="120">
        <v>1</v>
      </c>
      <c r="F713" s="120" t="s">
        <v>1919</v>
      </c>
      <c r="G713" s="120" t="s">
        <v>89</v>
      </c>
      <c r="H713" s="120" t="s">
        <v>362</v>
      </c>
      <c r="I713" s="119">
        <v>1317.6</v>
      </c>
      <c r="J713" s="119">
        <v>0</v>
      </c>
      <c r="K713" s="119">
        <v>1317.6</v>
      </c>
    </row>
    <row r="714" spans="1:11" hidden="1">
      <c r="A714" s="120">
        <v>40100000</v>
      </c>
      <c r="B714" s="120" t="s">
        <v>376</v>
      </c>
      <c r="C714" s="120" t="s">
        <v>93</v>
      </c>
      <c r="D714" s="181">
        <v>45065</v>
      </c>
      <c r="E714" s="120">
        <v>1</v>
      </c>
      <c r="F714" s="120" t="s">
        <v>1920</v>
      </c>
      <c r="G714" s="120" t="s">
        <v>89</v>
      </c>
      <c r="H714" s="120" t="s">
        <v>1113</v>
      </c>
      <c r="I714" s="119">
        <v>1415.39</v>
      </c>
      <c r="J714" s="119">
        <v>0</v>
      </c>
      <c r="K714" s="119">
        <v>1415.39</v>
      </c>
    </row>
    <row r="715" spans="1:11" hidden="1">
      <c r="A715" s="120">
        <v>40100000</v>
      </c>
      <c r="B715" s="120" t="s">
        <v>1742</v>
      </c>
      <c r="C715" s="120" t="s">
        <v>93</v>
      </c>
      <c r="D715" s="181">
        <v>45065</v>
      </c>
      <c r="E715" s="120">
        <v>1</v>
      </c>
      <c r="F715" s="120" t="s">
        <v>1912</v>
      </c>
      <c r="G715" s="120" t="s">
        <v>89</v>
      </c>
      <c r="H715" s="120" t="s">
        <v>384</v>
      </c>
      <c r="I715" s="119">
        <v>2547</v>
      </c>
      <c r="J715" s="119">
        <v>0</v>
      </c>
      <c r="K715" s="119">
        <v>2547</v>
      </c>
    </row>
    <row r="716" spans="1:11" hidden="1">
      <c r="A716" s="120">
        <v>40100000</v>
      </c>
      <c r="B716" s="120" t="s">
        <v>1154</v>
      </c>
      <c r="C716" s="120" t="s">
        <v>93</v>
      </c>
      <c r="D716" s="181">
        <v>45065</v>
      </c>
      <c r="E716" s="120">
        <v>1</v>
      </c>
      <c r="F716" s="120" t="s">
        <v>1911</v>
      </c>
      <c r="G716" s="120" t="s">
        <v>89</v>
      </c>
      <c r="H716" s="120" t="s">
        <v>351</v>
      </c>
      <c r="I716" s="119">
        <v>267.23</v>
      </c>
      <c r="J716" s="119">
        <v>0</v>
      </c>
      <c r="K716" s="119">
        <v>267.23</v>
      </c>
    </row>
    <row r="717" spans="1:11" hidden="1">
      <c r="A717" s="120">
        <v>40100000</v>
      </c>
      <c r="B717" s="120" t="s">
        <v>369</v>
      </c>
      <c r="C717" s="120" t="s">
        <v>93</v>
      </c>
      <c r="D717" s="181">
        <v>45065</v>
      </c>
      <c r="E717" s="120">
        <v>1</v>
      </c>
      <c r="F717" s="120" t="s">
        <v>1691</v>
      </c>
      <c r="G717" s="120" t="s">
        <v>89</v>
      </c>
      <c r="H717" s="120" t="s">
        <v>1844</v>
      </c>
      <c r="I717" s="119">
        <v>96.49</v>
      </c>
      <c r="J717" s="119">
        <v>0</v>
      </c>
      <c r="K717" s="119">
        <v>96.49</v>
      </c>
    </row>
    <row r="718" spans="1:11" hidden="1">
      <c r="A718" s="120">
        <v>40100000</v>
      </c>
      <c r="B718" s="120" t="s">
        <v>375</v>
      </c>
      <c r="C718" s="120" t="s">
        <v>93</v>
      </c>
      <c r="D718" s="181">
        <v>45065</v>
      </c>
      <c r="E718" s="120">
        <v>1</v>
      </c>
      <c r="F718" s="120" t="s">
        <v>1918</v>
      </c>
      <c r="G718" s="120" t="s">
        <v>89</v>
      </c>
      <c r="H718" s="120" t="s">
        <v>1359</v>
      </c>
      <c r="I718" s="119">
        <v>1685.81</v>
      </c>
      <c r="J718" s="119">
        <v>0</v>
      </c>
      <c r="K718" s="119">
        <v>1685.81</v>
      </c>
    </row>
    <row r="719" spans="1:11" hidden="1">
      <c r="A719" s="120">
        <v>40100000</v>
      </c>
      <c r="B719" s="120" t="s">
        <v>1140</v>
      </c>
      <c r="C719" s="120" t="s">
        <v>93</v>
      </c>
      <c r="D719" s="181">
        <v>45065</v>
      </c>
      <c r="E719" s="120">
        <v>1</v>
      </c>
      <c r="F719" s="120" t="s">
        <v>1357</v>
      </c>
      <c r="G719" s="120" t="s">
        <v>89</v>
      </c>
      <c r="H719" s="120" t="s">
        <v>1221</v>
      </c>
      <c r="I719" s="119">
        <v>46.99</v>
      </c>
      <c r="J719" s="119">
        <v>0</v>
      </c>
      <c r="K719" s="119">
        <v>46.99</v>
      </c>
    </row>
    <row r="720" spans="1:11" hidden="1">
      <c r="A720" s="120">
        <v>40100000</v>
      </c>
      <c r="B720" s="120" t="s">
        <v>377</v>
      </c>
      <c r="C720" s="120" t="s">
        <v>93</v>
      </c>
      <c r="D720" s="181">
        <v>45065</v>
      </c>
      <c r="E720" s="120">
        <v>1</v>
      </c>
      <c r="F720" s="120" t="s">
        <v>1913</v>
      </c>
      <c r="G720" s="120" t="s">
        <v>89</v>
      </c>
      <c r="H720" s="120" t="s">
        <v>1261</v>
      </c>
      <c r="I720" s="119">
        <v>952.64</v>
      </c>
      <c r="J720" s="119">
        <v>0</v>
      </c>
      <c r="K720" s="119">
        <v>952.64</v>
      </c>
    </row>
    <row r="721" spans="1:11" hidden="1">
      <c r="A721" s="120">
        <v>40100000</v>
      </c>
      <c r="B721" s="120" t="s">
        <v>1671</v>
      </c>
      <c r="C721" s="120" t="s">
        <v>93</v>
      </c>
      <c r="D721" s="181">
        <v>45065</v>
      </c>
      <c r="E721" s="120">
        <v>1</v>
      </c>
      <c r="F721" s="120" t="s">
        <v>1921</v>
      </c>
      <c r="G721" s="120" t="s">
        <v>89</v>
      </c>
      <c r="H721" s="120" t="s">
        <v>312</v>
      </c>
      <c r="I721" s="119">
        <v>282</v>
      </c>
      <c r="J721" s="119">
        <v>0</v>
      </c>
      <c r="K721" s="119">
        <v>282</v>
      </c>
    </row>
    <row r="722" spans="1:11" hidden="1">
      <c r="A722" s="120">
        <v>40100000</v>
      </c>
      <c r="B722" s="120" t="s">
        <v>1140</v>
      </c>
      <c r="C722" s="120" t="s">
        <v>93</v>
      </c>
      <c r="D722" s="181">
        <v>45065</v>
      </c>
      <c r="E722" s="120">
        <v>1</v>
      </c>
      <c r="F722" s="120" t="s">
        <v>1357</v>
      </c>
      <c r="G722" s="120" t="s">
        <v>89</v>
      </c>
      <c r="H722" s="120" t="s">
        <v>1221</v>
      </c>
      <c r="I722" s="119">
        <v>8.65</v>
      </c>
      <c r="J722" s="119">
        <v>0</v>
      </c>
      <c r="K722" s="119">
        <v>8.65</v>
      </c>
    </row>
    <row r="723" spans="1:11" hidden="1">
      <c r="A723" s="120">
        <v>40100000</v>
      </c>
      <c r="B723" s="120" t="s">
        <v>378</v>
      </c>
      <c r="C723" s="120" t="s">
        <v>93</v>
      </c>
      <c r="D723" s="181">
        <v>45065</v>
      </c>
      <c r="E723" s="120">
        <v>1</v>
      </c>
      <c r="F723" s="120" t="s">
        <v>1914</v>
      </c>
      <c r="G723" s="120" t="s">
        <v>89</v>
      </c>
      <c r="H723" s="120" t="s">
        <v>1092</v>
      </c>
      <c r="I723" s="119">
        <v>10032</v>
      </c>
      <c r="J723" s="119">
        <v>0</v>
      </c>
      <c r="K723" s="119">
        <v>10032</v>
      </c>
    </row>
    <row r="724" spans="1:11" hidden="1">
      <c r="A724" s="120">
        <v>40100000</v>
      </c>
      <c r="B724" s="120" t="s">
        <v>1181</v>
      </c>
      <c r="C724" s="120" t="s">
        <v>93</v>
      </c>
      <c r="D724" s="181">
        <v>45065</v>
      </c>
      <c r="E724" s="120">
        <v>1</v>
      </c>
      <c r="F724" s="120" t="s">
        <v>1467</v>
      </c>
      <c r="G724" s="120" t="s">
        <v>89</v>
      </c>
      <c r="H724" s="120" t="s">
        <v>1371</v>
      </c>
      <c r="I724" s="119">
        <v>20371</v>
      </c>
      <c r="J724" s="119">
        <v>0</v>
      </c>
      <c r="K724" s="119">
        <v>20371</v>
      </c>
    </row>
    <row r="725" spans="1:11" hidden="1">
      <c r="A725" s="120">
        <v>40100000</v>
      </c>
      <c r="B725" s="120" t="s">
        <v>361</v>
      </c>
      <c r="C725" s="120" t="s">
        <v>93</v>
      </c>
      <c r="D725" s="181">
        <v>45065</v>
      </c>
      <c r="E725" s="120">
        <v>1</v>
      </c>
      <c r="F725" s="120" t="s">
        <v>1916</v>
      </c>
      <c r="G725" s="120" t="s">
        <v>89</v>
      </c>
      <c r="H725" s="120" t="s">
        <v>1184</v>
      </c>
      <c r="I725" s="119">
        <v>3600</v>
      </c>
      <c r="J725" s="119">
        <v>0</v>
      </c>
      <c r="K725" s="119">
        <v>3600</v>
      </c>
    </row>
    <row r="726" spans="1:11" hidden="1">
      <c r="A726" s="120">
        <v>40100000</v>
      </c>
      <c r="B726" s="120" t="s">
        <v>380</v>
      </c>
      <c r="C726" s="120" t="s">
        <v>93</v>
      </c>
      <c r="D726" s="181">
        <v>45065</v>
      </c>
      <c r="E726" s="120">
        <v>1</v>
      </c>
      <c r="F726" s="120" t="s">
        <v>1910</v>
      </c>
      <c r="G726" s="120" t="s">
        <v>89</v>
      </c>
      <c r="H726" s="120" t="s">
        <v>1113</v>
      </c>
      <c r="I726" s="119">
        <v>521.03</v>
      </c>
      <c r="J726" s="119">
        <v>0</v>
      </c>
      <c r="K726" s="119">
        <v>521.03</v>
      </c>
    </row>
    <row r="727" spans="1:11" hidden="1">
      <c r="A727" s="120">
        <v>40100000</v>
      </c>
      <c r="B727" s="120" t="s">
        <v>1881</v>
      </c>
      <c r="C727" s="120" t="s">
        <v>93</v>
      </c>
      <c r="D727" s="181">
        <v>45065</v>
      </c>
      <c r="E727" s="120">
        <v>1</v>
      </c>
      <c r="F727" s="120" t="s">
        <v>1908</v>
      </c>
      <c r="G727" s="120" t="s">
        <v>89</v>
      </c>
      <c r="H727" s="120" t="s">
        <v>312</v>
      </c>
      <c r="I727" s="119">
        <v>1750</v>
      </c>
      <c r="J727" s="119">
        <v>0</v>
      </c>
      <c r="K727" s="119">
        <v>1750</v>
      </c>
    </row>
    <row r="728" spans="1:11" hidden="1">
      <c r="A728" s="120">
        <v>40100000</v>
      </c>
      <c r="B728" s="120" t="s">
        <v>1140</v>
      </c>
      <c r="C728" s="120" t="s">
        <v>93</v>
      </c>
      <c r="D728" s="181">
        <v>45065</v>
      </c>
      <c r="E728" s="120">
        <v>1</v>
      </c>
      <c r="F728" s="120" t="s">
        <v>1357</v>
      </c>
      <c r="G728" s="120" t="s">
        <v>89</v>
      </c>
      <c r="H728" s="120" t="s">
        <v>1221</v>
      </c>
      <c r="I728" s="119">
        <v>28.32</v>
      </c>
      <c r="J728" s="119">
        <v>0</v>
      </c>
      <c r="K728" s="119">
        <v>28.32</v>
      </c>
    </row>
    <row r="729" spans="1:11" hidden="1">
      <c r="A729" s="120">
        <v>40100000</v>
      </c>
      <c r="B729" s="120" t="s">
        <v>372</v>
      </c>
      <c r="C729" s="120" t="s">
        <v>93</v>
      </c>
      <c r="D729" s="181">
        <v>45065</v>
      </c>
      <c r="E729" s="120">
        <v>1</v>
      </c>
      <c r="F729" s="120" t="s">
        <v>1917</v>
      </c>
      <c r="G729" s="120" t="s">
        <v>89</v>
      </c>
      <c r="H729" s="120" t="s">
        <v>1242</v>
      </c>
      <c r="I729" s="119">
        <v>414</v>
      </c>
      <c r="J729" s="119">
        <v>0</v>
      </c>
      <c r="K729" s="119">
        <v>414</v>
      </c>
    </row>
    <row r="730" spans="1:11" hidden="1">
      <c r="A730" s="120">
        <v>40100000</v>
      </c>
      <c r="B730" s="120" t="s">
        <v>354</v>
      </c>
      <c r="C730" s="120" t="s">
        <v>93</v>
      </c>
      <c r="D730" s="181">
        <v>45065</v>
      </c>
      <c r="E730" s="120">
        <v>1</v>
      </c>
      <c r="F730" s="120" t="s">
        <v>1909</v>
      </c>
      <c r="G730" s="120" t="s">
        <v>89</v>
      </c>
      <c r="H730" s="120" t="s">
        <v>1351</v>
      </c>
      <c r="I730" s="119">
        <v>15162</v>
      </c>
      <c r="J730" s="119">
        <v>0</v>
      </c>
      <c r="K730" s="119">
        <v>15162</v>
      </c>
    </row>
    <row r="731" spans="1:11" hidden="1">
      <c r="A731" s="120">
        <v>40100000</v>
      </c>
      <c r="B731" s="120" t="s">
        <v>370</v>
      </c>
      <c r="C731" s="120" t="s">
        <v>93</v>
      </c>
      <c r="D731" s="181">
        <v>45065</v>
      </c>
      <c r="E731" s="120">
        <v>1</v>
      </c>
      <c r="F731" s="120" t="s">
        <v>1915</v>
      </c>
      <c r="G731" s="120" t="s">
        <v>89</v>
      </c>
      <c r="H731" s="120" t="s">
        <v>1219</v>
      </c>
      <c r="I731" s="119">
        <v>1920</v>
      </c>
      <c r="J731" s="119">
        <v>0</v>
      </c>
      <c r="K731" s="119">
        <v>1920</v>
      </c>
    </row>
    <row r="732" spans="1:11" hidden="1">
      <c r="A732" s="120">
        <v>40100000</v>
      </c>
      <c r="B732" s="120" t="s">
        <v>352</v>
      </c>
      <c r="C732" s="120" t="s">
        <v>93</v>
      </c>
      <c r="D732" s="181">
        <v>45068</v>
      </c>
      <c r="E732" s="120">
        <v>1</v>
      </c>
      <c r="F732" s="120" t="s">
        <v>1922</v>
      </c>
      <c r="G732" s="120" t="s">
        <v>89</v>
      </c>
      <c r="H732" s="120" t="s">
        <v>1141</v>
      </c>
      <c r="I732" s="119">
        <v>106.7</v>
      </c>
      <c r="J732" s="119">
        <v>0</v>
      </c>
      <c r="K732" s="119">
        <v>106.7</v>
      </c>
    </row>
    <row r="733" spans="1:11" hidden="1">
      <c r="A733" s="120">
        <v>40100000</v>
      </c>
      <c r="B733" s="120" t="s">
        <v>1140</v>
      </c>
      <c r="C733" s="120" t="s">
        <v>93</v>
      </c>
      <c r="D733" s="181">
        <v>45069</v>
      </c>
      <c r="E733" s="120">
        <v>1</v>
      </c>
      <c r="F733" s="120" t="s">
        <v>1357</v>
      </c>
      <c r="G733" s="120" t="s">
        <v>89</v>
      </c>
      <c r="H733" s="120" t="s">
        <v>1221</v>
      </c>
      <c r="I733" s="119">
        <v>121.49</v>
      </c>
      <c r="J733" s="119">
        <v>0</v>
      </c>
      <c r="K733" s="119">
        <v>121.49</v>
      </c>
    </row>
    <row r="734" spans="1:11" hidden="1">
      <c r="A734" s="120">
        <v>40100000</v>
      </c>
      <c r="B734" s="120" t="s">
        <v>365</v>
      </c>
      <c r="C734" s="120" t="s">
        <v>93</v>
      </c>
      <c r="D734" s="181">
        <v>45070</v>
      </c>
      <c r="E734" s="120">
        <v>1</v>
      </c>
      <c r="F734" s="120" t="s">
        <v>1822</v>
      </c>
      <c r="G734" s="120" t="s">
        <v>89</v>
      </c>
      <c r="H734" s="120" t="s">
        <v>1113</v>
      </c>
      <c r="I734" s="119">
        <v>755.27</v>
      </c>
      <c r="J734" s="119">
        <v>0</v>
      </c>
      <c r="K734" s="119">
        <v>755.27</v>
      </c>
    </row>
    <row r="735" spans="1:11" hidden="1">
      <c r="A735" s="120">
        <v>40100000</v>
      </c>
      <c r="B735" s="120" t="s">
        <v>378</v>
      </c>
      <c r="C735" s="120" t="s">
        <v>93</v>
      </c>
      <c r="D735" s="181">
        <v>45070</v>
      </c>
      <c r="E735" s="120">
        <v>1</v>
      </c>
      <c r="F735" s="120" t="s">
        <v>1923</v>
      </c>
      <c r="G735" s="120" t="s">
        <v>89</v>
      </c>
      <c r="H735" s="120" t="s">
        <v>1113</v>
      </c>
      <c r="I735" s="119">
        <v>7752</v>
      </c>
      <c r="J735" s="119">
        <v>0</v>
      </c>
      <c r="K735" s="119">
        <v>7752</v>
      </c>
    </row>
    <row r="736" spans="1:11" hidden="1">
      <c r="A736" s="120">
        <v>40100000</v>
      </c>
      <c r="B736" s="120" t="s">
        <v>354</v>
      </c>
      <c r="C736" s="120" t="s">
        <v>93</v>
      </c>
      <c r="D736" s="181">
        <v>45070</v>
      </c>
      <c r="E736" s="120">
        <v>1</v>
      </c>
      <c r="F736" s="120" t="s">
        <v>1924</v>
      </c>
      <c r="G736" s="120" t="s">
        <v>89</v>
      </c>
      <c r="H736" s="120" t="s">
        <v>1159</v>
      </c>
      <c r="I736" s="119">
        <v>20501</v>
      </c>
      <c r="J736" s="119">
        <v>0</v>
      </c>
      <c r="K736" s="119">
        <v>20501</v>
      </c>
    </row>
    <row r="737" spans="1:11" hidden="1">
      <c r="A737" s="120">
        <v>40100000</v>
      </c>
      <c r="B737" s="120" t="s">
        <v>350</v>
      </c>
      <c r="C737" s="120" t="s">
        <v>93</v>
      </c>
      <c r="D737" s="181">
        <v>45077</v>
      </c>
      <c r="E737" s="120">
        <v>1</v>
      </c>
      <c r="F737" s="120" t="s">
        <v>1440</v>
      </c>
      <c r="G737" s="120" t="s">
        <v>89</v>
      </c>
      <c r="H737" s="120" t="s">
        <v>1632</v>
      </c>
      <c r="I737" s="119">
        <v>3163.1</v>
      </c>
      <c r="J737" s="119">
        <v>0</v>
      </c>
      <c r="K737" s="119">
        <v>3163.1</v>
      </c>
    </row>
    <row r="738" spans="1:11" hidden="1">
      <c r="A738" s="120">
        <v>40100000</v>
      </c>
      <c r="B738" s="120" t="s">
        <v>369</v>
      </c>
      <c r="C738" s="120" t="s">
        <v>93</v>
      </c>
      <c r="D738" s="181">
        <v>45077</v>
      </c>
      <c r="E738" s="120">
        <v>1</v>
      </c>
      <c r="F738" s="120" t="s">
        <v>1691</v>
      </c>
      <c r="G738" s="120" t="s">
        <v>89</v>
      </c>
      <c r="H738" s="120" t="s">
        <v>1844</v>
      </c>
      <c r="I738" s="119">
        <v>1069.5999999999999</v>
      </c>
      <c r="J738" s="119">
        <v>0</v>
      </c>
      <c r="K738" s="119">
        <v>1069.5999999999999</v>
      </c>
    </row>
    <row r="739" spans="1:11" hidden="1">
      <c r="A739" s="120">
        <v>40100000</v>
      </c>
      <c r="B739" s="120" t="s">
        <v>1681</v>
      </c>
      <c r="C739" s="120" t="s">
        <v>93</v>
      </c>
      <c r="D739" s="181">
        <v>45078</v>
      </c>
      <c r="E739" s="120">
        <v>2</v>
      </c>
      <c r="F739" s="120" t="s">
        <v>1897</v>
      </c>
      <c r="G739" s="120" t="s">
        <v>89</v>
      </c>
      <c r="H739" s="120" t="s">
        <v>89</v>
      </c>
      <c r="I739" s="119">
        <v>5280</v>
      </c>
      <c r="J739" s="119">
        <v>0</v>
      </c>
      <c r="K739" s="119">
        <v>5280</v>
      </c>
    </row>
    <row r="740" spans="1:11" hidden="1">
      <c r="A740" s="120">
        <v>40100000</v>
      </c>
      <c r="B740" s="120" t="s">
        <v>350</v>
      </c>
      <c r="C740" s="120" t="s">
        <v>93</v>
      </c>
      <c r="D740" s="181">
        <v>45079</v>
      </c>
      <c r="E740" s="120">
        <v>2</v>
      </c>
      <c r="F740" s="120" t="s">
        <v>1475</v>
      </c>
      <c r="G740" s="120" t="s">
        <v>89</v>
      </c>
      <c r="H740" s="120" t="s">
        <v>1632</v>
      </c>
      <c r="I740" s="119">
        <v>57.6</v>
      </c>
      <c r="J740" s="119">
        <v>0</v>
      </c>
      <c r="K740" s="119">
        <v>57.6</v>
      </c>
    </row>
    <row r="741" spans="1:11" hidden="1">
      <c r="A741" s="120">
        <v>40100000</v>
      </c>
      <c r="B741" s="120" t="s">
        <v>350</v>
      </c>
      <c r="C741" s="120" t="s">
        <v>93</v>
      </c>
      <c r="D741" s="181">
        <v>45082</v>
      </c>
      <c r="E741" s="120">
        <v>1</v>
      </c>
      <c r="F741" s="120" t="s">
        <v>1440</v>
      </c>
      <c r="G741" s="120" t="s">
        <v>89</v>
      </c>
      <c r="H741" s="120" t="s">
        <v>1704</v>
      </c>
      <c r="I741" s="119">
        <v>432</v>
      </c>
      <c r="J741" s="119">
        <v>0</v>
      </c>
      <c r="K741" s="119">
        <v>432</v>
      </c>
    </row>
    <row r="742" spans="1:11" hidden="1">
      <c r="A742" s="120">
        <v>40100000</v>
      </c>
      <c r="B742" s="120" t="s">
        <v>388</v>
      </c>
      <c r="C742" s="120" t="s">
        <v>93</v>
      </c>
      <c r="D742" s="181">
        <v>45082</v>
      </c>
      <c r="E742" s="120">
        <v>1</v>
      </c>
      <c r="F742" s="120" t="s">
        <v>1469</v>
      </c>
      <c r="G742" s="120" t="s">
        <v>89</v>
      </c>
      <c r="H742" s="120" t="s">
        <v>1094</v>
      </c>
      <c r="I742" s="119">
        <v>7896.07</v>
      </c>
      <c r="J742" s="119">
        <v>0</v>
      </c>
      <c r="K742" s="119">
        <v>7896.07</v>
      </c>
    </row>
    <row r="743" spans="1:11" hidden="1">
      <c r="A743" s="120">
        <v>40100000</v>
      </c>
      <c r="B743" s="120" t="s">
        <v>388</v>
      </c>
      <c r="C743" s="120" t="s">
        <v>93</v>
      </c>
      <c r="D743" s="181">
        <v>45082</v>
      </c>
      <c r="E743" s="120">
        <v>1</v>
      </c>
      <c r="F743" s="120" t="s">
        <v>1469</v>
      </c>
      <c r="G743" s="120" t="s">
        <v>89</v>
      </c>
      <c r="H743" s="120" t="s">
        <v>1985</v>
      </c>
      <c r="I743" s="119">
        <v>2404.19</v>
      </c>
      <c r="J743" s="119">
        <v>0</v>
      </c>
      <c r="K743" s="119">
        <v>2404.19</v>
      </c>
    </row>
    <row r="744" spans="1:11" hidden="1">
      <c r="A744" s="120">
        <v>40100000</v>
      </c>
      <c r="B744" s="120" t="s">
        <v>365</v>
      </c>
      <c r="C744" s="120" t="s">
        <v>93</v>
      </c>
      <c r="D744" s="181">
        <v>45082</v>
      </c>
      <c r="E744" s="120">
        <v>2</v>
      </c>
      <c r="F744" s="120" t="s">
        <v>1822</v>
      </c>
      <c r="G744" s="120" t="s">
        <v>89</v>
      </c>
      <c r="H744" s="120" t="s">
        <v>1231</v>
      </c>
      <c r="I744" s="119">
        <v>580.24</v>
      </c>
      <c r="J744" s="119">
        <v>0</v>
      </c>
      <c r="K744" s="119">
        <v>580.24</v>
      </c>
    </row>
    <row r="745" spans="1:11" hidden="1">
      <c r="A745" s="120">
        <v>40100000</v>
      </c>
      <c r="B745" s="120" t="s">
        <v>1091</v>
      </c>
      <c r="C745" s="120" t="s">
        <v>93</v>
      </c>
      <c r="D745" s="181">
        <v>45084</v>
      </c>
      <c r="E745" s="120">
        <v>1</v>
      </c>
      <c r="F745" s="120" t="s">
        <v>1476</v>
      </c>
      <c r="G745" s="120" t="s">
        <v>89</v>
      </c>
      <c r="H745" s="120" t="s">
        <v>1221</v>
      </c>
      <c r="I745" s="119">
        <v>360</v>
      </c>
      <c r="J745" s="119">
        <v>0</v>
      </c>
      <c r="K745" s="119">
        <v>360</v>
      </c>
    </row>
    <row r="746" spans="1:11" hidden="1">
      <c r="A746" s="120">
        <v>40100000</v>
      </c>
      <c r="B746" s="120" t="s">
        <v>367</v>
      </c>
      <c r="C746" s="120" t="s">
        <v>93</v>
      </c>
      <c r="D746" s="181">
        <v>45085</v>
      </c>
      <c r="E746" s="120">
        <v>1</v>
      </c>
      <c r="F746" s="120" t="s">
        <v>1833</v>
      </c>
      <c r="G746" s="120" t="s">
        <v>89</v>
      </c>
      <c r="H746" s="120" t="s">
        <v>1184</v>
      </c>
      <c r="I746" s="119">
        <v>4160.9799999999996</v>
      </c>
      <c r="J746" s="119">
        <v>0</v>
      </c>
      <c r="K746" s="119">
        <v>4160.9799999999996</v>
      </c>
    </row>
    <row r="747" spans="1:11" hidden="1">
      <c r="A747" s="120">
        <v>40100000</v>
      </c>
      <c r="B747" s="120" t="s">
        <v>369</v>
      </c>
      <c r="C747" s="120" t="s">
        <v>93</v>
      </c>
      <c r="D747" s="181">
        <v>45086</v>
      </c>
      <c r="E747" s="120">
        <v>1</v>
      </c>
      <c r="F747" s="120" t="s">
        <v>1691</v>
      </c>
      <c r="G747" s="120" t="s">
        <v>89</v>
      </c>
      <c r="H747" s="120" t="s">
        <v>1562</v>
      </c>
      <c r="I747" s="119">
        <v>317.27999999999997</v>
      </c>
      <c r="J747" s="119">
        <v>0</v>
      </c>
      <c r="K747" s="119">
        <v>317.27999999999997</v>
      </c>
    </row>
    <row r="748" spans="1:11" hidden="1">
      <c r="A748" s="120">
        <v>40100000</v>
      </c>
      <c r="B748" s="120" t="s">
        <v>360</v>
      </c>
      <c r="C748" s="120" t="s">
        <v>93</v>
      </c>
      <c r="D748" s="181">
        <v>45090</v>
      </c>
      <c r="E748" s="120">
        <v>1</v>
      </c>
      <c r="F748" s="120" t="s">
        <v>1466</v>
      </c>
      <c r="G748" s="120" t="s">
        <v>89</v>
      </c>
      <c r="H748" s="120" t="s">
        <v>1117</v>
      </c>
      <c r="I748" s="119">
        <v>84</v>
      </c>
      <c r="J748" s="119">
        <v>0</v>
      </c>
      <c r="K748" s="119">
        <v>84</v>
      </c>
    </row>
    <row r="749" spans="1:11" hidden="1">
      <c r="A749" s="120">
        <v>40100000</v>
      </c>
      <c r="B749" s="120" t="s">
        <v>360</v>
      </c>
      <c r="C749" s="120" t="s">
        <v>93</v>
      </c>
      <c r="D749" s="181">
        <v>45090</v>
      </c>
      <c r="E749" s="120">
        <v>1</v>
      </c>
      <c r="F749" s="120" t="s">
        <v>1466</v>
      </c>
      <c r="G749" s="120" t="s">
        <v>89</v>
      </c>
      <c r="H749" s="120" t="s">
        <v>1117</v>
      </c>
      <c r="I749" s="119">
        <v>84</v>
      </c>
      <c r="J749" s="119">
        <v>0</v>
      </c>
      <c r="K749" s="119">
        <v>84</v>
      </c>
    </row>
    <row r="750" spans="1:11" hidden="1">
      <c r="A750" s="120">
        <v>40100000</v>
      </c>
      <c r="B750" s="120" t="s">
        <v>360</v>
      </c>
      <c r="C750" s="120" t="s">
        <v>93</v>
      </c>
      <c r="D750" s="181">
        <v>45090</v>
      </c>
      <c r="E750" s="120">
        <v>1</v>
      </c>
      <c r="F750" s="120" t="s">
        <v>1466</v>
      </c>
      <c r="G750" s="120" t="s">
        <v>89</v>
      </c>
      <c r="H750" s="120" t="s">
        <v>1117</v>
      </c>
      <c r="I750" s="119">
        <v>84</v>
      </c>
      <c r="J750" s="119">
        <v>0</v>
      </c>
      <c r="K750" s="119">
        <v>84</v>
      </c>
    </row>
    <row r="751" spans="1:11" hidden="1">
      <c r="A751" s="120">
        <v>40100000</v>
      </c>
      <c r="B751" s="120" t="s">
        <v>360</v>
      </c>
      <c r="C751" s="120" t="s">
        <v>93</v>
      </c>
      <c r="D751" s="181">
        <v>45090</v>
      </c>
      <c r="E751" s="120">
        <v>1</v>
      </c>
      <c r="F751" s="120" t="s">
        <v>1466</v>
      </c>
      <c r="G751" s="120" t="s">
        <v>89</v>
      </c>
      <c r="H751" s="120" t="s">
        <v>1117</v>
      </c>
      <c r="I751" s="119">
        <v>84</v>
      </c>
      <c r="J751" s="119">
        <v>0</v>
      </c>
      <c r="K751" s="119">
        <v>84</v>
      </c>
    </row>
    <row r="752" spans="1:11" hidden="1">
      <c r="A752" s="120">
        <v>40100000</v>
      </c>
      <c r="B752" s="120" t="s">
        <v>366</v>
      </c>
      <c r="C752" s="120" t="s">
        <v>93</v>
      </c>
      <c r="D752" s="181">
        <v>45091</v>
      </c>
      <c r="E752" s="120">
        <v>1</v>
      </c>
      <c r="F752" s="120" t="s">
        <v>2013</v>
      </c>
      <c r="G752" s="120" t="s">
        <v>89</v>
      </c>
      <c r="H752" s="120" t="s">
        <v>371</v>
      </c>
      <c r="I752" s="119">
        <v>1440</v>
      </c>
      <c r="J752" s="119">
        <v>0</v>
      </c>
      <c r="K752" s="119">
        <v>1440</v>
      </c>
    </row>
    <row r="753" spans="1:11" hidden="1">
      <c r="A753" s="120">
        <v>40100000</v>
      </c>
      <c r="B753" s="120" t="s">
        <v>1943</v>
      </c>
      <c r="C753" s="120" t="s">
        <v>93</v>
      </c>
      <c r="D753" s="181">
        <v>45091</v>
      </c>
      <c r="E753" s="120">
        <v>1</v>
      </c>
      <c r="F753" s="120" t="s">
        <v>2014</v>
      </c>
      <c r="G753" s="120" t="s">
        <v>89</v>
      </c>
      <c r="H753" s="120" t="s">
        <v>362</v>
      </c>
      <c r="I753" s="119">
        <v>355.32</v>
      </c>
      <c r="J753" s="119">
        <v>0</v>
      </c>
      <c r="K753" s="119">
        <v>355.32</v>
      </c>
    </row>
    <row r="754" spans="1:11" hidden="1">
      <c r="A754" s="120">
        <v>40100000</v>
      </c>
      <c r="B754" s="120" t="s">
        <v>380</v>
      </c>
      <c r="C754" s="120" t="s">
        <v>93</v>
      </c>
      <c r="D754" s="181">
        <v>45091</v>
      </c>
      <c r="E754" s="120">
        <v>1</v>
      </c>
      <c r="F754" s="120" t="s">
        <v>2015</v>
      </c>
      <c r="G754" s="120" t="s">
        <v>89</v>
      </c>
      <c r="H754" s="120" t="s">
        <v>1184</v>
      </c>
      <c r="I754" s="119">
        <v>121.57</v>
      </c>
      <c r="J754" s="119">
        <v>0</v>
      </c>
      <c r="K754" s="119">
        <v>121.57</v>
      </c>
    </row>
    <row r="755" spans="1:11" hidden="1">
      <c r="A755" s="120">
        <v>40100000</v>
      </c>
      <c r="B755" s="120" t="s">
        <v>1334</v>
      </c>
      <c r="C755" s="120" t="s">
        <v>93</v>
      </c>
      <c r="D755" s="181">
        <v>45091</v>
      </c>
      <c r="E755" s="120">
        <v>1</v>
      </c>
      <c r="F755" s="120" t="s">
        <v>2016</v>
      </c>
      <c r="G755" s="120" t="s">
        <v>89</v>
      </c>
      <c r="H755" s="120" t="s">
        <v>312</v>
      </c>
      <c r="I755" s="119">
        <v>90</v>
      </c>
      <c r="J755" s="119">
        <v>0</v>
      </c>
      <c r="K755" s="119">
        <v>90</v>
      </c>
    </row>
    <row r="756" spans="1:11" hidden="1">
      <c r="A756" s="120">
        <v>40100000</v>
      </c>
      <c r="B756" s="120" t="s">
        <v>361</v>
      </c>
      <c r="C756" s="120" t="s">
        <v>93</v>
      </c>
      <c r="D756" s="181">
        <v>45091</v>
      </c>
      <c r="E756" s="120">
        <v>1</v>
      </c>
      <c r="F756" s="120" t="s">
        <v>1383</v>
      </c>
      <c r="G756" s="120" t="s">
        <v>89</v>
      </c>
      <c r="H756" s="120" t="s">
        <v>1231</v>
      </c>
      <c r="I756" s="119">
        <v>3200</v>
      </c>
      <c r="J756" s="119">
        <v>0</v>
      </c>
      <c r="K756" s="119">
        <v>3200</v>
      </c>
    </row>
    <row r="757" spans="1:11" hidden="1">
      <c r="A757" s="120">
        <v>40100000</v>
      </c>
      <c r="B757" s="120" t="s">
        <v>1641</v>
      </c>
      <c r="C757" s="120" t="s">
        <v>93</v>
      </c>
      <c r="D757" s="181">
        <v>45091</v>
      </c>
      <c r="E757" s="120">
        <v>1</v>
      </c>
      <c r="F757" s="120" t="s">
        <v>1694</v>
      </c>
      <c r="G757" s="120" t="s">
        <v>89</v>
      </c>
      <c r="H757" s="120" t="s">
        <v>362</v>
      </c>
      <c r="I757" s="119">
        <v>120</v>
      </c>
      <c r="J757" s="119">
        <v>0</v>
      </c>
      <c r="K757" s="119">
        <v>120</v>
      </c>
    </row>
    <row r="758" spans="1:11" hidden="1">
      <c r="A758" s="120">
        <v>40100000</v>
      </c>
      <c r="B758" s="120" t="s">
        <v>377</v>
      </c>
      <c r="C758" s="120" t="s">
        <v>93</v>
      </c>
      <c r="D758" s="181">
        <v>45091</v>
      </c>
      <c r="E758" s="120">
        <v>1</v>
      </c>
      <c r="F758" s="120" t="s">
        <v>1381</v>
      </c>
      <c r="G758" s="120" t="s">
        <v>89</v>
      </c>
      <c r="H758" s="120" t="s">
        <v>1092</v>
      </c>
      <c r="I758" s="119">
        <v>1039.72</v>
      </c>
      <c r="J758" s="119">
        <v>0</v>
      </c>
      <c r="K758" s="119">
        <v>1039.72</v>
      </c>
    </row>
    <row r="759" spans="1:11" hidden="1">
      <c r="A759" s="120">
        <v>40100000</v>
      </c>
      <c r="B759" s="120" t="s">
        <v>388</v>
      </c>
      <c r="C759" s="120" t="s">
        <v>93</v>
      </c>
      <c r="D759" s="181">
        <v>45091</v>
      </c>
      <c r="E759" s="120">
        <v>1</v>
      </c>
      <c r="F759" s="120" t="s">
        <v>1469</v>
      </c>
      <c r="G759" s="120" t="s">
        <v>89</v>
      </c>
      <c r="H759" s="120" t="s">
        <v>1389</v>
      </c>
      <c r="I759" s="119">
        <v>1437.6</v>
      </c>
      <c r="J759" s="119">
        <v>0</v>
      </c>
      <c r="K759" s="119">
        <v>1437.6</v>
      </c>
    </row>
    <row r="760" spans="1:11" hidden="1">
      <c r="A760" s="120">
        <v>40100000</v>
      </c>
      <c r="B760" s="120" t="s">
        <v>1940</v>
      </c>
      <c r="C760" s="120" t="s">
        <v>93</v>
      </c>
      <c r="D760" s="181">
        <v>45091</v>
      </c>
      <c r="E760" s="120">
        <v>1</v>
      </c>
      <c r="F760" s="120" t="s">
        <v>2017</v>
      </c>
      <c r="G760" s="120" t="s">
        <v>89</v>
      </c>
      <c r="H760" s="120" t="s">
        <v>1371</v>
      </c>
      <c r="I760" s="119">
        <v>9994.2900000000009</v>
      </c>
      <c r="J760" s="119">
        <v>0</v>
      </c>
      <c r="K760" s="119">
        <v>9994.2900000000009</v>
      </c>
    </row>
    <row r="761" spans="1:11" hidden="1">
      <c r="A761" s="120">
        <v>40100000</v>
      </c>
      <c r="B761" s="120" t="s">
        <v>374</v>
      </c>
      <c r="C761" s="120" t="s">
        <v>93</v>
      </c>
      <c r="D761" s="181">
        <v>45091</v>
      </c>
      <c r="E761" s="120">
        <v>1</v>
      </c>
      <c r="F761" s="120" t="s">
        <v>1379</v>
      </c>
      <c r="G761" s="120" t="s">
        <v>89</v>
      </c>
      <c r="H761" s="120" t="s">
        <v>371</v>
      </c>
      <c r="I761" s="119">
        <v>1519.27</v>
      </c>
      <c r="J761" s="119">
        <v>0</v>
      </c>
      <c r="K761" s="119">
        <v>1519.27</v>
      </c>
    </row>
    <row r="762" spans="1:11" hidden="1">
      <c r="A762" s="120">
        <v>40100000</v>
      </c>
      <c r="B762" s="120" t="s">
        <v>378</v>
      </c>
      <c r="C762" s="120" t="s">
        <v>93</v>
      </c>
      <c r="D762" s="181">
        <v>45091</v>
      </c>
      <c r="E762" s="120">
        <v>1</v>
      </c>
      <c r="F762" s="120" t="s">
        <v>2018</v>
      </c>
      <c r="G762" s="120" t="s">
        <v>89</v>
      </c>
      <c r="H762" s="120" t="s">
        <v>1184</v>
      </c>
      <c r="I762" s="119">
        <v>7752</v>
      </c>
      <c r="J762" s="119">
        <v>0</v>
      </c>
      <c r="K762" s="119">
        <v>7752</v>
      </c>
    </row>
    <row r="763" spans="1:11" hidden="1">
      <c r="A763" s="120">
        <v>40100000</v>
      </c>
      <c r="B763" s="120" t="s">
        <v>375</v>
      </c>
      <c r="C763" s="120" t="s">
        <v>93</v>
      </c>
      <c r="D763" s="181">
        <v>45091</v>
      </c>
      <c r="E763" s="120">
        <v>1</v>
      </c>
      <c r="F763" s="120" t="s">
        <v>1377</v>
      </c>
      <c r="G763" s="120" t="s">
        <v>89</v>
      </c>
      <c r="H763" s="120" t="s">
        <v>1117</v>
      </c>
      <c r="I763" s="119">
        <v>1685.81</v>
      </c>
      <c r="J763" s="119">
        <v>0</v>
      </c>
      <c r="K763" s="119">
        <v>1685.81</v>
      </c>
    </row>
    <row r="764" spans="1:11" hidden="1">
      <c r="A764" s="120">
        <v>40100000</v>
      </c>
      <c r="B764" s="120" t="s">
        <v>360</v>
      </c>
      <c r="C764" s="120" t="s">
        <v>93</v>
      </c>
      <c r="D764" s="181">
        <v>45092</v>
      </c>
      <c r="E764" s="120">
        <v>1</v>
      </c>
      <c r="F764" s="120" t="s">
        <v>1466</v>
      </c>
      <c r="G764" s="120" t="s">
        <v>89</v>
      </c>
      <c r="H764" s="120" t="s">
        <v>1117</v>
      </c>
      <c r="I764" s="119">
        <v>84</v>
      </c>
      <c r="J764" s="119">
        <v>0</v>
      </c>
      <c r="K764" s="119">
        <v>84</v>
      </c>
    </row>
    <row r="765" spans="1:11" hidden="1">
      <c r="A765" s="120">
        <v>40100000</v>
      </c>
      <c r="B765" s="120" t="s">
        <v>360</v>
      </c>
      <c r="C765" s="120" t="s">
        <v>93</v>
      </c>
      <c r="D765" s="181">
        <v>45092</v>
      </c>
      <c r="E765" s="120">
        <v>1</v>
      </c>
      <c r="F765" s="120" t="s">
        <v>1466</v>
      </c>
      <c r="G765" s="120" t="s">
        <v>89</v>
      </c>
      <c r="H765" s="120" t="s">
        <v>1117</v>
      </c>
      <c r="I765" s="119">
        <v>336</v>
      </c>
      <c r="J765" s="119">
        <v>0</v>
      </c>
      <c r="K765" s="119">
        <v>336</v>
      </c>
    </row>
    <row r="766" spans="1:11" hidden="1">
      <c r="A766" s="120">
        <v>40100000</v>
      </c>
      <c r="B766" s="120" t="s">
        <v>1181</v>
      </c>
      <c r="C766" s="120" t="s">
        <v>93</v>
      </c>
      <c r="D766" s="181">
        <v>45093</v>
      </c>
      <c r="E766" s="120">
        <v>1</v>
      </c>
      <c r="F766" s="120" t="s">
        <v>1467</v>
      </c>
      <c r="G766" s="120" t="s">
        <v>89</v>
      </c>
      <c r="H766" s="120" t="s">
        <v>1096</v>
      </c>
      <c r="I766" s="119">
        <v>30885.52</v>
      </c>
      <c r="J766" s="119">
        <v>0</v>
      </c>
      <c r="K766" s="119">
        <v>30885.52</v>
      </c>
    </row>
    <row r="767" spans="1:11" hidden="1">
      <c r="A767" s="120">
        <v>40100000</v>
      </c>
      <c r="B767" s="120" t="s">
        <v>369</v>
      </c>
      <c r="C767" s="120" t="s">
        <v>93</v>
      </c>
      <c r="D767" s="181">
        <v>45093</v>
      </c>
      <c r="E767" s="120">
        <v>1</v>
      </c>
      <c r="F767" s="120" t="s">
        <v>1691</v>
      </c>
      <c r="G767" s="120" t="s">
        <v>89</v>
      </c>
      <c r="H767" s="120" t="s">
        <v>1934</v>
      </c>
      <c r="I767" s="119">
        <v>1230.5999999999999</v>
      </c>
      <c r="J767" s="119">
        <v>0</v>
      </c>
      <c r="K767" s="119">
        <v>1230.5999999999999</v>
      </c>
    </row>
    <row r="768" spans="1:11" hidden="1">
      <c r="A768" s="120">
        <v>40100000</v>
      </c>
      <c r="B768" s="120" t="s">
        <v>354</v>
      </c>
      <c r="C768" s="120" t="s">
        <v>93</v>
      </c>
      <c r="D768" s="181">
        <v>45093</v>
      </c>
      <c r="E768" s="120">
        <v>1</v>
      </c>
      <c r="F768" s="120" t="s">
        <v>163</v>
      </c>
      <c r="G768" s="120" t="s">
        <v>89</v>
      </c>
      <c r="H768" s="120" t="s">
        <v>1219</v>
      </c>
      <c r="I768" s="119">
        <v>20520</v>
      </c>
      <c r="J768" s="119">
        <v>0</v>
      </c>
      <c r="K768" s="119">
        <v>20520</v>
      </c>
    </row>
    <row r="769" spans="1:11" hidden="1">
      <c r="A769" s="120">
        <v>40100000</v>
      </c>
      <c r="B769" s="120" t="s">
        <v>1140</v>
      </c>
      <c r="C769" s="120" t="s">
        <v>93</v>
      </c>
      <c r="D769" s="181">
        <v>45093</v>
      </c>
      <c r="E769" s="120">
        <v>1</v>
      </c>
      <c r="F769" s="120" t="s">
        <v>1387</v>
      </c>
      <c r="G769" s="120" t="s">
        <v>89</v>
      </c>
      <c r="H769" s="120" t="s">
        <v>1121</v>
      </c>
      <c r="I769" s="119">
        <v>39.9</v>
      </c>
      <c r="J769" s="119">
        <v>0</v>
      </c>
      <c r="K769" s="119">
        <v>39.9</v>
      </c>
    </row>
    <row r="770" spans="1:11" hidden="1">
      <c r="A770" s="120">
        <v>40100000</v>
      </c>
      <c r="B770" s="120" t="s">
        <v>1140</v>
      </c>
      <c r="C770" s="120" t="s">
        <v>93</v>
      </c>
      <c r="D770" s="181">
        <v>45093</v>
      </c>
      <c r="E770" s="120">
        <v>1</v>
      </c>
      <c r="F770" s="120" t="s">
        <v>1387</v>
      </c>
      <c r="G770" s="120" t="s">
        <v>89</v>
      </c>
      <c r="H770" s="120" t="s">
        <v>1121</v>
      </c>
      <c r="I770" s="119">
        <v>75.98</v>
      </c>
      <c r="J770" s="119">
        <v>0</v>
      </c>
      <c r="K770" s="119">
        <v>75.98</v>
      </c>
    </row>
    <row r="771" spans="1:11" hidden="1">
      <c r="A771" s="120">
        <v>40100000</v>
      </c>
      <c r="B771" s="120" t="s">
        <v>1140</v>
      </c>
      <c r="C771" s="120" t="s">
        <v>93</v>
      </c>
      <c r="D771" s="181">
        <v>45093</v>
      </c>
      <c r="E771" s="120">
        <v>1</v>
      </c>
      <c r="F771" s="120" t="s">
        <v>1387</v>
      </c>
      <c r="G771" s="120" t="s">
        <v>89</v>
      </c>
      <c r="H771" s="120" t="s">
        <v>1121</v>
      </c>
      <c r="I771" s="119">
        <v>54.32</v>
      </c>
      <c r="J771" s="119">
        <v>0</v>
      </c>
      <c r="K771" s="119">
        <v>54.32</v>
      </c>
    </row>
    <row r="772" spans="1:11" hidden="1">
      <c r="A772" s="120">
        <v>40100000</v>
      </c>
      <c r="B772" s="120" t="s">
        <v>1140</v>
      </c>
      <c r="C772" s="120" t="s">
        <v>93</v>
      </c>
      <c r="D772" s="181">
        <v>45096</v>
      </c>
      <c r="E772" s="120">
        <v>1</v>
      </c>
      <c r="F772" s="120" t="s">
        <v>1387</v>
      </c>
      <c r="G772" s="120" t="s">
        <v>89</v>
      </c>
      <c r="H772" s="120" t="s">
        <v>1121</v>
      </c>
      <c r="I772" s="119">
        <v>30</v>
      </c>
      <c r="J772" s="119">
        <v>0</v>
      </c>
      <c r="K772" s="119">
        <v>30</v>
      </c>
    </row>
    <row r="773" spans="1:11" hidden="1">
      <c r="A773" s="120">
        <v>40100000</v>
      </c>
      <c r="B773" s="120" t="s">
        <v>365</v>
      </c>
      <c r="C773" s="120" t="s">
        <v>93</v>
      </c>
      <c r="D773" s="181">
        <v>45096</v>
      </c>
      <c r="E773" s="120">
        <v>1</v>
      </c>
      <c r="F773" s="120" t="s">
        <v>1822</v>
      </c>
      <c r="G773" s="120" t="s">
        <v>89</v>
      </c>
      <c r="H773" s="120" t="s">
        <v>1351</v>
      </c>
      <c r="I773" s="119">
        <v>61.87</v>
      </c>
      <c r="J773" s="119">
        <v>0</v>
      </c>
      <c r="K773" s="119">
        <v>61.87</v>
      </c>
    </row>
    <row r="774" spans="1:11" hidden="1">
      <c r="A774" s="120">
        <v>40100000</v>
      </c>
      <c r="B774" s="120" t="s">
        <v>388</v>
      </c>
      <c r="C774" s="120" t="s">
        <v>93</v>
      </c>
      <c r="D774" s="181">
        <v>45097</v>
      </c>
      <c r="E774" s="120">
        <v>1</v>
      </c>
      <c r="F774" s="120" t="s">
        <v>1469</v>
      </c>
      <c r="G774" s="120" t="s">
        <v>89</v>
      </c>
      <c r="H774" s="120" t="s">
        <v>1937</v>
      </c>
      <c r="I774" s="119">
        <v>105.26</v>
      </c>
      <c r="J774" s="119">
        <v>0</v>
      </c>
      <c r="K774" s="119">
        <v>105.26</v>
      </c>
    </row>
    <row r="775" spans="1:11" hidden="1">
      <c r="A775" s="120">
        <v>40100000</v>
      </c>
      <c r="B775" s="120" t="s">
        <v>352</v>
      </c>
      <c r="C775" s="120" t="s">
        <v>93</v>
      </c>
      <c r="D775" s="181">
        <v>45097</v>
      </c>
      <c r="E775" s="120">
        <v>1</v>
      </c>
      <c r="F775" s="120" t="s">
        <v>1922</v>
      </c>
      <c r="G775" s="120" t="s">
        <v>89</v>
      </c>
      <c r="H775" s="120" t="s">
        <v>1261</v>
      </c>
      <c r="I775" s="119">
        <v>48.1</v>
      </c>
      <c r="J775" s="119">
        <v>0</v>
      </c>
      <c r="K775" s="119">
        <v>48.1</v>
      </c>
    </row>
    <row r="776" spans="1:11" hidden="1">
      <c r="A776" s="120">
        <v>40100000</v>
      </c>
      <c r="B776" s="120" t="s">
        <v>388</v>
      </c>
      <c r="C776" s="120" t="s">
        <v>93</v>
      </c>
      <c r="D776" s="181">
        <v>45097</v>
      </c>
      <c r="E776" s="120">
        <v>1</v>
      </c>
      <c r="F776" s="120" t="s">
        <v>1469</v>
      </c>
      <c r="G776" s="120" t="s">
        <v>89</v>
      </c>
      <c r="H776" s="120" t="s">
        <v>1937</v>
      </c>
      <c r="I776" s="119">
        <v>105.26</v>
      </c>
      <c r="J776" s="119">
        <v>0</v>
      </c>
      <c r="K776" s="119">
        <v>105.26</v>
      </c>
    </row>
    <row r="777" spans="1:11" hidden="1">
      <c r="A777" s="120">
        <v>40100000</v>
      </c>
      <c r="B777" s="120" t="s">
        <v>388</v>
      </c>
      <c r="C777" s="120" t="s">
        <v>93</v>
      </c>
      <c r="D777" s="181">
        <v>45097</v>
      </c>
      <c r="E777" s="120">
        <v>1</v>
      </c>
      <c r="F777" s="120" t="s">
        <v>1469</v>
      </c>
      <c r="G777" s="120" t="s">
        <v>89</v>
      </c>
      <c r="H777" s="120" t="s">
        <v>1937</v>
      </c>
      <c r="I777" s="119">
        <v>105.26</v>
      </c>
      <c r="J777" s="119">
        <v>0</v>
      </c>
      <c r="K777" s="119">
        <v>105.26</v>
      </c>
    </row>
    <row r="778" spans="1:11" hidden="1">
      <c r="A778" s="120">
        <v>40100000</v>
      </c>
      <c r="B778" s="120" t="s">
        <v>388</v>
      </c>
      <c r="C778" s="120" t="s">
        <v>93</v>
      </c>
      <c r="D778" s="181">
        <v>45097</v>
      </c>
      <c r="E778" s="120">
        <v>1</v>
      </c>
      <c r="F778" s="120" t="s">
        <v>1469</v>
      </c>
      <c r="G778" s="120" t="s">
        <v>89</v>
      </c>
      <c r="H778" s="120" t="s">
        <v>89</v>
      </c>
      <c r="I778" s="119">
        <v>113.42</v>
      </c>
      <c r="J778" s="119">
        <v>0</v>
      </c>
      <c r="K778" s="119">
        <v>113.42</v>
      </c>
    </row>
    <row r="779" spans="1:11" hidden="1">
      <c r="A779" s="120">
        <v>40100000</v>
      </c>
      <c r="B779" s="120" t="s">
        <v>388</v>
      </c>
      <c r="C779" s="120" t="s">
        <v>93</v>
      </c>
      <c r="D779" s="181">
        <v>45097</v>
      </c>
      <c r="E779" s="120">
        <v>1</v>
      </c>
      <c r="F779" s="120" t="s">
        <v>1469</v>
      </c>
      <c r="G779" s="120" t="s">
        <v>89</v>
      </c>
      <c r="H779" s="120" t="s">
        <v>89</v>
      </c>
      <c r="I779" s="119">
        <v>105.26</v>
      </c>
      <c r="J779" s="119">
        <v>0</v>
      </c>
      <c r="K779" s="119">
        <v>105.26</v>
      </c>
    </row>
    <row r="780" spans="1:11" hidden="1">
      <c r="A780" s="120">
        <v>40100000</v>
      </c>
      <c r="B780" s="120" t="s">
        <v>388</v>
      </c>
      <c r="C780" s="120" t="s">
        <v>93</v>
      </c>
      <c r="D780" s="181">
        <v>45097</v>
      </c>
      <c r="E780" s="120">
        <v>1</v>
      </c>
      <c r="F780" s="120" t="s">
        <v>1469</v>
      </c>
      <c r="G780" s="120" t="s">
        <v>89</v>
      </c>
      <c r="H780" s="120" t="s">
        <v>89</v>
      </c>
      <c r="I780" s="119">
        <v>106.22</v>
      </c>
      <c r="J780" s="119">
        <v>0</v>
      </c>
      <c r="K780" s="119">
        <v>106.22</v>
      </c>
    </row>
    <row r="781" spans="1:11" hidden="1">
      <c r="A781" s="120">
        <v>40100000</v>
      </c>
      <c r="B781" s="120" t="s">
        <v>1140</v>
      </c>
      <c r="C781" s="120" t="s">
        <v>93</v>
      </c>
      <c r="D781" s="181">
        <v>45098</v>
      </c>
      <c r="E781" s="120">
        <v>1</v>
      </c>
      <c r="F781" s="120" t="s">
        <v>1387</v>
      </c>
      <c r="G781" s="120" t="s">
        <v>89</v>
      </c>
      <c r="H781" s="120" t="s">
        <v>1121</v>
      </c>
      <c r="I781" s="119">
        <v>102.86</v>
      </c>
      <c r="J781" s="119">
        <v>0</v>
      </c>
      <c r="K781" s="119">
        <v>102.86</v>
      </c>
    </row>
    <row r="782" spans="1:11" hidden="1">
      <c r="A782" s="120">
        <v>40100000</v>
      </c>
      <c r="B782" s="120" t="s">
        <v>1145</v>
      </c>
      <c r="C782" s="120" t="s">
        <v>93</v>
      </c>
      <c r="D782" s="181">
        <v>45099</v>
      </c>
      <c r="E782" s="120">
        <v>1</v>
      </c>
      <c r="F782" s="120" t="s">
        <v>2019</v>
      </c>
      <c r="G782" s="120" t="s">
        <v>89</v>
      </c>
      <c r="H782" s="120" t="s">
        <v>1141</v>
      </c>
      <c r="I782" s="119">
        <v>69300</v>
      </c>
      <c r="J782" s="119">
        <v>0</v>
      </c>
      <c r="K782" s="119">
        <v>69300</v>
      </c>
    </row>
    <row r="783" spans="1:11" hidden="1">
      <c r="A783" s="120">
        <v>40100000</v>
      </c>
      <c r="B783" s="120" t="s">
        <v>365</v>
      </c>
      <c r="C783" s="120" t="s">
        <v>93</v>
      </c>
      <c r="D783" s="181">
        <v>45099</v>
      </c>
      <c r="E783" s="120">
        <v>1</v>
      </c>
      <c r="F783" s="120" t="s">
        <v>1822</v>
      </c>
      <c r="G783" s="120" t="s">
        <v>89</v>
      </c>
      <c r="H783" s="120" t="s">
        <v>1184</v>
      </c>
      <c r="I783" s="119">
        <v>112.03</v>
      </c>
      <c r="J783" s="119">
        <v>0</v>
      </c>
      <c r="K783" s="119">
        <v>112.03</v>
      </c>
    </row>
    <row r="784" spans="1:11" hidden="1">
      <c r="A784" s="120">
        <v>40100000</v>
      </c>
      <c r="B784" s="120" t="s">
        <v>365</v>
      </c>
      <c r="C784" s="120" t="s">
        <v>93</v>
      </c>
      <c r="D784" s="181">
        <v>45100</v>
      </c>
      <c r="E784" s="120">
        <v>1</v>
      </c>
      <c r="F784" s="120" t="s">
        <v>1822</v>
      </c>
      <c r="G784" s="120" t="s">
        <v>89</v>
      </c>
      <c r="H784" s="120" t="s">
        <v>1184</v>
      </c>
      <c r="I784" s="119">
        <v>644.04999999999995</v>
      </c>
      <c r="J784" s="119">
        <v>0</v>
      </c>
      <c r="K784" s="119">
        <v>644.04999999999995</v>
      </c>
    </row>
    <row r="785" spans="1:11" hidden="1">
      <c r="A785" s="120">
        <v>40100000</v>
      </c>
      <c r="B785" s="120" t="s">
        <v>369</v>
      </c>
      <c r="C785" s="120" t="s">
        <v>93</v>
      </c>
      <c r="D785" s="181">
        <v>45100</v>
      </c>
      <c r="E785" s="120">
        <v>1</v>
      </c>
      <c r="F785" s="120" t="s">
        <v>1691</v>
      </c>
      <c r="G785" s="120" t="s">
        <v>89</v>
      </c>
      <c r="H785" s="120" t="s">
        <v>1539</v>
      </c>
      <c r="I785" s="119">
        <v>490.48</v>
      </c>
      <c r="J785" s="119">
        <v>0</v>
      </c>
      <c r="K785" s="119">
        <v>490.48</v>
      </c>
    </row>
    <row r="786" spans="1:11" hidden="1">
      <c r="A786" s="120">
        <v>40100000</v>
      </c>
      <c r="B786" s="120" t="s">
        <v>1140</v>
      </c>
      <c r="C786" s="120" t="s">
        <v>93</v>
      </c>
      <c r="D786" s="181">
        <v>45105</v>
      </c>
      <c r="E786" s="120">
        <v>1</v>
      </c>
      <c r="F786" s="120" t="s">
        <v>970</v>
      </c>
      <c r="G786" s="120" t="s">
        <v>89</v>
      </c>
      <c r="H786" s="120" t="s">
        <v>1121</v>
      </c>
      <c r="I786" s="119">
        <v>98.35</v>
      </c>
      <c r="J786" s="119">
        <v>0</v>
      </c>
      <c r="K786" s="119">
        <v>98.35</v>
      </c>
    </row>
    <row r="787" spans="1:11" hidden="1">
      <c r="A787" s="120">
        <v>40100000</v>
      </c>
      <c r="B787" s="120" t="s">
        <v>350</v>
      </c>
      <c r="C787" s="120" t="s">
        <v>93</v>
      </c>
      <c r="D787" s="181">
        <v>45107</v>
      </c>
      <c r="E787" s="120">
        <v>1</v>
      </c>
      <c r="F787" s="120" t="s">
        <v>1440</v>
      </c>
      <c r="G787" s="120" t="s">
        <v>89</v>
      </c>
      <c r="H787" s="120" t="s">
        <v>1632</v>
      </c>
      <c r="I787" s="119">
        <v>297.26</v>
      </c>
      <c r="J787" s="119">
        <v>0</v>
      </c>
      <c r="K787" s="119">
        <v>297.26</v>
      </c>
    </row>
    <row r="788" spans="1:11" hidden="1">
      <c r="A788" s="120">
        <v>40100000</v>
      </c>
      <c r="B788" s="120" t="s">
        <v>350</v>
      </c>
      <c r="C788" s="120" t="s">
        <v>93</v>
      </c>
      <c r="D788" s="181">
        <v>45107</v>
      </c>
      <c r="E788" s="120">
        <v>1</v>
      </c>
      <c r="F788" s="120" t="s">
        <v>1440</v>
      </c>
      <c r="G788" s="120" t="s">
        <v>89</v>
      </c>
      <c r="H788" s="120" t="s">
        <v>1629</v>
      </c>
      <c r="I788" s="119">
        <v>3703.67</v>
      </c>
      <c r="J788" s="119">
        <v>0</v>
      </c>
      <c r="K788" s="119">
        <v>3703.67</v>
      </c>
    </row>
    <row r="789" spans="1:11" hidden="1">
      <c r="A789" s="120">
        <v>40100000</v>
      </c>
      <c r="B789" s="120" t="s">
        <v>369</v>
      </c>
      <c r="C789" s="120" t="s">
        <v>93</v>
      </c>
      <c r="D789" s="181">
        <v>45107</v>
      </c>
      <c r="E789" s="120">
        <v>1</v>
      </c>
      <c r="F789" s="120" t="s">
        <v>1691</v>
      </c>
      <c r="G789" s="120" t="s">
        <v>89</v>
      </c>
      <c r="H789" s="120" t="s">
        <v>1561</v>
      </c>
      <c r="I789" s="119">
        <v>404.54</v>
      </c>
      <c r="J789" s="119">
        <v>0</v>
      </c>
      <c r="K789" s="119">
        <v>404.54</v>
      </c>
    </row>
    <row r="790" spans="1:11" hidden="1">
      <c r="A790" s="120">
        <v>40100000</v>
      </c>
      <c r="B790" s="120" t="s">
        <v>372</v>
      </c>
      <c r="C790" s="120" t="s">
        <v>93</v>
      </c>
      <c r="D790" s="181">
        <v>45107</v>
      </c>
      <c r="E790" s="120">
        <v>1</v>
      </c>
      <c r="F790" s="120" t="s">
        <v>1820</v>
      </c>
      <c r="G790" s="120" t="s">
        <v>89</v>
      </c>
      <c r="H790" s="120" t="s">
        <v>89</v>
      </c>
      <c r="I790" s="119">
        <v>277.32</v>
      </c>
      <c r="J790" s="119">
        <v>0</v>
      </c>
      <c r="K790" s="119">
        <v>277.32</v>
      </c>
    </row>
    <row r="791" spans="1:11" hidden="1">
      <c r="A791" s="120">
        <v>40100000</v>
      </c>
      <c r="B791" s="120" t="s">
        <v>1140</v>
      </c>
      <c r="C791" s="120" t="s">
        <v>93</v>
      </c>
      <c r="D791" s="181">
        <v>45107</v>
      </c>
      <c r="E791" s="120">
        <v>1</v>
      </c>
      <c r="F791" s="120" t="s">
        <v>1387</v>
      </c>
      <c r="G791" s="120" t="s">
        <v>89</v>
      </c>
      <c r="H791" s="120" t="s">
        <v>1121</v>
      </c>
      <c r="I791" s="119">
        <v>84.97</v>
      </c>
      <c r="J791" s="119">
        <v>0</v>
      </c>
      <c r="K791" s="119">
        <v>84.97</v>
      </c>
    </row>
    <row r="792" spans="1:11" hidden="1">
      <c r="A792" s="120">
        <v>40100000</v>
      </c>
      <c r="B792" s="120" t="s">
        <v>1681</v>
      </c>
      <c r="C792" s="120" t="s">
        <v>93</v>
      </c>
      <c r="D792" s="181">
        <v>45110</v>
      </c>
      <c r="E792" s="120">
        <v>1</v>
      </c>
      <c r="F792" s="120" t="s">
        <v>1682</v>
      </c>
      <c r="G792" s="120" t="s">
        <v>89</v>
      </c>
      <c r="H792" s="120" t="s">
        <v>89</v>
      </c>
      <c r="I792" s="119">
        <v>5280</v>
      </c>
      <c r="J792" s="119">
        <v>0</v>
      </c>
      <c r="K792" s="119">
        <v>5280</v>
      </c>
    </row>
    <row r="793" spans="1:11" hidden="1">
      <c r="A793" s="120">
        <v>40100000</v>
      </c>
      <c r="B793" s="120" t="s">
        <v>350</v>
      </c>
      <c r="C793" s="120" t="s">
        <v>93</v>
      </c>
      <c r="D793" s="181">
        <v>45110</v>
      </c>
      <c r="E793" s="120">
        <v>1</v>
      </c>
      <c r="F793" s="120" t="s">
        <v>1475</v>
      </c>
      <c r="G793" s="120" t="s">
        <v>89</v>
      </c>
      <c r="H793" s="120" t="s">
        <v>89</v>
      </c>
      <c r="I793" s="119">
        <v>57.6</v>
      </c>
      <c r="J793" s="119">
        <v>0</v>
      </c>
      <c r="K793" s="119">
        <v>57.6</v>
      </c>
    </row>
    <row r="794" spans="1:11" hidden="1">
      <c r="A794" s="120">
        <v>40100000</v>
      </c>
      <c r="B794" s="120" t="s">
        <v>369</v>
      </c>
      <c r="C794" s="120" t="s">
        <v>93</v>
      </c>
      <c r="D794" s="181">
        <v>45110</v>
      </c>
      <c r="E794" s="120">
        <v>1</v>
      </c>
      <c r="F794" s="120" t="s">
        <v>766</v>
      </c>
      <c r="G794" s="120" t="s">
        <v>89</v>
      </c>
      <c r="H794" s="120" t="s">
        <v>2038</v>
      </c>
      <c r="I794" s="119">
        <v>1220.95</v>
      </c>
      <c r="J794" s="119">
        <v>0</v>
      </c>
      <c r="K794" s="119">
        <v>1220.95</v>
      </c>
    </row>
    <row r="795" spans="1:11" hidden="1">
      <c r="A795" s="120">
        <v>40100000</v>
      </c>
      <c r="B795" s="120" t="s">
        <v>385</v>
      </c>
      <c r="C795" s="120" t="s">
        <v>93</v>
      </c>
      <c r="D795" s="181">
        <v>45110</v>
      </c>
      <c r="E795" s="120">
        <v>1</v>
      </c>
      <c r="F795" s="120" t="s">
        <v>2096</v>
      </c>
      <c r="G795" s="120" t="s">
        <v>89</v>
      </c>
      <c r="H795" s="120" t="s">
        <v>1261</v>
      </c>
      <c r="I795" s="119">
        <v>173.21</v>
      </c>
      <c r="J795" s="119">
        <v>0</v>
      </c>
      <c r="K795" s="119">
        <v>173.21</v>
      </c>
    </row>
    <row r="796" spans="1:11" hidden="1">
      <c r="A796" s="120">
        <v>40100000</v>
      </c>
      <c r="B796" s="120" t="s">
        <v>380</v>
      </c>
      <c r="C796" s="120" t="s">
        <v>93</v>
      </c>
      <c r="D796" s="181">
        <v>45110</v>
      </c>
      <c r="E796" s="120">
        <v>1</v>
      </c>
      <c r="F796" s="120" t="s">
        <v>394</v>
      </c>
      <c r="G796" s="120" t="s">
        <v>89</v>
      </c>
      <c r="H796" s="120" t="s">
        <v>1351</v>
      </c>
      <c r="I796" s="119">
        <v>509.24</v>
      </c>
      <c r="J796" s="119">
        <v>0</v>
      </c>
      <c r="K796" s="119">
        <v>509.24</v>
      </c>
    </row>
    <row r="797" spans="1:11" hidden="1">
      <c r="A797" s="120">
        <v>40100000</v>
      </c>
      <c r="B797" s="120" t="s">
        <v>364</v>
      </c>
      <c r="C797" s="120" t="s">
        <v>93</v>
      </c>
      <c r="D797" s="181">
        <v>45110</v>
      </c>
      <c r="E797" s="120">
        <v>1</v>
      </c>
      <c r="F797" s="120" t="s">
        <v>654</v>
      </c>
      <c r="G797" s="120" t="s">
        <v>89</v>
      </c>
      <c r="H797" s="120" t="s">
        <v>1261</v>
      </c>
      <c r="I797" s="119">
        <v>594.42999999999995</v>
      </c>
      <c r="J797" s="119">
        <v>0</v>
      </c>
      <c r="K797" s="119">
        <v>594.42999999999995</v>
      </c>
    </row>
    <row r="798" spans="1:11" hidden="1">
      <c r="A798" s="120">
        <v>40100000</v>
      </c>
      <c r="B798" s="120" t="s">
        <v>379</v>
      </c>
      <c r="C798" s="120" t="s">
        <v>93</v>
      </c>
      <c r="D798" s="181">
        <v>45110</v>
      </c>
      <c r="E798" s="120">
        <v>1</v>
      </c>
      <c r="F798" s="120" t="s">
        <v>2097</v>
      </c>
      <c r="G798" s="120" t="s">
        <v>89</v>
      </c>
      <c r="H798" s="120" t="s">
        <v>1141</v>
      </c>
      <c r="I798" s="119">
        <v>22699.9</v>
      </c>
      <c r="J798" s="119">
        <v>0</v>
      </c>
      <c r="K798" s="119">
        <v>22699.9</v>
      </c>
    </row>
    <row r="799" spans="1:11" hidden="1">
      <c r="A799" s="120">
        <v>40100000</v>
      </c>
      <c r="B799" s="120" t="s">
        <v>354</v>
      </c>
      <c r="C799" s="120" t="s">
        <v>93</v>
      </c>
      <c r="D799" s="181">
        <v>45110</v>
      </c>
      <c r="E799" s="120">
        <v>1</v>
      </c>
      <c r="F799" s="120" t="s">
        <v>2098</v>
      </c>
      <c r="G799" s="120" t="s">
        <v>89</v>
      </c>
      <c r="H799" s="120" t="s">
        <v>1219</v>
      </c>
      <c r="I799" s="119">
        <v>18772</v>
      </c>
      <c r="J799" s="119">
        <v>0</v>
      </c>
      <c r="K799" s="119">
        <v>18772</v>
      </c>
    </row>
    <row r="800" spans="1:11" hidden="1">
      <c r="A800" s="120">
        <v>40100000</v>
      </c>
      <c r="B800" s="120" t="s">
        <v>363</v>
      </c>
      <c r="C800" s="120" t="s">
        <v>93</v>
      </c>
      <c r="D800" s="181">
        <v>45110</v>
      </c>
      <c r="E800" s="120">
        <v>1</v>
      </c>
      <c r="F800" s="120" t="s">
        <v>1821</v>
      </c>
      <c r="G800" s="120" t="s">
        <v>89</v>
      </c>
      <c r="H800" s="120" t="s">
        <v>1231</v>
      </c>
      <c r="I800" s="119">
        <v>328.64</v>
      </c>
      <c r="J800" s="119">
        <v>0</v>
      </c>
      <c r="K800" s="119">
        <v>328.64</v>
      </c>
    </row>
    <row r="801" spans="1:11" hidden="1">
      <c r="A801" s="120">
        <v>40100000</v>
      </c>
      <c r="B801" s="120" t="s">
        <v>1354</v>
      </c>
      <c r="C801" s="120" t="s">
        <v>93</v>
      </c>
      <c r="D801" s="181">
        <v>45110</v>
      </c>
      <c r="E801" s="120">
        <v>1</v>
      </c>
      <c r="F801" s="120" t="s">
        <v>2099</v>
      </c>
      <c r="G801" s="120" t="s">
        <v>89</v>
      </c>
      <c r="H801" s="120" t="s">
        <v>89</v>
      </c>
      <c r="I801" s="119">
        <v>12000</v>
      </c>
      <c r="J801" s="119">
        <v>0</v>
      </c>
      <c r="K801" s="119">
        <v>12000</v>
      </c>
    </row>
    <row r="802" spans="1:11" hidden="1">
      <c r="A802" s="120">
        <v>40100000</v>
      </c>
      <c r="B802" s="120" t="s">
        <v>361</v>
      </c>
      <c r="C802" s="120" t="s">
        <v>93</v>
      </c>
      <c r="D802" s="181">
        <v>45110</v>
      </c>
      <c r="E802" s="120">
        <v>1</v>
      </c>
      <c r="F802" s="120" t="s">
        <v>392</v>
      </c>
      <c r="G802" s="120" t="s">
        <v>89</v>
      </c>
      <c r="H802" s="120" t="s">
        <v>1351</v>
      </c>
      <c r="I802" s="119">
        <v>3200</v>
      </c>
      <c r="J802" s="119">
        <v>0</v>
      </c>
      <c r="K802" s="119">
        <v>3200</v>
      </c>
    </row>
    <row r="803" spans="1:11" hidden="1">
      <c r="A803" s="120">
        <v>40100000</v>
      </c>
      <c r="B803" s="120" t="s">
        <v>400</v>
      </c>
      <c r="C803" s="120" t="s">
        <v>93</v>
      </c>
      <c r="D803" s="181">
        <v>45111</v>
      </c>
      <c r="E803" s="120">
        <v>1</v>
      </c>
      <c r="F803" s="120" t="s">
        <v>2100</v>
      </c>
      <c r="G803" s="120" t="s">
        <v>89</v>
      </c>
      <c r="H803" s="120" t="s">
        <v>351</v>
      </c>
      <c r="I803" s="119">
        <v>7560</v>
      </c>
      <c r="J803" s="119">
        <v>0</v>
      </c>
      <c r="K803" s="119">
        <v>7560</v>
      </c>
    </row>
    <row r="804" spans="1:11" hidden="1">
      <c r="A804" s="120">
        <v>40100000</v>
      </c>
      <c r="B804" s="120" t="s">
        <v>1313</v>
      </c>
      <c r="C804" s="120" t="s">
        <v>93</v>
      </c>
      <c r="D804" s="181">
        <v>45111</v>
      </c>
      <c r="E804" s="120">
        <v>1</v>
      </c>
      <c r="F804" s="120" t="s">
        <v>1375</v>
      </c>
      <c r="G804" s="120" t="s">
        <v>89</v>
      </c>
      <c r="H804" s="120" t="s">
        <v>362</v>
      </c>
      <c r="I804" s="119">
        <v>1790.12</v>
      </c>
      <c r="J804" s="119">
        <v>0</v>
      </c>
      <c r="K804" s="119">
        <v>1790.12</v>
      </c>
    </row>
    <row r="805" spans="1:11" hidden="1">
      <c r="A805" s="120">
        <v>40100000</v>
      </c>
      <c r="B805" s="120" t="s">
        <v>379</v>
      </c>
      <c r="C805" s="120" t="s">
        <v>93</v>
      </c>
      <c r="D805" s="181">
        <v>45111</v>
      </c>
      <c r="E805" s="120">
        <v>1</v>
      </c>
      <c r="F805" s="120" t="s">
        <v>2101</v>
      </c>
      <c r="G805" s="120" t="s">
        <v>89</v>
      </c>
      <c r="H805" s="120" t="s">
        <v>1110</v>
      </c>
      <c r="I805" s="119">
        <v>14554.3</v>
      </c>
      <c r="J805" s="119">
        <v>0</v>
      </c>
      <c r="K805" s="119">
        <v>14554.3</v>
      </c>
    </row>
    <row r="806" spans="1:11" hidden="1">
      <c r="A806" s="120">
        <v>40100000</v>
      </c>
      <c r="B806" s="120" t="s">
        <v>377</v>
      </c>
      <c r="C806" s="120" t="s">
        <v>93</v>
      </c>
      <c r="D806" s="181">
        <v>45111</v>
      </c>
      <c r="E806" s="120">
        <v>1</v>
      </c>
      <c r="F806" s="120" t="s">
        <v>1381</v>
      </c>
      <c r="G806" s="120" t="s">
        <v>89</v>
      </c>
      <c r="H806" s="120" t="s">
        <v>1113</v>
      </c>
      <c r="I806" s="119">
        <v>44.57</v>
      </c>
      <c r="J806" s="119">
        <v>0</v>
      </c>
      <c r="K806" s="119">
        <v>44.57</v>
      </c>
    </row>
    <row r="807" spans="1:11" hidden="1">
      <c r="A807" s="120">
        <v>40100000</v>
      </c>
      <c r="B807" s="120" t="s">
        <v>380</v>
      </c>
      <c r="C807" s="120" t="s">
        <v>93</v>
      </c>
      <c r="D807" s="181">
        <v>45111</v>
      </c>
      <c r="E807" s="120">
        <v>1</v>
      </c>
      <c r="F807" s="120" t="s">
        <v>2102</v>
      </c>
      <c r="G807" s="120" t="s">
        <v>89</v>
      </c>
      <c r="H807" s="120" t="s">
        <v>1231</v>
      </c>
      <c r="I807" s="119">
        <v>1030.52</v>
      </c>
      <c r="J807" s="119">
        <v>0</v>
      </c>
      <c r="K807" s="119">
        <v>1030.52</v>
      </c>
    </row>
    <row r="808" spans="1:11" hidden="1">
      <c r="A808" s="120">
        <v>40100000</v>
      </c>
      <c r="B808" s="120" t="s">
        <v>1091</v>
      </c>
      <c r="C808" s="120" t="s">
        <v>93</v>
      </c>
      <c r="D808" s="181">
        <v>45111</v>
      </c>
      <c r="E808" s="120">
        <v>1</v>
      </c>
      <c r="F808" s="120" t="s">
        <v>1476</v>
      </c>
      <c r="G808" s="120" t="s">
        <v>89</v>
      </c>
      <c r="H808" s="120" t="s">
        <v>89</v>
      </c>
      <c r="I808" s="119">
        <v>7.2</v>
      </c>
      <c r="J808" s="119">
        <v>0</v>
      </c>
      <c r="K808" s="119">
        <v>7.2</v>
      </c>
    </row>
    <row r="809" spans="1:11" hidden="1">
      <c r="A809" s="120">
        <v>40100000</v>
      </c>
      <c r="B809" s="120" t="s">
        <v>391</v>
      </c>
      <c r="C809" s="120" t="s">
        <v>93</v>
      </c>
      <c r="D809" s="181">
        <v>45111</v>
      </c>
      <c r="E809" s="120">
        <v>1</v>
      </c>
      <c r="F809" s="120" t="s">
        <v>1360</v>
      </c>
      <c r="G809" s="120" t="s">
        <v>89</v>
      </c>
      <c r="H809" s="120" t="s">
        <v>1261</v>
      </c>
      <c r="I809" s="119">
        <v>12776.4</v>
      </c>
      <c r="J809" s="119">
        <v>0</v>
      </c>
      <c r="K809" s="119">
        <v>12776.4</v>
      </c>
    </row>
    <row r="810" spans="1:11" hidden="1">
      <c r="A810" s="120">
        <v>40100000</v>
      </c>
      <c r="B810" s="120" t="s">
        <v>388</v>
      </c>
      <c r="C810" s="120" t="s">
        <v>93</v>
      </c>
      <c r="D810" s="181">
        <v>45112</v>
      </c>
      <c r="E810" s="120">
        <v>1</v>
      </c>
      <c r="F810" s="120" t="s">
        <v>2103</v>
      </c>
      <c r="G810" s="120" t="s">
        <v>89</v>
      </c>
      <c r="H810" s="120" t="s">
        <v>2027</v>
      </c>
      <c r="I810" s="119">
        <v>2335.31</v>
      </c>
      <c r="J810" s="119">
        <v>0</v>
      </c>
      <c r="K810" s="119">
        <v>2335.31</v>
      </c>
    </row>
    <row r="811" spans="1:11" hidden="1">
      <c r="A811" s="120">
        <v>40100000</v>
      </c>
      <c r="B811" s="120" t="s">
        <v>388</v>
      </c>
      <c r="C811" s="120" t="s">
        <v>93</v>
      </c>
      <c r="D811" s="181">
        <v>45112</v>
      </c>
      <c r="E811" s="120">
        <v>1</v>
      </c>
      <c r="F811" s="120" t="s">
        <v>2104</v>
      </c>
      <c r="G811" s="120" t="s">
        <v>89</v>
      </c>
      <c r="H811" s="120" t="s">
        <v>2030</v>
      </c>
      <c r="I811" s="119">
        <v>9160.81</v>
      </c>
      <c r="J811" s="119">
        <v>0</v>
      </c>
      <c r="K811" s="119">
        <v>9160.81</v>
      </c>
    </row>
    <row r="812" spans="1:11" hidden="1">
      <c r="A812" s="120">
        <v>40100000</v>
      </c>
      <c r="B812" s="120" t="s">
        <v>388</v>
      </c>
      <c r="C812" s="120" t="s">
        <v>93</v>
      </c>
      <c r="D812" s="181">
        <v>45117</v>
      </c>
      <c r="E812" s="120">
        <v>1</v>
      </c>
      <c r="F812" s="120" t="s">
        <v>2105</v>
      </c>
      <c r="G812" s="120" t="s">
        <v>89</v>
      </c>
      <c r="H812" s="120" t="s">
        <v>89</v>
      </c>
      <c r="I812" s="119">
        <v>126.42</v>
      </c>
      <c r="J812" s="119">
        <v>0</v>
      </c>
      <c r="K812" s="119">
        <v>126.42</v>
      </c>
    </row>
    <row r="813" spans="1:11" hidden="1">
      <c r="A813" s="120">
        <v>40100000</v>
      </c>
      <c r="B813" s="120" t="s">
        <v>360</v>
      </c>
      <c r="C813" s="120" t="s">
        <v>93</v>
      </c>
      <c r="D813" s="181">
        <v>45117</v>
      </c>
      <c r="E813" s="120">
        <v>1</v>
      </c>
      <c r="F813" s="120" t="s">
        <v>1386</v>
      </c>
      <c r="G813" s="120" t="s">
        <v>89</v>
      </c>
      <c r="H813" s="120" t="s">
        <v>1261</v>
      </c>
      <c r="I813" s="119">
        <v>84</v>
      </c>
      <c r="J813" s="119">
        <v>0</v>
      </c>
      <c r="K813" s="119">
        <v>84</v>
      </c>
    </row>
    <row r="814" spans="1:11" hidden="1">
      <c r="A814" s="120">
        <v>40100000</v>
      </c>
      <c r="B814" s="120" t="s">
        <v>360</v>
      </c>
      <c r="C814" s="120" t="s">
        <v>93</v>
      </c>
      <c r="D814" s="181">
        <v>45117</v>
      </c>
      <c r="E814" s="120">
        <v>1</v>
      </c>
      <c r="F814" s="120" t="s">
        <v>1386</v>
      </c>
      <c r="G814" s="120" t="s">
        <v>89</v>
      </c>
      <c r="H814" s="120" t="s">
        <v>1141</v>
      </c>
      <c r="I814" s="119">
        <v>84</v>
      </c>
      <c r="J814" s="119">
        <v>0</v>
      </c>
      <c r="K814" s="119">
        <v>84</v>
      </c>
    </row>
    <row r="815" spans="1:11" hidden="1">
      <c r="A815" s="120">
        <v>40100000</v>
      </c>
      <c r="B815" s="120" t="s">
        <v>360</v>
      </c>
      <c r="C815" s="120" t="s">
        <v>93</v>
      </c>
      <c r="D815" s="181">
        <v>45117</v>
      </c>
      <c r="E815" s="120">
        <v>1</v>
      </c>
      <c r="F815" s="120" t="s">
        <v>1386</v>
      </c>
      <c r="G815" s="120" t="s">
        <v>89</v>
      </c>
      <c r="H815" s="120" t="s">
        <v>1110</v>
      </c>
      <c r="I815" s="119">
        <v>84</v>
      </c>
      <c r="J815" s="119">
        <v>0</v>
      </c>
      <c r="K815" s="119">
        <v>84</v>
      </c>
    </row>
    <row r="816" spans="1:11" hidden="1">
      <c r="A816" s="120">
        <v>40100000</v>
      </c>
      <c r="B816" s="120" t="s">
        <v>360</v>
      </c>
      <c r="C816" s="120" t="s">
        <v>93</v>
      </c>
      <c r="D816" s="181">
        <v>45117</v>
      </c>
      <c r="E816" s="120">
        <v>1</v>
      </c>
      <c r="F816" s="120" t="s">
        <v>1386</v>
      </c>
      <c r="G816" s="120" t="s">
        <v>89</v>
      </c>
      <c r="H816" s="120" t="s">
        <v>1092</v>
      </c>
      <c r="I816" s="119">
        <v>84</v>
      </c>
      <c r="J816" s="119">
        <v>0</v>
      </c>
      <c r="K816" s="119">
        <v>84</v>
      </c>
    </row>
    <row r="817" spans="1:11" hidden="1">
      <c r="A817" s="120">
        <v>40100000</v>
      </c>
      <c r="B817" s="120" t="s">
        <v>366</v>
      </c>
      <c r="C817" s="120" t="s">
        <v>93</v>
      </c>
      <c r="D817" s="181">
        <v>45117</v>
      </c>
      <c r="E817" s="120">
        <v>1</v>
      </c>
      <c r="F817" s="120" t="s">
        <v>2106</v>
      </c>
      <c r="G817" s="120" t="s">
        <v>89</v>
      </c>
      <c r="H817" s="120" t="s">
        <v>89</v>
      </c>
      <c r="I817" s="119">
        <v>7003.2</v>
      </c>
      <c r="J817" s="119">
        <v>0</v>
      </c>
      <c r="K817" s="119">
        <v>7003.2</v>
      </c>
    </row>
    <row r="818" spans="1:11" hidden="1">
      <c r="A818" s="120">
        <v>40100000</v>
      </c>
      <c r="B818" s="120" t="s">
        <v>1091</v>
      </c>
      <c r="C818" s="120" t="s">
        <v>93</v>
      </c>
      <c r="D818" s="181">
        <v>45117</v>
      </c>
      <c r="E818" s="120">
        <v>1</v>
      </c>
      <c r="F818" s="120" t="s">
        <v>1476</v>
      </c>
      <c r="G818" s="120" t="s">
        <v>89</v>
      </c>
      <c r="H818" s="120" t="s">
        <v>1114</v>
      </c>
      <c r="I818" s="119">
        <v>360</v>
      </c>
      <c r="J818" s="119">
        <v>0</v>
      </c>
      <c r="K818" s="119">
        <v>360</v>
      </c>
    </row>
    <row r="819" spans="1:11" hidden="1">
      <c r="A819" s="120">
        <v>40100000</v>
      </c>
      <c r="B819" s="120" t="s">
        <v>360</v>
      </c>
      <c r="C819" s="120" t="s">
        <v>93</v>
      </c>
      <c r="D819" s="181">
        <v>45118</v>
      </c>
      <c r="E819" s="120">
        <v>1</v>
      </c>
      <c r="F819" s="120" t="s">
        <v>1386</v>
      </c>
      <c r="G819" s="120" t="s">
        <v>89</v>
      </c>
      <c r="H819" s="120" t="s">
        <v>1113</v>
      </c>
      <c r="I819" s="119">
        <v>336</v>
      </c>
      <c r="J819" s="119">
        <v>0</v>
      </c>
      <c r="K819" s="119">
        <v>336</v>
      </c>
    </row>
    <row r="820" spans="1:11" hidden="1">
      <c r="A820" s="120">
        <v>40100000</v>
      </c>
      <c r="B820" s="120" t="s">
        <v>360</v>
      </c>
      <c r="C820" s="120" t="s">
        <v>93</v>
      </c>
      <c r="D820" s="181">
        <v>45118</v>
      </c>
      <c r="E820" s="120">
        <v>1</v>
      </c>
      <c r="F820" s="120" t="s">
        <v>1466</v>
      </c>
      <c r="G820" s="120" t="s">
        <v>89</v>
      </c>
      <c r="H820" s="120" t="s">
        <v>1087</v>
      </c>
      <c r="I820" s="119">
        <v>84</v>
      </c>
      <c r="J820" s="119">
        <v>0</v>
      </c>
      <c r="K820" s="119">
        <v>84</v>
      </c>
    </row>
    <row r="821" spans="1:11" hidden="1">
      <c r="A821" s="120">
        <v>40100000</v>
      </c>
      <c r="B821" s="120" t="s">
        <v>1140</v>
      </c>
      <c r="C821" s="120" t="s">
        <v>93</v>
      </c>
      <c r="D821" s="181">
        <v>45119</v>
      </c>
      <c r="E821" s="120">
        <v>1</v>
      </c>
      <c r="F821" s="120" t="s">
        <v>1387</v>
      </c>
      <c r="G821" s="120" t="s">
        <v>89</v>
      </c>
      <c r="H821" s="120" t="s">
        <v>1242</v>
      </c>
      <c r="I821" s="119">
        <v>14.16</v>
      </c>
      <c r="J821" s="119">
        <v>0</v>
      </c>
      <c r="K821" s="119">
        <v>14.16</v>
      </c>
    </row>
    <row r="822" spans="1:11" hidden="1">
      <c r="A822" s="120">
        <v>40100000</v>
      </c>
      <c r="B822" s="120" t="s">
        <v>369</v>
      </c>
      <c r="C822" s="120" t="s">
        <v>93</v>
      </c>
      <c r="D822" s="181">
        <v>45124</v>
      </c>
      <c r="E822" s="120">
        <v>1</v>
      </c>
      <c r="F822" s="120" t="s">
        <v>1691</v>
      </c>
      <c r="G822" s="120" t="s">
        <v>89</v>
      </c>
      <c r="H822" s="120" t="s">
        <v>2028</v>
      </c>
      <c r="I822" s="119">
        <v>2103.7399999999998</v>
      </c>
      <c r="J822" s="119">
        <v>0</v>
      </c>
      <c r="K822" s="119">
        <v>2103.7399999999998</v>
      </c>
    </row>
    <row r="823" spans="1:11" hidden="1">
      <c r="A823" s="120">
        <v>40100000</v>
      </c>
      <c r="B823" s="120" t="s">
        <v>388</v>
      </c>
      <c r="C823" s="120" t="s">
        <v>93</v>
      </c>
      <c r="D823" s="181">
        <v>45124</v>
      </c>
      <c r="E823" s="120">
        <v>1</v>
      </c>
      <c r="F823" s="120" t="s">
        <v>1469</v>
      </c>
      <c r="G823" s="120" t="s">
        <v>89</v>
      </c>
      <c r="H823" s="120" t="s">
        <v>1393</v>
      </c>
      <c r="I823" s="119">
        <v>1437.6</v>
      </c>
      <c r="J823" s="119">
        <v>0</v>
      </c>
      <c r="K823" s="119">
        <v>1437.6</v>
      </c>
    </row>
    <row r="824" spans="1:11" hidden="1">
      <c r="A824" s="120">
        <v>40100000</v>
      </c>
      <c r="B824" s="120" t="s">
        <v>365</v>
      </c>
      <c r="C824" s="120" t="s">
        <v>93</v>
      </c>
      <c r="D824" s="181">
        <v>45125</v>
      </c>
      <c r="E824" s="120">
        <v>1</v>
      </c>
      <c r="F824" s="120" t="s">
        <v>183</v>
      </c>
      <c r="G824" s="120" t="s">
        <v>89</v>
      </c>
      <c r="H824" s="120" t="s">
        <v>89</v>
      </c>
      <c r="I824" s="119">
        <v>18</v>
      </c>
      <c r="J824" s="119">
        <v>0</v>
      </c>
      <c r="K824" s="119">
        <v>18</v>
      </c>
    </row>
    <row r="825" spans="1:11" hidden="1">
      <c r="A825" s="120">
        <v>40100000</v>
      </c>
      <c r="B825" s="120" t="s">
        <v>352</v>
      </c>
      <c r="C825" s="120" t="s">
        <v>93</v>
      </c>
      <c r="D825" s="181">
        <v>45127</v>
      </c>
      <c r="E825" s="120">
        <v>1</v>
      </c>
      <c r="F825" s="120" t="s">
        <v>1391</v>
      </c>
      <c r="G825" s="120" t="s">
        <v>89</v>
      </c>
      <c r="H825" s="120" t="s">
        <v>1092</v>
      </c>
      <c r="I825" s="119">
        <v>41</v>
      </c>
      <c r="J825" s="119">
        <v>0</v>
      </c>
      <c r="K825" s="119">
        <v>41</v>
      </c>
    </row>
    <row r="826" spans="1:11" hidden="1">
      <c r="A826" s="120">
        <v>40100000</v>
      </c>
      <c r="B826" s="120" t="s">
        <v>367</v>
      </c>
      <c r="C826" s="120" t="s">
        <v>93</v>
      </c>
      <c r="D826" s="181">
        <v>45128</v>
      </c>
      <c r="E826" s="120">
        <v>1</v>
      </c>
      <c r="F826" s="120" t="s">
        <v>116</v>
      </c>
      <c r="G826" s="120" t="s">
        <v>89</v>
      </c>
      <c r="H826" s="120" t="s">
        <v>1231</v>
      </c>
      <c r="I826" s="119">
        <v>4490.25</v>
      </c>
      <c r="J826" s="119">
        <v>0</v>
      </c>
      <c r="K826" s="119">
        <v>4490.25</v>
      </c>
    </row>
    <row r="827" spans="1:11" hidden="1">
      <c r="A827" s="120">
        <v>40100000</v>
      </c>
      <c r="B827" s="120" t="s">
        <v>369</v>
      </c>
      <c r="C827" s="120" t="s">
        <v>93</v>
      </c>
      <c r="D827" s="181">
        <v>45128</v>
      </c>
      <c r="E827" s="120">
        <v>1</v>
      </c>
      <c r="F827" s="120" t="s">
        <v>1691</v>
      </c>
      <c r="G827" s="120" t="s">
        <v>89</v>
      </c>
      <c r="H827" s="120" t="s">
        <v>89</v>
      </c>
      <c r="I827" s="119">
        <v>1489.38</v>
      </c>
      <c r="J827" s="119">
        <v>0</v>
      </c>
      <c r="K827" s="119">
        <v>1489.38</v>
      </c>
    </row>
    <row r="828" spans="1:11" hidden="1">
      <c r="A828" s="120">
        <v>40100000</v>
      </c>
      <c r="B828" s="120" t="s">
        <v>365</v>
      </c>
      <c r="C828" s="120" t="s">
        <v>93</v>
      </c>
      <c r="D828" s="181">
        <v>45131</v>
      </c>
      <c r="E828" s="120">
        <v>1</v>
      </c>
      <c r="F828" s="120" t="s">
        <v>1822</v>
      </c>
      <c r="G828" s="120" t="s">
        <v>89</v>
      </c>
      <c r="H828" s="120" t="s">
        <v>1159</v>
      </c>
      <c r="I828" s="119">
        <v>125.12</v>
      </c>
      <c r="J828" s="119">
        <v>0</v>
      </c>
      <c r="K828" s="119">
        <v>125.12</v>
      </c>
    </row>
    <row r="829" spans="1:11" hidden="1">
      <c r="A829" s="120">
        <v>40100000</v>
      </c>
      <c r="B829" s="120" t="s">
        <v>365</v>
      </c>
      <c r="C829" s="120" t="s">
        <v>93</v>
      </c>
      <c r="D829" s="181">
        <v>45131</v>
      </c>
      <c r="E829" s="120">
        <v>1</v>
      </c>
      <c r="F829" s="120" t="s">
        <v>1822</v>
      </c>
      <c r="G829" s="120" t="s">
        <v>89</v>
      </c>
      <c r="H829" s="120" t="s">
        <v>1159</v>
      </c>
      <c r="I829" s="119">
        <v>907.44</v>
      </c>
      <c r="J829" s="119">
        <v>0</v>
      </c>
      <c r="K829" s="119">
        <v>907.44</v>
      </c>
    </row>
    <row r="830" spans="1:11" hidden="1">
      <c r="A830" s="120">
        <v>40100000</v>
      </c>
      <c r="B830" s="120" t="s">
        <v>350</v>
      </c>
      <c r="C830" s="120" t="s">
        <v>93</v>
      </c>
      <c r="D830" s="181">
        <v>45132</v>
      </c>
      <c r="E830" s="120">
        <v>1</v>
      </c>
      <c r="F830" s="120" t="s">
        <v>2107</v>
      </c>
      <c r="G830" s="120" t="s">
        <v>89</v>
      </c>
      <c r="H830" s="120" t="s">
        <v>89</v>
      </c>
      <c r="I830" s="119">
        <v>3151.22</v>
      </c>
      <c r="J830" s="119">
        <v>0</v>
      </c>
      <c r="K830" s="119">
        <v>3151.22</v>
      </c>
    </row>
    <row r="831" spans="1:11" hidden="1">
      <c r="A831" s="120">
        <v>40100000</v>
      </c>
      <c r="B831" s="120" t="s">
        <v>375</v>
      </c>
      <c r="C831" s="120" t="s">
        <v>356</v>
      </c>
      <c r="D831" s="181">
        <v>44936</v>
      </c>
      <c r="E831" s="120">
        <v>1</v>
      </c>
      <c r="F831" s="120" t="s">
        <v>1592</v>
      </c>
      <c r="G831" s="120" t="s">
        <v>932</v>
      </c>
      <c r="H831" s="120" t="s">
        <v>1371</v>
      </c>
      <c r="I831" s="119">
        <v>0</v>
      </c>
      <c r="J831" s="119">
        <v>31</v>
      </c>
      <c r="K831" s="119">
        <v>-31</v>
      </c>
    </row>
    <row r="832" spans="1:11" hidden="1">
      <c r="A832" s="120">
        <v>40100000</v>
      </c>
      <c r="B832" s="120" t="s">
        <v>354</v>
      </c>
      <c r="C832" s="120" t="s">
        <v>356</v>
      </c>
      <c r="D832" s="181">
        <v>44936</v>
      </c>
      <c r="E832" s="120">
        <v>1</v>
      </c>
      <c r="F832" s="120" t="s">
        <v>1592</v>
      </c>
      <c r="G832" s="120" t="s">
        <v>945</v>
      </c>
      <c r="H832" s="120" t="s">
        <v>1113</v>
      </c>
      <c r="I832" s="119">
        <v>8</v>
      </c>
      <c r="J832" s="119">
        <v>0</v>
      </c>
      <c r="K832" s="119">
        <v>8</v>
      </c>
    </row>
    <row r="833" spans="1:11" hidden="1">
      <c r="A833" s="120">
        <v>40100000</v>
      </c>
      <c r="B833" s="120" t="s">
        <v>1140</v>
      </c>
      <c r="C833" s="120" t="s">
        <v>356</v>
      </c>
      <c r="D833" s="181">
        <v>44957</v>
      </c>
      <c r="E833" s="120">
        <v>1</v>
      </c>
      <c r="F833" s="120" t="s">
        <v>1592</v>
      </c>
      <c r="G833" s="120" t="s">
        <v>89</v>
      </c>
      <c r="H833" s="120" t="s">
        <v>1141</v>
      </c>
      <c r="I833" s="119">
        <v>0.66</v>
      </c>
      <c r="J833" s="119">
        <v>0</v>
      </c>
      <c r="K833" s="119">
        <v>0.66</v>
      </c>
    </row>
    <row r="834" spans="1:11" hidden="1">
      <c r="A834" s="120">
        <v>40100000</v>
      </c>
      <c r="B834" s="120" t="s">
        <v>372</v>
      </c>
      <c r="C834" s="120" t="s">
        <v>356</v>
      </c>
      <c r="D834" s="181">
        <v>44958</v>
      </c>
      <c r="E834" s="120">
        <v>22</v>
      </c>
      <c r="F834" s="120" t="s">
        <v>1598</v>
      </c>
      <c r="G834" s="120" t="s">
        <v>715</v>
      </c>
      <c r="H834" s="120" t="s">
        <v>1221</v>
      </c>
      <c r="I834" s="119">
        <v>536.57000000000005</v>
      </c>
      <c r="J834" s="119">
        <v>0</v>
      </c>
      <c r="K834" s="119">
        <v>536.57000000000005</v>
      </c>
    </row>
    <row r="835" spans="1:11" hidden="1">
      <c r="A835" s="120">
        <v>40100000</v>
      </c>
      <c r="B835" s="120" t="s">
        <v>369</v>
      </c>
      <c r="C835" s="120" t="s">
        <v>356</v>
      </c>
      <c r="D835" s="181">
        <v>44958</v>
      </c>
      <c r="E835" s="120">
        <v>22</v>
      </c>
      <c r="F835" s="120" t="s">
        <v>533</v>
      </c>
      <c r="G835" s="120" t="s">
        <v>1597</v>
      </c>
      <c r="H835" s="120" t="s">
        <v>1148</v>
      </c>
      <c r="I835" s="119">
        <v>0</v>
      </c>
      <c r="J835" s="119">
        <v>13.07</v>
      </c>
      <c r="K835" s="119">
        <v>-13.07</v>
      </c>
    </row>
    <row r="836" spans="1:11" hidden="1">
      <c r="A836" s="120">
        <v>40100000</v>
      </c>
      <c r="B836" s="120" t="s">
        <v>388</v>
      </c>
      <c r="C836" s="120" t="s">
        <v>356</v>
      </c>
      <c r="D836" s="181">
        <v>44963</v>
      </c>
      <c r="E836" s="120">
        <v>22</v>
      </c>
      <c r="F836" s="120" t="s">
        <v>1599</v>
      </c>
      <c r="G836" s="120" t="s">
        <v>89</v>
      </c>
      <c r="H836" s="120" t="s">
        <v>1103</v>
      </c>
      <c r="I836" s="119">
        <v>105.26</v>
      </c>
      <c r="J836" s="119">
        <v>0</v>
      </c>
      <c r="K836" s="119">
        <v>105.26</v>
      </c>
    </row>
    <row r="837" spans="1:11" hidden="1">
      <c r="A837" s="120">
        <v>40100000</v>
      </c>
      <c r="B837" s="120" t="s">
        <v>1177</v>
      </c>
      <c r="C837" s="120" t="s">
        <v>356</v>
      </c>
      <c r="D837" s="181">
        <v>44970</v>
      </c>
      <c r="E837" s="120">
        <v>21</v>
      </c>
      <c r="F837" s="120" t="s">
        <v>1470</v>
      </c>
      <c r="G837" s="120" t="s">
        <v>1176</v>
      </c>
      <c r="H837" s="120" t="s">
        <v>351</v>
      </c>
      <c r="I837" s="119">
        <v>0</v>
      </c>
      <c r="J837" s="119">
        <v>31</v>
      </c>
      <c r="K837" s="119">
        <v>-31</v>
      </c>
    </row>
    <row r="838" spans="1:11" hidden="1">
      <c r="A838" s="120">
        <v>40100000</v>
      </c>
      <c r="B838" s="120" t="s">
        <v>1181</v>
      </c>
      <c r="C838" s="120" t="s">
        <v>356</v>
      </c>
      <c r="D838" s="181">
        <v>44978</v>
      </c>
      <c r="E838" s="120">
        <v>22</v>
      </c>
      <c r="F838" s="120" t="s">
        <v>1467</v>
      </c>
      <c r="G838" s="120" t="s">
        <v>1020</v>
      </c>
      <c r="H838" s="120" t="s">
        <v>371</v>
      </c>
      <c r="I838" s="119">
        <v>0</v>
      </c>
      <c r="J838" s="119">
        <v>62</v>
      </c>
      <c r="K838" s="119">
        <v>-62</v>
      </c>
    </row>
    <row r="839" spans="1:11" hidden="1">
      <c r="A839" s="120">
        <v>40100000</v>
      </c>
      <c r="B839" s="120" t="s">
        <v>369</v>
      </c>
      <c r="C839" s="120" t="s">
        <v>356</v>
      </c>
      <c r="D839" s="181">
        <v>44980</v>
      </c>
      <c r="E839" s="120">
        <v>22</v>
      </c>
      <c r="F839" s="120" t="s">
        <v>1600</v>
      </c>
      <c r="G839" s="120" t="s">
        <v>1170</v>
      </c>
      <c r="H839" s="120" t="s">
        <v>1171</v>
      </c>
      <c r="I839" s="119">
        <v>196.08</v>
      </c>
      <c r="J839" s="119">
        <v>0</v>
      </c>
      <c r="K839" s="119">
        <v>196.08</v>
      </c>
    </row>
    <row r="840" spans="1:11" hidden="1">
      <c r="A840" s="120">
        <v>40100000</v>
      </c>
      <c r="B840" s="120" t="s">
        <v>388</v>
      </c>
      <c r="C840" s="120" t="s">
        <v>356</v>
      </c>
      <c r="D840" s="181">
        <v>45016</v>
      </c>
      <c r="E840" s="120">
        <v>1</v>
      </c>
      <c r="F840" s="120" t="s">
        <v>1702</v>
      </c>
      <c r="G840" s="120" t="s">
        <v>1703</v>
      </c>
      <c r="H840" s="120" t="s">
        <v>1704</v>
      </c>
      <c r="I840" s="119">
        <v>1704.3</v>
      </c>
      <c r="J840" s="119">
        <v>0</v>
      </c>
      <c r="K840" s="119">
        <v>1704.3</v>
      </c>
    </row>
    <row r="841" spans="1:11" hidden="1">
      <c r="A841" s="120">
        <v>40100000</v>
      </c>
      <c r="B841" s="120" t="s">
        <v>1693</v>
      </c>
      <c r="C841" s="120" t="s">
        <v>356</v>
      </c>
      <c r="D841" s="181">
        <v>45034</v>
      </c>
      <c r="E841" s="120">
        <v>1</v>
      </c>
      <c r="F841" s="120" t="s">
        <v>1592</v>
      </c>
      <c r="G841" s="120" t="s">
        <v>89</v>
      </c>
      <c r="H841" s="120" t="s">
        <v>362</v>
      </c>
      <c r="I841" s="119">
        <v>0.36</v>
      </c>
      <c r="J841" s="119">
        <v>0</v>
      </c>
      <c r="K841" s="119">
        <v>0.36</v>
      </c>
    </row>
    <row r="842" spans="1:11" hidden="1">
      <c r="A842" s="120">
        <v>40100000</v>
      </c>
      <c r="B842" s="120" t="s">
        <v>375</v>
      </c>
      <c r="C842" s="120" t="s">
        <v>356</v>
      </c>
      <c r="D842" s="181">
        <v>45035</v>
      </c>
      <c r="E842" s="120">
        <v>1</v>
      </c>
      <c r="F842" s="120" t="s">
        <v>1377</v>
      </c>
      <c r="G842" s="120" t="s">
        <v>1747</v>
      </c>
      <c r="H842" s="120" t="s">
        <v>1096</v>
      </c>
      <c r="I842" s="119">
        <v>0</v>
      </c>
      <c r="J842" s="119">
        <v>31</v>
      </c>
      <c r="K842" s="119">
        <v>-31</v>
      </c>
    </row>
    <row r="843" spans="1:11" hidden="1">
      <c r="A843" s="120">
        <v>40100000</v>
      </c>
      <c r="B843" s="120" t="s">
        <v>1181</v>
      </c>
      <c r="C843" s="120" t="s">
        <v>356</v>
      </c>
      <c r="D843" s="181">
        <v>45065</v>
      </c>
      <c r="E843" s="120">
        <v>1</v>
      </c>
      <c r="F843" s="120" t="s">
        <v>1467</v>
      </c>
      <c r="G843" s="120" t="s">
        <v>1836</v>
      </c>
      <c r="H843" s="120" t="s">
        <v>1371</v>
      </c>
      <c r="I843" s="119">
        <v>0</v>
      </c>
      <c r="J843" s="119">
        <v>31</v>
      </c>
      <c r="K843" s="119">
        <v>-31</v>
      </c>
    </row>
    <row r="844" spans="1:11" hidden="1">
      <c r="A844" s="120">
        <v>40100000</v>
      </c>
      <c r="B844" s="120" t="s">
        <v>375</v>
      </c>
      <c r="C844" s="120" t="s">
        <v>356</v>
      </c>
      <c r="D844" s="181">
        <v>45065</v>
      </c>
      <c r="E844" s="120">
        <v>1</v>
      </c>
      <c r="F844" s="120" t="s">
        <v>468</v>
      </c>
      <c r="G844" s="120" t="s">
        <v>89</v>
      </c>
      <c r="H844" s="120" t="s">
        <v>1359</v>
      </c>
      <c r="I844" s="119">
        <v>0</v>
      </c>
      <c r="J844" s="119">
        <v>31</v>
      </c>
      <c r="K844" s="119">
        <v>-31</v>
      </c>
    </row>
    <row r="845" spans="1:11" hidden="1">
      <c r="A845" s="120">
        <v>40100000</v>
      </c>
      <c r="B845" s="120" t="s">
        <v>375</v>
      </c>
      <c r="C845" s="120" t="s">
        <v>356</v>
      </c>
      <c r="D845" s="181">
        <v>45091</v>
      </c>
      <c r="E845" s="120">
        <v>1</v>
      </c>
      <c r="F845" s="120" t="s">
        <v>1592</v>
      </c>
      <c r="G845" s="120" t="s">
        <v>1929</v>
      </c>
      <c r="H845" s="120" t="s">
        <v>1117</v>
      </c>
      <c r="I845" s="119">
        <v>0</v>
      </c>
      <c r="J845" s="119">
        <v>31</v>
      </c>
      <c r="K845" s="119">
        <v>-31</v>
      </c>
    </row>
    <row r="846" spans="1:11" hidden="1">
      <c r="A846" s="120">
        <v>40100000</v>
      </c>
      <c r="B846" s="120" t="s">
        <v>1181</v>
      </c>
      <c r="C846" s="120" t="s">
        <v>356</v>
      </c>
      <c r="D846" s="181">
        <v>45093</v>
      </c>
      <c r="E846" s="120">
        <v>1</v>
      </c>
      <c r="F846" s="120" t="s">
        <v>1467</v>
      </c>
      <c r="G846" s="120" t="s">
        <v>1930</v>
      </c>
      <c r="H846" s="120" t="s">
        <v>1096</v>
      </c>
      <c r="I846" s="119">
        <v>0</v>
      </c>
      <c r="J846" s="119">
        <v>31</v>
      </c>
      <c r="K846" s="119">
        <v>-31</v>
      </c>
    </row>
  </sheetData>
  <autoFilter ref="A1:K846" xr:uid="{C0565070-1C7A-45A6-9603-3BFEF12B86D9}">
    <filterColumn colId="1">
      <filters>
        <filter val="FQUADR00"/>
      </filters>
    </filterColumn>
    <filterColumn colId="2">
      <filters>
        <filter val="ACM"/>
      </filters>
    </filterColumn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A2F5-7284-458B-8581-BE59B861ED12}">
  <dimension ref="A1:K737"/>
  <sheetViews>
    <sheetView topLeftCell="A13" workbookViewId="0">
      <selection sqref="A1:K1048576"/>
    </sheetView>
  </sheetViews>
  <sheetFormatPr defaultColWidth="9.140625" defaultRowHeight="15"/>
  <cols>
    <col min="1" max="1" width="9" style="173" bestFit="1" customWidth="1"/>
    <col min="2" max="2" width="11.140625" style="173" bestFit="1" customWidth="1"/>
    <col min="3" max="3" width="7.42578125" style="173" bestFit="1" customWidth="1"/>
    <col min="4" max="4" width="10.7109375" style="173" bestFit="1" customWidth="1"/>
    <col min="5" max="5" width="4" style="173" bestFit="1" customWidth="1"/>
    <col min="6" max="6" width="40.85546875" style="173" bestFit="1" customWidth="1"/>
    <col min="7" max="7" width="36" style="173" bestFit="1" customWidth="1"/>
    <col min="8" max="8" width="13.140625" style="173" bestFit="1" customWidth="1"/>
    <col min="9" max="10" width="10" style="173" bestFit="1" customWidth="1"/>
    <col min="11" max="11" width="10.7109375" style="173" bestFit="1" customWidth="1"/>
    <col min="12" max="16384" width="9.140625" style="173"/>
  </cols>
  <sheetData>
    <row r="1" spans="1:11">
      <c r="A1" s="173" t="s">
        <v>1077</v>
      </c>
      <c r="B1" s="173" t="s">
        <v>349</v>
      </c>
      <c r="C1" s="173" t="s">
        <v>348</v>
      </c>
      <c r="D1" s="173" t="s">
        <v>73</v>
      </c>
      <c r="E1" s="173" t="s">
        <v>1078</v>
      </c>
      <c r="F1" s="173" t="s">
        <v>83</v>
      </c>
      <c r="G1" s="173" t="s">
        <v>1079</v>
      </c>
      <c r="H1" s="173" t="s">
        <v>1080</v>
      </c>
      <c r="I1" s="174" t="s">
        <v>85</v>
      </c>
      <c r="J1" s="174" t="s">
        <v>86</v>
      </c>
      <c r="K1" s="174" t="s">
        <v>87</v>
      </c>
    </row>
    <row r="2" spans="1:11">
      <c r="A2" s="173">
        <v>40100000</v>
      </c>
      <c r="B2" s="173" t="s">
        <v>374</v>
      </c>
      <c r="C2" s="173" t="s">
        <v>309</v>
      </c>
      <c r="D2" s="175">
        <v>44964</v>
      </c>
      <c r="E2" s="173">
        <v>1</v>
      </c>
      <c r="F2" s="173" t="s">
        <v>975</v>
      </c>
      <c r="G2" s="173" t="s">
        <v>1082</v>
      </c>
      <c r="H2" s="173" t="s">
        <v>1083</v>
      </c>
      <c r="I2" s="174">
        <v>0</v>
      </c>
      <c r="J2" s="174">
        <v>2949.51</v>
      </c>
      <c r="K2" s="174">
        <v>-2949.51</v>
      </c>
    </row>
    <row r="3" spans="1:11">
      <c r="A3" s="173">
        <v>40100000</v>
      </c>
      <c r="B3" s="173" t="s">
        <v>391</v>
      </c>
      <c r="C3" s="173" t="s">
        <v>324</v>
      </c>
      <c r="D3" s="175">
        <v>44927</v>
      </c>
      <c r="E3" s="173">
        <v>563</v>
      </c>
      <c r="F3" s="173" t="s">
        <v>542</v>
      </c>
      <c r="G3" s="173" t="s">
        <v>1086</v>
      </c>
      <c r="H3" s="173" t="s">
        <v>1087</v>
      </c>
      <c r="I3" s="174">
        <v>0</v>
      </c>
      <c r="J3" s="174">
        <v>2268</v>
      </c>
      <c r="K3" s="174">
        <v>-2268</v>
      </c>
    </row>
    <row r="4" spans="1:11">
      <c r="A4" s="173">
        <v>40100000</v>
      </c>
      <c r="B4" s="173" t="s">
        <v>391</v>
      </c>
      <c r="C4" s="173" t="s">
        <v>324</v>
      </c>
      <c r="D4" s="175">
        <v>44927</v>
      </c>
      <c r="E4" s="173">
        <v>564</v>
      </c>
      <c r="F4" s="173" t="s">
        <v>542</v>
      </c>
      <c r="G4" s="173" t="s">
        <v>1090</v>
      </c>
      <c r="H4" s="173" t="s">
        <v>1087</v>
      </c>
      <c r="I4" s="174">
        <v>0</v>
      </c>
      <c r="J4" s="174">
        <v>3960</v>
      </c>
      <c r="K4" s="174">
        <v>-3960</v>
      </c>
    </row>
    <row r="5" spans="1:11">
      <c r="A5" s="173">
        <v>40100000</v>
      </c>
      <c r="B5" s="173" t="s">
        <v>1091</v>
      </c>
      <c r="C5" s="173" t="s">
        <v>324</v>
      </c>
      <c r="D5" s="175">
        <v>44927</v>
      </c>
      <c r="E5" s="173">
        <v>567</v>
      </c>
      <c r="F5" s="173" t="s">
        <v>496</v>
      </c>
      <c r="G5" s="173" t="s">
        <v>1026</v>
      </c>
      <c r="H5" s="173" t="s">
        <v>1092</v>
      </c>
      <c r="I5" s="174">
        <v>0</v>
      </c>
      <c r="J5" s="174">
        <v>360</v>
      </c>
      <c r="K5" s="174">
        <v>-360</v>
      </c>
    </row>
    <row r="6" spans="1:11">
      <c r="A6" s="173">
        <v>40100000</v>
      </c>
      <c r="B6" s="173" t="s">
        <v>1095</v>
      </c>
      <c r="C6" s="173" t="s">
        <v>324</v>
      </c>
      <c r="D6" s="175">
        <v>44927</v>
      </c>
      <c r="E6" s="173">
        <v>569</v>
      </c>
      <c r="F6" s="173" t="s">
        <v>1010</v>
      </c>
      <c r="G6" s="173" t="s">
        <v>1011</v>
      </c>
      <c r="H6" s="173" t="s">
        <v>1096</v>
      </c>
      <c r="I6" s="174">
        <v>0</v>
      </c>
      <c r="J6" s="174">
        <v>7056</v>
      </c>
      <c r="K6" s="174">
        <v>-7056</v>
      </c>
    </row>
    <row r="7" spans="1:11">
      <c r="A7" s="173">
        <v>40100000</v>
      </c>
      <c r="B7" s="173" t="s">
        <v>1095</v>
      </c>
      <c r="C7" s="173" t="s">
        <v>324</v>
      </c>
      <c r="D7" s="175">
        <v>44927</v>
      </c>
      <c r="E7" s="173">
        <v>570</v>
      </c>
      <c r="F7" s="173" t="s">
        <v>1010</v>
      </c>
      <c r="G7" s="173" t="s">
        <v>1012</v>
      </c>
      <c r="H7" s="173" t="s">
        <v>1096</v>
      </c>
      <c r="I7" s="174">
        <v>0</v>
      </c>
      <c r="J7" s="174">
        <v>7056</v>
      </c>
      <c r="K7" s="174">
        <v>-7056</v>
      </c>
    </row>
    <row r="8" spans="1:11">
      <c r="A8" s="173">
        <v>40100000</v>
      </c>
      <c r="B8" s="173" t="s">
        <v>353</v>
      </c>
      <c r="C8" s="173" t="s">
        <v>324</v>
      </c>
      <c r="D8" s="175">
        <v>44927</v>
      </c>
      <c r="E8" s="173">
        <v>571</v>
      </c>
      <c r="F8" s="173" t="s">
        <v>827</v>
      </c>
      <c r="G8" s="173" t="s">
        <v>1027</v>
      </c>
      <c r="H8" s="173" t="s">
        <v>371</v>
      </c>
      <c r="I8" s="174">
        <v>0</v>
      </c>
      <c r="J8" s="174">
        <v>419.8</v>
      </c>
      <c r="K8" s="174">
        <v>-419.8</v>
      </c>
    </row>
    <row r="9" spans="1:11">
      <c r="A9" s="173">
        <v>40100000</v>
      </c>
      <c r="B9" s="173" t="s">
        <v>388</v>
      </c>
      <c r="C9" s="173" t="s">
        <v>324</v>
      </c>
      <c r="D9" s="175">
        <v>44927</v>
      </c>
      <c r="E9" s="173">
        <v>572</v>
      </c>
      <c r="F9" s="173" t="s">
        <v>1101</v>
      </c>
      <c r="G9" s="173" t="s">
        <v>1102</v>
      </c>
      <c r="H9" s="173" t="s">
        <v>1103</v>
      </c>
      <c r="I9" s="174">
        <v>0</v>
      </c>
      <c r="J9" s="174">
        <v>105.26</v>
      </c>
      <c r="K9" s="174">
        <v>-105.26</v>
      </c>
    </row>
    <row r="10" spans="1:11">
      <c r="A10" s="173">
        <v>40100000</v>
      </c>
      <c r="B10" s="173" t="s">
        <v>377</v>
      </c>
      <c r="C10" s="173" t="s">
        <v>324</v>
      </c>
      <c r="D10" s="175">
        <v>44927</v>
      </c>
      <c r="E10" s="173">
        <v>575</v>
      </c>
      <c r="F10" s="173" t="s">
        <v>1105</v>
      </c>
      <c r="G10" s="173" t="s">
        <v>1106</v>
      </c>
      <c r="H10" s="173" t="s">
        <v>1087</v>
      </c>
      <c r="I10" s="174">
        <v>0</v>
      </c>
      <c r="J10" s="174">
        <v>746.1</v>
      </c>
      <c r="K10" s="174">
        <v>-746.1</v>
      </c>
    </row>
    <row r="11" spans="1:11">
      <c r="A11" s="173">
        <v>40100000</v>
      </c>
      <c r="B11" s="173" t="s">
        <v>377</v>
      </c>
      <c r="C11" s="173" t="s">
        <v>324</v>
      </c>
      <c r="D11" s="175">
        <v>44927</v>
      </c>
      <c r="E11" s="173">
        <v>576</v>
      </c>
      <c r="F11" s="173" t="s">
        <v>1105</v>
      </c>
      <c r="G11" s="173" t="s">
        <v>1108</v>
      </c>
      <c r="H11" s="173" t="s">
        <v>1087</v>
      </c>
      <c r="I11" s="174">
        <v>0</v>
      </c>
      <c r="J11" s="174">
        <v>61.27</v>
      </c>
      <c r="K11" s="174">
        <v>-61.27</v>
      </c>
    </row>
    <row r="12" spans="1:11">
      <c r="A12" s="173">
        <v>40100000</v>
      </c>
      <c r="B12" s="173" t="s">
        <v>364</v>
      </c>
      <c r="C12" s="173" t="s">
        <v>324</v>
      </c>
      <c r="D12" s="175">
        <v>44927</v>
      </c>
      <c r="E12" s="173">
        <v>585</v>
      </c>
      <c r="F12" s="173" t="s">
        <v>654</v>
      </c>
      <c r="G12" s="173" t="s">
        <v>1028</v>
      </c>
      <c r="H12" s="173" t="s">
        <v>1110</v>
      </c>
      <c r="I12" s="174">
        <v>0</v>
      </c>
      <c r="J12" s="174">
        <v>594.42999999999995</v>
      </c>
      <c r="K12" s="174">
        <v>-594.42999999999995</v>
      </c>
    </row>
    <row r="13" spans="1:11">
      <c r="A13" s="173">
        <v>40100000</v>
      </c>
      <c r="B13" s="173" t="s">
        <v>350</v>
      </c>
      <c r="C13" s="173" t="s">
        <v>324</v>
      </c>
      <c r="D13" s="175">
        <v>44927</v>
      </c>
      <c r="E13" s="173">
        <v>587</v>
      </c>
      <c r="F13" s="173" t="s">
        <v>1058</v>
      </c>
      <c r="G13" s="173" t="s">
        <v>1059</v>
      </c>
      <c r="H13" s="173" t="s">
        <v>1114</v>
      </c>
      <c r="I13" s="174">
        <v>0</v>
      </c>
      <c r="J13" s="174">
        <v>432</v>
      </c>
      <c r="K13" s="174">
        <v>-432</v>
      </c>
    </row>
    <row r="14" spans="1:11">
      <c r="A14" s="173">
        <v>40100000</v>
      </c>
      <c r="B14" s="173" t="s">
        <v>354</v>
      </c>
      <c r="C14" s="173" t="s">
        <v>324</v>
      </c>
      <c r="D14" s="175">
        <v>44927</v>
      </c>
      <c r="E14" s="173">
        <v>590</v>
      </c>
      <c r="F14" s="173" t="s">
        <v>163</v>
      </c>
      <c r="G14" s="173" t="s">
        <v>1013</v>
      </c>
      <c r="H14" s="173" t="s">
        <v>1092</v>
      </c>
      <c r="I14" s="174">
        <v>0</v>
      </c>
      <c r="J14" s="174">
        <v>6384</v>
      </c>
      <c r="K14" s="174">
        <v>-6384</v>
      </c>
    </row>
    <row r="15" spans="1:11">
      <c r="A15" s="173">
        <v>40100000</v>
      </c>
      <c r="B15" s="173" t="s">
        <v>354</v>
      </c>
      <c r="C15" s="173" t="s">
        <v>324</v>
      </c>
      <c r="D15" s="175">
        <v>44927</v>
      </c>
      <c r="E15" s="173">
        <v>591</v>
      </c>
      <c r="F15" s="173" t="s">
        <v>163</v>
      </c>
      <c r="G15" s="173" t="s">
        <v>1019</v>
      </c>
      <c r="H15" s="173" t="s">
        <v>1092</v>
      </c>
      <c r="I15" s="174">
        <v>0</v>
      </c>
      <c r="J15" s="174">
        <v>6384</v>
      </c>
      <c r="K15" s="174">
        <v>-6384</v>
      </c>
    </row>
    <row r="16" spans="1:11">
      <c r="A16" s="173">
        <v>40100000</v>
      </c>
      <c r="B16" s="173" t="s">
        <v>354</v>
      </c>
      <c r="C16" s="173" t="s">
        <v>324</v>
      </c>
      <c r="D16" s="175">
        <v>44927</v>
      </c>
      <c r="E16" s="173">
        <v>592</v>
      </c>
      <c r="F16" s="173" t="s">
        <v>163</v>
      </c>
      <c r="G16" s="173" t="s">
        <v>1014</v>
      </c>
      <c r="H16" s="173" t="s">
        <v>1092</v>
      </c>
      <c r="I16" s="174">
        <v>0</v>
      </c>
      <c r="J16" s="174">
        <v>6479</v>
      </c>
      <c r="K16" s="174">
        <v>-6479</v>
      </c>
    </row>
    <row r="17" spans="1:11">
      <c r="A17" s="173">
        <v>40100000</v>
      </c>
      <c r="B17" s="173" t="s">
        <v>379</v>
      </c>
      <c r="C17" s="173" t="s">
        <v>324</v>
      </c>
      <c r="D17" s="175">
        <v>44927</v>
      </c>
      <c r="E17" s="173">
        <v>594</v>
      </c>
      <c r="F17" s="173" t="s">
        <v>439</v>
      </c>
      <c r="G17" s="173" t="s">
        <v>1029</v>
      </c>
      <c r="H17" s="173" t="s">
        <v>1117</v>
      </c>
      <c r="I17" s="174">
        <v>0</v>
      </c>
      <c r="J17" s="174">
        <v>14836.72</v>
      </c>
      <c r="K17" s="174">
        <v>-14836.72</v>
      </c>
    </row>
    <row r="18" spans="1:11">
      <c r="A18" s="173">
        <v>40100000</v>
      </c>
      <c r="B18" s="173" t="s">
        <v>388</v>
      </c>
      <c r="C18" s="173" t="s">
        <v>324</v>
      </c>
      <c r="D18" s="175">
        <v>44927</v>
      </c>
      <c r="E18" s="173">
        <v>618</v>
      </c>
      <c r="F18" s="173" t="s">
        <v>1030</v>
      </c>
      <c r="G18" s="173" t="s">
        <v>1031</v>
      </c>
      <c r="H18" s="173" t="s">
        <v>1121</v>
      </c>
      <c r="I18" s="174">
        <v>0</v>
      </c>
      <c r="J18" s="174">
        <v>7457.96</v>
      </c>
      <c r="K18" s="174">
        <v>-7457.96</v>
      </c>
    </row>
    <row r="19" spans="1:11">
      <c r="A19" s="173">
        <v>40100000</v>
      </c>
      <c r="B19" s="173" t="s">
        <v>1130</v>
      </c>
      <c r="C19" s="173" t="s">
        <v>324</v>
      </c>
      <c r="D19" s="175">
        <v>44927</v>
      </c>
      <c r="E19" s="173">
        <v>620</v>
      </c>
      <c r="F19" s="173" t="s">
        <v>1131</v>
      </c>
      <c r="G19" s="173" t="s">
        <v>1132</v>
      </c>
      <c r="H19" s="173" t="s">
        <v>1083</v>
      </c>
      <c r="I19" s="174">
        <v>0</v>
      </c>
      <c r="J19" s="174">
        <v>102327.03999999999</v>
      </c>
      <c r="K19" s="174">
        <v>-102327.03999999999</v>
      </c>
    </row>
    <row r="20" spans="1:11">
      <c r="A20" s="173">
        <v>40100000</v>
      </c>
      <c r="B20" s="173" t="s">
        <v>388</v>
      </c>
      <c r="C20" s="173" t="s">
        <v>324</v>
      </c>
      <c r="D20" s="175">
        <v>44927</v>
      </c>
      <c r="E20" s="173">
        <v>623</v>
      </c>
      <c r="F20" s="173" t="s">
        <v>979</v>
      </c>
      <c r="G20" s="173" t="s">
        <v>1032</v>
      </c>
      <c r="H20" s="173" t="s">
        <v>1136</v>
      </c>
      <c r="I20" s="174">
        <v>0</v>
      </c>
      <c r="J20" s="174">
        <v>864.87</v>
      </c>
      <c r="K20" s="174">
        <v>-864.87</v>
      </c>
    </row>
    <row r="21" spans="1:11">
      <c r="A21" s="173">
        <v>40100000</v>
      </c>
      <c r="B21" s="173" t="s">
        <v>388</v>
      </c>
      <c r="C21" s="173" t="s">
        <v>324</v>
      </c>
      <c r="D21" s="175">
        <v>44927</v>
      </c>
      <c r="E21" s="173">
        <v>624</v>
      </c>
      <c r="F21" s="173" t="s">
        <v>979</v>
      </c>
      <c r="G21" s="173" t="s">
        <v>1138</v>
      </c>
      <c r="H21" s="173" t="s">
        <v>1136</v>
      </c>
      <c r="I21" s="174">
        <v>0</v>
      </c>
      <c r="J21" s="174">
        <v>1437.6</v>
      </c>
      <c r="K21" s="174">
        <v>-1437.6</v>
      </c>
    </row>
    <row r="22" spans="1:11">
      <c r="A22" s="173">
        <v>40100000</v>
      </c>
      <c r="B22" s="173" t="s">
        <v>1140</v>
      </c>
      <c r="C22" s="173" t="s">
        <v>324</v>
      </c>
      <c r="D22" s="175">
        <v>44929</v>
      </c>
      <c r="E22" s="173">
        <v>613</v>
      </c>
      <c r="F22" s="173" t="s">
        <v>971</v>
      </c>
      <c r="G22" s="173" t="s">
        <v>1060</v>
      </c>
      <c r="H22" s="173" t="s">
        <v>1141</v>
      </c>
      <c r="I22" s="174">
        <v>0</v>
      </c>
      <c r="J22" s="174">
        <v>43.67</v>
      </c>
      <c r="K22" s="174">
        <v>-43.67</v>
      </c>
    </row>
    <row r="23" spans="1:11">
      <c r="A23" s="173">
        <v>40100000</v>
      </c>
      <c r="B23" s="173" t="s">
        <v>1143</v>
      </c>
      <c r="C23" s="173" t="s">
        <v>324</v>
      </c>
      <c r="D23" s="175">
        <v>44931</v>
      </c>
      <c r="E23" s="173">
        <v>568</v>
      </c>
      <c r="F23" s="173" t="s">
        <v>1033</v>
      </c>
      <c r="G23" s="173" t="s">
        <v>1034</v>
      </c>
      <c r="H23" s="173" t="s">
        <v>312</v>
      </c>
      <c r="I23" s="174">
        <v>0</v>
      </c>
      <c r="J23" s="174">
        <v>876</v>
      </c>
      <c r="K23" s="174">
        <v>-876</v>
      </c>
    </row>
    <row r="24" spans="1:11">
      <c r="A24" s="173">
        <v>40100000</v>
      </c>
      <c r="B24" s="173" t="s">
        <v>1145</v>
      </c>
      <c r="C24" s="173" t="s">
        <v>324</v>
      </c>
      <c r="D24" s="175">
        <v>44931</v>
      </c>
      <c r="E24" s="173">
        <v>573</v>
      </c>
      <c r="F24" s="173" t="s">
        <v>535</v>
      </c>
      <c r="G24" s="173" t="s">
        <v>944</v>
      </c>
      <c r="H24" s="173" t="s">
        <v>89</v>
      </c>
      <c r="I24" s="174">
        <v>0</v>
      </c>
      <c r="J24" s="174">
        <v>3912.15</v>
      </c>
      <c r="K24" s="174">
        <v>-3912.15</v>
      </c>
    </row>
    <row r="25" spans="1:11">
      <c r="A25" s="173">
        <v>40100000</v>
      </c>
      <c r="B25" s="173" t="s">
        <v>374</v>
      </c>
      <c r="C25" s="173" t="s">
        <v>324</v>
      </c>
      <c r="D25" s="175">
        <v>44935</v>
      </c>
      <c r="E25" s="173">
        <v>565</v>
      </c>
      <c r="F25" s="173" t="s">
        <v>975</v>
      </c>
      <c r="G25" s="173" t="s">
        <v>1061</v>
      </c>
      <c r="H25" s="173" t="s">
        <v>384</v>
      </c>
      <c r="I25" s="174">
        <v>0</v>
      </c>
      <c r="J25" s="174">
        <v>164.4</v>
      </c>
      <c r="K25" s="174">
        <v>-164.4</v>
      </c>
    </row>
    <row r="26" spans="1:11">
      <c r="A26" s="173">
        <v>40100000</v>
      </c>
      <c r="B26" s="173" t="s">
        <v>369</v>
      </c>
      <c r="C26" s="173" t="s">
        <v>324</v>
      </c>
      <c r="D26" s="175">
        <v>44935</v>
      </c>
      <c r="E26" s="173">
        <v>574</v>
      </c>
      <c r="F26" s="173" t="s">
        <v>533</v>
      </c>
      <c r="G26" s="173" t="s">
        <v>1146</v>
      </c>
      <c r="H26" s="173" t="s">
        <v>1148</v>
      </c>
      <c r="I26" s="174">
        <v>0</v>
      </c>
      <c r="J26" s="174">
        <v>205.75</v>
      </c>
      <c r="K26" s="174">
        <v>-205.75</v>
      </c>
    </row>
    <row r="27" spans="1:11">
      <c r="A27" s="173">
        <v>40100000</v>
      </c>
      <c r="B27" s="173" t="s">
        <v>1149</v>
      </c>
      <c r="C27" s="173" t="s">
        <v>324</v>
      </c>
      <c r="D27" s="175">
        <v>44935</v>
      </c>
      <c r="E27" s="173">
        <v>595</v>
      </c>
      <c r="F27" s="173" t="s">
        <v>815</v>
      </c>
      <c r="G27" s="173" t="s">
        <v>1035</v>
      </c>
      <c r="H27" s="173" t="s">
        <v>1092</v>
      </c>
      <c r="I27" s="174">
        <v>0</v>
      </c>
      <c r="J27" s="174">
        <v>75</v>
      </c>
      <c r="K27" s="174">
        <v>-75</v>
      </c>
    </row>
    <row r="28" spans="1:11">
      <c r="A28" s="173">
        <v>40100000</v>
      </c>
      <c r="B28" s="173" t="s">
        <v>1149</v>
      </c>
      <c r="C28" s="173" t="s">
        <v>324</v>
      </c>
      <c r="D28" s="175">
        <v>44935</v>
      </c>
      <c r="E28" s="173">
        <v>596</v>
      </c>
      <c r="F28" s="173" t="s">
        <v>815</v>
      </c>
      <c r="G28" s="173" t="s">
        <v>1036</v>
      </c>
      <c r="H28" s="173" t="s">
        <v>1092</v>
      </c>
      <c r="I28" s="174">
        <v>0</v>
      </c>
      <c r="J28" s="174">
        <v>75</v>
      </c>
      <c r="K28" s="174">
        <v>-75</v>
      </c>
    </row>
    <row r="29" spans="1:11">
      <c r="A29" s="173">
        <v>40100000</v>
      </c>
      <c r="B29" s="173" t="s">
        <v>1149</v>
      </c>
      <c r="C29" s="173" t="s">
        <v>324</v>
      </c>
      <c r="D29" s="175">
        <v>44935</v>
      </c>
      <c r="E29" s="173">
        <v>597</v>
      </c>
      <c r="F29" s="173" t="s">
        <v>815</v>
      </c>
      <c r="G29" s="173" t="s">
        <v>1037</v>
      </c>
      <c r="H29" s="173" t="s">
        <v>1092</v>
      </c>
      <c r="I29" s="174">
        <v>0</v>
      </c>
      <c r="J29" s="174">
        <v>75</v>
      </c>
      <c r="K29" s="174">
        <v>-75</v>
      </c>
    </row>
    <row r="30" spans="1:11">
      <c r="A30" s="173">
        <v>40100000</v>
      </c>
      <c r="B30" s="173" t="s">
        <v>1149</v>
      </c>
      <c r="C30" s="173" t="s">
        <v>324</v>
      </c>
      <c r="D30" s="175">
        <v>44935</v>
      </c>
      <c r="E30" s="173">
        <v>598</v>
      </c>
      <c r="F30" s="173" t="s">
        <v>815</v>
      </c>
      <c r="G30" s="173" t="s">
        <v>1038</v>
      </c>
      <c r="H30" s="173" t="s">
        <v>1092</v>
      </c>
      <c r="I30" s="174">
        <v>0</v>
      </c>
      <c r="J30" s="174">
        <v>300</v>
      </c>
      <c r="K30" s="174">
        <v>-300</v>
      </c>
    </row>
    <row r="31" spans="1:11">
      <c r="A31" s="173">
        <v>40100000</v>
      </c>
      <c r="B31" s="173" t="s">
        <v>1149</v>
      </c>
      <c r="C31" s="173" t="s">
        <v>324</v>
      </c>
      <c r="D31" s="175">
        <v>44935</v>
      </c>
      <c r="E31" s="173">
        <v>599</v>
      </c>
      <c r="F31" s="173" t="s">
        <v>815</v>
      </c>
      <c r="G31" s="173" t="s">
        <v>1039</v>
      </c>
      <c r="H31" s="173" t="s">
        <v>1092</v>
      </c>
      <c r="I31" s="174">
        <v>0</v>
      </c>
      <c r="J31" s="174">
        <v>75</v>
      </c>
      <c r="K31" s="174">
        <v>-75</v>
      </c>
    </row>
    <row r="32" spans="1:11">
      <c r="A32" s="173">
        <v>40100000</v>
      </c>
      <c r="B32" s="173" t="s">
        <v>1140</v>
      </c>
      <c r="C32" s="173" t="s">
        <v>324</v>
      </c>
      <c r="D32" s="175">
        <v>44937</v>
      </c>
      <c r="E32" s="173">
        <v>611</v>
      </c>
      <c r="F32" s="173" t="s">
        <v>970</v>
      </c>
      <c r="G32" s="173" t="s">
        <v>1062</v>
      </c>
      <c r="H32" s="173" t="s">
        <v>1141</v>
      </c>
      <c r="I32" s="174">
        <v>0</v>
      </c>
      <c r="J32" s="174">
        <v>73.23</v>
      </c>
      <c r="K32" s="174">
        <v>-73.23</v>
      </c>
    </row>
    <row r="33" spans="1:11">
      <c r="A33" s="173">
        <v>40100000</v>
      </c>
      <c r="B33" s="173" t="s">
        <v>374</v>
      </c>
      <c r="C33" s="173" t="s">
        <v>324</v>
      </c>
      <c r="D33" s="175">
        <v>44938</v>
      </c>
      <c r="E33" s="173">
        <v>566</v>
      </c>
      <c r="F33" s="173" t="s">
        <v>975</v>
      </c>
      <c r="G33" s="173" t="s">
        <v>1023</v>
      </c>
      <c r="H33" s="173" t="s">
        <v>384</v>
      </c>
      <c r="I33" s="174">
        <v>0</v>
      </c>
      <c r="J33" s="174">
        <v>2280</v>
      </c>
      <c r="K33" s="174">
        <v>-2280</v>
      </c>
    </row>
    <row r="34" spans="1:11">
      <c r="A34" s="173">
        <v>40100000</v>
      </c>
      <c r="B34" s="173" t="s">
        <v>373</v>
      </c>
      <c r="C34" s="173" t="s">
        <v>324</v>
      </c>
      <c r="D34" s="175">
        <v>44938</v>
      </c>
      <c r="E34" s="173">
        <v>582</v>
      </c>
      <c r="F34" s="173" t="s">
        <v>534</v>
      </c>
      <c r="G34" s="173" t="s">
        <v>1152</v>
      </c>
      <c r="H34" s="173" t="s">
        <v>1371</v>
      </c>
      <c r="I34" s="174">
        <v>0</v>
      </c>
      <c r="J34" s="174">
        <v>3005.16</v>
      </c>
      <c r="K34" s="174">
        <v>-3005.16</v>
      </c>
    </row>
    <row r="35" spans="1:11">
      <c r="A35" s="173">
        <v>40100000</v>
      </c>
      <c r="B35" s="173" t="s">
        <v>365</v>
      </c>
      <c r="C35" s="173" t="s">
        <v>324</v>
      </c>
      <c r="D35" s="175">
        <v>44939</v>
      </c>
      <c r="E35" s="173">
        <v>577</v>
      </c>
      <c r="F35" s="173" t="s">
        <v>1063</v>
      </c>
      <c r="G35" s="173" t="s">
        <v>1064</v>
      </c>
      <c r="H35" s="173" t="s">
        <v>1141</v>
      </c>
      <c r="I35" s="174">
        <v>0</v>
      </c>
      <c r="J35" s="174">
        <v>68.8</v>
      </c>
      <c r="K35" s="174">
        <v>-68.8</v>
      </c>
    </row>
    <row r="36" spans="1:11">
      <c r="A36" s="173">
        <v>40100000</v>
      </c>
      <c r="B36" s="173" t="s">
        <v>1154</v>
      </c>
      <c r="C36" s="173" t="s">
        <v>324</v>
      </c>
      <c r="D36" s="175">
        <v>44941</v>
      </c>
      <c r="E36" s="173">
        <v>583</v>
      </c>
      <c r="F36" s="173" t="s">
        <v>899</v>
      </c>
      <c r="G36" s="173" t="s">
        <v>1155</v>
      </c>
      <c r="H36" s="173" t="s">
        <v>384</v>
      </c>
      <c r="I36" s="174">
        <v>0</v>
      </c>
      <c r="J36" s="174">
        <v>267.23</v>
      </c>
      <c r="K36" s="174">
        <v>-267.23</v>
      </c>
    </row>
    <row r="37" spans="1:11">
      <c r="A37" s="173">
        <v>40100000</v>
      </c>
      <c r="B37" s="173" t="s">
        <v>369</v>
      </c>
      <c r="C37" s="173" t="s">
        <v>324</v>
      </c>
      <c r="D37" s="175">
        <v>44942</v>
      </c>
      <c r="E37" s="173">
        <v>578</v>
      </c>
      <c r="F37" s="173" t="s">
        <v>533</v>
      </c>
      <c r="G37" s="173" t="s">
        <v>1157</v>
      </c>
      <c r="H37" s="173" t="s">
        <v>1158</v>
      </c>
      <c r="I37" s="174">
        <v>0</v>
      </c>
      <c r="J37" s="174">
        <v>502.94</v>
      </c>
      <c r="K37" s="174">
        <v>-502.94</v>
      </c>
    </row>
    <row r="38" spans="1:11">
      <c r="A38" s="173">
        <v>40100000</v>
      </c>
      <c r="B38" s="173" t="s">
        <v>370</v>
      </c>
      <c r="C38" s="173" t="s">
        <v>324</v>
      </c>
      <c r="D38" s="175">
        <v>44945</v>
      </c>
      <c r="E38" s="173">
        <v>593</v>
      </c>
      <c r="F38" s="173" t="s">
        <v>393</v>
      </c>
      <c r="G38" s="173" t="s">
        <v>1015</v>
      </c>
      <c r="H38" s="173" t="s">
        <v>1159</v>
      </c>
      <c r="I38" s="174">
        <v>0</v>
      </c>
      <c r="J38" s="174">
        <v>1834</v>
      </c>
      <c r="K38" s="174">
        <v>-1834</v>
      </c>
    </row>
    <row r="39" spans="1:11">
      <c r="A39" s="173">
        <v>40100000</v>
      </c>
      <c r="B39" s="173" t="s">
        <v>1162</v>
      </c>
      <c r="C39" s="173" t="s">
        <v>324</v>
      </c>
      <c r="D39" s="175">
        <v>44945</v>
      </c>
      <c r="E39" s="173">
        <v>619</v>
      </c>
      <c r="F39" s="173" t="s">
        <v>1040</v>
      </c>
      <c r="G39" s="173" t="s">
        <v>1041</v>
      </c>
      <c r="H39" s="173" t="s">
        <v>312</v>
      </c>
      <c r="I39" s="174">
        <v>0</v>
      </c>
      <c r="J39" s="174">
        <v>240</v>
      </c>
      <c r="K39" s="174">
        <v>-240</v>
      </c>
    </row>
    <row r="40" spans="1:11">
      <c r="A40" s="173">
        <v>40100000</v>
      </c>
      <c r="B40" s="173" t="s">
        <v>376</v>
      </c>
      <c r="C40" s="173" t="s">
        <v>324</v>
      </c>
      <c r="D40" s="175">
        <v>44946</v>
      </c>
      <c r="E40" s="173">
        <v>581</v>
      </c>
      <c r="F40" s="173" t="s">
        <v>1164</v>
      </c>
      <c r="G40" s="173" t="s">
        <v>1165</v>
      </c>
      <c r="H40" s="173" t="s">
        <v>1110</v>
      </c>
      <c r="I40" s="174">
        <v>0</v>
      </c>
      <c r="J40" s="174">
        <v>1415.39</v>
      </c>
      <c r="K40" s="174">
        <v>-1415.39</v>
      </c>
    </row>
    <row r="41" spans="1:11">
      <c r="A41" s="173">
        <v>40100000</v>
      </c>
      <c r="B41" s="173" t="s">
        <v>367</v>
      </c>
      <c r="C41" s="173" t="s">
        <v>324</v>
      </c>
      <c r="D41" s="175">
        <v>44946</v>
      </c>
      <c r="E41" s="173">
        <v>586</v>
      </c>
      <c r="F41" s="173" t="s">
        <v>1838</v>
      </c>
      <c r="G41" s="173" t="s">
        <v>1168</v>
      </c>
      <c r="H41" s="173" t="s">
        <v>1110</v>
      </c>
      <c r="I41" s="174">
        <v>0</v>
      </c>
      <c r="J41" s="174">
        <v>4160.9799999999996</v>
      </c>
      <c r="K41" s="174">
        <v>-4160.9799999999996</v>
      </c>
    </row>
    <row r="42" spans="1:11">
      <c r="A42" s="173">
        <v>40100000</v>
      </c>
      <c r="B42" s="173" t="s">
        <v>369</v>
      </c>
      <c r="C42" s="173" t="s">
        <v>324</v>
      </c>
      <c r="D42" s="175">
        <v>44949</v>
      </c>
      <c r="E42" s="173">
        <v>579</v>
      </c>
      <c r="F42" s="173" t="s">
        <v>533</v>
      </c>
      <c r="G42" s="173" t="s">
        <v>1169</v>
      </c>
      <c r="H42" s="173" t="s">
        <v>1148</v>
      </c>
      <c r="I42" s="174">
        <v>0</v>
      </c>
      <c r="J42" s="174">
        <v>563.79</v>
      </c>
      <c r="K42" s="174">
        <v>-563.79</v>
      </c>
    </row>
    <row r="43" spans="1:11">
      <c r="A43" s="173">
        <v>40100000</v>
      </c>
      <c r="B43" s="173" t="s">
        <v>369</v>
      </c>
      <c r="C43" s="173" t="s">
        <v>324</v>
      </c>
      <c r="D43" s="175">
        <v>44949</v>
      </c>
      <c r="E43" s="173">
        <v>580</v>
      </c>
      <c r="F43" s="173" t="s">
        <v>533</v>
      </c>
      <c r="G43" s="173" t="s">
        <v>1170</v>
      </c>
      <c r="H43" s="173" t="s">
        <v>1171</v>
      </c>
      <c r="I43" s="174">
        <v>0</v>
      </c>
      <c r="J43" s="174">
        <v>196.08</v>
      </c>
      <c r="K43" s="174">
        <v>-196.08</v>
      </c>
    </row>
    <row r="44" spans="1:11">
      <c r="A44" s="173">
        <v>40100000</v>
      </c>
      <c r="B44" s="173" t="s">
        <v>1140</v>
      </c>
      <c r="C44" s="173" t="s">
        <v>324</v>
      </c>
      <c r="D44" s="175">
        <v>44950</v>
      </c>
      <c r="E44" s="173">
        <v>616</v>
      </c>
      <c r="F44" s="173" t="s">
        <v>972</v>
      </c>
      <c r="G44" s="173" t="s">
        <v>1065</v>
      </c>
      <c r="H44" s="173" t="s">
        <v>1141</v>
      </c>
      <c r="I44" s="174">
        <v>0</v>
      </c>
      <c r="J44" s="174">
        <v>15.97</v>
      </c>
      <c r="K44" s="174">
        <v>-15.97</v>
      </c>
    </row>
    <row r="45" spans="1:11">
      <c r="A45" s="173">
        <v>40100000</v>
      </c>
      <c r="B45" s="173" t="s">
        <v>1140</v>
      </c>
      <c r="C45" s="173" t="s">
        <v>324</v>
      </c>
      <c r="D45" s="175">
        <v>44951</v>
      </c>
      <c r="E45" s="173">
        <v>607</v>
      </c>
      <c r="F45" s="173" t="s">
        <v>972</v>
      </c>
      <c r="G45" s="173" t="s">
        <v>1066</v>
      </c>
      <c r="H45" s="173" t="s">
        <v>1141</v>
      </c>
      <c r="I45" s="174">
        <v>0</v>
      </c>
      <c r="J45" s="174">
        <v>69.98</v>
      </c>
      <c r="K45" s="174">
        <v>-69.98</v>
      </c>
    </row>
    <row r="46" spans="1:11">
      <c r="A46" s="173">
        <v>40100000</v>
      </c>
      <c r="B46" s="173" t="s">
        <v>400</v>
      </c>
      <c r="C46" s="173" t="s">
        <v>324</v>
      </c>
      <c r="D46" s="175">
        <v>44956</v>
      </c>
      <c r="E46" s="173">
        <v>603</v>
      </c>
      <c r="F46" s="173" t="s">
        <v>651</v>
      </c>
      <c r="G46" s="173" t="s">
        <v>1172</v>
      </c>
      <c r="H46" s="173" t="s">
        <v>384</v>
      </c>
      <c r="I46" s="174">
        <v>0</v>
      </c>
      <c r="J46" s="174">
        <v>7560</v>
      </c>
      <c r="K46" s="174">
        <v>-7560</v>
      </c>
    </row>
    <row r="47" spans="1:11">
      <c r="A47" s="173">
        <v>40100000</v>
      </c>
      <c r="B47" s="173" t="s">
        <v>1177</v>
      </c>
      <c r="C47" s="173" t="s">
        <v>324</v>
      </c>
      <c r="D47" s="175">
        <v>44957</v>
      </c>
      <c r="E47" s="173">
        <v>584</v>
      </c>
      <c r="F47" s="173" t="s">
        <v>1175</v>
      </c>
      <c r="G47" s="173" t="s">
        <v>1176</v>
      </c>
      <c r="H47" s="173" t="s">
        <v>351</v>
      </c>
      <c r="I47" s="174">
        <v>0</v>
      </c>
      <c r="J47" s="174">
        <v>9785</v>
      </c>
      <c r="K47" s="174">
        <v>-9785</v>
      </c>
    </row>
    <row r="48" spans="1:11">
      <c r="A48" s="173">
        <v>40100000</v>
      </c>
      <c r="B48" s="173" t="s">
        <v>1181</v>
      </c>
      <c r="C48" s="173" t="s">
        <v>324</v>
      </c>
      <c r="D48" s="175">
        <v>44957</v>
      </c>
      <c r="E48" s="173">
        <v>588</v>
      </c>
      <c r="F48" s="173" t="s">
        <v>625</v>
      </c>
      <c r="G48" s="173" t="s">
        <v>1020</v>
      </c>
      <c r="H48" s="173" t="s">
        <v>371</v>
      </c>
      <c r="I48" s="174">
        <v>0</v>
      </c>
      <c r="J48" s="174">
        <v>5760</v>
      </c>
      <c r="K48" s="174">
        <v>-5760</v>
      </c>
    </row>
    <row r="49" spans="1:11">
      <c r="A49" s="173">
        <v>40100000</v>
      </c>
      <c r="B49" s="173" t="s">
        <v>1181</v>
      </c>
      <c r="C49" s="173" t="s">
        <v>324</v>
      </c>
      <c r="D49" s="175">
        <v>44957</v>
      </c>
      <c r="E49" s="173">
        <v>589</v>
      </c>
      <c r="F49" s="173" t="s">
        <v>625</v>
      </c>
      <c r="G49" s="173" t="s">
        <v>1021</v>
      </c>
      <c r="H49" s="173" t="s">
        <v>371</v>
      </c>
      <c r="I49" s="174">
        <v>0</v>
      </c>
      <c r="J49" s="174">
        <v>15993</v>
      </c>
      <c r="K49" s="174">
        <v>-15993</v>
      </c>
    </row>
    <row r="50" spans="1:11">
      <c r="A50" s="173">
        <v>40100000</v>
      </c>
      <c r="B50" s="173" t="s">
        <v>1181</v>
      </c>
      <c r="C50" s="173" t="s">
        <v>324</v>
      </c>
      <c r="D50" s="175">
        <v>44957</v>
      </c>
      <c r="E50" s="173">
        <v>600</v>
      </c>
      <c r="F50" s="173" t="s">
        <v>625</v>
      </c>
      <c r="G50" s="173" t="s">
        <v>1022</v>
      </c>
      <c r="H50" s="173" t="s">
        <v>371</v>
      </c>
      <c r="I50" s="174">
        <v>0</v>
      </c>
      <c r="J50" s="174">
        <v>3150</v>
      </c>
      <c r="K50" s="174">
        <v>-3150</v>
      </c>
    </row>
    <row r="51" spans="1:11">
      <c r="A51" s="173">
        <v>40100000</v>
      </c>
      <c r="B51" s="173" t="s">
        <v>378</v>
      </c>
      <c r="C51" s="173" t="s">
        <v>324</v>
      </c>
      <c r="D51" s="175">
        <v>44957</v>
      </c>
      <c r="E51" s="173">
        <v>601</v>
      </c>
      <c r="F51" s="173" t="s">
        <v>397</v>
      </c>
      <c r="G51" s="173" t="s">
        <v>1182</v>
      </c>
      <c r="H51" s="173" t="s">
        <v>1092</v>
      </c>
      <c r="I51" s="174">
        <v>0</v>
      </c>
      <c r="J51" s="174">
        <v>9120</v>
      </c>
      <c r="K51" s="174">
        <v>-9120</v>
      </c>
    </row>
    <row r="52" spans="1:11">
      <c r="A52" s="173">
        <v>40100000</v>
      </c>
      <c r="B52" s="173" t="s">
        <v>374</v>
      </c>
      <c r="C52" s="173" t="s">
        <v>324</v>
      </c>
      <c r="D52" s="175">
        <v>44957</v>
      </c>
      <c r="E52" s="173">
        <v>602</v>
      </c>
      <c r="F52" s="173" t="s">
        <v>975</v>
      </c>
      <c r="G52" s="173" t="s">
        <v>1082</v>
      </c>
      <c r="H52" s="173" t="s">
        <v>351</v>
      </c>
      <c r="I52" s="174">
        <v>0</v>
      </c>
      <c r="J52" s="174">
        <v>2949.51</v>
      </c>
      <c r="K52" s="174">
        <v>-2949.51</v>
      </c>
    </row>
    <row r="53" spans="1:11">
      <c r="A53" s="173">
        <v>40100000</v>
      </c>
      <c r="B53" s="173" t="s">
        <v>374</v>
      </c>
      <c r="C53" s="173" t="s">
        <v>324</v>
      </c>
      <c r="D53" s="175">
        <v>44957</v>
      </c>
      <c r="E53" s="173">
        <v>602</v>
      </c>
      <c r="F53" s="173" t="s">
        <v>975</v>
      </c>
      <c r="G53" s="173" t="s">
        <v>1082</v>
      </c>
      <c r="H53" s="173" t="s">
        <v>351</v>
      </c>
      <c r="I53" s="174">
        <v>2949.51</v>
      </c>
      <c r="J53" s="174">
        <v>0</v>
      </c>
      <c r="K53" s="174">
        <v>2949.51</v>
      </c>
    </row>
    <row r="54" spans="1:11">
      <c r="A54" s="173">
        <v>40100000</v>
      </c>
      <c r="B54" s="173" t="s">
        <v>354</v>
      </c>
      <c r="C54" s="173" t="s">
        <v>324</v>
      </c>
      <c r="D54" s="175">
        <v>44957</v>
      </c>
      <c r="E54" s="173">
        <v>604</v>
      </c>
      <c r="F54" s="173" t="s">
        <v>163</v>
      </c>
      <c r="G54" s="173" t="s">
        <v>1016</v>
      </c>
      <c r="H54" s="173" t="s">
        <v>1184</v>
      </c>
      <c r="I54" s="174">
        <v>0</v>
      </c>
      <c r="J54" s="174">
        <v>6080</v>
      </c>
      <c r="K54" s="174">
        <v>-6080</v>
      </c>
    </row>
    <row r="55" spans="1:11">
      <c r="A55" s="173">
        <v>40100000</v>
      </c>
      <c r="B55" s="173" t="s">
        <v>354</v>
      </c>
      <c r="C55" s="173" t="s">
        <v>324</v>
      </c>
      <c r="D55" s="175">
        <v>44957</v>
      </c>
      <c r="E55" s="173">
        <v>605</v>
      </c>
      <c r="F55" s="173" t="s">
        <v>163</v>
      </c>
      <c r="G55" s="173" t="s">
        <v>1017</v>
      </c>
      <c r="H55" s="173" t="s">
        <v>1184</v>
      </c>
      <c r="I55" s="174">
        <v>0</v>
      </c>
      <c r="J55" s="174">
        <v>6080</v>
      </c>
      <c r="K55" s="174">
        <v>-6080</v>
      </c>
    </row>
    <row r="56" spans="1:11">
      <c r="A56" s="173">
        <v>40100000</v>
      </c>
      <c r="B56" s="173" t="s">
        <v>354</v>
      </c>
      <c r="C56" s="173" t="s">
        <v>324</v>
      </c>
      <c r="D56" s="175">
        <v>44957</v>
      </c>
      <c r="E56" s="173">
        <v>606</v>
      </c>
      <c r="F56" s="173" t="s">
        <v>163</v>
      </c>
      <c r="G56" s="173" t="s">
        <v>1018</v>
      </c>
      <c r="H56" s="173" t="s">
        <v>1184</v>
      </c>
      <c r="I56" s="174">
        <v>0</v>
      </c>
      <c r="J56" s="174">
        <v>6289</v>
      </c>
      <c r="K56" s="174">
        <v>-6289</v>
      </c>
    </row>
    <row r="57" spans="1:11">
      <c r="A57" s="173">
        <v>40100000</v>
      </c>
      <c r="B57" s="173" t="s">
        <v>1140</v>
      </c>
      <c r="C57" s="173" t="s">
        <v>324</v>
      </c>
      <c r="D57" s="175">
        <v>44957</v>
      </c>
      <c r="E57" s="173">
        <v>608</v>
      </c>
      <c r="F57" s="173" t="s">
        <v>972</v>
      </c>
      <c r="G57" s="173" t="s">
        <v>1067</v>
      </c>
      <c r="H57" s="173" t="s">
        <v>1141</v>
      </c>
      <c r="I57" s="174">
        <v>0</v>
      </c>
      <c r="J57" s="174">
        <v>119.43</v>
      </c>
      <c r="K57" s="174">
        <v>-119.43</v>
      </c>
    </row>
    <row r="58" spans="1:11">
      <c r="A58" s="173">
        <v>40100000</v>
      </c>
      <c r="B58" s="173" t="s">
        <v>1140</v>
      </c>
      <c r="C58" s="173" t="s">
        <v>324</v>
      </c>
      <c r="D58" s="175">
        <v>44957</v>
      </c>
      <c r="E58" s="173">
        <v>609</v>
      </c>
      <c r="F58" s="173" t="s">
        <v>971</v>
      </c>
      <c r="G58" s="173" t="s">
        <v>1068</v>
      </c>
      <c r="H58" s="173" t="s">
        <v>1141</v>
      </c>
      <c r="I58" s="174">
        <v>0</v>
      </c>
      <c r="J58" s="174">
        <v>40.22</v>
      </c>
      <c r="K58" s="174">
        <v>-40.22</v>
      </c>
    </row>
    <row r="59" spans="1:11">
      <c r="A59" s="173">
        <v>40100000</v>
      </c>
      <c r="B59" s="173" t="s">
        <v>1140</v>
      </c>
      <c r="C59" s="173" t="s">
        <v>324</v>
      </c>
      <c r="D59" s="175">
        <v>44957</v>
      </c>
      <c r="E59" s="173">
        <v>610</v>
      </c>
      <c r="F59" s="173" t="s">
        <v>972</v>
      </c>
      <c r="G59" s="173" t="s">
        <v>701</v>
      </c>
      <c r="H59" s="173" t="s">
        <v>1141</v>
      </c>
      <c r="I59" s="174">
        <v>0</v>
      </c>
      <c r="J59" s="174">
        <v>40.58</v>
      </c>
      <c r="K59" s="174">
        <v>-40.58</v>
      </c>
    </row>
    <row r="60" spans="1:11">
      <c r="A60" s="173">
        <v>40100000</v>
      </c>
      <c r="B60" s="173" t="s">
        <v>1140</v>
      </c>
      <c r="C60" s="173" t="s">
        <v>324</v>
      </c>
      <c r="D60" s="175">
        <v>44957</v>
      </c>
      <c r="E60" s="173">
        <v>612</v>
      </c>
      <c r="F60" s="173" t="s">
        <v>970</v>
      </c>
      <c r="G60" s="173" t="s">
        <v>1185</v>
      </c>
      <c r="H60" s="173" t="s">
        <v>1141</v>
      </c>
      <c r="I60" s="174">
        <v>0</v>
      </c>
      <c r="J60" s="174">
        <v>33.520000000000003</v>
      </c>
      <c r="K60" s="174">
        <v>-33.520000000000003</v>
      </c>
    </row>
    <row r="61" spans="1:11">
      <c r="A61" s="173">
        <v>40100000</v>
      </c>
      <c r="B61" s="173" t="s">
        <v>1140</v>
      </c>
      <c r="C61" s="173" t="s">
        <v>324</v>
      </c>
      <c r="D61" s="175">
        <v>44957</v>
      </c>
      <c r="E61" s="173">
        <v>614</v>
      </c>
      <c r="F61" s="173" t="s">
        <v>971</v>
      </c>
      <c r="G61" s="173" t="s">
        <v>1069</v>
      </c>
      <c r="H61" s="173" t="s">
        <v>1141</v>
      </c>
      <c r="I61" s="174">
        <v>0</v>
      </c>
      <c r="J61" s="174">
        <v>61.98</v>
      </c>
      <c r="K61" s="174">
        <v>-61.98</v>
      </c>
    </row>
    <row r="62" spans="1:11">
      <c r="A62" s="173">
        <v>40100000</v>
      </c>
      <c r="B62" s="173" t="s">
        <v>1140</v>
      </c>
      <c r="C62" s="173" t="s">
        <v>324</v>
      </c>
      <c r="D62" s="175">
        <v>44957</v>
      </c>
      <c r="E62" s="173">
        <v>615</v>
      </c>
      <c r="F62" s="173" t="s">
        <v>972</v>
      </c>
      <c r="G62" s="173" t="s">
        <v>1070</v>
      </c>
      <c r="H62" s="173" t="s">
        <v>1141</v>
      </c>
      <c r="I62" s="174">
        <v>0</v>
      </c>
      <c r="J62" s="174">
        <v>34.880000000000003</v>
      </c>
      <c r="K62" s="174">
        <v>-34.880000000000003</v>
      </c>
    </row>
    <row r="63" spans="1:11">
      <c r="A63" s="173">
        <v>40100000</v>
      </c>
      <c r="B63" s="173" t="s">
        <v>391</v>
      </c>
      <c r="C63" s="173" t="s">
        <v>324</v>
      </c>
      <c r="D63" s="175">
        <v>44957</v>
      </c>
      <c r="E63" s="173">
        <v>621</v>
      </c>
      <c r="F63" s="173" t="s">
        <v>542</v>
      </c>
      <c r="G63" s="173" t="s">
        <v>1186</v>
      </c>
      <c r="H63" s="173" t="s">
        <v>1110</v>
      </c>
      <c r="I63" s="174">
        <v>0</v>
      </c>
      <c r="J63" s="174">
        <v>3108</v>
      </c>
      <c r="K63" s="174">
        <v>-3108</v>
      </c>
    </row>
    <row r="64" spans="1:11">
      <c r="A64" s="173">
        <v>40100000</v>
      </c>
      <c r="B64" s="173" t="s">
        <v>391</v>
      </c>
      <c r="C64" s="173" t="s">
        <v>324</v>
      </c>
      <c r="D64" s="175">
        <v>44957</v>
      </c>
      <c r="E64" s="173">
        <v>622</v>
      </c>
      <c r="F64" s="173" t="s">
        <v>542</v>
      </c>
      <c r="G64" s="173" t="s">
        <v>1187</v>
      </c>
      <c r="H64" s="173" t="s">
        <v>1110</v>
      </c>
      <c r="I64" s="174">
        <v>0</v>
      </c>
      <c r="J64" s="174">
        <v>4158</v>
      </c>
      <c r="K64" s="174">
        <v>-4158</v>
      </c>
    </row>
    <row r="65" spans="1:11">
      <c r="A65" s="173">
        <v>40100000</v>
      </c>
      <c r="B65" s="173" t="s">
        <v>388</v>
      </c>
      <c r="C65" s="173" t="s">
        <v>324</v>
      </c>
      <c r="D65" s="175">
        <v>44957</v>
      </c>
      <c r="E65" s="173">
        <v>625</v>
      </c>
      <c r="F65" s="173" t="s">
        <v>979</v>
      </c>
      <c r="G65" s="173" t="s">
        <v>1188</v>
      </c>
      <c r="H65" s="173" t="s">
        <v>1136</v>
      </c>
      <c r="I65" s="174">
        <v>0</v>
      </c>
      <c r="J65" s="174">
        <v>1437.6</v>
      </c>
      <c r="K65" s="174">
        <v>-1437.6</v>
      </c>
    </row>
    <row r="66" spans="1:11">
      <c r="A66" s="173">
        <v>40100000</v>
      </c>
      <c r="B66" s="173" t="s">
        <v>377</v>
      </c>
      <c r="C66" s="173" t="s">
        <v>324</v>
      </c>
      <c r="D66" s="175">
        <v>44958</v>
      </c>
      <c r="E66" s="173">
        <v>630</v>
      </c>
      <c r="F66" s="173" t="s">
        <v>1189</v>
      </c>
      <c r="G66" s="173" t="s">
        <v>1190</v>
      </c>
      <c r="H66" s="173" t="s">
        <v>1110</v>
      </c>
      <c r="I66" s="174">
        <v>0</v>
      </c>
      <c r="J66" s="174">
        <v>1110.21</v>
      </c>
      <c r="K66" s="174">
        <v>-1110.21</v>
      </c>
    </row>
    <row r="67" spans="1:11">
      <c r="A67" s="173">
        <v>40100000</v>
      </c>
      <c r="B67" s="173" t="s">
        <v>377</v>
      </c>
      <c r="C67" s="173" t="s">
        <v>324</v>
      </c>
      <c r="D67" s="175">
        <v>44958</v>
      </c>
      <c r="E67" s="173">
        <v>631</v>
      </c>
      <c r="F67" s="173" t="s">
        <v>1189</v>
      </c>
      <c r="G67" s="173" t="s">
        <v>1191</v>
      </c>
      <c r="H67" s="173" t="s">
        <v>1110</v>
      </c>
      <c r="I67" s="174">
        <v>0</v>
      </c>
      <c r="J67" s="174">
        <v>61.27</v>
      </c>
      <c r="K67" s="174">
        <v>-61.27</v>
      </c>
    </row>
    <row r="68" spans="1:11">
      <c r="A68" s="173">
        <v>40100000</v>
      </c>
      <c r="B68" s="173" t="s">
        <v>382</v>
      </c>
      <c r="C68" s="173" t="s">
        <v>324</v>
      </c>
      <c r="D68" s="175">
        <v>44958</v>
      </c>
      <c r="E68" s="173">
        <v>633</v>
      </c>
      <c r="F68" s="173" t="s">
        <v>902</v>
      </c>
      <c r="G68" s="173" t="s">
        <v>1192</v>
      </c>
      <c r="H68" s="173" t="s">
        <v>1083</v>
      </c>
      <c r="I68" s="174">
        <v>0</v>
      </c>
      <c r="J68" s="174">
        <v>250.56</v>
      </c>
      <c r="K68" s="174">
        <v>-250.56</v>
      </c>
    </row>
    <row r="69" spans="1:11">
      <c r="A69" s="173">
        <v>40100000</v>
      </c>
      <c r="B69" s="173" t="s">
        <v>369</v>
      </c>
      <c r="C69" s="173" t="s">
        <v>324</v>
      </c>
      <c r="D69" s="175">
        <v>44958</v>
      </c>
      <c r="E69" s="173">
        <v>634</v>
      </c>
      <c r="F69" s="173" t="s">
        <v>533</v>
      </c>
      <c r="G69" s="173" t="s">
        <v>1194</v>
      </c>
      <c r="H69" s="173" t="s">
        <v>1195</v>
      </c>
      <c r="I69" s="174">
        <v>0</v>
      </c>
      <c r="J69" s="174">
        <v>205.75</v>
      </c>
      <c r="K69" s="174">
        <v>-205.75</v>
      </c>
    </row>
    <row r="70" spans="1:11">
      <c r="A70" s="173">
        <v>40100000</v>
      </c>
      <c r="B70" s="173" t="s">
        <v>369</v>
      </c>
      <c r="C70" s="173" t="s">
        <v>324</v>
      </c>
      <c r="D70" s="175">
        <v>44958</v>
      </c>
      <c r="E70" s="173">
        <v>636</v>
      </c>
      <c r="F70" s="173" t="s">
        <v>533</v>
      </c>
      <c r="G70" s="173" t="s">
        <v>1196</v>
      </c>
      <c r="H70" s="173" t="s">
        <v>1197</v>
      </c>
      <c r="I70" s="174">
        <v>0</v>
      </c>
      <c r="J70" s="174">
        <v>274.57</v>
      </c>
      <c r="K70" s="174">
        <v>-274.57</v>
      </c>
    </row>
    <row r="71" spans="1:11">
      <c r="A71" s="173">
        <v>40100000</v>
      </c>
      <c r="B71" s="173" t="s">
        <v>369</v>
      </c>
      <c r="C71" s="173" t="s">
        <v>324</v>
      </c>
      <c r="D71" s="175">
        <v>44958</v>
      </c>
      <c r="E71" s="173">
        <v>637</v>
      </c>
      <c r="F71" s="173" t="s">
        <v>533</v>
      </c>
      <c r="G71" s="173" t="s">
        <v>1198</v>
      </c>
      <c r="H71" s="173" t="s">
        <v>1199</v>
      </c>
      <c r="I71" s="174">
        <v>0</v>
      </c>
      <c r="J71" s="174">
        <v>2129.27</v>
      </c>
      <c r="K71" s="174">
        <v>-2129.27</v>
      </c>
    </row>
    <row r="72" spans="1:11">
      <c r="A72" s="173">
        <v>40100000</v>
      </c>
      <c r="B72" s="173" t="s">
        <v>1091</v>
      </c>
      <c r="C72" s="173" t="s">
        <v>324</v>
      </c>
      <c r="D72" s="175">
        <v>44958</v>
      </c>
      <c r="E72" s="173">
        <v>641</v>
      </c>
      <c r="F72" s="173" t="s">
        <v>496</v>
      </c>
      <c r="G72" s="173" t="s">
        <v>1200</v>
      </c>
      <c r="H72" s="173" t="s">
        <v>1113</v>
      </c>
      <c r="I72" s="174">
        <v>0</v>
      </c>
      <c r="J72" s="174">
        <v>164.4</v>
      </c>
      <c r="K72" s="174">
        <v>-164.4</v>
      </c>
    </row>
    <row r="73" spans="1:11">
      <c r="A73" s="173">
        <v>40100000</v>
      </c>
      <c r="B73" s="173" t="s">
        <v>1204</v>
      </c>
      <c r="C73" s="173" t="s">
        <v>324</v>
      </c>
      <c r="D73" s="175">
        <v>44958</v>
      </c>
      <c r="E73" s="173">
        <v>645</v>
      </c>
      <c r="F73" s="173" t="s">
        <v>1202</v>
      </c>
      <c r="G73" s="173" t="s">
        <v>1203</v>
      </c>
      <c r="H73" s="173" t="s">
        <v>384</v>
      </c>
      <c r="I73" s="174">
        <v>0</v>
      </c>
      <c r="J73" s="174">
        <v>3200</v>
      </c>
      <c r="K73" s="174">
        <v>-3200</v>
      </c>
    </row>
    <row r="74" spans="1:11">
      <c r="A74" s="173">
        <v>40100000</v>
      </c>
      <c r="B74" s="173" t="s">
        <v>369</v>
      </c>
      <c r="C74" s="173" t="s">
        <v>324</v>
      </c>
      <c r="D74" s="175">
        <v>44958</v>
      </c>
      <c r="E74" s="173">
        <v>647</v>
      </c>
      <c r="F74" s="173" t="s">
        <v>533</v>
      </c>
      <c r="G74" s="173" t="s">
        <v>1205</v>
      </c>
      <c r="H74" s="173" t="s">
        <v>1148</v>
      </c>
      <c r="I74" s="174">
        <v>0</v>
      </c>
      <c r="J74" s="174">
        <v>44.99</v>
      </c>
      <c r="K74" s="174">
        <v>-44.99</v>
      </c>
    </row>
    <row r="75" spans="1:11">
      <c r="A75" s="173">
        <v>40100000</v>
      </c>
      <c r="B75" s="173" t="s">
        <v>360</v>
      </c>
      <c r="C75" s="173" t="s">
        <v>324</v>
      </c>
      <c r="D75" s="175">
        <v>44958</v>
      </c>
      <c r="E75" s="173">
        <v>652</v>
      </c>
      <c r="F75" s="173" t="s">
        <v>815</v>
      </c>
      <c r="G75" s="173" t="s">
        <v>1206</v>
      </c>
      <c r="H75" s="173" t="s">
        <v>371</v>
      </c>
      <c r="I75" s="174">
        <v>0</v>
      </c>
      <c r="J75" s="174">
        <v>84</v>
      </c>
      <c r="K75" s="174">
        <v>-84</v>
      </c>
    </row>
    <row r="76" spans="1:11">
      <c r="A76" s="173">
        <v>40100000</v>
      </c>
      <c r="B76" s="173" t="s">
        <v>360</v>
      </c>
      <c r="C76" s="173" t="s">
        <v>324</v>
      </c>
      <c r="D76" s="175">
        <v>44958</v>
      </c>
      <c r="E76" s="173">
        <v>653</v>
      </c>
      <c r="F76" s="173" t="s">
        <v>815</v>
      </c>
      <c r="G76" s="173" t="s">
        <v>1207</v>
      </c>
      <c r="H76" s="173" t="s">
        <v>371</v>
      </c>
      <c r="I76" s="174">
        <v>0</v>
      </c>
      <c r="J76" s="174">
        <v>336</v>
      </c>
      <c r="K76" s="174">
        <v>-336</v>
      </c>
    </row>
    <row r="77" spans="1:11">
      <c r="A77" s="173">
        <v>40100000</v>
      </c>
      <c r="B77" s="173" t="s">
        <v>360</v>
      </c>
      <c r="C77" s="173" t="s">
        <v>324</v>
      </c>
      <c r="D77" s="175">
        <v>44958</v>
      </c>
      <c r="E77" s="173">
        <v>654</v>
      </c>
      <c r="F77" s="173" t="s">
        <v>815</v>
      </c>
      <c r="G77" s="173" t="s">
        <v>1208</v>
      </c>
      <c r="H77" s="173" t="s">
        <v>371</v>
      </c>
      <c r="I77" s="174">
        <v>0</v>
      </c>
      <c r="J77" s="174">
        <v>84</v>
      </c>
      <c r="K77" s="174">
        <v>-84</v>
      </c>
    </row>
    <row r="78" spans="1:11">
      <c r="A78" s="173">
        <v>40100000</v>
      </c>
      <c r="B78" s="173" t="s">
        <v>360</v>
      </c>
      <c r="C78" s="173" t="s">
        <v>324</v>
      </c>
      <c r="D78" s="175">
        <v>44958</v>
      </c>
      <c r="E78" s="173">
        <v>655</v>
      </c>
      <c r="F78" s="173" t="s">
        <v>815</v>
      </c>
      <c r="G78" s="173" t="s">
        <v>1209</v>
      </c>
      <c r="H78" s="173" t="s">
        <v>371</v>
      </c>
      <c r="I78" s="174">
        <v>0</v>
      </c>
      <c r="J78" s="174">
        <v>84</v>
      </c>
      <c r="K78" s="174">
        <v>-84</v>
      </c>
    </row>
    <row r="79" spans="1:11">
      <c r="A79" s="173">
        <v>40100000</v>
      </c>
      <c r="B79" s="173" t="s">
        <v>360</v>
      </c>
      <c r="C79" s="173" t="s">
        <v>324</v>
      </c>
      <c r="D79" s="175">
        <v>44958</v>
      </c>
      <c r="E79" s="173">
        <v>656</v>
      </c>
      <c r="F79" s="173" t="s">
        <v>815</v>
      </c>
      <c r="G79" s="173" t="s">
        <v>1210</v>
      </c>
      <c r="H79" s="173" t="s">
        <v>371</v>
      </c>
      <c r="I79" s="174">
        <v>0</v>
      </c>
      <c r="J79" s="174">
        <v>84</v>
      </c>
      <c r="K79" s="174">
        <v>-84</v>
      </c>
    </row>
    <row r="80" spans="1:11">
      <c r="A80" s="173">
        <v>40100000</v>
      </c>
      <c r="B80" s="173" t="s">
        <v>1140</v>
      </c>
      <c r="C80" s="173" t="s">
        <v>324</v>
      </c>
      <c r="D80" s="175">
        <v>44958</v>
      </c>
      <c r="E80" s="173">
        <v>658</v>
      </c>
      <c r="F80" s="173" t="s">
        <v>1211</v>
      </c>
      <c r="G80" s="173" t="s">
        <v>1212</v>
      </c>
      <c r="H80" s="173" t="s">
        <v>1184</v>
      </c>
      <c r="I80" s="174">
        <v>0</v>
      </c>
      <c r="J80" s="174">
        <v>31.97</v>
      </c>
      <c r="K80" s="174">
        <v>-31.97</v>
      </c>
    </row>
    <row r="81" spans="1:11">
      <c r="A81" s="173">
        <v>40100000</v>
      </c>
      <c r="B81" s="173" t="s">
        <v>1140</v>
      </c>
      <c r="C81" s="173" t="s">
        <v>324</v>
      </c>
      <c r="D81" s="175">
        <v>44958</v>
      </c>
      <c r="E81" s="173">
        <v>661</v>
      </c>
      <c r="F81" s="173" t="s">
        <v>972</v>
      </c>
      <c r="G81" s="173" t="s">
        <v>1214</v>
      </c>
      <c r="H81" s="173" t="s">
        <v>1092</v>
      </c>
      <c r="I81" s="174">
        <v>0</v>
      </c>
      <c r="J81" s="174">
        <v>14.71</v>
      </c>
      <c r="K81" s="174">
        <v>-14.71</v>
      </c>
    </row>
    <row r="82" spans="1:11">
      <c r="A82" s="173">
        <v>40100000</v>
      </c>
      <c r="B82" s="173" t="s">
        <v>1140</v>
      </c>
      <c r="C82" s="173" t="s">
        <v>324</v>
      </c>
      <c r="D82" s="175">
        <v>44958</v>
      </c>
      <c r="E82" s="173">
        <v>662</v>
      </c>
      <c r="F82" s="173" t="s">
        <v>972</v>
      </c>
      <c r="G82" s="173" t="s">
        <v>1216</v>
      </c>
      <c r="H82" s="173" t="s">
        <v>1092</v>
      </c>
      <c r="I82" s="174">
        <v>0</v>
      </c>
      <c r="J82" s="174">
        <v>15.76</v>
      </c>
      <c r="K82" s="174">
        <v>-15.76</v>
      </c>
    </row>
    <row r="83" spans="1:11">
      <c r="A83" s="173">
        <v>40100000</v>
      </c>
      <c r="B83" s="173" t="s">
        <v>372</v>
      </c>
      <c r="C83" s="173" t="s">
        <v>324</v>
      </c>
      <c r="D83" s="175">
        <v>44958</v>
      </c>
      <c r="E83" s="173">
        <v>665</v>
      </c>
      <c r="F83" s="173" t="s">
        <v>126</v>
      </c>
      <c r="G83" s="173" t="s">
        <v>1217</v>
      </c>
      <c r="H83" s="173" t="s">
        <v>1159</v>
      </c>
      <c r="I83" s="174">
        <v>0</v>
      </c>
      <c r="J83" s="174">
        <v>252</v>
      </c>
      <c r="K83" s="174">
        <v>-252</v>
      </c>
    </row>
    <row r="84" spans="1:11">
      <c r="A84" s="173">
        <v>40100000</v>
      </c>
      <c r="B84" s="173" t="s">
        <v>372</v>
      </c>
      <c r="C84" s="173" t="s">
        <v>324</v>
      </c>
      <c r="D84" s="175">
        <v>44958</v>
      </c>
      <c r="E84" s="173">
        <v>666</v>
      </c>
      <c r="F84" s="173" t="s">
        <v>126</v>
      </c>
      <c r="G84" s="173" t="s">
        <v>1218</v>
      </c>
      <c r="H84" s="173" t="s">
        <v>1219</v>
      </c>
      <c r="I84" s="174">
        <v>0</v>
      </c>
      <c r="J84" s="174">
        <v>25.33</v>
      </c>
      <c r="K84" s="174">
        <v>-25.33</v>
      </c>
    </row>
    <row r="85" spans="1:11">
      <c r="A85" s="173">
        <v>40100000</v>
      </c>
      <c r="B85" s="173" t="s">
        <v>372</v>
      </c>
      <c r="C85" s="173" t="s">
        <v>324</v>
      </c>
      <c r="D85" s="175">
        <v>44958</v>
      </c>
      <c r="E85" s="173">
        <v>668</v>
      </c>
      <c r="F85" s="173" t="s">
        <v>126</v>
      </c>
      <c r="G85" s="173" t="s">
        <v>1220</v>
      </c>
      <c r="H85" s="173" t="s">
        <v>1221</v>
      </c>
      <c r="I85" s="174">
        <v>0</v>
      </c>
      <c r="J85" s="174">
        <v>180</v>
      </c>
      <c r="K85" s="174">
        <v>-180</v>
      </c>
    </row>
    <row r="86" spans="1:11">
      <c r="A86" s="173">
        <v>40100000</v>
      </c>
      <c r="B86" s="173" t="s">
        <v>369</v>
      </c>
      <c r="C86" s="173" t="s">
        <v>324</v>
      </c>
      <c r="D86" s="175">
        <v>44958</v>
      </c>
      <c r="E86" s="173">
        <v>669</v>
      </c>
      <c r="F86" s="173" t="s">
        <v>533</v>
      </c>
      <c r="G86" s="173" t="s">
        <v>1222</v>
      </c>
      <c r="H86" s="173" t="s">
        <v>1223</v>
      </c>
      <c r="I86" s="174">
        <v>0</v>
      </c>
      <c r="J86" s="174">
        <v>563.79</v>
      </c>
      <c r="K86" s="174">
        <v>-563.79</v>
      </c>
    </row>
    <row r="87" spans="1:11">
      <c r="A87" s="173">
        <v>40100000</v>
      </c>
      <c r="B87" s="173" t="s">
        <v>369</v>
      </c>
      <c r="C87" s="173" t="s">
        <v>324</v>
      </c>
      <c r="D87" s="175">
        <v>44958</v>
      </c>
      <c r="E87" s="173">
        <v>670</v>
      </c>
      <c r="F87" s="173" t="s">
        <v>533</v>
      </c>
      <c r="G87" s="173" t="s">
        <v>1224</v>
      </c>
      <c r="H87" s="173" t="s">
        <v>1223</v>
      </c>
      <c r="I87" s="174">
        <v>0</v>
      </c>
      <c r="J87" s="174">
        <v>196.08</v>
      </c>
      <c r="K87" s="174">
        <v>-196.08</v>
      </c>
    </row>
    <row r="88" spans="1:11">
      <c r="A88" s="173">
        <v>40100000</v>
      </c>
      <c r="B88" s="173" t="s">
        <v>350</v>
      </c>
      <c r="C88" s="173" t="s">
        <v>324</v>
      </c>
      <c r="D88" s="175">
        <v>44958</v>
      </c>
      <c r="E88" s="173">
        <v>671</v>
      </c>
      <c r="F88" s="173" t="s">
        <v>97</v>
      </c>
      <c r="G88" s="173" t="s">
        <v>1225</v>
      </c>
      <c r="H88" s="173" t="s">
        <v>1226</v>
      </c>
      <c r="I88" s="174">
        <v>0</v>
      </c>
      <c r="J88" s="174">
        <v>57.6</v>
      </c>
      <c r="K88" s="174">
        <v>-57.6</v>
      </c>
    </row>
    <row r="89" spans="1:11">
      <c r="A89" s="173">
        <v>40100000</v>
      </c>
      <c r="B89" s="173" t="s">
        <v>350</v>
      </c>
      <c r="C89" s="173" t="s">
        <v>324</v>
      </c>
      <c r="D89" s="175">
        <v>44958</v>
      </c>
      <c r="E89" s="173">
        <v>672</v>
      </c>
      <c r="F89" s="173" t="s">
        <v>97</v>
      </c>
      <c r="G89" s="173" t="s">
        <v>1227</v>
      </c>
      <c r="H89" s="173" t="s">
        <v>1226</v>
      </c>
      <c r="I89" s="174">
        <v>0</v>
      </c>
      <c r="J89" s="174">
        <v>57.6</v>
      </c>
      <c r="K89" s="174">
        <v>-57.6</v>
      </c>
    </row>
    <row r="90" spans="1:11">
      <c r="A90" s="173">
        <v>40100000</v>
      </c>
      <c r="B90" s="173" t="s">
        <v>350</v>
      </c>
      <c r="C90" s="173" t="s">
        <v>324</v>
      </c>
      <c r="D90" s="175">
        <v>44958</v>
      </c>
      <c r="E90" s="173">
        <v>673</v>
      </c>
      <c r="F90" s="173" t="s">
        <v>97</v>
      </c>
      <c r="G90" s="173" t="s">
        <v>1228</v>
      </c>
      <c r="H90" s="173" t="s">
        <v>1226</v>
      </c>
      <c r="I90" s="174">
        <v>0</v>
      </c>
      <c r="J90" s="174">
        <v>57.6</v>
      </c>
      <c r="K90" s="174">
        <v>-57.6</v>
      </c>
    </row>
    <row r="91" spans="1:11">
      <c r="A91" s="173">
        <v>40100000</v>
      </c>
      <c r="B91" s="173" t="s">
        <v>1091</v>
      </c>
      <c r="C91" s="173" t="s">
        <v>324</v>
      </c>
      <c r="D91" s="175">
        <v>44958</v>
      </c>
      <c r="E91" s="173">
        <v>676</v>
      </c>
      <c r="F91" s="173" t="s">
        <v>496</v>
      </c>
      <c r="G91" s="173" t="s">
        <v>1229</v>
      </c>
      <c r="H91" s="173" t="s">
        <v>1184</v>
      </c>
      <c r="I91" s="174">
        <v>0</v>
      </c>
      <c r="J91" s="174">
        <v>360</v>
      </c>
      <c r="K91" s="174">
        <v>-360</v>
      </c>
    </row>
    <row r="92" spans="1:11">
      <c r="A92" s="173">
        <v>40100000</v>
      </c>
      <c r="B92" s="173" t="s">
        <v>1091</v>
      </c>
      <c r="C92" s="173" t="s">
        <v>324</v>
      </c>
      <c r="D92" s="175">
        <v>44958</v>
      </c>
      <c r="E92" s="173">
        <v>678</v>
      </c>
      <c r="F92" s="173" t="s">
        <v>496</v>
      </c>
      <c r="G92" s="173" t="s">
        <v>1230</v>
      </c>
      <c r="H92" s="173" t="s">
        <v>1231</v>
      </c>
      <c r="I92" s="174">
        <v>0</v>
      </c>
      <c r="J92" s="174">
        <v>360</v>
      </c>
      <c r="K92" s="174">
        <v>-360</v>
      </c>
    </row>
    <row r="93" spans="1:11">
      <c r="A93" s="173">
        <v>40100000</v>
      </c>
      <c r="B93" s="173" t="s">
        <v>1091</v>
      </c>
      <c r="C93" s="173" t="s">
        <v>324</v>
      </c>
      <c r="D93" s="175">
        <v>44958</v>
      </c>
      <c r="E93" s="173">
        <v>679</v>
      </c>
      <c r="F93" s="173" t="s">
        <v>496</v>
      </c>
      <c r="G93" s="173" t="s">
        <v>1232</v>
      </c>
      <c r="H93" s="173" t="s">
        <v>1231</v>
      </c>
      <c r="I93" s="174">
        <v>0</v>
      </c>
      <c r="J93" s="174">
        <v>192</v>
      </c>
      <c r="K93" s="174">
        <v>-192</v>
      </c>
    </row>
    <row r="94" spans="1:11">
      <c r="A94" s="173">
        <v>40100000</v>
      </c>
      <c r="B94" s="173" t="s">
        <v>350</v>
      </c>
      <c r="C94" s="173" t="s">
        <v>324</v>
      </c>
      <c r="D94" s="175">
        <v>44958</v>
      </c>
      <c r="E94" s="173">
        <v>680</v>
      </c>
      <c r="F94" s="173" t="s">
        <v>97</v>
      </c>
      <c r="G94" s="173" t="s">
        <v>1233</v>
      </c>
      <c r="H94" s="173" t="s">
        <v>1226</v>
      </c>
      <c r="I94" s="174">
        <v>0</v>
      </c>
      <c r="J94" s="174">
        <v>254.35</v>
      </c>
      <c r="K94" s="174">
        <v>-254.35</v>
      </c>
    </row>
    <row r="95" spans="1:11">
      <c r="A95" s="173">
        <v>40100000</v>
      </c>
      <c r="B95" s="173" t="s">
        <v>350</v>
      </c>
      <c r="C95" s="173" t="s">
        <v>324</v>
      </c>
      <c r="D95" s="175">
        <v>44958</v>
      </c>
      <c r="E95" s="173">
        <v>681</v>
      </c>
      <c r="F95" s="173" t="s">
        <v>97</v>
      </c>
      <c r="G95" s="173" t="s">
        <v>1234</v>
      </c>
      <c r="H95" s="173" t="s">
        <v>1226</v>
      </c>
      <c r="I95" s="174">
        <v>0</v>
      </c>
      <c r="J95" s="174">
        <v>3268.16</v>
      </c>
      <c r="K95" s="174">
        <v>-3268.16</v>
      </c>
    </row>
    <row r="96" spans="1:11">
      <c r="A96" s="173">
        <v>40100000</v>
      </c>
      <c r="B96" s="173" t="s">
        <v>388</v>
      </c>
      <c r="C96" s="173" t="s">
        <v>324</v>
      </c>
      <c r="D96" s="175">
        <v>44958</v>
      </c>
      <c r="E96" s="173">
        <v>684</v>
      </c>
      <c r="F96" s="173" t="s">
        <v>979</v>
      </c>
      <c r="G96" s="173" t="s">
        <v>1235</v>
      </c>
      <c r="H96" s="173" t="s">
        <v>1629</v>
      </c>
      <c r="I96" s="174">
        <v>0</v>
      </c>
      <c r="J96" s="174">
        <v>2663.62</v>
      </c>
      <c r="K96" s="174">
        <v>-2663.62</v>
      </c>
    </row>
    <row r="97" spans="1:11">
      <c r="A97" s="173">
        <v>40100000</v>
      </c>
      <c r="B97" s="173" t="s">
        <v>388</v>
      </c>
      <c r="C97" s="173" t="s">
        <v>324</v>
      </c>
      <c r="D97" s="175">
        <v>44958</v>
      </c>
      <c r="E97" s="173">
        <v>685</v>
      </c>
      <c r="F97" s="173" t="s">
        <v>979</v>
      </c>
      <c r="G97" s="173" t="s">
        <v>1236</v>
      </c>
      <c r="H97" s="173" t="s">
        <v>1237</v>
      </c>
      <c r="I97" s="174">
        <v>0</v>
      </c>
      <c r="J97" s="174">
        <v>3137</v>
      </c>
      <c r="K97" s="174">
        <v>-3137</v>
      </c>
    </row>
    <row r="98" spans="1:11">
      <c r="A98" s="173">
        <v>40100000</v>
      </c>
      <c r="B98" s="173" t="s">
        <v>388</v>
      </c>
      <c r="C98" s="173" t="s">
        <v>324</v>
      </c>
      <c r="D98" s="175">
        <v>44958</v>
      </c>
      <c r="E98" s="173">
        <v>686</v>
      </c>
      <c r="F98" s="173" t="s">
        <v>1238</v>
      </c>
      <c r="G98" s="173" t="s">
        <v>1239</v>
      </c>
      <c r="H98" s="173" t="s">
        <v>89</v>
      </c>
      <c r="I98" s="174">
        <v>300</v>
      </c>
      <c r="J98" s="174">
        <v>0</v>
      </c>
      <c r="K98" s="174">
        <v>300</v>
      </c>
    </row>
    <row r="99" spans="1:11">
      <c r="A99" s="173">
        <v>40100000</v>
      </c>
      <c r="B99" s="173" t="s">
        <v>388</v>
      </c>
      <c r="C99" s="173" t="s">
        <v>324</v>
      </c>
      <c r="D99" s="175">
        <v>44958</v>
      </c>
      <c r="E99" s="173">
        <v>687</v>
      </c>
      <c r="F99" s="173" t="s">
        <v>979</v>
      </c>
      <c r="G99" s="173" t="s">
        <v>1240</v>
      </c>
      <c r="H99" s="173" t="s">
        <v>1237</v>
      </c>
      <c r="I99" s="174">
        <v>0</v>
      </c>
      <c r="J99" s="174">
        <v>7457.96</v>
      </c>
      <c r="K99" s="174">
        <v>-7457.96</v>
      </c>
    </row>
    <row r="100" spans="1:11">
      <c r="A100" s="173">
        <v>40100000</v>
      </c>
      <c r="B100" s="173" t="s">
        <v>350</v>
      </c>
      <c r="C100" s="173" t="s">
        <v>324</v>
      </c>
      <c r="D100" s="175">
        <v>44958</v>
      </c>
      <c r="E100" s="173">
        <v>690</v>
      </c>
      <c r="F100" s="173" t="s">
        <v>97</v>
      </c>
      <c r="G100" s="173" t="s">
        <v>1241</v>
      </c>
      <c r="H100" s="173" t="s">
        <v>1242</v>
      </c>
      <c r="I100" s="174">
        <v>0</v>
      </c>
      <c r="J100" s="174">
        <v>213.4</v>
      </c>
      <c r="K100" s="174">
        <v>-213.4</v>
      </c>
    </row>
    <row r="101" spans="1:11">
      <c r="A101" s="173">
        <v>40100000</v>
      </c>
      <c r="B101" s="173" t="s">
        <v>350</v>
      </c>
      <c r="C101" s="173" t="s">
        <v>324</v>
      </c>
      <c r="D101" s="175">
        <v>44958</v>
      </c>
      <c r="E101" s="173">
        <v>691</v>
      </c>
      <c r="F101" s="173" t="s">
        <v>97</v>
      </c>
      <c r="G101" s="173" t="s">
        <v>1243</v>
      </c>
      <c r="H101" s="173" t="s">
        <v>1242</v>
      </c>
      <c r="I101" s="174">
        <v>94.8</v>
      </c>
      <c r="J101" s="174">
        <v>0</v>
      </c>
      <c r="K101" s="174">
        <v>94.8</v>
      </c>
    </row>
    <row r="102" spans="1:11">
      <c r="A102" s="173">
        <v>40100000</v>
      </c>
      <c r="B102" s="173" t="s">
        <v>372</v>
      </c>
      <c r="C102" s="173" t="s">
        <v>324</v>
      </c>
      <c r="D102" s="175">
        <v>44958</v>
      </c>
      <c r="E102" s="173">
        <v>692</v>
      </c>
      <c r="F102" s="173" t="s">
        <v>126</v>
      </c>
      <c r="G102" s="173" t="s">
        <v>681</v>
      </c>
      <c r="H102" s="173" t="s">
        <v>1114</v>
      </c>
      <c r="I102" s="174">
        <v>0</v>
      </c>
      <c r="J102" s="174">
        <v>252</v>
      </c>
      <c r="K102" s="174">
        <v>-252</v>
      </c>
    </row>
    <row r="103" spans="1:11">
      <c r="A103" s="173">
        <v>40100000</v>
      </c>
      <c r="B103" s="173" t="s">
        <v>372</v>
      </c>
      <c r="C103" s="173" t="s">
        <v>324</v>
      </c>
      <c r="D103" s="175">
        <v>44958</v>
      </c>
      <c r="E103" s="173">
        <v>693</v>
      </c>
      <c r="F103" s="173" t="s">
        <v>126</v>
      </c>
      <c r="G103" s="173" t="s">
        <v>1244</v>
      </c>
      <c r="H103" s="173" t="s">
        <v>1114</v>
      </c>
      <c r="I103" s="174">
        <v>16.86</v>
      </c>
      <c r="J103" s="174">
        <v>0</v>
      </c>
      <c r="K103" s="174">
        <v>16.86</v>
      </c>
    </row>
    <row r="104" spans="1:11">
      <c r="A104" s="173">
        <v>40100000</v>
      </c>
      <c r="B104" s="173" t="s">
        <v>380</v>
      </c>
      <c r="C104" s="173" t="s">
        <v>324</v>
      </c>
      <c r="D104" s="175">
        <v>44958</v>
      </c>
      <c r="E104" s="173">
        <v>695</v>
      </c>
      <c r="F104" s="173" t="s">
        <v>394</v>
      </c>
      <c r="G104" s="173" t="s">
        <v>1245</v>
      </c>
      <c r="H104" s="173" t="s">
        <v>1261</v>
      </c>
      <c r="I104" s="174">
        <v>0</v>
      </c>
      <c r="J104" s="174">
        <v>112.5</v>
      </c>
      <c r="K104" s="174">
        <v>-112.5</v>
      </c>
    </row>
    <row r="105" spans="1:11">
      <c r="A105" s="173">
        <v>40100000</v>
      </c>
      <c r="B105" s="173" t="s">
        <v>380</v>
      </c>
      <c r="C105" s="173" t="s">
        <v>324</v>
      </c>
      <c r="D105" s="175">
        <v>44958</v>
      </c>
      <c r="E105" s="173">
        <v>696</v>
      </c>
      <c r="F105" s="173" t="s">
        <v>394</v>
      </c>
      <c r="G105" s="173" t="s">
        <v>1247</v>
      </c>
      <c r="H105" s="173" t="s">
        <v>1261</v>
      </c>
      <c r="I105" s="174">
        <v>0</v>
      </c>
      <c r="J105" s="174">
        <v>142.69</v>
      </c>
      <c r="K105" s="174">
        <v>-142.69</v>
      </c>
    </row>
    <row r="106" spans="1:11">
      <c r="A106" s="173">
        <v>40100000</v>
      </c>
      <c r="B106" s="173" t="s">
        <v>380</v>
      </c>
      <c r="C106" s="173" t="s">
        <v>324</v>
      </c>
      <c r="D106" s="175">
        <v>44958</v>
      </c>
      <c r="E106" s="173">
        <v>697</v>
      </c>
      <c r="F106" s="173" t="s">
        <v>394</v>
      </c>
      <c r="G106" s="173" t="s">
        <v>1248</v>
      </c>
      <c r="H106" s="173" t="s">
        <v>1261</v>
      </c>
      <c r="I106" s="174">
        <v>0</v>
      </c>
      <c r="J106" s="174">
        <v>118.74</v>
      </c>
      <c r="K106" s="174">
        <v>-118.74</v>
      </c>
    </row>
    <row r="107" spans="1:11">
      <c r="A107" s="173">
        <v>40100000</v>
      </c>
      <c r="B107" s="173" t="s">
        <v>380</v>
      </c>
      <c r="C107" s="173" t="s">
        <v>324</v>
      </c>
      <c r="D107" s="175">
        <v>44958</v>
      </c>
      <c r="E107" s="173">
        <v>698</v>
      </c>
      <c r="F107" s="173" t="s">
        <v>394</v>
      </c>
      <c r="G107" s="173" t="s">
        <v>1249</v>
      </c>
      <c r="H107" s="173" t="s">
        <v>1261</v>
      </c>
      <c r="I107" s="174">
        <v>0</v>
      </c>
      <c r="J107" s="174">
        <v>306.43</v>
      </c>
      <c r="K107" s="174">
        <v>-306.43</v>
      </c>
    </row>
    <row r="108" spans="1:11">
      <c r="A108" s="173">
        <v>40100000</v>
      </c>
      <c r="B108" s="173" t="s">
        <v>380</v>
      </c>
      <c r="C108" s="173" t="s">
        <v>324</v>
      </c>
      <c r="D108" s="175">
        <v>44958</v>
      </c>
      <c r="E108" s="173">
        <v>699</v>
      </c>
      <c r="F108" s="173" t="s">
        <v>394</v>
      </c>
      <c r="G108" s="173" t="s">
        <v>1250</v>
      </c>
      <c r="H108" s="173" t="s">
        <v>1261</v>
      </c>
      <c r="I108" s="174">
        <v>0</v>
      </c>
      <c r="J108" s="174">
        <v>228.72</v>
      </c>
      <c r="K108" s="174">
        <v>-228.72</v>
      </c>
    </row>
    <row r="109" spans="1:11">
      <c r="A109" s="173">
        <v>40100000</v>
      </c>
      <c r="B109" s="173" t="s">
        <v>380</v>
      </c>
      <c r="C109" s="173" t="s">
        <v>324</v>
      </c>
      <c r="D109" s="175">
        <v>44958</v>
      </c>
      <c r="E109" s="173">
        <v>700</v>
      </c>
      <c r="F109" s="173" t="s">
        <v>394</v>
      </c>
      <c r="G109" s="173" t="s">
        <v>1251</v>
      </c>
      <c r="H109" s="173" t="s">
        <v>1261</v>
      </c>
      <c r="I109" s="174">
        <v>0</v>
      </c>
      <c r="J109" s="174">
        <v>413.07</v>
      </c>
      <c r="K109" s="174">
        <v>-413.07</v>
      </c>
    </row>
    <row r="110" spans="1:11">
      <c r="A110" s="173">
        <v>40100000</v>
      </c>
      <c r="B110" s="173" t="s">
        <v>380</v>
      </c>
      <c r="C110" s="173" t="s">
        <v>324</v>
      </c>
      <c r="D110" s="175">
        <v>44958</v>
      </c>
      <c r="E110" s="173">
        <v>701</v>
      </c>
      <c r="F110" s="173" t="s">
        <v>394</v>
      </c>
      <c r="G110" s="173" t="s">
        <v>1252</v>
      </c>
      <c r="H110" s="173" t="s">
        <v>1261</v>
      </c>
      <c r="I110" s="174">
        <v>0</v>
      </c>
      <c r="J110" s="174">
        <v>157.69999999999999</v>
      </c>
      <c r="K110" s="174">
        <v>-157.69999999999999</v>
      </c>
    </row>
    <row r="111" spans="1:11">
      <c r="A111" s="173">
        <v>40100000</v>
      </c>
      <c r="B111" s="173" t="s">
        <v>380</v>
      </c>
      <c r="C111" s="173" t="s">
        <v>324</v>
      </c>
      <c r="D111" s="175">
        <v>44958</v>
      </c>
      <c r="E111" s="173">
        <v>702</v>
      </c>
      <c r="F111" s="173" t="s">
        <v>394</v>
      </c>
      <c r="G111" s="173" t="s">
        <v>1253</v>
      </c>
      <c r="H111" s="173" t="s">
        <v>1261</v>
      </c>
      <c r="I111" s="174">
        <v>0</v>
      </c>
      <c r="J111" s="174">
        <v>377.21</v>
      </c>
      <c r="K111" s="174">
        <v>-377.21</v>
      </c>
    </row>
    <row r="112" spans="1:11">
      <c r="A112" s="173">
        <v>40100000</v>
      </c>
      <c r="B112" s="173" t="s">
        <v>380</v>
      </c>
      <c r="C112" s="173" t="s">
        <v>324</v>
      </c>
      <c r="D112" s="175">
        <v>44958</v>
      </c>
      <c r="E112" s="173">
        <v>703</v>
      </c>
      <c r="F112" s="173" t="s">
        <v>394</v>
      </c>
      <c r="G112" s="173" t="s">
        <v>1254</v>
      </c>
      <c r="H112" s="173" t="s">
        <v>1261</v>
      </c>
      <c r="I112" s="174">
        <v>0</v>
      </c>
      <c r="J112" s="174">
        <v>372.47</v>
      </c>
      <c r="K112" s="174">
        <v>-372.47</v>
      </c>
    </row>
    <row r="113" spans="1:11">
      <c r="A113" s="173">
        <v>40100000</v>
      </c>
      <c r="B113" s="173" t="s">
        <v>380</v>
      </c>
      <c r="C113" s="173" t="s">
        <v>324</v>
      </c>
      <c r="D113" s="175">
        <v>44958</v>
      </c>
      <c r="E113" s="173">
        <v>704</v>
      </c>
      <c r="F113" s="173" t="s">
        <v>394</v>
      </c>
      <c r="G113" s="173" t="s">
        <v>1255</v>
      </c>
      <c r="H113" s="173" t="s">
        <v>1261</v>
      </c>
      <c r="I113" s="174">
        <v>0</v>
      </c>
      <c r="J113" s="174">
        <v>169.19</v>
      </c>
      <c r="K113" s="174">
        <v>-169.19</v>
      </c>
    </row>
    <row r="114" spans="1:11">
      <c r="A114" s="173">
        <v>40100000</v>
      </c>
      <c r="B114" s="173" t="s">
        <v>380</v>
      </c>
      <c r="C114" s="173" t="s">
        <v>324</v>
      </c>
      <c r="D114" s="175">
        <v>44958</v>
      </c>
      <c r="E114" s="173">
        <v>705</v>
      </c>
      <c r="F114" s="173" t="s">
        <v>394</v>
      </c>
      <c r="G114" s="173" t="s">
        <v>1256</v>
      </c>
      <c r="H114" s="173" t="s">
        <v>1261</v>
      </c>
      <c r="I114" s="174">
        <v>0</v>
      </c>
      <c r="J114" s="174">
        <v>289.64999999999998</v>
      </c>
      <c r="K114" s="174">
        <v>-289.64999999999998</v>
      </c>
    </row>
    <row r="115" spans="1:11">
      <c r="A115" s="173">
        <v>40100000</v>
      </c>
      <c r="B115" s="173" t="s">
        <v>380</v>
      </c>
      <c r="C115" s="173" t="s">
        <v>324</v>
      </c>
      <c r="D115" s="175">
        <v>44958</v>
      </c>
      <c r="E115" s="173">
        <v>706</v>
      </c>
      <c r="F115" s="173" t="s">
        <v>394</v>
      </c>
      <c r="G115" s="173" t="s">
        <v>1257</v>
      </c>
      <c r="H115" s="173" t="s">
        <v>1261</v>
      </c>
      <c r="I115" s="174">
        <v>0</v>
      </c>
      <c r="J115" s="174">
        <v>338.06</v>
      </c>
      <c r="K115" s="174">
        <v>-338.06</v>
      </c>
    </row>
    <row r="116" spans="1:11">
      <c r="A116" s="173">
        <v>40100000</v>
      </c>
      <c r="B116" s="173" t="s">
        <v>380</v>
      </c>
      <c r="C116" s="173" t="s">
        <v>324</v>
      </c>
      <c r="D116" s="175">
        <v>44958</v>
      </c>
      <c r="E116" s="173">
        <v>708</v>
      </c>
      <c r="F116" s="173" t="s">
        <v>394</v>
      </c>
      <c r="G116" s="173" t="s">
        <v>1258</v>
      </c>
      <c r="H116" s="173" t="s">
        <v>1261</v>
      </c>
      <c r="I116" s="174">
        <v>0</v>
      </c>
      <c r="J116" s="174">
        <v>415.81</v>
      </c>
      <c r="K116" s="174">
        <v>-415.81</v>
      </c>
    </row>
    <row r="117" spans="1:11">
      <c r="A117" s="173">
        <v>40100000</v>
      </c>
      <c r="B117" s="173" t="s">
        <v>361</v>
      </c>
      <c r="C117" s="173" t="s">
        <v>324</v>
      </c>
      <c r="D117" s="175">
        <v>44959</v>
      </c>
      <c r="E117" s="173">
        <v>632</v>
      </c>
      <c r="F117" s="173" t="s">
        <v>392</v>
      </c>
      <c r="G117" s="173" t="s">
        <v>1260</v>
      </c>
      <c r="H117" s="173" t="s">
        <v>1261</v>
      </c>
      <c r="I117" s="174">
        <v>0</v>
      </c>
      <c r="J117" s="174">
        <v>3200</v>
      </c>
      <c r="K117" s="174">
        <v>-3200</v>
      </c>
    </row>
    <row r="118" spans="1:11">
      <c r="A118" s="173">
        <v>40100000</v>
      </c>
      <c r="B118" s="173" t="s">
        <v>369</v>
      </c>
      <c r="C118" s="173" t="s">
        <v>324</v>
      </c>
      <c r="D118" s="175">
        <v>44959</v>
      </c>
      <c r="E118" s="173">
        <v>667</v>
      </c>
      <c r="F118" s="173" t="s">
        <v>533</v>
      </c>
      <c r="G118" s="173" t="s">
        <v>1262</v>
      </c>
      <c r="H118" s="173" t="s">
        <v>1223</v>
      </c>
      <c r="I118" s="174">
        <v>0</v>
      </c>
      <c r="J118" s="174">
        <v>260</v>
      </c>
      <c r="K118" s="174">
        <v>-260</v>
      </c>
    </row>
    <row r="119" spans="1:11">
      <c r="A119" s="173">
        <v>40100000</v>
      </c>
      <c r="B119" s="173" t="s">
        <v>380</v>
      </c>
      <c r="C119" s="173" t="s">
        <v>324</v>
      </c>
      <c r="D119" s="175">
        <v>44959</v>
      </c>
      <c r="E119" s="173">
        <v>694</v>
      </c>
      <c r="F119" s="173" t="s">
        <v>394</v>
      </c>
      <c r="G119" s="173" t="s">
        <v>1263</v>
      </c>
      <c r="H119" s="173" t="s">
        <v>1261</v>
      </c>
      <c r="I119" s="174">
        <v>0</v>
      </c>
      <c r="J119" s="174">
        <v>242.84</v>
      </c>
      <c r="K119" s="174">
        <v>-242.84</v>
      </c>
    </row>
    <row r="120" spans="1:11">
      <c r="A120" s="173">
        <v>40100000</v>
      </c>
      <c r="B120" s="173" t="s">
        <v>1091</v>
      </c>
      <c r="C120" s="173" t="s">
        <v>324</v>
      </c>
      <c r="D120" s="175">
        <v>44963</v>
      </c>
      <c r="E120" s="173">
        <v>677</v>
      </c>
      <c r="F120" s="173" t="s">
        <v>496</v>
      </c>
      <c r="G120" s="173" t="s">
        <v>1264</v>
      </c>
      <c r="H120" s="173" t="s">
        <v>1231</v>
      </c>
      <c r="I120" s="174">
        <v>0</v>
      </c>
      <c r="J120" s="174">
        <v>234</v>
      </c>
      <c r="K120" s="174">
        <v>-234</v>
      </c>
    </row>
    <row r="121" spans="1:11">
      <c r="A121" s="173">
        <v>40100000</v>
      </c>
      <c r="B121" s="173" t="s">
        <v>1177</v>
      </c>
      <c r="C121" s="173" t="s">
        <v>324</v>
      </c>
      <c r="D121" s="175">
        <v>44964</v>
      </c>
      <c r="E121" s="173">
        <v>643</v>
      </c>
      <c r="F121" s="173" t="s">
        <v>1175</v>
      </c>
      <c r="G121" s="173" t="s">
        <v>1265</v>
      </c>
      <c r="H121" s="173" t="s">
        <v>89</v>
      </c>
      <c r="I121" s="174">
        <v>0</v>
      </c>
      <c r="J121" s="174">
        <v>10300</v>
      </c>
      <c r="K121" s="174">
        <v>-10300</v>
      </c>
    </row>
    <row r="122" spans="1:11">
      <c r="A122" s="173">
        <v>40100000</v>
      </c>
      <c r="B122" s="173" t="s">
        <v>350</v>
      </c>
      <c r="C122" s="173" t="s">
        <v>324</v>
      </c>
      <c r="D122" s="175">
        <v>44964</v>
      </c>
      <c r="E122" s="173">
        <v>674</v>
      </c>
      <c r="F122" s="173" t="s">
        <v>97</v>
      </c>
      <c r="G122" s="173" t="s">
        <v>1266</v>
      </c>
      <c r="H122" s="173" t="s">
        <v>1121</v>
      </c>
      <c r="I122" s="174">
        <v>0</v>
      </c>
      <c r="J122" s="174">
        <v>57.6</v>
      </c>
      <c r="K122" s="174">
        <v>-57.6</v>
      </c>
    </row>
    <row r="123" spans="1:11">
      <c r="A123" s="173">
        <v>40100000</v>
      </c>
      <c r="B123" s="173" t="s">
        <v>380</v>
      </c>
      <c r="C123" s="173" t="s">
        <v>324</v>
      </c>
      <c r="D123" s="175">
        <v>44966</v>
      </c>
      <c r="E123" s="173">
        <v>710</v>
      </c>
      <c r="F123" s="173" t="s">
        <v>394</v>
      </c>
      <c r="G123" s="173" t="s">
        <v>1267</v>
      </c>
      <c r="H123" s="173" t="s">
        <v>1261</v>
      </c>
      <c r="I123" s="174">
        <v>0</v>
      </c>
      <c r="J123" s="174">
        <v>240.28</v>
      </c>
      <c r="K123" s="174">
        <v>-240.28</v>
      </c>
    </row>
    <row r="124" spans="1:11">
      <c r="A124" s="173">
        <v>40100000</v>
      </c>
      <c r="B124" s="173" t="s">
        <v>399</v>
      </c>
      <c r="C124" s="173" t="s">
        <v>324</v>
      </c>
      <c r="D124" s="175">
        <v>44967</v>
      </c>
      <c r="E124" s="173">
        <v>626</v>
      </c>
      <c r="F124" s="173" t="s">
        <v>978</v>
      </c>
      <c r="G124" s="173" t="s">
        <v>1269</v>
      </c>
      <c r="H124" s="173" t="s">
        <v>1083</v>
      </c>
      <c r="I124" s="174">
        <v>0</v>
      </c>
      <c r="J124" s="174">
        <v>5185.78</v>
      </c>
      <c r="K124" s="174">
        <v>-5185.78</v>
      </c>
    </row>
    <row r="125" spans="1:11">
      <c r="A125" s="173">
        <v>40100000</v>
      </c>
      <c r="B125" s="173" t="s">
        <v>388</v>
      </c>
      <c r="C125" s="173" t="s">
        <v>324</v>
      </c>
      <c r="D125" s="175">
        <v>44967</v>
      </c>
      <c r="E125" s="173">
        <v>627</v>
      </c>
      <c r="F125" s="173" t="s">
        <v>1270</v>
      </c>
      <c r="G125" s="173" t="s">
        <v>1271</v>
      </c>
      <c r="H125" s="173" t="s">
        <v>1272</v>
      </c>
      <c r="I125" s="174">
        <v>0</v>
      </c>
      <c r="J125" s="174">
        <v>581.04</v>
      </c>
      <c r="K125" s="174">
        <v>-581.04</v>
      </c>
    </row>
    <row r="126" spans="1:11">
      <c r="A126" s="173">
        <v>40100000</v>
      </c>
      <c r="B126" s="173" t="s">
        <v>1140</v>
      </c>
      <c r="C126" s="173" t="s">
        <v>324</v>
      </c>
      <c r="D126" s="175">
        <v>44967</v>
      </c>
      <c r="E126" s="173">
        <v>657</v>
      </c>
      <c r="F126" s="173" t="s">
        <v>970</v>
      </c>
      <c r="G126" s="173" t="s">
        <v>1274</v>
      </c>
      <c r="H126" s="173" t="s">
        <v>1231</v>
      </c>
      <c r="I126" s="174">
        <v>0</v>
      </c>
      <c r="J126" s="174">
        <v>27.9</v>
      </c>
      <c r="K126" s="174">
        <v>-27.9</v>
      </c>
    </row>
    <row r="127" spans="1:11">
      <c r="A127" s="173">
        <v>40100000</v>
      </c>
      <c r="B127" s="173" t="s">
        <v>1140</v>
      </c>
      <c r="C127" s="173" t="s">
        <v>324</v>
      </c>
      <c r="D127" s="175">
        <v>44967</v>
      </c>
      <c r="E127" s="173">
        <v>659</v>
      </c>
      <c r="F127" s="173" t="s">
        <v>972</v>
      </c>
      <c r="G127" s="173" t="s">
        <v>1275</v>
      </c>
      <c r="H127" s="173" t="s">
        <v>1231</v>
      </c>
      <c r="I127" s="174">
        <v>0</v>
      </c>
      <c r="J127" s="174">
        <v>71.56</v>
      </c>
      <c r="K127" s="174">
        <v>-71.56</v>
      </c>
    </row>
    <row r="128" spans="1:11">
      <c r="A128" s="173">
        <v>40100000</v>
      </c>
      <c r="B128" s="173" t="s">
        <v>1140</v>
      </c>
      <c r="C128" s="173" t="s">
        <v>324</v>
      </c>
      <c r="D128" s="175">
        <v>44967</v>
      </c>
      <c r="E128" s="173">
        <v>660</v>
      </c>
      <c r="F128" s="173" t="s">
        <v>972</v>
      </c>
      <c r="G128" s="173" t="s">
        <v>1276</v>
      </c>
      <c r="H128" s="173" t="s">
        <v>1231</v>
      </c>
      <c r="I128" s="174">
        <v>0</v>
      </c>
      <c r="J128" s="174">
        <v>23.1</v>
      </c>
      <c r="K128" s="174">
        <v>-23.1</v>
      </c>
    </row>
    <row r="129" spans="1:11">
      <c r="A129" s="173">
        <v>40100000</v>
      </c>
      <c r="B129" s="173" t="s">
        <v>1140</v>
      </c>
      <c r="C129" s="173" t="s">
        <v>324</v>
      </c>
      <c r="D129" s="175">
        <v>44967</v>
      </c>
      <c r="E129" s="173">
        <v>663</v>
      </c>
      <c r="F129" s="173" t="s">
        <v>972</v>
      </c>
      <c r="G129" s="173" t="s">
        <v>1275</v>
      </c>
      <c r="H129" s="173" t="s">
        <v>1113</v>
      </c>
      <c r="I129" s="174">
        <v>0</v>
      </c>
      <c r="J129" s="174">
        <v>53.47</v>
      </c>
      <c r="K129" s="174">
        <v>-53.47</v>
      </c>
    </row>
    <row r="130" spans="1:11">
      <c r="A130" s="173">
        <v>40100000</v>
      </c>
      <c r="B130" s="173" t="s">
        <v>1140</v>
      </c>
      <c r="C130" s="173" t="s">
        <v>324</v>
      </c>
      <c r="D130" s="175">
        <v>44967</v>
      </c>
      <c r="E130" s="173">
        <v>664</v>
      </c>
      <c r="F130" s="173" t="s">
        <v>970</v>
      </c>
      <c r="G130" s="173" t="s">
        <v>1277</v>
      </c>
      <c r="H130" s="173" t="s">
        <v>1113</v>
      </c>
      <c r="I130" s="174">
        <v>0</v>
      </c>
      <c r="J130" s="174">
        <v>35.75</v>
      </c>
      <c r="K130" s="174">
        <v>-35.75</v>
      </c>
    </row>
    <row r="131" spans="1:11">
      <c r="A131" s="173">
        <v>40100000</v>
      </c>
      <c r="B131" s="173" t="s">
        <v>1091</v>
      </c>
      <c r="C131" s="173" t="s">
        <v>324</v>
      </c>
      <c r="D131" s="175">
        <v>44970</v>
      </c>
      <c r="E131" s="173">
        <v>675</v>
      </c>
      <c r="F131" s="173" t="s">
        <v>496</v>
      </c>
      <c r="G131" s="173" t="s">
        <v>1278</v>
      </c>
      <c r="H131" s="173" t="s">
        <v>1231</v>
      </c>
      <c r="I131" s="174">
        <v>0</v>
      </c>
      <c r="J131" s="174">
        <v>84</v>
      </c>
      <c r="K131" s="174">
        <v>-84</v>
      </c>
    </row>
    <row r="132" spans="1:11">
      <c r="A132" s="173">
        <v>40100000</v>
      </c>
      <c r="B132" s="173" t="s">
        <v>1162</v>
      </c>
      <c r="C132" s="173" t="s">
        <v>324</v>
      </c>
      <c r="D132" s="175">
        <v>44971</v>
      </c>
      <c r="E132" s="173">
        <v>629</v>
      </c>
      <c r="F132" s="173" t="s">
        <v>1279</v>
      </c>
      <c r="G132" s="173" t="s">
        <v>1280</v>
      </c>
      <c r="H132" s="173" t="s">
        <v>362</v>
      </c>
      <c r="I132" s="174">
        <v>0</v>
      </c>
      <c r="J132" s="174">
        <v>360</v>
      </c>
      <c r="K132" s="174">
        <v>-360</v>
      </c>
    </row>
    <row r="133" spans="1:11">
      <c r="A133" s="173">
        <v>40100000</v>
      </c>
      <c r="B133" s="173" t="s">
        <v>380</v>
      </c>
      <c r="C133" s="173" t="s">
        <v>324</v>
      </c>
      <c r="D133" s="175">
        <v>44973</v>
      </c>
      <c r="E133" s="173">
        <v>709</v>
      </c>
      <c r="F133" s="173" t="s">
        <v>394</v>
      </c>
      <c r="G133" s="173" t="s">
        <v>1281</v>
      </c>
      <c r="H133" s="173" t="s">
        <v>1261</v>
      </c>
      <c r="I133" s="174">
        <v>0</v>
      </c>
      <c r="J133" s="174">
        <v>136.07</v>
      </c>
      <c r="K133" s="174">
        <v>-136.07</v>
      </c>
    </row>
    <row r="134" spans="1:11">
      <c r="A134" s="173">
        <v>40100000</v>
      </c>
      <c r="B134" s="173" t="s">
        <v>376</v>
      </c>
      <c r="C134" s="173" t="s">
        <v>324</v>
      </c>
      <c r="D134" s="175">
        <v>44977</v>
      </c>
      <c r="E134" s="173">
        <v>628</v>
      </c>
      <c r="F134" s="173" t="s">
        <v>719</v>
      </c>
      <c r="G134" s="173" t="s">
        <v>1282</v>
      </c>
      <c r="H134" s="173" t="s">
        <v>1141</v>
      </c>
      <c r="I134" s="174">
        <v>0</v>
      </c>
      <c r="J134" s="174">
        <v>1415.39</v>
      </c>
      <c r="K134" s="174">
        <v>-1415.39</v>
      </c>
    </row>
    <row r="135" spans="1:11">
      <c r="A135" s="173">
        <v>40100000</v>
      </c>
      <c r="B135" s="173" t="s">
        <v>380</v>
      </c>
      <c r="C135" s="173" t="s">
        <v>324</v>
      </c>
      <c r="D135" s="175">
        <v>44980</v>
      </c>
      <c r="E135" s="173">
        <v>707</v>
      </c>
      <c r="F135" s="173" t="s">
        <v>394</v>
      </c>
      <c r="G135" s="173" t="s">
        <v>1283</v>
      </c>
      <c r="H135" s="173" t="s">
        <v>1261</v>
      </c>
      <c r="I135" s="174">
        <v>0</v>
      </c>
      <c r="J135" s="174">
        <v>57.08</v>
      </c>
      <c r="K135" s="174">
        <v>-57.08</v>
      </c>
    </row>
    <row r="136" spans="1:11">
      <c r="A136" s="173">
        <v>40100000</v>
      </c>
      <c r="B136" s="173" t="s">
        <v>1204</v>
      </c>
      <c r="C136" s="173" t="s">
        <v>324</v>
      </c>
      <c r="D136" s="175">
        <v>44985</v>
      </c>
      <c r="E136" s="173">
        <v>644</v>
      </c>
      <c r="F136" s="173" t="s">
        <v>1284</v>
      </c>
      <c r="G136" s="173" t="s">
        <v>1285</v>
      </c>
      <c r="H136" s="173" t="s">
        <v>351</v>
      </c>
      <c r="I136" s="174">
        <v>0</v>
      </c>
      <c r="J136" s="174">
        <v>3200</v>
      </c>
      <c r="K136" s="174">
        <v>-3200</v>
      </c>
    </row>
    <row r="137" spans="1:11">
      <c r="A137" s="173">
        <v>40100000</v>
      </c>
      <c r="B137" s="173" t="s">
        <v>350</v>
      </c>
      <c r="C137" s="173" t="s">
        <v>324</v>
      </c>
      <c r="D137" s="175">
        <v>44985</v>
      </c>
      <c r="E137" s="173">
        <v>682</v>
      </c>
      <c r="F137" s="173" t="s">
        <v>97</v>
      </c>
      <c r="G137" s="173" t="s">
        <v>1286</v>
      </c>
      <c r="H137" s="173" t="s">
        <v>1136</v>
      </c>
      <c r="I137" s="174">
        <v>0</v>
      </c>
      <c r="J137" s="174">
        <v>3168.72</v>
      </c>
      <c r="K137" s="174">
        <v>-3168.72</v>
      </c>
    </row>
    <row r="138" spans="1:11">
      <c r="A138" s="173">
        <v>40100000</v>
      </c>
      <c r="B138" s="173" t="s">
        <v>350</v>
      </c>
      <c r="C138" s="173" t="s">
        <v>324</v>
      </c>
      <c r="D138" s="175">
        <v>44985</v>
      </c>
      <c r="E138" s="173">
        <v>683</v>
      </c>
      <c r="F138" s="173" t="s">
        <v>97</v>
      </c>
      <c r="G138" s="173" t="s">
        <v>1287</v>
      </c>
      <c r="H138" s="173" t="s">
        <v>1136</v>
      </c>
      <c r="I138" s="174">
        <v>0</v>
      </c>
      <c r="J138" s="174">
        <v>236.86</v>
      </c>
      <c r="K138" s="174">
        <v>-236.86</v>
      </c>
    </row>
    <row r="139" spans="1:11">
      <c r="A139" s="173">
        <v>40100000</v>
      </c>
      <c r="B139" s="173" t="s">
        <v>388</v>
      </c>
      <c r="C139" s="173" t="s">
        <v>324</v>
      </c>
      <c r="D139" s="175">
        <v>44985</v>
      </c>
      <c r="E139" s="173">
        <v>689</v>
      </c>
      <c r="F139" s="173" t="s">
        <v>979</v>
      </c>
      <c r="G139" s="173" t="s">
        <v>1288</v>
      </c>
      <c r="H139" s="173" t="s">
        <v>1630</v>
      </c>
      <c r="I139" s="174">
        <v>0</v>
      </c>
      <c r="J139" s="174">
        <v>1437.6</v>
      </c>
      <c r="K139" s="174">
        <v>-1437.6</v>
      </c>
    </row>
    <row r="140" spans="1:11">
      <c r="A140" s="173">
        <v>40100000</v>
      </c>
      <c r="B140" s="173" t="s">
        <v>378</v>
      </c>
      <c r="C140" s="173" t="s">
        <v>324</v>
      </c>
      <c r="D140" s="175">
        <v>44985</v>
      </c>
      <c r="E140" s="173">
        <v>711</v>
      </c>
      <c r="F140" s="173" t="s">
        <v>397</v>
      </c>
      <c r="G140" s="173" t="s">
        <v>1289</v>
      </c>
      <c r="H140" s="173" t="s">
        <v>1261</v>
      </c>
      <c r="I140" s="174">
        <v>0</v>
      </c>
      <c r="J140" s="174">
        <v>9120</v>
      </c>
      <c r="K140" s="174">
        <v>-9120</v>
      </c>
    </row>
    <row r="141" spans="1:11">
      <c r="A141" s="173">
        <v>40100000</v>
      </c>
      <c r="B141" s="173" t="s">
        <v>388</v>
      </c>
      <c r="C141" s="173" t="s">
        <v>324</v>
      </c>
      <c r="D141" s="175">
        <v>44986</v>
      </c>
      <c r="E141" s="173">
        <v>688</v>
      </c>
      <c r="F141" s="173" t="s">
        <v>979</v>
      </c>
      <c r="G141" s="173" t="s">
        <v>1631</v>
      </c>
      <c r="H141" s="173" t="s">
        <v>1632</v>
      </c>
      <c r="I141" s="174">
        <v>0</v>
      </c>
      <c r="J141" s="174">
        <v>7457.96</v>
      </c>
      <c r="K141" s="174">
        <v>-7457.96</v>
      </c>
    </row>
    <row r="142" spans="1:11">
      <c r="A142" s="173">
        <v>40100000</v>
      </c>
      <c r="B142" s="173" t="s">
        <v>377</v>
      </c>
      <c r="C142" s="173" t="s">
        <v>324</v>
      </c>
      <c r="D142" s="175">
        <v>44986</v>
      </c>
      <c r="E142" s="173">
        <v>713</v>
      </c>
      <c r="F142" s="173" t="s">
        <v>1105</v>
      </c>
      <c r="G142" s="173" t="s">
        <v>1633</v>
      </c>
      <c r="H142" s="173" t="s">
        <v>1141</v>
      </c>
      <c r="I142" s="174">
        <v>0</v>
      </c>
      <c r="J142" s="174">
        <v>61.27</v>
      </c>
      <c r="K142" s="174">
        <v>-61.27</v>
      </c>
    </row>
    <row r="143" spans="1:11">
      <c r="A143" s="173">
        <v>40100000</v>
      </c>
      <c r="B143" s="173" t="s">
        <v>377</v>
      </c>
      <c r="C143" s="173" t="s">
        <v>324</v>
      </c>
      <c r="D143" s="175">
        <v>44986</v>
      </c>
      <c r="E143" s="173">
        <v>714</v>
      </c>
      <c r="F143" s="173" t="s">
        <v>1634</v>
      </c>
      <c r="G143" s="173" t="s">
        <v>1635</v>
      </c>
      <c r="H143" s="173" t="s">
        <v>1141</v>
      </c>
      <c r="I143" s="174">
        <v>0</v>
      </c>
      <c r="J143" s="174">
        <v>960.85</v>
      </c>
      <c r="K143" s="174">
        <v>-960.85</v>
      </c>
    </row>
    <row r="144" spans="1:11">
      <c r="A144" s="173">
        <v>40100000</v>
      </c>
      <c r="B144" s="173" t="s">
        <v>1636</v>
      </c>
      <c r="C144" s="173" t="s">
        <v>324</v>
      </c>
      <c r="D144" s="175">
        <v>44986</v>
      </c>
      <c r="E144" s="173">
        <v>715</v>
      </c>
      <c r="F144" s="173" t="s">
        <v>1637</v>
      </c>
      <c r="G144" s="173" t="s">
        <v>1638</v>
      </c>
      <c r="H144" s="173" t="s">
        <v>312</v>
      </c>
      <c r="I144" s="174">
        <v>0</v>
      </c>
      <c r="J144" s="174">
        <v>90</v>
      </c>
      <c r="K144" s="174">
        <v>-90</v>
      </c>
    </row>
    <row r="145" spans="1:11">
      <c r="A145" s="173">
        <v>40100000</v>
      </c>
      <c r="B145" s="173" t="s">
        <v>352</v>
      </c>
      <c r="C145" s="173" t="s">
        <v>324</v>
      </c>
      <c r="D145" s="175">
        <v>44986</v>
      </c>
      <c r="E145" s="173">
        <v>720</v>
      </c>
      <c r="F145" s="173" t="s">
        <v>505</v>
      </c>
      <c r="G145" s="173" t="s">
        <v>1639</v>
      </c>
      <c r="H145" s="173" t="s">
        <v>1359</v>
      </c>
      <c r="I145" s="174">
        <v>0</v>
      </c>
      <c r="J145" s="174">
        <v>137.41999999999999</v>
      </c>
      <c r="K145" s="174">
        <v>-137.41999999999999</v>
      </c>
    </row>
    <row r="146" spans="1:11">
      <c r="A146" s="173">
        <v>40100000</v>
      </c>
      <c r="B146" s="173" t="s">
        <v>376</v>
      </c>
      <c r="C146" s="173" t="s">
        <v>324</v>
      </c>
      <c r="D146" s="175">
        <v>44986</v>
      </c>
      <c r="E146" s="173">
        <v>723</v>
      </c>
      <c r="F146" s="173" t="s">
        <v>719</v>
      </c>
      <c r="G146" s="173" t="s">
        <v>1640</v>
      </c>
      <c r="H146" s="173" t="s">
        <v>1261</v>
      </c>
      <c r="I146" s="174">
        <v>0</v>
      </c>
      <c r="J146" s="174">
        <v>1335.28</v>
      </c>
      <c r="K146" s="174">
        <v>-1335.28</v>
      </c>
    </row>
    <row r="147" spans="1:11">
      <c r="A147" s="173">
        <v>40100000</v>
      </c>
      <c r="B147" s="173" t="s">
        <v>1641</v>
      </c>
      <c r="C147" s="173" t="s">
        <v>324</v>
      </c>
      <c r="D147" s="175">
        <v>44986</v>
      </c>
      <c r="E147" s="173">
        <v>724</v>
      </c>
      <c r="F147" s="173" t="s">
        <v>1642</v>
      </c>
      <c r="G147" s="173" t="s">
        <v>1643</v>
      </c>
      <c r="H147" s="173" t="s">
        <v>312</v>
      </c>
      <c r="I147" s="174">
        <v>0</v>
      </c>
      <c r="J147" s="174">
        <v>120</v>
      </c>
      <c r="K147" s="174">
        <v>-120</v>
      </c>
    </row>
    <row r="148" spans="1:11">
      <c r="A148" s="173">
        <v>40100000</v>
      </c>
      <c r="B148" s="173" t="s">
        <v>378</v>
      </c>
      <c r="C148" s="173" t="s">
        <v>324</v>
      </c>
      <c r="D148" s="175">
        <v>44986</v>
      </c>
      <c r="E148" s="173">
        <v>726</v>
      </c>
      <c r="F148" s="173" t="s">
        <v>397</v>
      </c>
      <c r="G148" s="173" t="s">
        <v>1644</v>
      </c>
      <c r="H148" s="173" t="s">
        <v>1261</v>
      </c>
      <c r="I148" s="174">
        <v>7752</v>
      </c>
      <c r="J148" s="174">
        <v>0</v>
      </c>
      <c r="K148" s="174">
        <v>7752</v>
      </c>
    </row>
    <row r="149" spans="1:11">
      <c r="A149" s="173">
        <v>40100000</v>
      </c>
      <c r="B149" s="173" t="s">
        <v>391</v>
      </c>
      <c r="C149" s="173" t="s">
        <v>324</v>
      </c>
      <c r="D149" s="175">
        <v>44986</v>
      </c>
      <c r="E149" s="173">
        <v>728</v>
      </c>
      <c r="F149" s="173" t="s">
        <v>542</v>
      </c>
      <c r="G149" s="173" t="s">
        <v>1645</v>
      </c>
      <c r="H149" s="173" t="s">
        <v>89</v>
      </c>
      <c r="I149" s="174">
        <v>0</v>
      </c>
      <c r="J149" s="174">
        <v>4158</v>
      </c>
      <c r="K149" s="174">
        <v>-4158</v>
      </c>
    </row>
    <row r="150" spans="1:11">
      <c r="A150" s="173">
        <v>40100000</v>
      </c>
      <c r="B150" s="173" t="s">
        <v>391</v>
      </c>
      <c r="C150" s="173" t="s">
        <v>324</v>
      </c>
      <c r="D150" s="175">
        <v>44986</v>
      </c>
      <c r="E150" s="173">
        <v>729</v>
      </c>
      <c r="F150" s="173" t="s">
        <v>542</v>
      </c>
      <c r="G150" s="173" t="s">
        <v>1646</v>
      </c>
      <c r="H150" s="173" t="s">
        <v>89</v>
      </c>
      <c r="I150" s="174">
        <v>0</v>
      </c>
      <c r="J150" s="174">
        <v>2268</v>
      </c>
      <c r="K150" s="174">
        <v>-2268</v>
      </c>
    </row>
    <row r="151" spans="1:11">
      <c r="A151" s="173">
        <v>40100000</v>
      </c>
      <c r="B151" s="173" t="s">
        <v>367</v>
      </c>
      <c r="C151" s="173" t="s">
        <v>324</v>
      </c>
      <c r="D151" s="175">
        <v>44986</v>
      </c>
      <c r="E151" s="173">
        <v>731</v>
      </c>
      <c r="F151" s="173" t="s">
        <v>1839</v>
      </c>
      <c r="G151" s="173" t="s">
        <v>1648</v>
      </c>
      <c r="H151" s="173" t="s">
        <v>1261</v>
      </c>
      <c r="I151" s="174">
        <v>0</v>
      </c>
      <c r="J151" s="174">
        <v>4160.9799999999996</v>
      </c>
      <c r="K151" s="174">
        <v>-4160.9799999999996</v>
      </c>
    </row>
    <row r="152" spans="1:11">
      <c r="A152" s="173">
        <v>40100000</v>
      </c>
      <c r="B152" s="173" t="s">
        <v>367</v>
      </c>
      <c r="C152" s="173" t="s">
        <v>324</v>
      </c>
      <c r="D152" s="175">
        <v>44986</v>
      </c>
      <c r="E152" s="173">
        <v>732</v>
      </c>
      <c r="F152" s="173" t="s">
        <v>1647</v>
      </c>
      <c r="G152" s="173" t="s">
        <v>1649</v>
      </c>
      <c r="H152" s="173" t="s">
        <v>1141</v>
      </c>
      <c r="I152" s="174">
        <v>0</v>
      </c>
      <c r="J152" s="174">
        <v>4160.9799999999996</v>
      </c>
      <c r="K152" s="174">
        <v>-4160.9799999999996</v>
      </c>
    </row>
    <row r="153" spans="1:11">
      <c r="A153" s="173">
        <v>40100000</v>
      </c>
      <c r="B153" s="173" t="s">
        <v>1095</v>
      </c>
      <c r="C153" s="173" t="s">
        <v>324</v>
      </c>
      <c r="D153" s="175">
        <v>44986</v>
      </c>
      <c r="E153" s="173">
        <v>733</v>
      </c>
      <c r="F153" s="173" t="s">
        <v>1010</v>
      </c>
      <c r="G153" s="173" t="s">
        <v>1650</v>
      </c>
      <c r="H153" s="173" t="s">
        <v>1359</v>
      </c>
      <c r="I153" s="174">
        <v>0</v>
      </c>
      <c r="J153" s="174">
        <v>6720</v>
      </c>
      <c r="K153" s="174">
        <v>-6720</v>
      </c>
    </row>
    <row r="154" spans="1:11">
      <c r="A154" s="173">
        <v>40100000</v>
      </c>
      <c r="B154" s="173" t="s">
        <v>354</v>
      </c>
      <c r="C154" s="173" t="s">
        <v>324</v>
      </c>
      <c r="D154" s="175">
        <v>44986</v>
      </c>
      <c r="E154" s="173">
        <v>734</v>
      </c>
      <c r="F154" s="173" t="s">
        <v>163</v>
      </c>
      <c r="G154" s="173" t="s">
        <v>1651</v>
      </c>
      <c r="H154" s="173" t="s">
        <v>1231</v>
      </c>
      <c r="I154" s="174">
        <v>0</v>
      </c>
      <c r="J154" s="174">
        <v>3952</v>
      </c>
      <c r="K154" s="174">
        <v>-3952</v>
      </c>
    </row>
    <row r="155" spans="1:11">
      <c r="A155" s="173">
        <v>40100000</v>
      </c>
      <c r="B155" s="173" t="s">
        <v>354</v>
      </c>
      <c r="C155" s="173" t="s">
        <v>324</v>
      </c>
      <c r="D155" s="175">
        <v>44986</v>
      </c>
      <c r="E155" s="173">
        <v>735</v>
      </c>
      <c r="F155" s="173" t="s">
        <v>163</v>
      </c>
      <c r="G155" s="173" t="s">
        <v>1652</v>
      </c>
      <c r="H155" s="173" t="s">
        <v>1231</v>
      </c>
      <c r="I155" s="174">
        <v>0</v>
      </c>
      <c r="J155" s="174">
        <v>6080</v>
      </c>
      <c r="K155" s="174">
        <v>-6080</v>
      </c>
    </row>
    <row r="156" spans="1:11">
      <c r="A156" s="173">
        <v>40100000</v>
      </c>
      <c r="B156" s="173" t="s">
        <v>354</v>
      </c>
      <c r="C156" s="173" t="s">
        <v>324</v>
      </c>
      <c r="D156" s="175">
        <v>44986</v>
      </c>
      <c r="E156" s="173">
        <v>736</v>
      </c>
      <c r="F156" s="173" t="s">
        <v>163</v>
      </c>
      <c r="G156" s="173" t="s">
        <v>1653</v>
      </c>
      <c r="H156" s="173" t="s">
        <v>1231</v>
      </c>
      <c r="I156" s="174">
        <v>0</v>
      </c>
      <c r="J156" s="174">
        <v>5890</v>
      </c>
      <c r="K156" s="174">
        <v>-5890</v>
      </c>
    </row>
    <row r="157" spans="1:11">
      <c r="A157" s="173">
        <v>40100000</v>
      </c>
      <c r="B157" s="173" t="s">
        <v>1130</v>
      </c>
      <c r="C157" s="173" t="s">
        <v>324</v>
      </c>
      <c r="D157" s="175">
        <v>44986</v>
      </c>
      <c r="E157" s="173">
        <v>737</v>
      </c>
      <c r="F157" s="173" t="s">
        <v>1718</v>
      </c>
      <c r="G157" s="173" t="s">
        <v>1654</v>
      </c>
      <c r="H157" s="173" t="s">
        <v>371</v>
      </c>
      <c r="I157" s="174">
        <v>0</v>
      </c>
      <c r="J157" s="174">
        <v>119732.48</v>
      </c>
      <c r="K157" s="174">
        <v>-119732.48</v>
      </c>
    </row>
    <row r="158" spans="1:11">
      <c r="A158" s="173">
        <v>40100000</v>
      </c>
      <c r="B158" s="173" t="s">
        <v>1140</v>
      </c>
      <c r="C158" s="173" t="s">
        <v>324</v>
      </c>
      <c r="D158" s="175">
        <v>44986</v>
      </c>
      <c r="E158" s="173">
        <v>738</v>
      </c>
      <c r="F158" s="173" t="s">
        <v>970</v>
      </c>
      <c r="G158" s="173" t="s">
        <v>1655</v>
      </c>
      <c r="H158" s="173" t="s">
        <v>1351</v>
      </c>
      <c r="I158" s="174">
        <v>0</v>
      </c>
      <c r="J158" s="174">
        <v>174.63</v>
      </c>
      <c r="K158" s="174">
        <v>-174.63</v>
      </c>
    </row>
    <row r="159" spans="1:11">
      <c r="A159" s="173">
        <v>40100000</v>
      </c>
      <c r="B159" s="173" t="s">
        <v>1149</v>
      </c>
      <c r="C159" s="173" t="s">
        <v>324</v>
      </c>
      <c r="D159" s="175">
        <v>44986</v>
      </c>
      <c r="E159" s="173">
        <v>744</v>
      </c>
      <c r="F159" s="173" t="s">
        <v>815</v>
      </c>
      <c r="G159" s="173" t="s">
        <v>1656</v>
      </c>
      <c r="H159" s="173" t="s">
        <v>1113</v>
      </c>
      <c r="I159" s="174">
        <v>0</v>
      </c>
      <c r="J159" s="174">
        <v>84</v>
      </c>
      <c r="K159" s="174">
        <v>-84</v>
      </c>
    </row>
    <row r="160" spans="1:11">
      <c r="A160" s="173">
        <v>40100000</v>
      </c>
      <c r="B160" s="173" t="s">
        <v>1149</v>
      </c>
      <c r="C160" s="173" t="s">
        <v>324</v>
      </c>
      <c r="D160" s="175">
        <v>44986</v>
      </c>
      <c r="E160" s="173">
        <v>745</v>
      </c>
      <c r="F160" s="173" t="s">
        <v>815</v>
      </c>
      <c r="G160" s="173" t="s">
        <v>1657</v>
      </c>
      <c r="H160" s="173" t="s">
        <v>1113</v>
      </c>
      <c r="I160" s="174">
        <v>0</v>
      </c>
      <c r="J160" s="174">
        <v>84</v>
      </c>
      <c r="K160" s="174">
        <v>-84</v>
      </c>
    </row>
    <row r="161" spans="1:11">
      <c r="A161" s="173">
        <v>40100000</v>
      </c>
      <c r="B161" s="173" t="s">
        <v>1149</v>
      </c>
      <c r="C161" s="173" t="s">
        <v>324</v>
      </c>
      <c r="D161" s="175">
        <v>44986</v>
      </c>
      <c r="E161" s="173">
        <v>746</v>
      </c>
      <c r="F161" s="173" t="s">
        <v>815</v>
      </c>
      <c r="G161" s="173" t="s">
        <v>1658</v>
      </c>
      <c r="H161" s="173" t="s">
        <v>1113</v>
      </c>
      <c r="I161" s="174">
        <v>0</v>
      </c>
      <c r="J161" s="174">
        <v>84</v>
      </c>
      <c r="K161" s="174">
        <v>-84</v>
      </c>
    </row>
    <row r="162" spans="1:11">
      <c r="A162" s="173">
        <v>40100000</v>
      </c>
      <c r="B162" s="173" t="s">
        <v>1149</v>
      </c>
      <c r="C162" s="173" t="s">
        <v>324</v>
      </c>
      <c r="D162" s="175">
        <v>44986</v>
      </c>
      <c r="E162" s="173">
        <v>747</v>
      </c>
      <c r="F162" s="173" t="s">
        <v>815</v>
      </c>
      <c r="G162" s="173" t="s">
        <v>1659</v>
      </c>
      <c r="H162" s="173" t="s">
        <v>1113</v>
      </c>
      <c r="I162" s="174">
        <v>0</v>
      </c>
      <c r="J162" s="174">
        <v>84</v>
      </c>
      <c r="K162" s="174">
        <v>-84</v>
      </c>
    </row>
    <row r="163" spans="1:11">
      <c r="A163" s="173">
        <v>40100000</v>
      </c>
      <c r="B163" s="173" t="s">
        <v>1149</v>
      </c>
      <c r="C163" s="173" t="s">
        <v>324</v>
      </c>
      <c r="D163" s="175">
        <v>44986</v>
      </c>
      <c r="E163" s="173">
        <v>748</v>
      </c>
      <c r="F163" s="173" t="s">
        <v>815</v>
      </c>
      <c r="G163" s="173" t="s">
        <v>1660</v>
      </c>
      <c r="H163" s="173" t="s">
        <v>1113</v>
      </c>
      <c r="I163" s="174">
        <v>0</v>
      </c>
      <c r="J163" s="174">
        <v>336</v>
      </c>
      <c r="K163" s="174">
        <v>-336</v>
      </c>
    </row>
    <row r="164" spans="1:11">
      <c r="A164" s="173">
        <v>40100000</v>
      </c>
      <c r="B164" s="173" t="s">
        <v>352</v>
      </c>
      <c r="C164" s="173" t="s">
        <v>324</v>
      </c>
      <c r="D164" s="175">
        <v>44986</v>
      </c>
      <c r="E164" s="173">
        <v>751</v>
      </c>
      <c r="F164" s="173" t="s">
        <v>505</v>
      </c>
      <c r="G164" s="173" t="s">
        <v>1661</v>
      </c>
      <c r="H164" s="173" t="s">
        <v>1087</v>
      </c>
      <c r="I164" s="174">
        <v>0</v>
      </c>
      <c r="J164" s="174">
        <v>111.72</v>
      </c>
      <c r="K164" s="174">
        <v>-111.72</v>
      </c>
    </row>
    <row r="165" spans="1:11">
      <c r="A165" s="173">
        <v>40100000</v>
      </c>
      <c r="B165" s="173" t="s">
        <v>350</v>
      </c>
      <c r="C165" s="173" t="s">
        <v>324</v>
      </c>
      <c r="D165" s="175">
        <v>44987</v>
      </c>
      <c r="E165" s="173">
        <v>712</v>
      </c>
      <c r="F165" s="173" t="s">
        <v>97</v>
      </c>
      <c r="G165" s="173" t="s">
        <v>1662</v>
      </c>
      <c r="H165" s="173" t="s">
        <v>1237</v>
      </c>
      <c r="I165" s="174">
        <v>0</v>
      </c>
      <c r="J165" s="174">
        <v>432</v>
      </c>
      <c r="K165" s="174">
        <v>-432</v>
      </c>
    </row>
    <row r="166" spans="1:11">
      <c r="A166" s="173">
        <v>40100000</v>
      </c>
      <c r="B166" s="173" t="s">
        <v>372</v>
      </c>
      <c r="C166" s="173" t="s">
        <v>324</v>
      </c>
      <c r="D166" s="175">
        <v>44991</v>
      </c>
      <c r="E166" s="173">
        <v>721</v>
      </c>
      <c r="F166" s="173" t="s">
        <v>126</v>
      </c>
      <c r="G166" s="173" t="s">
        <v>1663</v>
      </c>
      <c r="H166" s="173" t="s">
        <v>1226</v>
      </c>
      <c r="I166" s="174">
        <v>0</v>
      </c>
      <c r="J166" s="174">
        <v>316.27</v>
      </c>
      <c r="K166" s="174">
        <v>-316.27</v>
      </c>
    </row>
    <row r="167" spans="1:11">
      <c r="A167" s="173">
        <v>40100000</v>
      </c>
      <c r="B167" s="173" t="s">
        <v>361</v>
      </c>
      <c r="C167" s="173" t="s">
        <v>324</v>
      </c>
      <c r="D167" s="175">
        <v>44992</v>
      </c>
      <c r="E167" s="173">
        <v>717</v>
      </c>
      <c r="F167" s="173" t="s">
        <v>392</v>
      </c>
      <c r="G167" s="173" t="s">
        <v>1664</v>
      </c>
      <c r="H167" s="173" t="s">
        <v>1092</v>
      </c>
      <c r="I167" s="174">
        <v>0</v>
      </c>
      <c r="J167" s="174">
        <v>3200</v>
      </c>
      <c r="K167" s="174">
        <v>-3200</v>
      </c>
    </row>
    <row r="168" spans="1:11">
      <c r="A168" s="173">
        <v>40100000</v>
      </c>
      <c r="B168" s="173" t="s">
        <v>352</v>
      </c>
      <c r="C168" s="173" t="s">
        <v>324</v>
      </c>
      <c r="D168" s="175">
        <v>44992</v>
      </c>
      <c r="E168" s="173">
        <v>719</v>
      </c>
      <c r="F168" s="173" t="s">
        <v>505</v>
      </c>
      <c r="G168" s="173" t="s">
        <v>1665</v>
      </c>
      <c r="H168" s="173" t="s">
        <v>1096</v>
      </c>
      <c r="I168" s="174">
        <v>0</v>
      </c>
      <c r="J168" s="174">
        <v>212.52</v>
      </c>
      <c r="K168" s="174">
        <v>-212.52</v>
      </c>
    </row>
    <row r="169" spans="1:11">
      <c r="A169" s="173">
        <v>40100000</v>
      </c>
      <c r="B169" s="173" t="s">
        <v>398</v>
      </c>
      <c r="C169" s="173" t="s">
        <v>324</v>
      </c>
      <c r="D169" s="175">
        <v>44993</v>
      </c>
      <c r="E169" s="173">
        <v>727</v>
      </c>
      <c r="F169" s="173" t="s">
        <v>1666</v>
      </c>
      <c r="G169" s="173" t="s">
        <v>1667</v>
      </c>
      <c r="H169" s="173" t="s">
        <v>362</v>
      </c>
      <c r="I169" s="174">
        <v>0</v>
      </c>
      <c r="J169" s="174">
        <v>22032</v>
      </c>
      <c r="K169" s="174">
        <v>-22032</v>
      </c>
    </row>
    <row r="170" spans="1:11">
      <c r="A170" s="173">
        <v>40100000</v>
      </c>
      <c r="B170" s="173" t="s">
        <v>352</v>
      </c>
      <c r="C170" s="173" t="s">
        <v>324</v>
      </c>
      <c r="D170" s="175">
        <v>44994</v>
      </c>
      <c r="E170" s="173">
        <v>718</v>
      </c>
      <c r="F170" s="173" t="s">
        <v>505</v>
      </c>
      <c r="G170" s="173" t="s">
        <v>1668</v>
      </c>
      <c r="H170" s="173" t="s">
        <v>1117</v>
      </c>
      <c r="I170" s="174">
        <v>0</v>
      </c>
      <c r="J170" s="174">
        <v>152.62</v>
      </c>
      <c r="K170" s="174">
        <v>-152.62</v>
      </c>
    </row>
    <row r="171" spans="1:11">
      <c r="A171" s="173">
        <v>40100000</v>
      </c>
      <c r="B171" s="173" t="s">
        <v>1669</v>
      </c>
      <c r="C171" s="173" t="s">
        <v>324</v>
      </c>
      <c r="D171" s="175">
        <v>44998</v>
      </c>
      <c r="E171" s="173">
        <v>716</v>
      </c>
      <c r="F171" s="173" t="s">
        <v>656</v>
      </c>
      <c r="G171" s="173" t="s">
        <v>1670</v>
      </c>
      <c r="H171" s="173" t="s">
        <v>351</v>
      </c>
      <c r="I171" s="174">
        <v>0</v>
      </c>
      <c r="J171" s="174">
        <v>532.79999999999995</v>
      </c>
      <c r="K171" s="174">
        <v>-532.79999999999995</v>
      </c>
    </row>
    <row r="172" spans="1:11">
      <c r="A172" s="173">
        <v>40100000</v>
      </c>
      <c r="B172" s="173" t="s">
        <v>1671</v>
      </c>
      <c r="C172" s="173" t="s">
        <v>324</v>
      </c>
      <c r="D172" s="175">
        <v>45002</v>
      </c>
      <c r="E172" s="173">
        <v>725</v>
      </c>
      <c r="F172" s="173" t="s">
        <v>1672</v>
      </c>
      <c r="G172" s="173" t="s">
        <v>1840</v>
      </c>
      <c r="H172" s="173" t="s">
        <v>312</v>
      </c>
      <c r="I172" s="174">
        <v>0</v>
      </c>
      <c r="J172" s="174">
        <v>282</v>
      </c>
      <c r="K172" s="174">
        <v>-282</v>
      </c>
    </row>
    <row r="173" spans="1:11">
      <c r="A173" s="173">
        <v>40100000</v>
      </c>
      <c r="B173" s="173" t="s">
        <v>369</v>
      </c>
      <c r="C173" s="173" t="s">
        <v>324</v>
      </c>
      <c r="D173" s="175">
        <v>45005</v>
      </c>
      <c r="E173" s="173">
        <v>753</v>
      </c>
      <c r="F173" s="173" t="s">
        <v>533</v>
      </c>
      <c r="G173" s="173" t="s">
        <v>1674</v>
      </c>
      <c r="H173" s="173" t="s">
        <v>1719</v>
      </c>
      <c r="I173" s="174">
        <v>0</v>
      </c>
      <c r="J173" s="174">
        <v>244.65</v>
      </c>
      <c r="K173" s="174">
        <v>-244.65</v>
      </c>
    </row>
    <row r="174" spans="1:11">
      <c r="A174" s="173">
        <v>40100000</v>
      </c>
      <c r="B174" s="173" t="s">
        <v>1140</v>
      </c>
      <c r="C174" s="173" t="s">
        <v>324</v>
      </c>
      <c r="D174" s="175">
        <v>45007</v>
      </c>
      <c r="E174" s="173">
        <v>739</v>
      </c>
      <c r="F174" s="173" t="s">
        <v>972</v>
      </c>
      <c r="G174" s="173" t="s">
        <v>1675</v>
      </c>
      <c r="H174" s="173" t="s">
        <v>1159</v>
      </c>
      <c r="I174" s="174">
        <v>0</v>
      </c>
      <c r="J174" s="174">
        <v>42.81</v>
      </c>
      <c r="K174" s="174">
        <v>-42.81</v>
      </c>
    </row>
    <row r="175" spans="1:11">
      <c r="A175" s="173">
        <v>40100000</v>
      </c>
      <c r="B175" s="173" t="s">
        <v>1140</v>
      </c>
      <c r="C175" s="173" t="s">
        <v>324</v>
      </c>
      <c r="D175" s="175">
        <v>45007</v>
      </c>
      <c r="E175" s="173">
        <v>740</v>
      </c>
      <c r="F175" s="173" t="s">
        <v>970</v>
      </c>
      <c r="G175" s="173" t="s">
        <v>1676</v>
      </c>
      <c r="H175" s="173" t="s">
        <v>1159</v>
      </c>
      <c r="I175" s="174">
        <v>0</v>
      </c>
      <c r="J175" s="174">
        <v>23.5</v>
      </c>
      <c r="K175" s="174">
        <v>-23.5</v>
      </c>
    </row>
    <row r="176" spans="1:11">
      <c r="A176" s="173">
        <v>40100000</v>
      </c>
      <c r="B176" s="173" t="s">
        <v>1140</v>
      </c>
      <c r="C176" s="173" t="s">
        <v>324</v>
      </c>
      <c r="D176" s="175">
        <v>45007</v>
      </c>
      <c r="E176" s="173">
        <v>741</v>
      </c>
      <c r="F176" s="173" t="s">
        <v>970</v>
      </c>
      <c r="G176" s="173" t="s">
        <v>1677</v>
      </c>
      <c r="H176" s="173" t="s">
        <v>1159</v>
      </c>
      <c r="I176" s="174">
        <v>0</v>
      </c>
      <c r="J176" s="174">
        <v>13</v>
      </c>
      <c r="K176" s="174">
        <v>-13</v>
      </c>
    </row>
    <row r="177" spans="1:11">
      <c r="A177" s="173">
        <v>40100000</v>
      </c>
      <c r="B177" s="173" t="s">
        <v>1140</v>
      </c>
      <c r="C177" s="173" t="s">
        <v>324</v>
      </c>
      <c r="D177" s="175">
        <v>45007</v>
      </c>
      <c r="E177" s="173">
        <v>742</v>
      </c>
      <c r="F177" s="173" t="s">
        <v>970</v>
      </c>
      <c r="G177" s="173" t="s">
        <v>1678</v>
      </c>
      <c r="H177" s="173" t="s">
        <v>1159</v>
      </c>
      <c r="I177" s="174">
        <v>0</v>
      </c>
      <c r="J177" s="174">
        <v>60.54</v>
      </c>
      <c r="K177" s="174">
        <v>-60.54</v>
      </c>
    </row>
    <row r="178" spans="1:11">
      <c r="A178" s="173">
        <v>40100000</v>
      </c>
      <c r="B178" s="173" t="s">
        <v>1140</v>
      </c>
      <c r="C178" s="173" t="s">
        <v>324</v>
      </c>
      <c r="D178" s="175">
        <v>45007</v>
      </c>
      <c r="E178" s="173">
        <v>743</v>
      </c>
      <c r="F178" s="173" t="s">
        <v>972</v>
      </c>
      <c r="G178" s="173" t="s">
        <v>1679</v>
      </c>
      <c r="H178" s="173" t="s">
        <v>1159</v>
      </c>
      <c r="I178" s="174">
        <v>0</v>
      </c>
      <c r="J178" s="174">
        <v>47.78</v>
      </c>
      <c r="K178" s="174">
        <v>-47.78</v>
      </c>
    </row>
    <row r="179" spans="1:11">
      <c r="A179" s="173">
        <v>40100000</v>
      </c>
      <c r="B179" s="173" t="s">
        <v>369</v>
      </c>
      <c r="C179" s="173" t="s">
        <v>324</v>
      </c>
      <c r="D179" s="175">
        <v>45012</v>
      </c>
      <c r="E179" s="173">
        <v>754</v>
      </c>
      <c r="F179" s="173" t="s">
        <v>533</v>
      </c>
      <c r="G179" s="173" t="s">
        <v>1680</v>
      </c>
      <c r="H179" s="173" t="s">
        <v>1719</v>
      </c>
      <c r="I179" s="174">
        <v>0</v>
      </c>
      <c r="J179" s="174">
        <v>299.62</v>
      </c>
      <c r="K179" s="174">
        <v>-299.62</v>
      </c>
    </row>
    <row r="180" spans="1:11">
      <c r="A180" s="173">
        <v>40100000</v>
      </c>
      <c r="B180" s="173" t="s">
        <v>1681</v>
      </c>
      <c r="C180" s="173" t="s">
        <v>324</v>
      </c>
      <c r="D180" s="175">
        <v>45013</v>
      </c>
      <c r="E180" s="173">
        <v>756</v>
      </c>
      <c r="F180" s="173" t="s">
        <v>1682</v>
      </c>
      <c r="G180" s="173" t="s">
        <v>1683</v>
      </c>
      <c r="H180" s="173" t="s">
        <v>312</v>
      </c>
      <c r="I180" s="174">
        <v>0</v>
      </c>
      <c r="J180" s="174">
        <v>36309</v>
      </c>
      <c r="K180" s="174">
        <v>-36309</v>
      </c>
    </row>
    <row r="181" spans="1:11">
      <c r="A181" s="173">
        <v>40100000</v>
      </c>
      <c r="B181" s="173" t="s">
        <v>1315</v>
      </c>
      <c r="C181" s="173" t="s">
        <v>324</v>
      </c>
      <c r="D181" s="175">
        <v>45016</v>
      </c>
      <c r="E181" s="173">
        <v>730</v>
      </c>
      <c r="F181" s="173" t="s">
        <v>1684</v>
      </c>
      <c r="G181" s="173" t="s">
        <v>1685</v>
      </c>
      <c r="H181" s="173" t="s">
        <v>312</v>
      </c>
      <c r="I181" s="174">
        <v>0</v>
      </c>
      <c r="J181" s="174">
        <v>677.17</v>
      </c>
      <c r="K181" s="174">
        <v>-677.17</v>
      </c>
    </row>
    <row r="182" spans="1:11">
      <c r="A182" s="173">
        <v>40100000</v>
      </c>
      <c r="B182" s="173" t="s">
        <v>388</v>
      </c>
      <c r="C182" s="173" t="s">
        <v>324</v>
      </c>
      <c r="D182" s="175">
        <v>45016</v>
      </c>
      <c r="E182" s="173">
        <v>750</v>
      </c>
      <c r="F182" s="173" t="s">
        <v>979</v>
      </c>
      <c r="G182" s="173" t="s">
        <v>1686</v>
      </c>
      <c r="H182" s="173" t="s">
        <v>1687</v>
      </c>
      <c r="I182" s="174">
        <v>0</v>
      </c>
      <c r="J182" s="174">
        <v>1437.6</v>
      </c>
      <c r="K182" s="174">
        <v>-1437.6</v>
      </c>
    </row>
    <row r="183" spans="1:11">
      <c r="A183" s="173">
        <v>40100000</v>
      </c>
      <c r="B183" s="173" t="s">
        <v>1204</v>
      </c>
      <c r="C183" s="173" t="s">
        <v>324</v>
      </c>
      <c r="D183" s="175">
        <v>45016</v>
      </c>
      <c r="E183" s="173">
        <v>752</v>
      </c>
      <c r="F183" s="173" t="s">
        <v>1688</v>
      </c>
      <c r="G183" s="173" t="s">
        <v>1689</v>
      </c>
      <c r="H183" s="173" t="s">
        <v>371</v>
      </c>
      <c r="I183" s="174">
        <v>0</v>
      </c>
      <c r="J183" s="174">
        <v>3200</v>
      </c>
      <c r="K183" s="174">
        <v>-3200</v>
      </c>
    </row>
    <row r="184" spans="1:11">
      <c r="A184" s="173">
        <v>40100000</v>
      </c>
      <c r="B184" s="173" t="s">
        <v>1315</v>
      </c>
      <c r="C184" s="173" t="s">
        <v>324</v>
      </c>
      <c r="D184" s="175">
        <v>45017</v>
      </c>
      <c r="E184" s="173">
        <v>722</v>
      </c>
      <c r="F184" s="173" t="s">
        <v>1684</v>
      </c>
      <c r="G184" s="173" t="s">
        <v>1720</v>
      </c>
      <c r="H184" s="173" t="s">
        <v>362</v>
      </c>
      <c r="I184" s="174">
        <v>0</v>
      </c>
      <c r="J184" s="174">
        <v>711.07</v>
      </c>
      <c r="K184" s="174">
        <v>-711.07</v>
      </c>
    </row>
    <row r="185" spans="1:11">
      <c r="A185" s="173">
        <v>40100000</v>
      </c>
      <c r="B185" s="173" t="s">
        <v>350</v>
      </c>
      <c r="C185" s="173" t="s">
        <v>324</v>
      </c>
      <c r="D185" s="175">
        <v>45017</v>
      </c>
      <c r="E185" s="173">
        <v>755</v>
      </c>
      <c r="F185" s="173" t="s">
        <v>97</v>
      </c>
      <c r="G185" s="173" t="s">
        <v>1721</v>
      </c>
      <c r="H185" s="173" t="s">
        <v>1103</v>
      </c>
      <c r="I185" s="174">
        <v>0</v>
      </c>
      <c r="J185" s="174">
        <v>3139.85</v>
      </c>
      <c r="K185" s="174">
        <v>-3139.85</v>
      </c>
    </row>
    <row r="186" spans="1:11">
      <c r="A186" s="173">
        <v>40100000</v>
      </c>
      <c r="B186" s="173" t="s">
        <v>1722</v>
      </c>
      <c r="C186" s="173" t="s">
        <v>324</v>
      </c>
      <c r="D186" s="175">
        <v>45017</v>
      </c>
      <c r="E186" s="173">
        <v>757</v>
      </c>
      <c r="F186" s="173" t="s">
        <v>592</v>
      </c>
      <c r="G186" s="173" t="s">
        <v>1723</v>
      </c>
      <c r="H186" s="173" t="s">
        <v>362</v>
      </c>
      <c r="I186" s="174">
        <v>0</v>
      </c>
      <c r="J186" s="174">
        <v>1050</v>
      </c>
      <c r="K186" s="174">
        <v>-1050</v>
      </c>
    </row>
    <row r="187" spans="1:11">
      <c r="A187" s="173">
        <v>40100000</v>
      </c>
      <c r="B187" s="173" t="s">
        <v>380</v>
      </c>
      <c r="C187" s="173" t="s">
        <v>324</v>
      </c>
      <c r="D187" s="175">
        <v>45017</v>
      </c>
      <c r="E187" s="173">
        <v>758</v>
      </c>
      <c r="F187" s="173" t="s">
        <v>394</v>
      </c>
      <c r="G187" s="173" t="s">
        <v>1724</v>
      </c>
      <c r="H187" s="173" t="s">
        <v>1092</v>
      </c>
      <c r="I187" s="174">
        <v>0</v>
      </c>
      <c r="J187" s="174">
        <v>212.01</v>
      </c>
      <c r="K187" s="174">
        <v>-212.01</v>
      </c>
    </row>
    <row r="188" spans="1:11">
      <c r="A188" s="173">
        <v>40100000</v>
      </c>
      <c r="B188" s="173" t="s">
        <v>1669</v>
      </c>
      <c r="C188" s="173" t="s">
        <v>324</v>
      </c>
      <c r="D188" s="175">
        <v>45017</v>
      </c>
      <c r="E188" s="173">
        <v>761</v>
      </c>
      <c r="F188" s="173" t="s">
        <v>656</v>
      </c>
      <c r="G188" s="173" t="s">
        <v>1725</v>
      </c>
      <c r="H188" s="173" t="s">
        <v>1083</v>
      </c>
      <c r="I188" s="174">
        <v>0</v>
      </c>
      <c r="J188" s="174">
        <v>522</v>
      </c>
      <c r="K188" s="174">
        <v>-522</v>
      </c>
    </row>
    <row r="189" spans="1:11">
      <c r="A189" s="173">
        <v>40100000</v>
      </c>
      <c r="B189" s="173" t="s">
        <v>367</v>
      </c>
      <c r="C189" s="173" t="s">
        <v>324</v>
      </c>
      <c r="D189" s="175">
        <v>45017</v>
      </c>
      <c r="E189" s="173">
        <v>762</v>
      </c>
      <c r="F189" s="173" t="s">
        <v>1841</v>
      </c>
      <c r="G189" s="173" t="s">
        <v>1649</v>
      </c>
      <c r="H189" s="173" t="s">
        <v>1092</v>
      </c>
      <c r="I189" s="174">
        <v>4160.9799999999996</v>
      </c>
      <c r="J189" s="174">
        <v>0</v>
      </c>
      <c r="K189" s="174">
        <v>4160.9799999999996</v>
      </c>
    </row>
    <row r="190" spans="1:11">
      <c r="A190" s="173">
        <v>40100000</v>
      </c>
      <c r="B190" s="173" t="s">
        <v>367</v>
      </c>
      <c r="C190" s="173" t="s">
        <v>324</v>
      </c>
      <c r="D190" s="175">
        <v>45017</v>
      </c>
      <c r="E190" s="173">
        <v>762</v>
      </c>
      <c r="F190" s="173" t="s">
        <v>1842</v>
      </c>
      <c r="G190" s="173" t="s">
        <v>1726</v>
      </c>
      <c r="H190" s="173" t="s">
        <v>1092</v>
      </c>
      <c r="I190" s="174">
        <v>0</v>
      </c>
      <c r="J190" s="174">
        <v>4160.9799999999996</v>
      </c>
      <c r="K190" s="174">
        <v>-4160.9799999999996</v>
      </c>
    </row>
    <row r="191" spans="1:11">
      <c r="A191" s="173">
        <v>40100000</v>
      </c>
      <c r="B191" s="173" t="s">
        <v>376</v>
      </c>
      <c r="C191" s="173" t="s">
        <v>324</v>
      </c>
      <c r="D191" s="175">
        <v>45017</v>
      </c>
      <c r="E191" s="173">
        <v>763</v>
      </c>
      <c r="F191" s="173" t="s">
        <v>1727</v>
      </c>
      <c r="G191" s="173" t="s">
        <v>1728</v>
      </c>
      <c r="H191" s="173" t="s">
        <v>1092</v>
      </c>
      <c r="I191" s="174">
        <v>0</v>
      </c>
      <c r="J191" s="174">
        <v>1415.39</v>
      </c>
      <c r="K191" s="174">
        <v>-1415.39</v>
      </c>
    </row>
    <row r="192" spans="1:11">
      <c r="A192" s="173">
        <v>40100000</v>
      </c>
      <c r="B192" s="173" t="s">
        <v>1636</v>
      </c>
      <c r="C192" s="173" t="s">
        <v>324</v>
      </c>
      <c r="D192" s="175">
        <v>45017</v>
      </c>
      <c r="E192" s="173">
        <v>766</v>
      </c>
      <c r="F192" s="173" t="s">
        <v>1637</v>
      </c>
      <c r="G192" s="173" t="s">
        <v>1729</v>
      </c>
      <c r="H192" s="173" t="s">
        <v>362</v>
      </c>
      <c r="I192" s="174">
        <v>0</v>
      </c>
      <c r="J192" s="174">
        <v>33</v>
      </c>
      <c r="K192" s="174">
        <v>-33</v>
      </c>
    </row>
    <row r="193" spans="1:11">
      <c r="A193" s="173">
        <v>40100000</v>
      </c>
      <c r="B193" s="173" t="s">
        <v>364</v>
      </c>
      <c r="C193" s="173" t="s">
        <v>324</v>
      </c>
      <c r="D193" s="175">
        <v>45017</v>
      </c>
      <c r="E193" s="173">
        <v>767</v>
      </c>
      <c r="F193" s="173" t="s">
        <v>654</v>
      </c>
      <c r="G193" s="173" t="s">
        <v>1730</v>
      </c>
      <c r="H193" s="173" t="s">
        <v>1141</v>
      </c>
      <c r="I193" s="174">
        <v>0</v>
      </c>
      <c r="J193" s="174">
        <v>594.42999999999995</v>
      </c>
      <c r="K193" s="174">
        <v>-594.42999999999995</v>
      </c>
    </row>
    <row r="194" spans="1:11">
      <c r="A194" s="173">
        <v>40100000</v>
      </c>
      <c r="B194" s="173" t="s">
        <v>1731</v>
      </c>
      <c r="C194" s="173" t="s">
        <v>324</v>
      </c>
      <c r="D194" s="175">
        <v>45017</v>
      </c>
      <c r="E194" s="173">
        <v>768</v>
      </c>
      <c r="F194" s="173" t="s">
        <v>1732</v>
      </c>
      <c r="G194" s="173" t="s">
        <v>1733</v>
      </c>
      <c r="H194" s="173" t="s">
        <v>312</v>
      </c>
      <c r="I194" s="174">
        <v>0</v>
      </c>
      <c r="J194" s="174">
        <v>27150</v>
      </c>
      <c r="K194" s="174">
        <v>-27150</v>
      </c>
    </row>
    <row r="195" spans="1:11">
      <c r="A195" s="173">
        <v>40100000</v>
      </c>
      <c r="B195" s="173" t="s">
        <v>1091</v>
      </c>
      <c r="C195" s="173" t="s">
        <v>324</v>
      </c>
      <c r="D195" s="175">
        <v>45017</v>
      </c>
      <c r="E195" s="173">
        <v>770</v>
      </c>
      <c r="F195" s="173" t="s">
        <v>496</v>
      </c>
      <c r="G195" s="173" t="s">
        <v>1734</v>
      </c>
      <c r="H195" s="173" t="s">
        <v>1351</v>
      </c>
      <c r="I195" s="174">
        <v>0</v>
      </c>
      <c r="J195" s="174">
        <v>360</v>
      </c>
      <c r="K195" s="174">
        <v>-360</v>
      </c>
    </row>
    <row r="196" spans="1:11">
      <c r="A196" s="173">
        <v>40100000</v>
      </c>
      <c r="B196" s="173" t="s">
        <v>1669</v>
      </c>
      <c r="C196" s="173" t="s">
        <v>324</v>
      </c>
      <c r="D196" s="175">
        <v>45017</v>
      </c>
      <c r="E196" s="173">
        <v>771</v>
      </c>
      <c r="F196" s="173" t="s">
        <v>656</v>
      </c>
      <c r="G196" s="173" t="s">
        <v>1735</v>
      </c>
      <c r="H196" s="173" t="s">
        <v>1083</v>
      </c>
      <c r="I196" s="174">
        <v>0</v>
      </c>
      <c r="J196" s="174">
        <v>522</v>
      </c>
      <c r="K196" s="174">
        <v>-522</v>
      </c>
    </row>
    <row r="197" spans="1:11">
      <c r="A197" s="173">
        <v>40100000</v>
      </c>
      <c r="B197" s="173" t="s">
        <v>391</v>
      </c>
      <c r="C197" s="173" t="s">
        <v>324</v>
      </c>
      <c r="D197" s="175">
        <v>45017</v>
      </c>
      <c r="E197" s="173">
        <v>772</v>
      </c>
      <c r="F197" s="173" t="s">
        <v>542</v>
      </c>
      <c r="G197" s="173" t="s">
        <v>1736</v>
      </c>
      <c r="H197" s="173" t="s">
        <v>89</v>
      </c>
      <c r="I197" s="174">
        <v>0</v>
      </c>
      <c r="J197" s="174">
        <v>4158</v>
      </c>
      <c r="K197" s="174">
        <v>-4158</v>
      </c>
    </row>
    <row r="198" spans="1:11">
      <c r="A198" s="173">
        <v>40100000</v>
      </c>
      <c r="B198" s="173" t="s">
        <v>391</v>
      </c>
      <c r="C198" s="173" t="s">
        <v>324</v>
      </c>
      <c r="D198" s="175">
        <v>45017</v>
      </c>
      <c r="E198" s="173">
        <v>773</v>
      </c>
      <c r="F198" s="173" t="s">
        <v>542</v>
      </c>
      <c r="G198" s="173" t="s">
        <v>1737</v>
      </c>
      <c r="H198" s="173" t="s">
        <v>1141</v>
      </c>
      <c r="I198" s="174">
        <v>0</v>
      </c>
      <c r="J198" s="174">
        <v>2760</v>
      </c>
      <c r="K198" s="174">
        <v>-2760</v>
      </c>
    </row>
    <row r="199" spans="1:11">
      <c r="A199" s="173">
        <v>40100000</v>
      </c>
      <c r="B199" s="173" t="s">
        <v>1738</v>
      </c>
      <c r="C199" s="173" t="s">
        <v>324</v>
      </c>
      <c r="D199" s="175">
        <v>45017</v>
      </c>
      <c r="E199" s="173">
        <v>776</v>
      </c>
      <c r="F199" s="173" t="s">
        <v>1739</v>
      </c>
      <c r="G199" s="173" t="s">
        <v>1740</v>
      </c>
      <c r="H199" s="173" t="s">
        <v>312</v>
      </c>
      <c r="I199" s="174">
        <v>0</v>
      </c>
      <c r="J199" s="174">
        <v>2325.6</v>
      </c>
      <c r="K199" s="174">
        <v>-2325.6</v>
      </c>
    </row>
    <row r="200" spans="1:11">
      <c r="A200" s="173">
        <v>40100000</v>
      </c>
      <c r="B200" s="173" t="s">
        <v>353</v>
      </c>
      <c r="C200" s="173" t="s">
        <v>324</v>
      </c>
      <c r="D200" s="175">
        <v>45017</v>
      </c>
      <c r="E200" s="173">
        <v>779</v>
      </c>
      <c r="F200" s="173" t="s">
        <v>827</v>
      </c>
      <c r="G200" s="173" t="s">
        <v>1741</v>
      </c>
      <c r="H200" s="173" t="s">
        <v>1371</v>
      </c>
      <c r="I200" s="174">
        <v>0</v>
      </c>
      <c r="J200" s="174">
        <v>419.8</v>
      </c>
      <c r="K200" s="174">
        <v>-419.8</v>
      </c>
    </row>
    <row r="201" spans="1:11">
      <c r="A201" s="173">
        <v>40100000</v>
      </c>
      <c r="B201" s="173" t="s">
        <v>1742</v>
      </c>
      <c r="C201" s="173" t="s">
        <v>324</v>
      </c>
      <c r="D201" s="175">
        <v>45017</v>
      </c>
      <c r="E201" s="173">
        <v>780</v>
      </c>
      <c r="F201" s="173" t="s">
        <v>460</v>
      </c>
      <c r="G201" s="173" t="s">
        <v>1743</v>
      </c>
      <c r="H201" s="173" t="s">
        <v>362</v>
      </c>
      <c r="I201" s="174">
        <v>0</v>
      </c>
      <c r="J201" s="174">
        <v>2547</v>
      </c>
      <c r="K201" s="174">
        <v>-2547</v>
      </c>
    </row>
    <row r="202" spans="1:11">
      <c r="A202" s="173">
        <v>40100000</v>
      </c>
      <c r="B202" s="173" t="s">
        <v>377</v>
      </c>
      <c r="C202" s="173" t="s">
        <v>324</v>
      </c>
      <c r="D202" s="175">
        <v>45017</v>
      </c>
      <c r="E202" s="173">
        <v>781</v>
      </c>
      <c r="F202" s="173" t="s">
        <v>1744</v>
      </c>
      <c r="G202" s="173" t="s">
        <v>1745</v>
      </c>
      <c r="H202" s="173" t="s">
        <v>1261</v>
      </c>
      <c r="I202" s="174">
        <v>0</v>
      </c>
      <c r="J202" s="174">
        <v>904.83</v>
      </c>
      <c r="K202" s="174">
        <v>-904.83</v>
      </c>
    </row>
    <row r="203" spans="1:11">
      <c r="A203" s="173">
        <v>40100000</v>
      </c>
      <c r="B203" s="173" t="s">
        <v>377</v>
      </c>
      <c r="C203" s="173" t="s">
        <v>324</v>
      </c>
      <c r="D203" s="175">
        <v>45017</v>
      </c>
      <c r="E203" s="173">
        <v>782</v>
      </c>
      <c r="F203" s="173" t="s">
        <v>1105</v>
      </c>
      <c r="G203" s="173" t="s">
        <v>1746</v>
      </c>
      <c r="H203" s="173" t="s">
        <v>1261</v>
      </c>
      <c r="I203" s="174">
        <v>0</v>
      </c>
      <c r="J203" s="174">
        <v>47.81</v>
      </c>
      <c r="K203" s="174">
        <v>-47.81</v>
      </c>
    </row>
    <row r="204" spans="1:11">
      <c r="A204" s="173">
        <v>40100000</v>
      </c>
      <c r="B204" s="173" t="s">
        <v>375</v>
      </c>
      <c r="C204" s="173" t="s">
        <v>324</v>
      </c>
      <c r="D204" s="175">
        <v>45017</v>
      </c>
      <c r="E204" s="173">
        <v>784</v>
      </c>
      <c r="F204" s="173" t="s">
        <v>468</v>
      </c>
      <c r="G204" s="173" t="s">
        <v>1747</v>
      </c>
      <c r="H204" s="173" t="s">
        <v>1096</v>
      </c>
      <c r="I204" s="174">
        <v>0</v>
      </c>
      <c r="J204" s="174">
        <v>1654.81</v>
      </c>
      <c r="K204" s="174">
        <v>-1654.81</v>
      </c>
    </row>
    <row r="205" spans="1:11">
      <c r="A205" s="173">
        <v>40100000</v>
      </c>
      <c r="B205" s="173" t="s">
        <v>375</v>
      </c>
      <c r="C205" s="173" t="s">
        <v>324</v>
      </c>
      <c r="D205" s="175">
        <v>45017</v>
      </c>
      <c r="E205" s="173">
        <v>785</v>
      </c>
      <c r="F205" s="173" t="s">
        <v>468</v>
      </c>
      <c r="G205" s="173" t="s">
        <v>1748</v>
      </c>
      <c r="H205" s="173" t="s">
        <v>1096</v>
      </c>
      <c r="I205" s="174">
        <v>0</v>
      </c>
      <c r="J205" s="174">
        <v>1654.81</v>
      </c>
      <c r="K205" s="174">
        <v>-1654.81</v>
      </c>
    </row>
    <row r="206" spans="1:11">
      <c r="A206" s="173">
        <v>40100000</v>
      </c>
      <c r="B206" s="173" t="s">
        <v>1749</v>
      </c>
      <c r="C206" s="173" t="s">
        <v>324</v>
      </c>
      <c r="D206" s="175">
        <v>45017</v>
      </c>
      <c r="E206" s="173">
        <v>787</v>
      </c>
      <c r="F206" s="173" t="s">
        <v>1750</v>
      </c>
      <c r="G206" s="173" t="s">
        <v>1751</v>
      </c>
      <c r="H206" s="173" t="s">
        <v>312</v>
      </c>
      <c r="I206" s="174">
        <v>0</v>
      </c>
      <c r="J206" s="174">
        <v>2232</v>
      </c>
      <c r="K206" s="174">
        <v>-2232</v>
      </c>
    </row>
    <row r="207" spans="1:11">
      <c r="A207" s="173">
        <v>40100000</v>
      </c>
      <c r="B207" s="173" t="s">
        <v>379</v>
      </c>
      <c r="C207" s="173" t="s">
        <v>324</v>
      </c>
      <c r="D207" s="175">
        <v>45017</v>
      </c>
      <c r="E207" s="173">
        <v>788</v>
      </c>
      <c r="F207" s="173" t="s">
        <v>439</v>
      </c>
      <c r="G207" s="173" t="s">
        <v>1752</v>
      </c>
      <c r="H207" s="173" t="s">
        <v>1087</v>
      </c>
      <c r="I207" s="174">
        <v>0</v>
      </c>
      <c r="J207" s="174">
        <v>634.61</v>
      </c>
      <c r="K207" s="174">
        <v>-634.61</v>
      </c>
    </row>
    <row r="208" spans="1:11">
      <c r="A208" s="173">
        <v>40100000</v>
      </c>
      <c r="B208" s="173" t="s">
        <v>379</v>
      </c>
      <c r="C208" s="173" t="s">
        <v>324</v>
      </c>
      <c r="D208" s="175">
        <v>45017</v>
      </c>
      <c r="E208" s="173">
        <v>790</v>
      </c>
      <c r="F208" s="173" t="s">
        <v>1753</v>
      </c>
      <c r="G208" s="173" t="s">
        <v>1754</v>
      </c>
      <c r="H208" s="173" t="s">
        <v>1087</v>
      </c>
      <c r="I208" s="174">
        <v>0</v>
      </c>
      <c r="J208" s="174">
        <v>8145.59</v>
      </c>
      <c r="K208" s="174">
        <v>-8145.59</v>
      </c>
    </row>
    <row r="209" spans="1:11">
      <c r="A209" s="173">
        <v>40100000</v>
      </c>
      <c r="B209" s="173" t="s">
        <v>1731</v>
      </c>
      <c r="C209" s="173" t="s">
        <v>324</v>
      </c>
      <c r="D209" s="175">
        <v>45017</v>
      </c>
      <c r="E209" s="173">
        <v>793</v>
      </c>
      <c r="F209" s="173" t="s">
        <v>1755</v>
      </c>
      <c r="G209" s="173" t="s">
        <v>1756</v>
      </c>
      <c r="H209" s="173" t="s">
        <v>362</v>
      </c>
      <c r="I209" s="174">
        <v>0</v>
      </c>
      <c r="J209" s="174">
        <v>46200</v>
      </c>
      <c r="K209" s="174">
        <v>-46200</v>
      </c>
    </row>
    <row r="210" spans="1:11">
      <c r="A210" s="173">
        <v>40100000</v>
      </c>
      <c r="B210" s="173" t="s">
        <v>365</v>
      </c>
      <c r="C210" s="173" t="s">
        <v>324</v>
      </c>
      <c r="D210" s="175">
        <v>45017</v>
      </c>
      <c r="E210" s="173">
        <v>794</v>
      </c>
      <c r="F210" s="173" t="s">
        <v>758</v>
      </c>
      <c r="G210" s="173" t="s">
        <v>1757</v>
      </c>
      <c r="H210" s="173" t="s">
        <v>1261</v>
      </c>
      <c r="I210" s="174">
        <v>0</v>
      </c>
      <c r="J210" s="174">
        <v>7173.65</v>
      </c>
      <c r="K210" s="174">
        <v>-7173.65</v>
      </c>
    </row>
    <row r="211" spans="1:11">
      <c r="A211" s="173">
        <v>40100000</v>
      </c>
      <c r="B211" s="173" t="s">
        <v>365</v>
      </c>
      <c r="C211" s="173" t="s">
        <v>324</v>
      </c>
      <c r="D211" s="175">
        <v>45017</v>
      </c>
      <c r="E211" s="173">
        <v>795</v>
      </c>
      <c r="F211" s="173" t="s">
        <v>758</v>
      </c>
      <c r="G211" s="173" t="s">
        <v>1758</v>
      </c>
      <c r="H211" s="173" t="s">
        <v>1261</v>
      </c>
      <c r="I211" s="174">
        <v>0</v>
      </c>
      <c r="J211" s="174">
        <v>229.2</v>
      </c>
      <c r="K211" s="174">
        <v>-229.2</v>
      </c>
    </row>
    <row r="212" spans="1:11">
      <c r="A212" s="173">
        <v>40100000</v>
      </c>
      <c r="B212" s="173" t="s">
        <v>1759</v>
      </c>
      <c r="C212" s="173" t="s">
        <v>324</v>
      </c>
      <c r="D212" s="175">
        <v>45017</v>
      </c>
      <c r="E212" s="173">
        <v>796</v>
      </c>
      <c r="F212" s="173" t="s">
        <v>1760</v>
      </c>
      <c r="G212" s="173" t="s">
        <v>1761</v>
      </c>
      <c r="H212" s="173" t="s">
        <v>312</v>
      </c>
      <c r="I212" s="174">
        <v>0</v>
      </c>
      <c r="J212" s="174">
        <v>3150</v>
      </c>
      <c r="K212" s="174">
        <v>-3150</v>
      </c>
    </row>
    <row r="213" spans="1:11">
      <c r="A213" s="173">
        <v>40100000</v>
      </c>
      <c r="B213" s="173" t="s">
        <v>369</v>
      </c>
      <c r="C213" s="173" t="s">
        <v>324</v>
      </c>
      <c r="D213" s="175">
        <v>45017</v>
      </c>
      <c r="E213" s="173">
        <v>813</v>
      </c>
      <c r="F213" s="173" t="s">
        <v>533</v>
      </c>
      <c r="G213" s="173" t="s">
        <v>1762</v>
      </c>
      <c r="H213" s="173" t="s">
        <v>1763</v>
      </c>
      <c r="I213" s="174">
        <v>0</v>
      </c>
      <c r="J213" s="174">
        <v>146.63999999999999</v>
      </c>
      <c r="K213" s="174">
        <v>-146.63999999999999</v>
      </c>
    </row>
    <row r="214" spans="1:11">
      <c r="A214" s="173">
        <v>40100000</v>
      </c>
      <c r="B214" s="173" t="s">
        <v>369</v>
      </c>
      <c r="C214" s="173" t="s">
        <v>324</v>
      </c>
      <c r="D214" s="175">
        <v>45017</v>
      </c>
      <c r="E214" s="173">
        <v>814</v>
      </c>
      <c r="F214" s="173" t="s">
        <v>533</v>
      </c>
      <c r="G214" s="173" t="s">
        <v>1764</v>
      </c>
      <c r="H214" s="173" t="s">
        <v>1763</v>
      </c>
      <c r="I214" s="174">
        <v>0</v>
      </c>
      <c r="J214" s="174">
        <v>156.08000000000001</v>
      </c>
      <c r="K214" s="174">
        <v>-156.08000000000001</v>
      </c>
    </row>
    <row r="215" spans="1:11">
      <c r="A215" s="173">
        <v>40100000</v>
      </c>
      <c r="B215" s="173" t="s">
        <v>369</v>
      </c>
      <c r="C215" s="173" t="s">
        <v>324</v>
      </c>
      <c r="D215" s="175">
        <v>45017</v>
      </c>
      <c r="E215" s="173">
        <v>815</v>
      </c>
      <c r="F215" s="173" t="s">
        <v>533</v>
      </c>
      <c r="G215" s="173" t="s">
        <v>1765</v>
      </c>
      <c r="H215" s="173" t="s">
        <v>1763</v>
      </c>
      <c r="I215" s="174">
        <v>0</v>
      </c>
      <c r="J215" s="174">
        <v>99.43</v>
      </c>
      <c r="K215" s="174">
        <v>-99.43</v>
      </c>
    </row>
    <row r="216" spans="1:11">
      <c r="A216" s="173">
        <v>40100000</v>
      </c>
      <c r="B216" s="173" t="s">
        <v>1693</v>
      </c>
      <c r="C216" s="173" t="s">
        <v>324</v>
      </c>
      <c r="D216" s="175">
        <v>45017</v>
      </c>
      <c r="E216" s="173">
        <v>817</v>
      </c>
      <c r="F216" s="173" t="s">
        <v>1766</v>
      </c>
      <c r="G216" s="173" t="s">
        <v>1767</v>
      </c>
      <c r="H216" s="173" t="s">
        <v>362</v>
      </c>
      <c r="I216" s="174">
        <v>0</v>
      </c>
      <c r="J216" s="174">
        <v>157.36000000000001</v>
      </c>
      <c r="K216" s="174">
        <v>-157.36000000000001</v>
      </c>
    </row>
    <row r="217" spans="1:11">
      <c r="A217" s="173">
        <v>40100000</v>
      </c>
      <c r="B217" s="173" t="s">
        <v>352</v>
      </c>
      <c r="C217" s="173" t="s">
        <v>324</v>
      </c>
      <c r="D217" s="175">
        <v>45017</v>
      </c>
      <c r="E217" s="173">
        <v>818</v>
      </c>
      <c r="F217" s="173" t="s">
        <v>505</v>
      </c>
      <c r="G217" s="173" t="s">
        <v>1768</v>
      </c>
      <c r="H217" s="173" t="s">
        <v>1110</v>
      </c>
      <c r="I217" s="174">
        <v>0</v>
      </c>
      <c r="J217" s="174">
        <v>129.41999999999999</v>
      </c>
      <c r="K217" s="174">
        <v>-129.41999999999999</v>
      </c>
    </row>
    <row r="218" spans="1:11">
      <c r="A218" s="173">
        <v>40100000</v>
      </c>
      <c r="B218" s="173" t="s">
        <v>1091</v>
      </c>
      <c r="C218" s="173" t="s">
        <v>324</v>
      </c>
      <c r="D218" s="175">
        <v>45017</v>
      </c>
      <c r="E218" s="173">
        <v>819</v>
      </c>
      <c r="F218" s="173" t="s">
        <v>496</v>
      </c>
      <c r="G218" s="173" t="s">
        <v>1769</v>
      </c>
      <c r="H218" s="173" t="s">
        <v>1159</v>
      </c>
      <c r="I218" s="174">
        <v>0</v>
      </c>
      <c r="J218" s="174">
        <v>360</v>
      </c>
      <c r="K218" s="174">
        <v>-360</v>
      </c>
    </row>
    <row r="219" spans="1:11">
      <c r="A219" s="173">
        <v>40100000</v>
      </c>
      <c r="B219" s="173" t="s">
        <v>388</v>
      </c>
      <c r="C219" s="173" t="s">
        <v>324</v>
      </c>
      <c r="D219" s="175">
        <v>45017</v>
      </c>
      <c r="E219" s="173">
        <v>825</v>
      </c>
      <c r="F219" s="173" t="s">
        <v>979</v>
      </c>
      <c r="G219" s="173" t="s">
        <v>1770</v>
      </c>
      <c r="H219" s="173" t="s">
        <v>1771</v>
      </c>
      <c r="I219" s="174">
        <v>0</v>
      </c>
      <c r="J219" s="174">
        <v>8978.3799999999992</v>
      </c>
      <c r="K219" s="174">
        <v>-8978.3799999999992</v>
      </c>
    </row>
    <row r="220" spans="1:11">
      <c r="A220" s="173">
        <v>40100000</v>
      </c>
      <c r="B220" s="173" t="s">
        <v>388</v>
      </c>
      <c r="C220" s="173" t="s">
        <v>324</v>
      </c>
      <c r="D220" s="175">
        <v>45017</v>
      </c>
      <c r="E220" s="173">
        <v>827</v>
      </c>
      <c r="F220" s="173" t="s">
        <v>979</v>
      </c>
      <c r="G220" s="173" t="s">
        <v>1772</v>
      </c>
      <c r="H220" s="173" t="s">
        <v>1771</v>
      </c>
      <c r="I220" s="174">
        <v>0</v>
      </c>
      <c r="J220" s="174">
        <v>1771.67</v>
      </c>
      <c r="K220" s="174">
        <v>-1771.67</v>
      </c>
    </row>
    <row r="221" spans="1:11">
      <c r="A221" s="173">
        <v>40100000</v>
      </c>
      <c r="B221" s="173" t="s">
        <v>350</v>
      </c>
      <c r="C221" s="173" t="s">
        <v>324</v>
      </c>
      <c r="D221" s="175">
        <v>45017</v>
      </c>
      <c r="E221" s="173">
        <v>829</v>
      </c>
      <c r="F221" s="173" t="s">
        <v>97</v>
      </c>
      <c r="G221" s="173" t="s">
        <v>1773</v>
      </c>
      <c r="H221" s="173" t="s">
        <v>1272</v>
      </c>
      <c r="I221" s="174">
        <v>0</v>
      </c>
      <c r="J221" s="174">
        <v>57.6</v>
      </c>
      <c r="K221" s="174">
        <v>-57.6</v>
      </c>
    </row>
    <row r="222" spans="1:11">
      <c r="A222" s="173">
        <v>40100000</v>
      </c>
      <c r="B222" s="173" t="s">
        <v>372</v>
      </c>
      <c r="C222" s="173" t="s">
        <v>324</v>
      </c>
      <c r="D222" s="175">
        <v>45017</v>
      </c>
      <c r="E222" s="173">
        <v>831</v>
      </c>
      <c r="F222" s="173" t="s">
        <v>126</v>
      </c>
      <c r="G222" s="173" t="s">
        <v>1774</v>
      </c>
      <c r="H222" s="173" t="s">
        <v>1121</v>
      </c>
      <c r="I222" s="174">
        <v>0</v>
      </c>
      <c r="J222" s="174">
        <v>30.32</v>
      </c>
      <c r="K222" s="174">
        <v>-30.32</v>
      </c>
    </row>
    <row r="223" spans="1:11">
      <c r="A223" s="173">
        <v>40100000</v>
      </c>
      <c r="B223" s="173" t="s">
        <v>372</v>
      </c>
      <c r="C223" s="173" t="s">
        <v>324</v>
      </c>
      <c r="D223" s="175">
        <v>45017</v>
      </c>
      <c r="E223" s="173">
        <v>832</v>
      </c>
      <c r="F223" s="173" t="s">
        <v>126</v>
      </c>
      <c r="G223" s="173" t="s">
        <v>1775</v>
      </c>
      <c r="H223" s="173" t="s">
        <v>1121</v>
      </c>
      <c r="I223" s="174">
        <v>0</v>
      </c>
      <c r="J223" s="174">
        <v>252</v>
      </c>
      <c r="K223" s="174">
        <v>-252</v>
      </c>
    </row>
    <row r="224" spans="1:11">
      <c r="A224" s="173">
        <v>40100000</v>
      </c>
      <c r="B224" s="173" t="s">
        <v>385</v>
      </c>
      <c r="C224" s="173" t="s">
        <v>324</v>
      </c>
      <c r="D224" s="175">
        <v>45017</v>
      </c>
      <c r="E224" s="173">
        <v>835</v>
      </c>
      <c r="F224" s="173" t="s">
        <v>474</v>
      </c>
      <c r="G224" s="173" t="s">
        <v>1776</v>
      </c>
      <c r="H224" s="173" t="s">
        <v>1087</v>
      </c>
      <c r="I224" s="174">
        <v>0</v>
      </c>
      <c r="J224" s="174">
        <v>40.659999999999997</v>
      </c>
      <c r="K224" s="174">
        <v>-40.659999999999997</v>
      </c>
    </row>
    <row r="225" spans="1:11">
      <c r="A225" s="173">
        <v>40100000</v>
      </c>
      <c r="B225" s="173" t="s">
        <v>385</v>
      </c>
      <c r="C225" s="173" t="s">
        <v>324</v>
      </c>
      <c r="D225" s="175">
        <v>45017</v>
      </c>
      <c r="E225" s="173">
        <v>836</v>
      </c>
      <c r="F225" s="173" t="s">
        <v>474</v>
      </c>
      <c r="G225" s="173" t="s">
        <v>1777</v>
      </c>
      <c r="H225" s="173" t="s">
        <v>1087</v>
      </c>
      <c r="I225" s="174">
        <v>0</v>
      </c>
      <c r="J225" s="174">
        <v>37.26</v>
      </c>
      <c r="K225" s="174">
        <v>-37.26</v>
      </c>
    </row>
    <row r="226" spans="1:11">
      <c r="A226" s="173">
        <v>40100000</v>
      </c>
      <c r="B226" s="173" t="s">
        <v>375</v>
      </c>
      <c r="C226" s="173" t="s">
        <v>324</v>
      </c>
      <c r="D226" s="175">
        <v>45018</v>
      </c>
      <c r="E226" s="173">
        <v>783</v>
      </c>
      <c r="F226" s="173" t="s">
        <v>468</v>
      </c>
      <c r="G226" s="173" t="s">
        <v>1778</v>
      </c>
      <c r="H226" s="173" t="s">
        <v>1096</v>
      </c>
      <c r="I226" s="174">
        <v>0</v>
      </c>
      <c r="J226" s="174">
        <v>1654.81</v>
      </c>
      <c r="K226" s="174">
        <v>-1654.81</v>
      </c>
    </row>
    <row r="227" spans="1:11">
      <c r="A227" s="173">
        <v>40100000</v>
      </c>
      <c r="B227" s="173" t="s">
        <v>361</v>
      </c>
      <c r="C227" s="173" t="s">
        <v>324</v>
      </c>
      <c r="D227" s="175">
        <v>45019</v>
      </c>
      <c r="E227" s="173">
        <v>765</v>
      </c>
      <c r="F227" s="173" t="s">
        <v>392</v>
      </c>
      <c r="G227" s="173" t="s">
        <v>701</v>
      </c>
      <c r="H227" s="173" t="s">
        <v>1113</v>
      </c>
      <c r="I227" s="174">
        <v>0</v>
      </c>
      <c r="J227" s="174">
        <v>3200</v>
      </c>
      <c r="K227" s="174">
        <v>-3200</v>
      </c>
    </row>
    <row r="228" spans="1:11">
      <c r="A228" s="173">
        <v>40100000</v>
      </c>
      <c r="B228" s="173" t="s">
        <v>1779</v>
      </c>
      <c r="C228" s="173" t="s">
        <v>324</v>
      </c>
      <c r="D228" s="175">
        <v>45019</v>
      </c>
      <c r="E228" s="173">
        <v>798</v>
      </c>
      <c r="F228" s="173" t="s">
        <v>1780</v>
      </c>
      <c r="G228" s="173" t="s">
        <v>1781</v>
      </c>
      <c r="H228" s="173" t="s">
        <v>312</v>
      </c>
      <c r="I228" s="174">
        <v>0</v>
      </c>
      <c r="J228" s="174">
        <v>1100</v>
      </c>
      <c r="K228" s="174">
        <v>-1100</v>
      </c>
    </row>
    <row r="229" spans="1:11">
      <c r="A229" s="173">
        <v>40100000</v>
      </c>
      <c r="B229" s="173" t="s">
        <v>360</v>
      </c>
      <c r="C229" s="173" t="s">
        <v>324</v>
      </c>
      <c r="D229" s="175">
        <v>45019</v>
      </c>
      <c r="E229" s="173">
        <v>805</v>
      </c>
      <c r="F229" s="173" t="s">
        <v>815</v>
      </c>
      <c r="G229" s="173" t="s">
        <v>1660</v>
      </c>
      <c r="H229" s="173" t="s">
        <v>1096</v>
      </c>
      <c r="I229" s="174">
        <v>0</v>
      </c>
      <c r="J229" s="174">
        <v>336</v>
      </c>
      <c r="K229" s="174">
        <v>-336</v>
      </c>
    </row>
    <row r="230" spans="1:11">
      <c r="A230" s="173">
        <v>40100000</v>
      </c>
      <c r="B230" s="173" t="s">
        <v>360</v>
      </c>
      <c r="C230" s="173" t="s">
        <v>324</v>
      </c>
      <c r="D230" s="175">
        <v>45019</v>
      </c>
      <c r="E230" s="173">
        <v>806</v>
      </c>
      <c r="F230" s="173" t="s">
        <v>815</v>
      </c>
      <c r="G230" s="173" t="s">
        <v>1659</v>
      </c>
      <c r="H230" s="173" t="s">
        <v>1096</v>
      </c>
      <c r="I230" s="174">
        <v>0</v>
      </c>
      <c r="J230" s="174">
        <v>84</v>
      </c>
      <c r="K230" s="174">
        <v>-84</v>
      </c>
    </row>
    <row r="231" spans="1:11">
      <c r="A231" s="173">
        <v>40100000</v>
      </c>
      <c r="B231" s="173" t="s">
        <v>360</v>
      </c>
      <c r="C231" s="173" t="s">
        <v>324</v>
      </c>
      <c r="D231" s="175">
        <v>45019</v>
      </c>
      <c r="E231" s="173">
        <v>807</v>
      </c>
      <c r="F231" s="173" t="s">
        <v>815</v>
      </c>
      <c r="G231" s="173" t="s">
        <v>1658</v>
      </c>
      <c r="H231" s="173" t="s">
        <v>1096</v>
      </c>
      <c r="I231" s="174">
        <v>0</v>
      </c>
      <c r="J231" s="174">
        <v>84</v>
      </c>
      <c r="K231" s="174">
        <v>-84</v>
      </c>
    </row>
    <row r="232" spans="1:11">
      <c r="A232" s="173">
        <v>40100000</v>
      </c>
      <c r="B232" s="173" t="s">
        <v>360</v>
      </c>
      <c r="C232" s="173" t="s">
        <v>324</v>
      </c>
      <c r="D232" s="175">
        <v>45019</v>
      </c>
      <c r="E232" s="173">
        <v>808</v>
      </c>
      <c r="F232" s="173" t="s">
        <v>815</v>
      </c>
      <c r="G232" s="173" t="s">
        <v>1657</v>
      </c>
      <c r="H232" s="173" t="s">
        <v>1096</v>
      </c>
      <c r="I232" s="174">
        <v>0</v>
      </c>
      <c r="J232" s="174">
        <v>84</v>
      </c>
      <c r="K232" s="174">
        <v>-84</v>
      </c>
    </row>
    <row r="233" spans="1:11">
      <c r="A233" s="173">
        <v>40100000</v>
      </c>
      <c r="B233" s="173" t="s">
        <v>360</v>
      </c>
      <c r="C233" s="173" t="s">
        <v>324</v>
      </c>
      <c r="D233" s="175">
        <v>45019</v>
      </c>
      <c r="E233" s="173">
        <v>816</v>
      </c>
      <c r="F233" s="173" t="s">
        <v>815</v>
      </c>
      <c r="G233" s="173" t="s">
        <v>1656</v>
      </c>
      <c r="H233" s="173" t="s">
        <v>1096</v>
      </c>
      <c r="I233" s="174">
        <v>0</v>
      </c>
      <c r="J233" s="174">
        <v>84</v>
      </c>
      <c r="K233" s="174">
        <v>-84</v>
      </c>
    </row>
    <row r="234" spans="1:11">
      <c r="A234" s="173">
        <v>40100000</v>
      </c>
      <c r="B234" s="173" t="s">
        <v>380</v>
      </c>
      <c r="C234" s="173" t="s">
        <v>324</v>
      </c>
      <c r="D234" s="175">
        <v>45020</v>
      </c>
      <c r="E234" s="173">
        <v>759</v>
      </c>
      <c r="F234" s="173" t="s">
        <v>394</v>
      </c>
      <c r="G234" s="173" t="s">
        <v>1782</v>
      </c>
      <c r="H234" s="173" t="s">
        <v>1092</v>
      </c>
      <c r="I234" s="174">
        <v>0</v>
      </c>
      <c r="J234" s="174">
        <v>77.12</v>
      </c>
      <c r="K234" s="174">
        <v>-77.12</v>
      </c>
    </row>
    <row r="235" spans="1:11">
      <c r="A235" s="173">
        <v>40100000</v>
      </c>
      <c r="B235" s="173" t="s">
        <v>360</v>
      </c>
      <c r="C235" s="173" t="s">
        <v>324</v>
      </c>
      <c r="D235" s="175">
        <v>45020</v>
      </c>
      <c r="E235" s="173">
        <v>764</v>
      </c>
      <c r="F235" s="173" t="s">
        <v>815</v>
      </c>
      <c r="G235" s="173" t="s">
        <v>1783</v>
      </c>
      <c r="H235" s="173" t="s">
        <v>1096</v>
      </c>
      <c r="I235" s="174">
        <v>0</v>
      </c>
      <c r="J235" s="174">
        <v>84</v>
      </c>
      <c r="K235" s="174">
        <v>-84</v>
      </c>
    </row>
    <row r="236" spans="1:11">
      <c r="A236" s="173">
        <v>40100000</v>
      </c>
      <c r="B236" s="173" t="s">
        <v>1731</v>
      </c>
      <c r="C236" s="173" t="s">
        <v>324</v>
      </c>
      <c r="D236" s="175">
        <v>45020</v>
      </c>
      <c r="E236" s="173">
        <v>775</v>
      </c>
      <c r="F236" s="173" t="s">
        <v>1732</v>
      </c>
      <c r="G236" s="173" t="s">
        <v>1784</v>
      </c>
      <c r="H236" s="173" t="s">
        <v>384</v>
      </c>
      <c r="I236" s="174">
        <v>0</v>
      </c>
      <c r="J236" s="174">
        <v>46200</v>
      </c>
      <c r="K236" s="174">
        <v>-46200</v>
      </c>
    </row>
    <row r="237" spans="1:11">
      <c r="A237" s="173">
        <v>40100000</v>
      </c>
      <c r="B237" s="173" t="s">
        <v>379</v>
      </c>
      <c r="C237" s="173" t="s">
        <v>324</v>
      </c>
      <c r="D237" s="175">
        <v>45020</v>
      </c>
      <c r="E237" s="173">
        <v>789</v>
      </c>
      <c r="F237" s="173" t="s">
        <v>1753</v>
      </c>
      <c r="G237" s="173" t="s">
        <v>1785</v>
      </c>
      <c r="H237" s="173" t="s">
        <v>1087</v>
      </c>
      <c r="I237" s="174">
        <v>0</v>
      </c>
      <c r="J237" s="174">
        <v>8145.59</v>
      </c>
      <c r="K237" s="174">
        <v>-8145.59</v>
      </c>
    </row>
    <row r="238" spans="1:11">
      <c r="A238" s="173">
        <v>40100000</v>
      </c>
      <c r="B238" s="173" t="s">
        <v>380</v>
      </c>
      <c r="C238" s="173" t="s">
        <v>324</v>
      </c>
      <c r="D238" s="175">
        <v>45022</v>
      </c>
      <c r="E238" s="173">
        <v>774</v>
      </c>
      <c r="F238" s="173" t="s">
        <v>394</v>
      </c>
      <c r="G238" s="173" t="s">
        <v>1786</v>
      </c>
      <c r="H238" s="173" t="s">
        <v>1113</v>
      </c>
      <c r="I238" s="174">
        <v>0</v>
      </c>
      <c r="J238" s="174">
        <v>640.01</v>
      </c>
      <c r="K238" s="174">
        <v>-640.01</v>
      </c>
    </row>
    <row r="239" spans="1:11">
      <c r="A239" s="173">
        <v>40100000</v>
      </c>
      <c r="B239" s="173" t="s">
        <v>369</v>
      </c>
      <c r="C239" s="173" t="s">
        <v>324</v>
      </c>
      <c r="D239" s="175">
        <v>45022</v>
      </c>
      <c r="E239" s="173">
        <v>822</v>
      </c>
      <c r="F239" s="173" t="s">
        <v>533</v>
      </c>
      <c r="G239" s="173" t="s">
        <v>1787</v>
      </c>
      <c r="H239" s="173" t="s">
        <v>1788</v>
      </c>
      <c r="I239" s="174">
        <v>0</v>
      </c>
      <c r="J239" s="174">
        <v>141.69999999999999</v>
      </c>
      <c r="K239" s="174">
        <v>-141.69999999999999</v>
      </c>
    </row>
    <row r="240" spans="1:11">
      <c r="A240" s="173">
        <v>40100000</v>
      </c>
      <c r="B240" s="173" t="s">
        <v>350</v>
      </c>
      <c r="C240" s="173" t="s">
        <v>324</v>
      </c>
      <c r="D240" s="175">
        <v>45022</v>
      </c>
      <c r="E240" s="173">
        <v>830</v>
      </c>
      <c r="F240" s="173" t="s">
        <v>97</v>
      </c>
      <c r="G240" s="173" t="s">
        <v>1789</v>
      </c>
      <c r="H240" s="173" t="s">
        <v>1630</v>
      </c>
      <c r="I240" s="174">
        <v>0</v>
      </c>
      <c r="J240" s="174">
        <v>57.6</v>
      </c>
      <c r="K240" s="174">
        <v>-57.6</v>
      </c>
    </row>
    <row r="241" spans="1:11">
      <c r="A241" s="173">
        <v>40100000</v>
      </c>
      <c r="B241" s="173" t="s">
        <v>365</v>
      </c>
      <c r="C241" s="173" t="s">
        <v>324</v>
      </c>
      <c r="D241" s="175">
        <v>45024</v>
      </c>
      <c r="E241" s="173">
        <v>769</v>
      </c>
      <c r="F241" s="173" t="s">
        <v>758</v>
      </c>
      <c r="G241" s="173" t="s">
        <v>1790</v>
      </c>
      <c r="H241" s="173" t="s">
        <v>1092</v>
      </c>
      <c r="I241" s="174">
        <v>0</v>
      </c>
      <c r="J241" s="174">
        <v>2244.29</v>
      </c>
      <c r="K241" s="174">
        <v>-2244.29</v>
      </c>
    </row>
    <row r="242" spans="1:11">
      <c r="A242" s="173">
        <v>40100000</v>
      </c>
      <c r="B242" s="173" t="s">
        <v>369</v>
      </c>
      <c r="C242" s="173" t="s">
        <v>324</v>
      </c>
      <c r="D242" s="175">
        <v>45026</v>
      </c>
      <c r="E242" s="173">
        <v>820</v>
      </c>
      <c r="F242" s="173" t="s">
        <v>533</v>
      </c>
      <c r="G242" s="173" t="s">
        <v>1791</v>
      </c>
      <c r="H242" s="173" t="s">
        <v>1843</v>
      </c>
      <c r="I242" s="174">
        <v>0</v>
      </c>
      <c r="J242" s="174">
        <v>356.84</v>
      </c>
      <c r="K242" s="174">
        <v>-356.84</v>
      </c>
    </row>
    <row r="243" spans="1:11">
      <c r="A243" s="173">
        <v>40100000</v>
      </c>
      <c r="B243" s="173" t="s">
        <v>367</v>
      </c>
      <c r="C243" s="173" t="s">
        <v>324</v>
      </c>
      <c r="D243" s="175">
        <v>45027</v>
      </c>
      <c r="E243" s="173">
        <v>778</v>
      </c>
      <c r="F243" s="173" t="s">
        <v>1647</v>
      </c>
      <c r="G243" s="173" t="s">
        <v>1792</v>
      </c>
      <c r="H243" s="173" t="s">
        <v>1261</v>
      </c>
      <c r="I243" s="174">
        <v>0</v>
      </c>
      <c r="J243" s="174">
        <v>329.27</v>
      </c>
      <c r="K243" s="174">
        <v>-329.27</v>
      </c>
    </row>
    <row r="244" spans="1:11">
      <c r="A244" s="173">
        <v>40100000</v>
      </c>
      <c r="B244" s="173" t="s">
        <v>369</v>
      </c>
      <c r="C244" s="173" t="s">
        <v>324</v>
      </c>
      <c r="D244" s="175">
        <v>45029</v>
      </c>
      <c r="E244" s="173">
        <v>821</v>
      </c>
      <c r="F244" s="173" t="s">
        <v>533</v>
      </c>
      <c r="G244" s="173" t="s">
        <v>1793</v>
      </c>
      <c r="H244" s="173" t="s">
        <v>1794</v>
      </c>
      <c r="I244" s="174">
        <v>0</v>
      </c>
      <c r="J244" s="174">
        <v>497.53</v>
      </c>
      <c r="K244" s="174">
        <v>-497.53</v>
      </c>
    </row>
    <row r="245" spans="1:11">
      <c r="A245" s="173">
        <v>40100000</v>
      </c>
      <c r="B245" s="173" t="s">
        <v>369</v>
      </c>
      <c r="C245" s="173" t="s">
        <v>324</v>
      </c>
      <c r="D245" s="175">
        <v>45033</v>
      </c>
      <c r="E245" s="173">
        <v>777</v>
      </c>
      <c r="F245" s="173" t="s">
        <v>533</v>
      </c>
      <c r="G245" s="173" t="s">
        <v>1795</v>
      </c>
      <c r="H245" s="173" t="s">
        <v>1844</v>
      </c>
      <c r="I245" s="174">
        <v>0</v>
      </c>
      <c r="J245" s="174">
        <v>96.49</v>
      </c>
      <c r="K245" s="174">
        <v>-96.49</v>
      </c>
    </row>
    <row r="246" spans="1:11">
      <c r="A246" s="173">
        <v>40100000</v>
      </c>
      <c r="B246" s="173" t="s">
        <v>1759</v>
      </c>
      <c r="C246" s="173" t="s">
        <v>324</v>
      </c>
      <c r="D246" s="175">
        <v>45035</v>
      </c>
      <c r="E246" s="173">
        <v>791</v>
      </c>
      <c r="F246" s="173" t="s">
        <v>1796</v>
      </c>
      <c r="G246" s="173" t="s">
        <v>1797</v>
      </c>
      <c r="H246" s="173" t="s">
        <v>312</v>
      </c>
      <c r="I246" s="174">
        <v>3150</v>
      </c>
      <c r="J246" s="174">
        <v>0</v>
      </c>
      <c r="K246" s="174">
        <v>3150</v>
      </c>
    </row>
    <row r="247" spans="1:11">
      <c r="A247" s="173">
        <v>40100000</v>
      </c>
      <c r="B247" s="173" t="s">
        <v>1759</v>
      </c>
      <c r="C247" s="173" t="s">
        <v>324</v>
      </c>
      <c r="D247" s="175">
        <v>45035</v>
      </c>
      <c r="E247" s="173">
        <v>797</v>
      </c>
      <c r="F247" s="173" t="s">
        <v>1760</v>
      </c>
      <c r="G247" s="173" t="s">
        <v>1798</v>
      </c>
      <c r="H247" s="173" t="s">
        <v>362</v>
      </c>
      <c r="I247" s="174">
        <v>0</v>
      </c>
      <c r="J247" s="174">
        <v>3000</v>
      </c>
      <c r="K247" s="174">
        <v>-3000</v>
      </c>
    </row>
    <row r="248" spans="1:11">
      <c r="A248" s="173">
        <v>40100000</v>
      </c>
      <c r="B248" s="173" t="s">
        <v>1140</v>
      </c>
      <c r="C248" s="173" t="s">
        <v>324</v>
      </c>
      <c r="D248" s="175">
        <v>45035</v>
      </c>
      <c r="E248" s="173">
        <v>809</v>
      </c>
      <c r="F248" s="173" t="s">
        <v>970</v>
      </c>
      <c r="G248" s="173" t="s">
        <v>1799</v>
      </c>
      <c r="H248" s="173" t="s">
        <v>1219</v>
      </c>
      <c r="I248" s="174">
        <v>0</v>
      </c>
      <c r="J248" s="174">
        <v>19.88</v>
      </c>
      <c r="K248" s="174">
        <v>-19.88</v>
      </c>
    </row>
    <row r="249" spans="1:11">
      <c r="A249" s="173">
        <v>40100000</v>
      </c>
      <c r="B249" s="173" t="s">
        <v>1140</v>
      </c>
      <c r="C249" s="173" t="s">
        <v>324</v>
      </c>
      <c r="D249" s="175">
        <v>45035</v>
      </c>
      <c r="E249" s="173">
        <v>811</v>
      </c>
      <c r="F249" s="173" t="s">
        <v>970</v>
      </c>
      <c r="G249" s="173" t="s">
        <v>1800</v>
      </c>
      <c r="H249" s="173" t="s">
        <v>1219</v>
      </c>
      <c r="I249" s="174">
        <v>0</v>
      </c>
      <c r="J249" s="174">
        <v>37.880000000000003</v>
      </c>
      <c r="K249" s="174">
        <v>-37.880000000000003</v>
      </c>
    </row>
    <row r="250" spans="1:11">
      <c r="A250" s="173">
        <v>40100000</v>
      </c>
      <c r="B250" s="173" t="s">
        <v>1140</v>
      </c>
      <c r="C250" s="173" t="s">
        <v>324</v>
      </c>
      <c r="D250" s="175">
        <v>45035</v>
      </c>
      <c r="E250" s="173">
        <v>812</v>
      </c>
      <c r="F250" s="173" t="s">
        <v>970</v>
      </c>
      <c r="G250" s="173" t="s">
        <v>1801</v>
      </c>
      <c r="H250" s="173" t="s">
        <v>1219</v>
      </c>
      <c r="I250" s="174">
        <v>0</v>
      </c>
      <c r="J250" s="174">
        <v>36.630000000000003</v>
      </c>
      <c r="K250" s="174">
        <v>-36.630000000000003</v>
      </c>
    </row>
    <row r="251" spans="1:11">
      <c r="A251" s="173">
        <v>40100000</v>
      </c>
      <c r="B251" s="173" t="s">
        <v>1140</v>
      </c>
      <c r="C251" s="173" t="s">
        <v>324</v>
      </c>
      <c r="D251" s="175">
        <v>45036</v>
      </c>
      <c r="E251" s="173">
        <v>810</v>
      </c>
      <c r="F251" s="173" t="s">
        <v>972</v>
      </c>
      <c r="G251" s="173" t="s">
        <v>1802</v>
      </c>
      <c r="H251" s="173" t="s">
        <v>1219</v>
      </c>
      <c r="I251" s="174">
        <v>0</v>
      </c>
      <c r="J251" s="174">
        <v>27.68</v>
      </c>
      <c r="K251" s="174">
        <v>-27.68</v>
      </c>
    </row>
    <row r="252" spans="1:11">
      <c r="A252" s="173">
        <v>40100000</v>
      </c>
      <c r="B252" s="173" t="s">
        <v>369</v>
      </c>
      <c r="C252" s="173" t="s">
        <v>324</v>
      </c>
      <c r="D252" s="175">
        <v>45044</v>
      </c>
      <c r="E252" s="173">
        <v>823</v>
      </c>
      <c r="F252" s="173" t="s">
        <v>533</v>
      </c>
      <c r="G252" s="173" t="s">
        <v>1803</v>
      </c>
      <c r="H252" s="173" t="s">
        <v>1804</v>
      </c>
      <c r="I252" s="174">
        <v>0</v>
      </c>
      <c r="J252" s="174">
        <v>185.04</v>
      </c>
      <c r="K252" s="174">
        <v>-185.04</v>
      </c>
    </row>
    <row r="253" spans="1:11">
      <c r="A253" s="173">
        <v>40100000</v>
      </c>
      <c r="B253" s="173" t="s">
        <v>369</v>
      </c>
      <c r="C253" s="173" t="s">
        <v>324</v>
      </c>
      <c r="D253" s="175">
        <v>45044</v>
      </c>
      <c r="E253" s="173">
        <v>824</v>
      </c>
      <c r="F253" s="173" t="s">
        <v>533</v>
      </c>
      <c r="G253" s="173" t="s">
        <v>1805</v>
      </c>
      <c r="H253" s="173" t="s">
        <v>1804</v>
      </c>
      <c r="I253" s="174">
        <v>0</v>
      </c>
      <c r="J253" s="174">
        <v>652.62</v>
      </c>
      <c r="K253" s="174">
        <v>-652.62</v>
      </c>
    </row>
    <row r="254" spans="1:11">
      <c r="A254" s="173">
        <v>40100000</v>
      </c>
      <c r="B254" s="173" t="s">
        <v>1731</v>
      </c>
      <c r="C254" s="173" t="s">
        <v>324</v>
      </c>
      <c r="D254" s="175">
        <v>45046</v>
      </c>
      <c r="E254" s="173">
        <v>792</v>
      </c>
      <c r="F254" s="173" t="s">
        <v>1755</v>
      </c>
      <c r="G254" s="173" t="s">
        <v>1806</v>
      </c>
      <c r="H254" s="173" t="s">
        <v>362</v>
      </c>
      <c r="I254" s="174">
        <v>46200</v>
      </c>
      <c r="J254" s="174">
        <v>0</v>
      </c>
      <c r="K254" s="174">
        <v>46200</v>
      </c>
    </row>
    <row r="255" spans="1:11">
      <c r="A255" s="173">
        <v>40100000</v>
      </c>
      <c r="B255" s="173" t="s">
        <v>388</v>
      </c>
      <c r="C255" s="173" t="s">
        <v>324</v>
      </c>
      <c r="D255" s="175">
        <v>45046</v>
      </c>
      <c r="E255" s="173">
        <v>826</v>
      </c>
      <c r="F255" s="173" t="s">
        <v>979</v>
      </c>
      <c r="G255" s="173" t="s">
        <v>1807</v>
      </c>
      <c r="H255" s="173" t="s">
        <v>1771</v>
      </c>
      <c r="I255" s="174">
        <v>0</v>
      </c>
      <c r="J255" s="174">
        <v>1437.6</v>
      </c>
      <c r="K255" s="174">
        <v>-1437.6</v>
      </c>
    </row>
    <row r="256" spans="1:11">
      <c r="A256" s="173">
        <v>40100000</v>
      </c>
      <c r="B256" s="173" t="s">
        <v>1204</v>
      </c>
      <c r="C256" s="173" t="s">
        <v>324</v>
      </c>
      <c r="D256" s="175">
        <v>45046</v>
      </c>
      <c r="E256" s="173">
        <v>833</v>
      </c>
      <c r="F256" s="173" t="s">
        <v>1688</v>
      </c>
      <c r="G256" s="173" t="s">
        <v>1808</v>
      </c>
      <c r="H256" s="173" t="s">
        <v>1110</v>
      </c>
      <c r="I256" s="174">
        <v>0</v>
      </c>
      <c r="J256" s="174">
        <v>3200</v>
      </c>
      <c r="K256" s="174">
        <v>-3200</v>
      </c>
    </row>
    <row r="257" spans="1:11">
      <c r="A257" s="173">
        <v>40100000</v>
      </c>
      <c r="B257" s="173" t="s">
        <v>363</v>
      </c>
      <c r="C257" s="173" t="s">
        <v>324</v>
      </c>
      <c r="D257" s="175">
        <v>45046</v>
      </c>
      <c r="E257" s="173">
        <v>834</v>
      </c>
      <c r="F257" s="173" t="s">
        <v>1809</v>
      </c>
      <c r="G257" s="173" t="s">
        <v>1812</v>
      </c>
      <c r="H257" s="173" t="s">
        <v>1113</v>
      </c>
      <c r="I257" s="174">
        <v>385.52</v>
      </c>
      <c r="J257" s="174">
        <v>0</v>
      </c>
      <c r="K257" s="174">
        <v>385.52</v>
      </c>
    </row>
    <row r="258" spans="1:11">
      <c r="A258" s="173">
        <v>40100000</v>
      </c>
      <c r="B258" s="173" t="s">
        <v>363</v>
      </c>
      <c r="C258" s="173" t="s">
        <v>324</v>
      </c>
      <c r="D258" s="175">
        <v>45046</v>
      </c>
      <c r="E258" s="173">
        <v>834</v>
      </c>
      <c r="F258" s="173" t="s">
        <v>1809</v>
      </c>
      <c r="G258" s="173" t="s">
        <v>1811</v>
      </c>
      <c r="H258" s="173" t="s">
        <v>1113</v>
      </c>
      <c r="I258" s="174">
        <v>0</v>
      </c>
      <c r="J258" s="174">
        <v>2571.62</v>
      </c>
      <c r="K258" s="174">
        <v>-2571.62</v>
      </c>
    </row>
    <row r="259" spans="1:11">
      <c r="A259" s="173">
        <v>40100000</v>
      </c>
      <c r="B259" s="173" t="s">
        <v>363</v>
      </c>
      <c r="C259" s="173" t="s">
        <v>324</v>
      </c>
      <c r="D259" s="175">
        <v>45046</v>
      </c>
      <c r="E259" s="173">
        <v>834</v>
      </c>
      <c r="F259" s="173" t="s">
        <v>1809</v>
      </c>
      <c r="G259" s="173" t="s">
        <v>1810</v>
      </c>
      <c r="H259" s="173" t="s">
        <v>1113</v>
      </c>
      <c r="I259" s="174">
        <v>1250.18</v>
      </c>
      <c r="J259" s="174">
        <v>0</v>
      </c>
      <c r="K259" s="174">
        <v>1250.18</v>
      </c>
    </row>
    <row r="260" spans="1:11">
      <c r="A260" s="173">
        <v>40100000</v>
      </c>
      <c r="B260" s="173" t="s">
        <v>385</v>
      </c>
      <c r="C260" s="173" t="s">
        <v>324</v>
      </c>
      <c r="D260" s="175">
        <v>45046</v>
      </c>
      <c r="E260" s="173">
        <v>837</v>
      </c>
      <c r="F260" s="173" t="s">
        <v>1813</v>
      </c>
      <c r="G260" s="173" t="s">
        <v>1815</v>
      </c>
      <c r="H260" s="173" t="s">
        <v>1110</v>
      </c>
      <c r="I260" s="174">
        <v>93.62</v>
      </c>
      <c r="J260" s="174">
        <v>0</v>
      </c>
      <c r="K260" s="174">
        <v>93.62</v>
      </c>
    </row>
    <row r="261" spans="1:11">
      <c r="A261" s="173">
        <v>40100000</v>
      </c>
      <c r="B261" s="173" t="s">
        <v>385</v>
      </c>
      <c r="C261" s="173" t="s">
        <v>324</v>
      </c>
      <c r="D261" s="175">
        <v>45046</v>
      </c>
      <c r="E261" s="173">
        <v>837</v>
      </c>
      <c r="F261" s="173" t="s">
        <v>1813</v>
      </c>
      <c r="G261" s="173" t="s">
        <v>1814</v>
      </c>
      <c r="H261" s="173" t="s">
        <v>1110</v>
      </c>
      <c r="I261" s="174">
        <v>73</v>
      </c>
      <c r="J261" s="174">
        <v>0</v>
      </c>
      <c r="K261" s="174">
        <v>73</v>
      </c>
    </row>
    <row r="262" spans="1:11">
      <c r="A262" s="173">
        <v>40100000</v>
      </c>
      <c r="B262" s="173" t="s">
        <v>383</v>
      </c>
      <c r="C262" s="173" t="s">
        <v>324</v>
      </c>
      <c r="D262" s="175">
        <v>45046</v>
      </c>
      <c r="E262" s="173">
        <v>837</v>
      </c>
      <c r="F262" s="173" t="s">
        <v>1816</v>
      </c>
      <c r="G262" s="173" t="s">
        <v>1817</v>
      </c>
      <c r="H262" s="173" t="s">
        <v>371</v>
      </c>
      <c r="I262" s="174">
        <v>105.44</v>
      </c>
      <c r="J262" s="174">
        <v>0</v>
      </c>
      <c r="K262" s="174">
        <v>105.44</v>
      </c>
    </row>
    <row r="263" spans="1:11">
      <c r="A263" s="173">
        <v>40100000</v>
      </c>
      <c r="B263" s="173" t="s">
        <v>388</v>
      </c>
      <c r="C263" s="173" t="s">
        <v>324</v>
      </c>
      <c r="D263" s="175">
        <v>45047</v>
      </c>
      <c r="E263" s="173">
        <v>828</v>
      </c>
      <c r="F263" s="173" t="s">
        <v>979</v>
      </c>
      <c r="G263" s="173" t="s">
        <v>1845</v>
      </c>
      <c r="H263" s="173" t="s">
        <v>1846</v>
      </c>
      <c r="I263" s="174">
        <v>0</v>
      </c>
      <c r="J263" s="174">
        <v>9528.76</v>
      </c>
      <c r="K263" s="174">
        <v>-9528.76</v>
      </c>
    </row>
    <row r="264" spans="1:11">
      <c r="A264" s="173">
        <v>40100000</v>
      </c>
      <c r="B264" s="173" t="s">
        <v>378</v>
      </c>
      <c r="C264" s="173" t="s">
        <v>324</v>
      </c>
      <c r="D264" s="175">
        <v>45047</v>
      </c>
      <c r="E264" s="173">
        <v>839</v>
      </c>
      <c r="F264" s="173" t="s">
        <v>397</v>
      </c>
      <c r="G264" s="173" t="s">
        <v>1847</v>
      </c>
      <c r="H264" s="173" t="s">
        <v>1092</v>
      </c>
      <c r="I264" s="174">
        <v>0</v>
      </c>
      <c r="J264" s="174">
        <v>10488</v>
      </c>
      <c r="K264" s="174">
        <v>-10488</v>
      </c>
    </row>
    <row r="265" spans="1:11">
      <c r="A265" s="173">
        <v>40100000</v>
      </c>
      <c r="B265" s="173" t="s">
        <v>378</v>
      </c>
      <c r="C265" s="173" t="s">
        <v>324</v>
      </c>
      <c r="D265" s="175">
        <v>45047</v>
      </c>
      <c r="E265" s="173">
        <v>840</v>
      </c>
      <c r="F265" s="173" t="s">
        <v>397</v>
      </c>
      <c r="G265" s="173" t="s">
        <v>1848</v>
      </c>
      <c r="H265" s="173" t="s">
        <v>1092</v>
      </c>
      <c r="I265" s="174">
        <v>0</v>
      </c>
      <c r="J265" s="174">
        <v>7296</v>
      </c>
      <c r="K265" s="174">
        <v>-7296</v>
      </c>
    </row>
    <row r="266" spans="1:11">
      <c r="A266" s="173">
        <v>40100000</v>
      </c>
      <c r="B266" s="173" t="s">
        <v>376</v>
      </c>
      <c r="C266" s="173" t="s">
        <v>324</v>
      </c>
      <c r="D266" s="175">
        <v>45047</v>
      </c>
      <c r="E266" s="173">
        <v>841</v>
      </c>
      <c r="F266" s="173" t="s">
        <v>719</v>
      </c>
      <c r="G266" s="173" t="s">
        <v>1849</v>
      </c>
      <c r="H266" s="173" t="s">
        <v>1113</v>
      </c>
      <c r="I266" s="174">
        <v>0</v>
      </c>
      <c r="J266" s="174">
        <v>1415.39</v>
      </c>
      <c r="K266" s="174">
        <v>-1415.39</v>
      </c>
    </row>
    <row r="267" spans="1:11">
      <c r="A267" s="173">
        <v>40100000</v>
      </c>
      <c r="B267" s="173" t="s">
        <v>367</v>
      </c>
      <c r="C267" s="173" t="s">
        <v>324</v>
      </c>
      <c r="D267" s="175">
        <v>45047</v>
      </c>
      <c r="E267" s="173">
        <v>842</v>
      </c>
      <c r="F267" s="173" t="s">
        <v>1647</v>
      </c>
      <c r="G267" s="173" t="s">
        <v>1850</v>
      </c>
      <c r="H267" s="173" t="s">
        <v>1113</v>
      </c>
      <c r="I267" s="174">
        <v>0</v>
      </c>
      <c r="J267" s="174">
        <v>4160.9799999999996</v>
      </c>
      <c r="K267" s="174">
        <v>-4160.9799999999996</v>
      </c>
    </row>
    <row r="268" spans="1:11">
      <c r="A268" s="173">
        <v>40100000</v>
      </c>
      <c r="B268" s="173" t="s">
        <v>1154</v>
      </c>
      <c r="C268" s="173" t="s">
        <v>324</v>
      </c>
      <c r="D268" s="175">
        <v>45047</v>
      </c>
      <c r="E268" s="173">
        <v>843</v>
      </c>
      <c r="F268" s="173" t="s">
        <v>899</v>
      </c>
      <c r="G268" s="173" t="s">
        <v>1851</v>
      </c>
      <c r="H268" s="173" t="s">
        <v>351</v>
      </c>
      <c r="I268" s="174">
        <v>0</v>
      </c>
      <c r="J268" s="174">
        <v>267.23</v>
      </c>
      <c r="K268" s="174">
        <v>-267.23</v>
      </c>
    </row>
    <row r="269" spans="1:11">
      <c r="A269" s="173">
        <v>40100000</v>
      </c>
      <c r="B269" s="173" t="s">
        <v>369</v>
      </c>
      <c r="C269" s="173" t="s">
        <v>324</v>
      </c>
      <c r="D269" s="175">
        <v>45047</v>
      </c>
      <c r="E269" s="173">
        <v>844</v>
      </c>
      <c r="F269" s="173" t="s">
        <v>533</v>
      </c>
      <c r="G269" s="173" t="s">
        <v>1852</v>
      </c>
      <c r="H269" s="173" t="s">
        <v>1844</v>
      </c>
      <c r="I269" s="174">
        <v>0</v>
      </c>
      <c r="J269" s="174">
        <v>65.22</v>
      </c>
      <c r="K269" s="174">
        <v>-65.22</v>
      </c>
    </row>
    <row r="270" spans="1:11">
      <c r="A270" s="173">
        <v>40100000</v>
      </c>
      <c r="B270" s="173" t="s">
        <v>369</v>
      </c>
      <c r="C270" s="173" t="s">
        <v>324</v>
      </c>
      <c r="D270" s="175">
        <v>45047</v>
      </c>
      <c r="E270" s="173">
        <v>845</v>
      </c>
      <c r="F270" s="173" t="s">
        <v>533</v>
      </c>
      <c r="G270" s="173" t="s">
        <v>1853</v>
      </c>
      <c r="H270" s="173" t="s">
        <v>1844</v>
      </c>
      <c r="I270" s="174">
        <v>0</v>
      </c>
      <c r="J270" s="174">
        <v>1004.38</v>
      </c>
      <c r="K270" s="174">
        <v>-1004.38</v>
      </c>
    </row>
    <row r="271" spans="1:11">
      <c r="A271" s="173">
        <v>40100000</v>
      </c>
      <c r="B271" s="173" t="s">
        <v>377</v>
      </c>
      <c r="C271" s="173" t="s">
        <v>324</v>
      </c>
      <c r="D271" s="175">
        <v>45047</v>
      </c>
      <c r="E271" s="173">
        <v>848</v>
      </c>
      <c r="F271" s="173" t="s">
        <v>1105</v>
      </c>
      <c r="G271" s="173" t="s">
        <v>1745</v>
      </c>
      <c r="H271" s="173" t="s">
        <v>1261</v>
      </c>
      <c r="I271" s="174">
        <v>0</v>
      </c>
      <c r="J271" s="174">
        <v>904.83</v>
      </c>
      <c r="K271" s="174">
        <v>-904.83</v>
      </c>
    </row>
    <row r="272" spans="1:11">
      <c r="A272" s="173">
        <v>40100000</v>
      </c>
      <c r="B272" s="173" t="s">
        <v>377</v>
      </c>
      <c r="C272" s="173" t="s">
        <v>324</v>
      </c>
      <c r="D272" s="175">
        <v>45047</v>
      </c>
      <c r="E272" s="173">
        <v>849</v>
      </c>
      <c r="F272" s="173" t="s">
        <v>1105</v>
      </c>
      <c r="G272" s="173" t="s">
        <v>1746</v>
      </c>
      <c r="H272" s="173" t="s">
        <v>1261</v>
      </c>
      <c r="I272" s="174">
        <v>0</v>
      </c>
      <c r="J272" s="174">
        <v>47.81</v>
      </c>
      <c r="K272" s="174">
        <v>-47.81</v>
      </c>
    </row>
    <row r="273" spans="1:11">
      <c r="A273" s="173">
        <v>40100000</v>
      </c>
      <c r="B273" s="173" t="s">
        <v>1749</v>
      </c>
      <c r="C273" s="173" t="s">
        <v>324</v>
      </c>
      <c r="D273" s="175">
        <v>45047</v>
      </c>
      <c r="E273" s="173">
        <v>850</v>
      </c>
      <c r="F273" s="173" t="s">
        <v>1750</v>
      </c>
      <c r="G273" s="173" t="s">
        <v>1854</v>
      </c>
      <c r="H273" s="173" t="s">
        <v>362</v>
      </c>
      <c r="I273" s="174">
        <v>0</v>
      </c>
      <c r="J273" s="174">
        <v>1317.6</v>
      </c>
      <c r="K273" s="174">
        <v>-1317.6</v>
      </c>
    </row>
    <row r="274" spans="1:11">
      <c r="A274" s="173">
        <v>40100000</v>
      </c>
      <c r="B274" s="173" t="s">
        <v>370</v>
      </c>
      <c r="C274" s="173" t="s">
        <v>324</v>
      </c>
      <c r="D274" s="175">
        <v>45047</v>
      </c>
      <c r="E274" s="173">
        <v>852</v>
      </c>
      <c r="F274" s="173" t="s">
        <v>393</v>
      </c>
      <c r="G274" s="173" t="s">
        <v>1855</v>
      </c>
      <c r="H274" s="173" t="s">
        <v>1219</v>
      </c>
      <c r="I274" s="174">
        <v>0</v>
      </c>
      <c r="J274" s="174">
        <v>1920</v>
      </c>
      <c r="K274" s="174">
        <v>-1920</v>
      </c>
    </row>
    <row r="275" spans="1:11">
      <c r="A275" s="173">
        <v>40100000</v>
      </c>
      <c r="B275" s="173" t="s">
        <v>1091</v>
      </c>
      <c r="C275" s="173" t="s">
        <v>324</v>
      </c>
      <c r="D275" s="175">
        <v>45047</v>
      </c>
      <c r="E275" s="173">
        <v>854</v>
      </c>
      <c r="F275" s="173" t="s">
        <v>496</v>
      </c>
      <c r="G275" s="173" t="s">
        <v>1856</v>
      </c>
      <c r="H275" s="173" t="s">
        <v>1219</v>
      </c>
      <c r="I275" s="174">
        <v>0</v>
      </c>
      <c r="J275" s="174">
        <v>360</v>
      </c>
      <c r="K275" s="174">
        <v>-360</v>
      </c>
    </row>
    <row r="276" spans="1:11">
      <c r="A276" s="173">
        <v>40100000</v>
      </c>
      <c r="B276" s="173" t="s">
        <v>380</v>
      </c>
      <c r="C276" s="173" t="s">
        <v>324</v>
      </c>
      <c r="D276" s="175">
        <v>45047</v>
      </c>
      <c r="E276" s="173">
        <v>855</v>
      </c>
      <c r="F276" s="173" t="s">
        <v>394</v>
      </c>
      <c r="G276" s="173" t="s">
        <v>1857</v>
      </c>
      <c r="H276" s="173" t="s">
        <v>1113</v>
      </c>
      <c r="I276" s="174">
        <v>0</v>
      </c>
      <c r="J276" s="174">
        <v>300.64999999999998</v>
      </c>
      <c r="K276" s="174">
        <v>-300.64999999999998</v>
      </c>
    </row>
    <row r="277" spans="1:11">
      <c r="A277" s="173">
        <v>40100000</v>
      </c>
      <c r="B277" s="173" t="s">
        <v>372</v>
      </c>
      <c r="C277" s="173" t="s">
        <v>324</v>
      </c>
      <c r="D277" s="175">
        <v>45047</v>
      </c>
      <c r="E277" s="173">
        <v>858</v>
      </c>
      <c r="F277" s="173" t="s">
        <v>126</v>
      </c>
      <c r="G277" s="173" t="s">
        <v>1858</v>
      </c>
      <c r="H277" s="173" t="s">
        <v>1242</v>
      </c>
      <c r="I277" s="174">
        <v>0</v>
      </c>
      <c r="J277" s="174">
        <v>414</v>
      </c>
      <c r="K277" s="174">
        <v>-414</v>
      </c>
    </row>
    <row r="278" spans="1:11">
      <c r="A278" s="173">
        <v>40100000</v>
      </c>
      <c r="B278" s="173" t="s">
        <v>1181</v>
      </c>
      <c r="C278" s="173" t="s">
        <v>324</v>
      </c>
      <c r="D278" s="175">
        <v>45047</v>
      </c>
      <c r="E278" s="173">
        <v>860</v>
      </c>
      <c r="F278" s="173" t="s">
        <v>625</v>
      </c>
      <c r="G278" s="173" t="s">
        <v>1836</v>
      </c>
      <c r="H278" s="173" t="s">
        <v>1371</v>
      </c>
      <c r="I278" s="174">
        <v>0</v>
      </c>
      <c r="J278" s="174">
        <v>20340</v>
      </c>
      <c r="K278" s="174">
        <v>-20340</v>
      </c>
    </row>
    <row r="279" spans="1:11">
      <c r="A279" s="173">
        <v>40100000</v>
      </c>
      <c r="B279" s="173" t="s">
        <v>391</v>
      </c>
      <c r="C279" s="173" t="s">
        <v>324</v>
      </c>
      <c r="D279" s="175">
        <v>45047</v>
      </c>
      <c r="E279" s="173">
        <v>861</v>
      </c>
      <c r="F279" s="173" t="s">
        <v>542</v>
      </c>
      <c r="G279" s="173" t="s">
        <v>1859</v>
      </c>
      <c r="H279" s="173" t="s">
        <v>1141</v>
      </c>
      <c r="I279" s="174">
        <v>0</v>
      </c>
      <c r="J279" s="174">
        <v>4158</v>
      </c>
      <c r="K279" s="174">
        <v>-4158</v>
      </c>
    </row>
    <row r="280" spans="1:11">
      <c r="A280" s="173">
        <v>40100000</v>
      </c>
      <c r="B280" s="173" t="s">
        <v>391</v>
      </c>
      <c r="C280" s="173" t="s">
        <v>324</v>
      </c>
      <c r="D280" s="175">
        <v>45047</v>
      </c>
      <c r="E280" s="173">
        <v>862</v>
      </c>
      <c r="F280" s="173" t="s">
        <v>542</v>
      </c>
      <c r="G280" s="173" t="s">
        <v>1860</v>
      </c>
      <c r="H280" s="173" t="s">
        <v>89</v>
      </c>
      <c r="I280" s="174">
        <v>0</v>
      </c>
      <c r="J280" s="174">
        <v>2192.4</v>
      </c>
      <c r="K280" s="174">
        <v>-2192.4</v>
      </c>
    </row>
    <row r="281" spans="1:11">
      <c r="A281" s="173">
        <v>40100000</v>
      </c>
      <c r="B281" s="173" t="s">
        <v>1742</v>
      </c>
      <c r="C281" s="173" t="s">
        <v>324</v>
      </c>
      <c r="D281" s="175">
        <v>45047</v>
      </c>
      <c r="E281" s="173">
        <v>863</v>
      </c>
      <c r="F281" s="173" t="s">
        <v>460</v>
      </c>
      <c r="G281" s="173" t="s">
        <v>1861</v>
      </c>
      <c r="H281" s="173" t="s">
        <v>89</v>
      </c>
      <c r="I281" s="174">
        <v>0</v>
      </c>
      <c r="J281" s="174">
        <v>2547</v>
      </c>
      <c r="K281" s="174">
        <v>-2547</v>
      </c>
    </row>
    <row r="282" spans="1:11">
      <c r="A282" s="173">
        <v>40100000</v>
      </c>
      <c r="B282" s="173" t="s">
        <v>388</v>
      </c>
      <c r="C282" s="173" t="s">
        <v>324</v>
      </c>
      <c r="D282" s="175">
        <v>45047</v>
      </c>
      <c r="E282" s="173">
        <v>864</v>
      </c>
      <c r="F282" s="173" t="s">
        <v>979</v>
      </c>
      <c r="G282" s="173" t="s">
        <v>1862</v>
      </c>
      <c r="H282" s="173" t="s">
        <v>1863</v>
      </c>
      <c r="I282" s="174">
        <v>0</v>
      </c>
      <c r="J282" s="174">
        <v>1867.86</v>
      </c>
      <c r="K282" s="174">
        <v>-1867.86</v>
      </c>
    </row>
    <row r="283" spans="1:11">
      <c r="A283" s="173">
        <v>40100000</v>
      </c>
      <c r="B283" s="173" t="s">
        <v>388</v>
      </c>
      <c r="C283" s="173" t="s">
        <v>324</v>
      </c>
      <c r="D283" s="175">
        <v>45047</v>
      </c>
      <c r="E283" s="173">
        <v>865</v>
      </c>
      <c r="F283" s="173" t="s">
        <v>979</v>
      </c>
      <c r="G283" s="173" t="s">
        <v>1864</v>
      </c>
      <c r="H283" s="173" t="s">
        <v>1863</v>
      </c>
      <c r="I283" s="174">
        <v>0</v>
      </c>
      <c r="J283" s="174">
        <v>1785.96</v>
      </c>
      <c r="K283" s="174">
        <v>-1785.96</v>
      </c>
    </row>
    <row r="284" spans="1:11">
      <c r="A284" s="173">
        <v>40100000</v>
      </c>
      <c r="B284" s="173" t="s">
        <v>363</v>
      </c>
      <c r="C284" s="173" t="s">
        <v>324</v>
      </c>
      <c r="D284" s="175">
        <v>45047</v>
      </c>
      <c r="E284" s="173">
        <v>866</v>
      </c>
      <c r="F284" s="173" t="s">
        <v>478</v>
      </c>
      <c r="G284" s="173" t="s">
        <v>1865</v>
      </c>
      <c r="H284" s="173" t="s">
        <v>1184</v>
      </c>
      <c r="I284" s="174">
        <v>0</v>
      </c>
      <c r="J284" s="174">
        <v>328.64</v>
      </c>
      <c r="K284" s="174">
        <v>-328.64</v>
      </c>
    </row>
    <row r="285" spans="1:11">
      <c r="A285" s="173">
        <v>40100000</v>
      </c>
      <c r="B285" s="173" t="s">
        <v>363</v>
      </c>
      <c r="C285" s="173" t="s">
        <v>324</v>
      </c>
      <c r="D285" s="175">
        <v>45047</v>
      </c>
      <c r="E285" s="173">
        <v>867</v>
      </c>
      <c r="F285" s="173" t="s">
        <v>478</v>
      </c>
      <c r="G285" s="173" t="s">
        <v>1866</v>
      </c>
      <c r="H285" s="173" t="s">
        <v>1184</v>
      </c>
      <c r="I285" s="174">
        <v>0</v>
      </c>
      <c r="J285" s="174">
        <v>328.64</v>
      </c>
      <c r="K285" s="174">
        <v>-328.64</v>
      </c>
    </row>
    <row r="286" spans="1:11">
      <c r="A286" s="173">
        <v>40100000</v>
      </c>
      <c r="B286" s="173" t="s">
        <v>354</v>
      </c>
      <c r="C286" s="173" t="s">
        <v>324</v>
      </c>
      <c r="D286" s="175">
        <v>45047</v>
      </c>
      <c r="E286" s="173">
        <v>869</v>
      </c>
      <c r="F286" s="173" t="s">
        <v>163</v>
      </c>
      <c r="G286" s="173" t="s">
        <v>1867</v>
      </c>
      <c r="H286" s="173" t="s">
        <v>1351</v>
      </c>
      <c r="I286" s="174">
        <v>0</v>
      </c>
      <c r="J286" s="174">
        <v>5548</v>
      </c>
      <c r="K286" s="174">
        <v>-5548</v>
      </c>
    </row>
    <row r="287" spans="1:11">
      <c r="A287" s="173">
        <v>40100000</v>
      </c>
      <c r="B287" s="173" t="s">
        <v>354</v>
      </c>
      <c r="C287" s="173" t="s">
        <v>324</v>
      </c>
      <c r="D287" s="175">
        <v>45047</v>
      </c>
      <c r="E287" s="173">
        <v>870</v>
      </c>
      <c r="F287" s="173" t="s">
        <v>163</v>
      </c>
      <c r="G287" s="173" t="s">
        <v>1868</v>
      </c>
      <c r="H287" s="173" t="s">
        <v>1351</v>
      </c>
      <c r="I287" s="174">
        <v>0</v>
      </c>
      <c r="J287" s="174">
        <v>3914</v>
      </c>
      <c r="K287" s="174">
        <v>-3914</v>
      </c>
    </row>
    <row r="288" spans="1:11">
      <c r="A288" s="173">
        <v>40100000</v>
      </c>
      <c r="B288" s="173" t="s">
        <v>354</v>
      </c>
      <c r="C288" s="173" t="s">
        <v>324</v>
      </c>
      <c r="D288" s="175">
        <v>45047</v>
      </c>
      <c r="E288" s="173">
        <v>871</v>
      </c>
      <c r="F288" s="173" t="s">
        <v>163</v>
      </c>
      <c r="G288" s="173" t="s">
        <v>1869</v>
      </c>
      <c r="H288" s="173" t="s">
        <v>1351</v>
      </c>
      <c r="I288" s="174">
        <v>0</v>
      </c>
      <c r="J288" s="174">
        <v>5700</v>
      </c>
      <c r="K288" s="174">
        <v>-5700</v>
      </c>
    </row>
    <row r="289" spans="1:11">
      <c r="A289" s="173">
        <v>40100000</v>
      </c>
      <c r="B289" s="173" t="s">
        <v>361</v>
      </c>
      <c r="C289" s="173" t="s">
        <v>324</v>
      </c>
      <c r="D289" s="175">
        <v>45048</v>
      </c>
      <c r="E289" s="173">
        <v>851</v>
      </c>
      <c r="F289" s="173" t="s">
        <v>392</v>
      </c>
      <c r="G289" s="173" t="s">
        <v>1870</v>
      </c>
      <c r="H289" s="173" t="s">
        <v>1184</v>
      </c>
      <c r="I289" s="174">
        <v>0</v>
      </c>
      <c r="J289" s="174">
        <v>3600</v>
      </c>
      <c r="K289" s="174">
        <v>-3600</v>
      </c>
    </row>
    <row r="290" spans="1:11">
      <c r="A290" s="173">
        <v>40100000</v>
      </c>
      <c r="B290" s="173" t="s">
        <v>380</v>
      </c>
      <c r="C290" s="173" t="s">
        <v>324</v>
      </c>
      <c r="D290" s="175">
        <v>45050</v>
      </c>
      <c r="E290" s="173">
        <v>856</v>
      </c>
      <c r="F290" s="173" t="s">
        <v>394</v>
      </c>
      <c r="G290" s="173" t="s">
        <v>1871</v>
      </c>
      <c r="H290" s="173" t="s">
        <v>1113</v>
      </c>
      <c r="I290" s="174">
        <v>0</v>
      </c>
      <c r="J290" s="174">
        <v>220.38</v>
      </c>
      <c r="K290" s="174">
        <v>-220.38</v>
      </c>
    </row>
    <row r="291" spans="1:11">
      <c r="A291" s="173">
        <v>40100000</v>
      </c>
      <c r="B291" s="173" t="s">
        <v>375</v>
      </c>
      <c r="C291" s="173" t="s">
        <v>324</v>
      </c>
      <c r="D291" s="175">
        <v>45052</v>
      </c>
      <c r="E291" s="173">
        <v>857</v>
      </c>
      <c r="F291" s="173" t="s">
        <v>468</v>
      </c>
      <c r="G291" s="173" t="s">
        <v>1837</v>
      </c>
      <c r="H291" s="173" t="s">
        <v>1359</v>
      </c>
      <c r="I291" s="174">
        <v>0</v>
      </c>
      <c r="J291" s="174">
        <v>1654.81</v>
      </c>
      <c r="K291" s="174">
        <v>-1654.81</v>
      </c>
    </row>
    <row r="292" spans="1:11">
      <c r="A292" s="173">
        <v>40100000</v>
      </c>
      <c r="B292" s="173" t="s">
        <v>360</v>
      </c>
      <c r="C292" s="173" t="s">
        <v>324</v>
      </c>
      <c r="D292" s="175">
        <v>45054</v>
      </c>
      <c r="E292" s="173">
        <v>799</v>
      </c>
      <c r="F292" s="173" t="s">
        <v>815</v>
      </c>
      <c r="G292" s="173" t="s">
        <v>1872</v>
      </c>
      <c r="H292" s="173" t="s">
        <v>1359</v>
      </c>
      <c r="I292" s="174">
        <v>0</v>
      </c>
      <c r="J292" s="174">
        <v>84</v>
      </c>
      <c r="K292" s="174">
        <v>-84</v>
      </c>
    </row>
    <row r="293" spans="1:11">
      <c r="A293" s="173">
        <v>40100000</v>
      </c>
      <c r="B293" s="173" t="s">
        <v>360</v>
      </c>
      <c r="C293" s="173" t="s">
        <v>324</v>
      </c>
      <c r="D293" s="175">
        <v>45054</v>
      </c>
      <c r="E293" s="173">
        <v>800</v>
      </c>
      <c r="F293" s="173" t="s">
        <v>815</v>
      </c>
      <c r="G293" s="173" t="s">
        <v>1873</v>
      </c>
      <c r="H293" s="173" t="s">
        <v>1359</v>
      </c>
      <c r="I293" s="174">
        <v>0</v>
      </c>
      <c r="J293" s="174">
        <v>84</v>
      </c>
      <c r="K293" s="174">
        <v>-84</v>
      </c>
    </row>
    <row r="294" spans="1:11">
      <c r="A294" s="173">
        <v>40100000</v>
      </c>
      <c r="B294" s="173" t="s">
        <v>360</v>
      </c>
      <c r="C294" s="173" t="s">
        <v>324</v>
      </c>
      <c r="D294" s="175">
        <v>45054</v>
      </c>
      <c r="E294" s="173">
        <v>801</v>
      </c>
      <c r="F294" s="173" t="s">
        <v>815</v>
      </c>
      <c r="G294" s="173" t="s">
        <v>1874</v>
      </c>
      <c r="H294" s="173" t="s">
        <v>1359</v>
      </c>
      <c r="I294" s="174">
        <v>0</v>
      </c>
      <c r="J294" s="174">
        <v>84</v>
      </c>
      <c r="K294" s="174">
        <v>-84</v>
      </c>
    </row>
    <row r="295" spans="1:11">
      <c r="A295" s="173">
        <v>40100000</v>
      </c>
      <c r="B295" s="173" t="s">
        <v>360</v>
      </c>
      <c r="C295" s="173" t="s">
        <v>324</v>
      </c>
      <c r="D295" s="175">
        <v>45054</v>
      </c>
      <c r="E295" s="173">
        <v>802</v>
      </c>
      <c r="F295" s="173" t="s">
        <v>815</v>
      </c>
      <c r="G295" s="173" t="s">
        <v>1875</v>
      </c>
      <c r="H295" s="173" t="s">
        <v>1359</v>
      </c>
      <c r="I295" s="174">
        <v>0</v>
      </c>
      <c r="J295" s="174">
        <v>336</v>
      </c>
      <c r="K295" s="174">
        <v>-336</v>
      </c>
    </row>
    <row r="296" spans="1:11">
      <c r="A296" s="173">
        <v>40100000</v>
      </c>
      <c r="B296" s="173" t="s">
        <v>360</v>
      </c>
      <c r="C296" s="173" t="s">
        <v>324</v>
      </c>
      <c r="D296" s="175">
        <v>45054</v>
      </c>
      <c r="E296" s="173">
        <v>803</v>
      </c>
      <c r="F296" s="173" t="s">
        <v>815</v>
      </c>
      <c r="G296" s="173" t="s">
        <v>1876</v>
      </c>
      <c r="H296" s="173" t="s">
        <v>1359</v>
      </c>
      <c r="I296" s="174">
        <v>0</v>
      </c>
      <c r="J296" s="174">
        <v>84</v>
      </c>
      <c r="K296" s="174">
        <v>-84</v>
      </c>
    </row>
    <row r="297" spans="1:11">
      <c r="A297" s="173">
        <v>40100000</v>
      </c>
      <c r="B297" s="173" t="s">
        <v>360</v>
      </c>
      <c r="C297" s="173" t="s">
        <v>324</v>
      </c>
      <c r="D297" s="175">
        <v>45054</v>
      </c>
      <c r="E297" s="173">
        <v>804</v>
      </c>
      <c r="F297" s="173" t="s">
        <v>815</v>
      </c>
      <c r="G297" s="173" t="s">
        <v>1877</v>
      </c>
      <c r="H297" s="173" t="s">
        <v>1359</v>
      </c>
      <c r="I297" s="174">
        <v>0</v>
      </c>
      <c r="J297" s="174">
        <v>84</v>
      </c>
      <c r="K297" s="174">
        <v>-84</v>
      </c>
    </row>
    <row r="298" spans="1:11">
      <c r="A298" s="173">
        <v>40100000</v>
      </c>
      <c r="B298" s="173" t="s">
        <v>369</v>
      </c>
      <c r="C298" s="173" t="s">
        <v>324</v>
      </c>
      <c r="D298" s="175">
        <v>45054</v>
      </c>
      <c r="E298" s="173">
        <v>846</v>
      </c>
      <c r="F298" s="173" t="s">
        <v>533</v>
      </c>
      <c r="G298" s="173" t="s">
        <v>1878</v>
      </c>
      <c r="H298" s="173" t="s">
        <v>1562</v>
      </c>
      <c r="I298" s="174">
        <v>0</v>
      </c>
      <c r="J298" s="174">
        <v>317.27999999999997</v>
      </c>
      <c r="K298" s="174">
        <v>-317.27999999999997</v>
      </c>
    </row>
    <row r="299" spans="1:11">
      <c r="A299" s="173">
        <v>40100000</v>
      </c>
      <c r="B299" s="173" t="s">
        <v>365</v>
      </c>
      <c r="C299" s="173" t="s">
        <v>324</v>
      </c>
      <c r="D299" s="175">
        <v>45055</v>
      </c>
      <c r="E299" s="173">
        <v>881</v>
      </c>
      <c r="F299" s="173" t="s">
        <v>758</v>
      </c>
      <c r="G299" s="173" t="s">
        <v>1879</v>
      </c>
      <c r="H299" s="173" t="s">
        <v>1113</v>
      </c>
      <c r="I299" s="174">
        <v>0</v>
      </c>
      <c r="J299" s="174">
        <v>755.27</v>
      </c>
      <c r="K299" s="174">
        <v>-755.27</v>
      </c>
    </row>
    <row r="300" spans="1:11">
      <c r="A300" s="173">
        <v>40100000</v>
      </c>
      <c r="B300" s="173" t="s">
        <v>369</v>
      </c>
      <c r="C300" s="173" t="s">
        <v>324</v>
      </c>
      <c r="D300" s="175">
        <v>45061</v>
      </c>
      <c r="E300" s="173">
        <v>847</v>
      </c>
      <c r="F300" s="173" t="s">
        <v>533</v>
      </c>
      <c r="G300" s="173" t="s">
        <v>1880</v>
      </c>
      <c r="H300" s="173" t="s">
        <v>1934</v>
      </c>
      <c r="I300" s="174">
        <v>0</v>
      </c>
      <c r="J300" s="174">
        <v>1230.5999999999999</v>
      </c>
      <c r="K300" s="174">
        <v>-1230.5999999999999</v>
      </c>
    </row>
    <row r="301" spans="1:11">
      <c r="A301" s="173">
        <v>40100000</v>
      </c>
      <c r="B301" s="173" t="s">
        <v>1881</v>
      </c>
      <c r="C301" s="173" t="s">
        <v>324</v>
      </c>
      <c r="D301" s="175">
        <v>45061</v>
      </c>
      <c r="E301" s="173">
        <v>859</v>
      </c>
      <c r="F301" s="173" t="s">
        <v>1882</v>
      </c>
      <c r="G301" s="173" t="s">
        <v>1883</v>
      </c>
      <c r="H301" s="173" t="s">
        <v>312</v>
      </c>
      <c r="I301" s="174">
        <v>0</v>
      </c>
      <c r="J301" s="174">
        <v>1750</v>
      </c>
      <c r="K301" s="174">
        <v>-1750</v>
      </c>
    </row>
    <row r="302" spans="1:11">
      <c r="A302" s="173">
        <v>40100000</v>
      </c>
      <c r="B302" s="173" t="s">
        <v>1140</v>
      </c>
      <c r="C302" s="173" t="s">
        <v>324</v>
      </c>
      <c r="D302" s="175">
        <v>45062</v>
      </c>
      <c r="E302" s="173">
        <v>873</v>
      </c>
      <c r="F302" s="173" t="s">
        <v>1884</v>
      </c>
      <c r="G302" s="173" t="s">
        <v>1885</v>
      </c>
      <c r="H302" s="173" t="s">
        <v>1221</v>
      </c>
      <c r="I302" s="174">
        <v>0</v>
      </c>
      <c r="J302" s="174">
        <v>8.65</v>
      </c>
      <c r="K302" s="174">
        <v>-8.65</v>
      </c>
    </row>
    <row r="303" spans="1:11">
      <c r="A303" s="173">
        <v>40100000</v>
      </c>
      <c r="B303" s="173" t="s">
        <v>1140</v>
      </c>
      <c r="C303" s="173" t="s">
        <v>324</v>
      </c>
      <c r="D303" s="175">
        <v>45062</v>
      </c>
      <c r="E303" s="173">
        <v>874</v>
      </c>
      <c r="F303" s="173" t="s">
        <v>970</v>
      </c>
      <c r="G303" s="173" t="s">
        <v>1886</v>
      </c>
      <c r="H303" s="173" t="s">
        <v>1221</v>
      </c>
      <c r="I303" s="174">
        <v>0</v>
      </c>
      <c r="J303" s="174">
        <v>28.32</v>
      </c>
      <c r="K303" s="174">
        <v>-28.32</v>
      </c>
    </row>
    <row r="304" spans="1:11">
      <c r="A304" s="173">
        <v>40100000</v>
      </c>
      <c r="B304" s="173" t="s">
        <v>1140</v>
      </c>
      <c r="C304" s="173" t="s">
        <v>324</v>
      </c>
      <c r="D304" s="175">
        <v>45062</v>
      </c>
      <c r="E304" s="173">
        <v>876</v>
      </c>
      <c r="F304" s="173" t="s">
        <v>970</v>
      </c>
      <c r="G304" s="173" t="s">
        <v>1887</v>
      </c>
      <c r="H304" s="173" t="s">
        <v>1221</v>
      </c>
      <c r="I304" s="174">
        <v>0</v>
      </c>
      <c r="J304" s="174">
        <v>16.66</v>
      </c>
      <c r="K304" s="174">
        <v>-16.66</v>
      </c>
    </row>
    <row r="305" spans="1:11">
      <c r="A305" s="173">
        <v>40100000</v>
      </c>
      <c r="B305" s="173" t="s">
        <v>1140</v>
      </c>
      <c r="C305" s="173" t="s">
        <v>324</v>
      </c>
      <c r="D305" s="175">
        <v>45062</v>
      </c>
      <c r="E305" s="173">
        <v>877</v>
      </c>
      <c r="F305" s="173" t="s">
        <v>970</v>
      </c>
      <c r="G305" s="173" t="s">
        <v>1888</v>
      </c>
      <c r="H305" s="173" t="s">
        <v>1221</v>
      </c>
      <c r="I305" s="174">
        <v>0</v>
      </c>
      <c r="J305" s="174">
        <v>20.75</v>
      </c>
      <c r="K305" s="174">
        <v>-20.75</v>
      </c>
    </row>
    <row r="306" spans="1:11">
      <c r="A306" s="173">
        <v>40100000</v>
      </c>
      <c r="B306" s="173" t="s">
        <v>1140</v>
      </c>
      <c r="C306" s="173" t="s">
        <v>324</v>
      </c>
      <c r="D306" s="175">
        <v>45062</v>
      </c>
      <c r="E306" s="173">
        <v>878</v>
      </c>
      <c r="F306" s="173" t="s">
        <v>970</v>
      </c>
      <c r="G306" s="173" t="s">
        <v>1889</v>
      </c>
      <c r="H306" s="173" t="s">
        <v>1221</v>
      </c>
      <c r="I306" s="174">
        <v>0</v>
      </c>
      <c r="J306" s="174">
        <v>21.11</v>
      </c>
      <c r="K306" s="174">
        <v>-21.11</v>
      </c>
    </row>
    <row r="307" spans="1:11">
      <c r="A307" s="173">
        <v>40100000</v>
      </c>
      <c r="B307" s="173" t="s">
        <v>1140</v>
      </c>
      <c r="C307" s="173" t="s">
        <v>324</v>
      </c>
      <c r="D307" s="175">
        <v>45062</v>
      </c>
      <c r="E307" s="173">
        <v>879</v>
      </c>
      <c r="F307" s="173" t="s">
        <v>970</v>
      </c>
      <c r="G307" s="173" t="s">
        <v>1890</v>
      </c>
      <c r="H307" s="173" t="s">
        <v>1221</v>
      </c>
      <c r="I307" s="174">
        <v>0</v>
      </c>
      <c r="J307" s="174">
        <v>71.64</v>
      </c>
      <c r="K307" s="174">
        <v>-71.64</v>
      </c>
    </row>
    <row r="308" spans="1:11">
      <c r="A308" s="173">
        <v>40100000</v>
      </c>
      <c r="B308" s="173" t="s">
        <v>1140</v>
      </c>
      <c r="C308" s="173" t="s">
        <v>324</v>
      </c>
      <c r="D308" s="175">
        <v>45064</v>
      </c>
      <c r="E308" s="173">
        <v>875</v>
      </c>
      <c r="F308" s="173" t="s">
        <v>970</v>
      </c>
      <c r="G308" s="173" t="s">
        <v>1891</v>
      </c>
      <c r="H308" s="173" t="s">
        <v>1221</v>
      </c>
      <c r="I308" s="174">
        <v>0</v>
      </c>
      <c r="J308" s="174">
        <v>26.24</v>
      </c>
      <c r="K308" s="174">
        <v>-26.24</v>
      </c>
    </row>
    <row r="309" spans="1:11">
      <c r="A309" s="173">
        <v>40100000</v>
      </c>
      <c r="B309" s="173" t="s">
        <v>365</v>
      </c>
      <c r="C309" s="173" t="s">
        <v>324</v>
      </c>
      <c r="D309" s="175">
        <v>45065</v>
      </c>
      <c r="E309" s="173">
        <v>883</v>
      </c>
      <c r="F309" s="173" t="s">
        <v>758</v>
      </c>
      <c r="G309" s="173" t="s">
        <v>1892</v>
      </c>
      <c r="H309" s="173" t="s">
        <v>1231</v>
      </c>
      <c r="I309" s="174">
        <v>0</v>
      </c>
      <c r="J309" s="174">
        <v>580.24</v>
      </c>
      <c r="K309" s="174">
        <v>-580.24</v>
      </c>
    </row>
    <row r="310" spans="1:11">
      <c r="A310" s="173">
        <v>40100000</v>
      </c>
      <c r="B310" s="173" t="s">
        <v>1140</v>
      </c>
      <c r="C310" s="173" t="s">
        <v>324</v>
      </c>
      <c r="D310" s="175">
        <v>45066</v>
      </c>
      <c r="E310" s="173">
        <v>880</v>
      </c>
      <c r="F310" s="173" t="s">
        <v>970</v>
      </c>
      <c r="G310" s="173" t="s">
        <v>1893</v>
      </c>
      <c r="H310" s="173" t="s">
        <v>1221</v>
      </c>
      <c r="I310" s="174">
        <v>0</v>
      </c>
      <c r="J310" s="174">
        <v>12.08</v>
      </c>
      <c r="K310" s="174">
        <v>-12.08</v>
      </c>
    </row>
    <row r="311" spans="1:11">
      <c r="A311" s="173">
        <v>40100000</v>
      </c>
      <c r="B311" s="173" t="s">
        <v>378</v>
      </c>
      <c r="C311" s="173" t="s">
        <v>324</v>
      </c>
      <c r="D311" s="175">
        <v>45077</v>
      </c>
      <c r="E311" s="173">
        <v>838</v>
      </c>
      <c r="F311" s="173" t="s">
        <v>1894</v>
      </c>
      <c r="G311" s="173" t="s">
        <v>1644</v>
      </c>
      <c r="H311" s="173" t="s">
        <v>1113</v>
      </c>
      <c r="I311" s="174">
        <v>0</v>
      </c>
      <c r="J311" s="174">
        <v>7752</v>
      </c>
      <c r="K311" s="174">
        <v>-7752</v>
      </c>
    </row>
    <row r="312" spans="1:11">
      <c r="A312" s="173">
        <v>40100000</v>
      </c>
      <c r="B312" s="173" t="s">
        <v>388</v>
      </c>
      <c r="C312" s="173" t="s">
        <v>324</v>
      </c>
      <c r="D312" s="175">
        <v>45077</v>
      </c>
      <c r="E312" s="173">
        <v>872</v>
      </c>
      <c r="F312" s="173" t="s">
        <v>979</v>
      </c>
      <c r="G312" s="173" t="s">
        <v>1895</v>
      </c>
      <c r="H312" s="173" t="s">
        <v>1896</v>
      </c>
      <c r="I312" s="174">
        <v>0</v>
      </c>
      <c r="J312" s="174">
        <v>1437.6</v>
      </c>
      <c r="K312" s="174">
        <v>-1437.6</v>
      </c>
    </row>
    <row r="313" spans="1:11">
      <c r="A313" s="173">
        <v>40100000</v>
      </c>
      <c r="B313" s="173" t="s">
        <v>363</v>
      </c>
      <c r="C313" s="173" t="s">
        <v>324</v>
      </c>
      <c r="D313" s="175">
        <v>45078</v>
      </c>
      <c r="E313" s="173">
        <v>868</v>
      </c>
      <c r="F313" s="173" t="s">
        <v>478</v>
      </c>
      <c r="G313" s="173" t="s">
        <v>1935</v>
      </c>
      <c r="H313" s="173" t="s">
        <v>89</v>
      </c>
      <c r="I313" s="174">
        <v>0</v>
      </c>
      <c r="J313" s="174">
        <v>328.64</v>
      </c>
      <c r="K313" s="174">
        <v>-328.64</v>
      </c>
    </row>
    <row r="314" spans="1:11">
      <c r="A314" s="173">
        <v>40100000</v>
      </c>
      <c r="B314" s="173" t="s">
        <v>388</v>
      </c>
      <c r="C314" s="173" t="s">
        <v>324</v>
      </c>
      <c r="D314" s="175">
        <v>45078</v>
      </c>
      <c r="E314" s="173">
        <v>886</v>
      </c>
      <c r="F314" s="173" t="s">
        <v>979</v>
      </c>
      <c r="G314" s="173" t="s">
        <v>1936</v>
      </c>
      <c r="H314" s="173" t="s">
        <v>1937</v>
      </c>
      <c r="I314" s="174">
        <v>0</v>
      </c>
      <c r="J314" s="174">
        <v>105.26</v>
      </c>
      <c r="K314" s="174">
        <v>-105.26</v>
      </c>
    </row>
    <row r="315" spans="1:11">
      <c r="A315" s="173">
        <v>40100000</v>
      </c>
      <c r="B315" s="173" t="s">
        <v>388</v>
      </c>
      <c r="C315" s="173" t="s">
        <v>324</v>
      </c>
      <c r="D315" s="175">
        <v>45078</v>
      </c>
      <c r="E315" s="173">
        <v>887</v>
      </c>
      <c r="F315" s="173" t="s">
        <v>979</v>
      </c>
      <c r="G315" s="173" t="s">
        <v>1938</v>
      </c>
      <c r="H315" s="173" t="s">
        <v>1937</v>
      </c>
      <c r="I315" s="174">
        <v>0</v>
      </c>
      <c r="J315" s="174">
        <v>105.26</v>
      </c>
      <c r="K315" s="174">
        <v>-105.26</v>
      </c>
    </row>
    <row r="316" spans="1:11">
      <c r="A316" s="173">
        <v>40100000</v>
      </c>
      <c r="B316" s="173" t="s">
        <v>388</v>
      </c>
      <c r="C316" s="173" t="s">
        <v>324</v>
      </c>
      <c r="D316" s="175">
        <v>45078</v>
      </c>
      <c r="E316" s="173">
        <v>888</v>
      </c>
      <c r="F316" s="173" t="s">
        <v>979</v>
      </c>
      <c r="G316" s="173" t="s">
        <v>1939</v>
      </c>
      <c r="H316" s="173" t="s">
        <v>1937</v>
      </c>
      <c r="I316" s="174">
        <v>0</v>
      </c>
      <c r="J316" s="174">
        <v>105.26</v>
      </c>
      <c r="K316" s="174">
        <v>-105.26</v>
      </c>
    </row>
    <row r="317" spans="1:11">
      <c r="A317" s="173">
        <v>40100000</v>
      </c>
      <c r="B317" s="173" t="s">
        <v>1940</v>
      </c>
      <c r="C317" s="173" t="s">
        <v>324</v>
      </c>
      <c r="D317" s="175">
        <v>45078</v>
      </c>
      <c r="E317" s="173">
        <v>889</v>
      </c>
      <c r="F317" s="173" t="s">
        <v>395</v>
      </c>
      <c r="G317" s="173" t="s">
        <v>1941</v>
      </c>
      <c r="H317" s="173" t="s">
        <v>1371</v>
      </c>
      <c r="I317" s="174">
        <v>0</v>
      </c>
      <c r="J317" s="174">
        <v>3330.92</v>
      </c>
      <c r="K317" s="174">
        <v>-3330.92</v>
      </c>
    </row>
    <row r="318" spans="1:11">
      <c r="A318" s="173">
        <v>40100000</v>
      </c>
      <c r="B318" s="173" t="s">
        <v>1940</v>
      </c>
      <c r="C318" s="173" t="s">
        <v>324</v>
      </c>
      <c r="D318" s="175">
        <v>45078</v>
      </c>
      <c r="E318" s="173">
        <v>890</v>
      </c>
      <c r="F318" s="173" t="s">
        <v>395</v>
      </c>
      <c r="G318" s="173" t="s">
        <v>1942</v>
      </c>
      <c r="H318" s="173" t="s">
        <v>1371</v>
      </c>
      <c r="I318" s="174">
        <v>0</v>
      </c>
      <c r="J318" s="174">
        <v>3332.48</v>
      </c>
      <c r="K318" s="174">
        <v>-3332.48</v>
      </c>
    </row>
    <row r="319" spans="1:11">
      <c r="A319" s="173">
        <v>40100000</v>
      </c>
      <c r="B319" s="173" t="s">
        <v>1943</v>
      </c>
      <c r="C319" s="173" t="s">
        <v>324</v>
      </c>
      <c r="D319" s="175">
        <v>45078</v>
      </c>
      <c r="E319" s="173">
        <v>891</v>
      </c>
      <c r="F319" s="173" t="s">
        <v>541</v>
      </c>
      <c r="G319" s="173" t="s">
        <v>1944</v>
      </c>
      <c r="H319" s="173" t="s">
        <v>362</v>
      </c>
      <c r="I319" s="174">
        <v>0</v>
      </c>
      <c r="J319" s="174">
        <v>181.98</v>
      </c>
      <c r="K319" s="174">
        <v>-181.98</v>
      </c>
    </row>
    <row r="320" spans="1:11">
      <c r="A320" s="173">
        <v>40100000</v>
      </c>
      <c r="B320" s="173" t="s">
        <v>1943</v>
      </c>
      <c r="C320" s="173" t="s">
        <v>324</v>
      </c>
      <c r="D320" s="175">
        <v>45078</v>
      </c>
      <c r="E320" s="173">
        <v>892</v>
      </c>
      <c r="F320" s="173" t="s">
        <v>541</v>
      </c>
      <c r="G320" s="173" t="s">
        <v>1945</v>
      </c>
      <c r="H320" s="173" t="s">
        <v>362</v>
      </c>
      <c r="I320" s="174">
        <v>0</v>
      </c>
      <c r="J320" s="174">
        <v>173.34</v>
      </c>
      <c r="K320" s="174">
        <v>-173.34</v>
      </c>
    </row>
    <row r="321" spans="1:11">
      <c r="A321" s="173">
        <v>40100000</v>
      </c>
      <c r="B321" s="173" t="s">
        <v>369</v>
      </c>
      <c r="C321" s="173" t="s">
        <v>324</v>
      </c>
      <c r="D321" s="175">
        <v>45078</v>
      </c>
      <c r="E321" s="173">
        <v>893</v>
      </c>
      <c r="F321" s="173" t="s">
        <v>533</v>
      </c>
      <c r="G321" s="173" t="s">
        <v>1946</v>
      </c>
      <c r="H321" s="173" t="s">
        <v>1539</v>
      </c>
      <c r="I321" s="174">
        <v>0</v>
      </c>
      <c r="J321" s="174">
        <v>384.02</v>
      </c>
      <c r="K321" s="174">
        <v>-384.02</v>
      </c>
    </row>
    <row r="322" spans="1:11">
      <c r="A322" s="173">
        <v>40100000</v>
      </c>
      <c r="B322" s="173" t="s">
        <v>369</v>
      </c>
      <c r="C322" s="173" t="s">
        <v>324</v>
      </c>
      <c r="D322" s="175">
        <v>45078</v>
      </c>
      <c r="E322" s="173">
        <v>894</v>
      </c>
      <c r="F322" s="173" t="s">
        <v>533</v>
      </c>
      <c r="G322" s="173" t="s">
        <v>1947</v>
      </c>
      <c r="H322" s="173" t="s">
        <v>1539</v>
      </c>
      <c r="I322" s="174">
        <v>0</v>
      </c>
      <c r="J322" s="174">
        <v>106.46</v>
      </c>
      <c r="K322" s="174">
        <v>-106.46</v>
      </c>
    </row>
    <row r="323" spans="1:11">
      <c r="A323" s="173">
        <v>40100000</v>
      </c>
      <c r="B323" s="173" t="s">
        <v>350</v>
      </c>
      <c r="C323" s="173" t="s">
        <v>324</v>
      </c>
      <c r="D323" s="175">
        <v>45078</v>
      </c>
      <c r="E323" s="173">
        <v>895</v>
      </c>
      <c r="F323" s="173" t="s">
        <v>97</v>
      </c>
      <c r="G323" s="173" t="s">
        <v>1948</v>
      </c>
      <c r="H323" s="173" t="s">
        <v>1704</v>
      </c>
      <c r="I323" s="174">
        <v>0</v>
      </c>
      <c r="J323" s="174">
        <v>432</v>
      </c>
      <c r="K323" s="174">
        <v>-432</v>
      </c>
    </row>
    <row r="324" spans="1:11">
      <c r="A324" s="173">
        <v>40100000</v>
      </c>
      <c r="B324" s="173" t="s">
        <v>1949</v>
      </c>
      <c r="C324" s="173" t="s">
        <v>324</v>
      </c>
      <c r="D324" s="175">
        <v>45078</v>
      </c>
      <c r="E324" s="173">
        <v>896</v>
      </c>
      <c r="F324" s="173" t="s">
        <v>1950</v>
      </c>
      <c r="G324" s="173" t="s">
        <v>1951</v>
      </c>
      <c r="H324" s="173" t="s">
        <v>89</v>
      </c>
      <c r="I324" s="174">
        <v>0</v>
      </c>
      <c r="J324" s="174">
        <v>3799.16</v>
      </c>
      <c r="K324" s="174">
        <v>-3799.16</v>
      </c>
    </row>
    <row r="325" spans="1:11">
      <c r="A325" s="173">
        <v>40100000</v>
      </c>
      <c r="B325" s="173" t="s">
        <v>1334</v>
      </c>
      <c r="C325" s="173" t="s">
        <v>324</v>
      </c>
      <c r="D325" s="175">
        <v>45078</v>
      </c>
      <c r="E325" s="173">
        <v>897</v>
      </c>
      <c r="F325" s="173" t="s">
        <v>934</v>
      </c>
      <c r="G325" s="173" t="s">
        <v>1952</v>
      </c>
      <c r="H325" s="173" t="s">
        <v>89</v>
      </c>
      <c r="I325" s="174">
        <v>0</v>
      </c>
      <c r="J325" s="174">
        <v>90</v>
      </c>
      <c r="K325" s="174">
        <v>-90</v>
      </c>
    </row>
    <row r="326" spans="1:11">
      <c r="A326" s="173">
        <v>40100000</v>
      </c>
      <c r="B326" s="173" t="s">
        <v>374</v>
      </c>
      <c r="C326" s="173" t="s">
        <v>324</v>
      </c>
      <c r="D326" s="175">
        <v>45078</v>
      </c>
      <c r="E326" s="173">
        <v>898</v>
      </c>
      <c r="F326" s="173" t="s">
        <v>975</v>
      </c>
      <c r="G326" s="173" t="s">
        <v>1953</v>
      </c>
      <c r="H326" s="173" t="s">
        <v>371</v>
      </c>
      <c r="I326" s="174">
        <v>0</v>
      </c>
      <c r="J326" s="174">
        <v>1519.27</v>
      </c>
      <c r="K326" s="174">
        <v>-1519.27</v>
      </c>
    </row>
    <row r="327" spans="1:11">
      <c r="A327" s="173">
        <v>40100000</v>
      </c>
      <c r="B327" s="173" t="s">
        <v>375</v>
      </c>
      <c r="C327" s="173" t="s">
        <v>324</v>
      </c>
      <c r="D327" s="175">
        <v>45078</v>
      </c>
      <c r="E327" s="173">
        <v>899</v>
      </c>
      <c r="F327" s="173" t="s">
        <v>468</v>
      </c>
      <c r="G327" s="173" t="s">
        <v>1929</v>
      </c>
      <c r="H327" s="173" t="s">
        <v>1117</v>
      </c>
      <c r="I327" s="174">
        <v>0</v>
      </c>
      <c r="J327" s="174">
        <v>1654.81</v>
      </c>
      <c r="K327" s="174">
        <v>-1654.81</v>
      </c>
    </row>
    <row r="328" spans="1:11">
      <c r="A328" s="173">
        <v>40100000</v>
      </c>
      <c r="B328" s="173" t="s">
        <v>378</v>
      </c>
      <c r="C328" s="173" t="s">
        <v>324</v>
      </c>
      <c r="D328" s="175">
        <v>45078</v>
      </c>
      <c r="E328" s="173">
        <v>900</v>
      </c>
      <c r="F328" s="173" t="s">
        <v>397</v>
      </c>
      <c r="G328" s="173" t="s">
        <v>1954</v>
      </c>
      <c r="H328" s="173" t="s">
        <v>1184</v>
      </c>
      <c r="I328" s="174">
        <v>0</v>
      </c>
      <c r="J328" s="174">
        <v>7752</v>
      </c>
      <c r="K328" s="174">
        <v>-7752</v>
      </c>
    </row>
    <row r="329" spans="1:11">
      <c r="A329" s="173">
        <v>40100000</v>
      </c>
      <c r="B329" s="173" t="s">
        <v>367</v>
      </c>
      <c r="C329" s="173" t="s">
        <v>324</v>
      </c>
      <c r="D329" s="175">
        <v>45078</v>
      </c>
      <c r="E329" s="173">
        <v>901</v>
      </c>
      <c r="F329" s="173" t="s">
        <v>1647</v>
      </c>
      <c r="G329" s="173" t="s">
        <v>1955</v>
      </c>
      <c r="H329" s="173" t="s">
        <v>1184</v>
      </c>
      <c r="I329" s="174">
        <v>0</v>
      </c>
      <c r="J329" s="174">
        <v>4160.9799999999996</v>
      </c>
      <c r="K329" s="174">
        <v>-4160.9799999999996</v>
      </c>
    </row>
    <row r="330" spans="1:11">
      <c r="A330" s="173">
        <v>40100000</v>
      </c>
      <c r="B330" s="173" t="s">
        <v>1641</v>
      </c>
      <c r="C330" s="173" t="s">
        <v>324</v>
      </c>
      <c r="D330" s="175">
        <v>45078</v>
      </c>
      <c r="E330" s="173">
        <v>902</v>
      </c>
      <c r="F330" s="173" t="s">
        <v>1642</v>
      </c>
      <c r="G330" s="173" t="s">
        <v>1956</v>
      </c>
      <c r="H330" s="173" t="s">
        <v>362</v>
      </c>
      <c r="I330" s="174">
        <v>0</v>
      </c>
      <c r="J330" s="174">
        <v>120</v>
      </c>
      <c r="K330" s="174">
        <v>-120</v>
      </c>
    </row>
    <row r="331" spans="1:11">
      <c r="A331" s="173">
        <v>40100000</v>
      </c>
      <c r="B331" s="173" t="s">
        <v>366</v>
      </c>
      <c r="C331" s="173" t="s">
        <v>324</v>
      </c>
      <c r="D331" s="175">
        <v>45078</v>
      </c>
      <c r="E331" s="173">
        <v>903</v>
      </c>
      <c r="F331" s="173" t="s">
        <v>658</v>
      </c>
      <c r="G331" s="173" t="s">
        <v>1957</v>
      </c>
      <c r="H331" s="173" t="s">
        <v>371</v>
      </c>
      <c r="I331" s="174">
        <v>0</v>
      </c>
      <c r="J331" s="174">
        <v>1440</v>
      </c>
      <c r="K331" s="174">
        <v>-1440</v>
      </c>
    </row>
    <row r="332" spans="1:11">
      <c r="A332" s="173">
        <v>40100000</v>
      </c>
      <c r="B332" s="173" t="s">
        <v>361</v>
      </c>
      <c r="C332" s="173" t="s">
        <v>324</v>
      </c>
      <c r="D332" s="175">
        <v>45078</v>
      </c>
      <c r="E332" s="173">
        <v>904</v>
      </c>
      <c r="F332" s="173" t="s">
        <v>392</v>
      </c>
      <c r="G332" s="173" t="s">
        <v>1958</v>
      </c>
      <c r="H332" s="173" t="s">
        <v>1231</v>
      </c>
      <c r="I332" s="174">
        <v>0</v>
      </c>
      <c r="J332" s="174">
        <v>3200</v>
      </c>
      <c r="K332" s="174">
        <v>-3200</v>
      </c>
    </row>
    <row r="333" spans="1:11">
      <c r="A333" s="173">
        <v>40100000</v>
      </c>
      <c r="B333" s="173" t="s">
        <v>377</v>
      </c>
      <c r="C333" s="173" t="s">
        <v>324</v>
      </c>
      <c r="D333" s="175">
        <v>45078</v>
      </c>
      <c r="E333" s="173">
        <v>905</v>
      </c>
      <c r="F333" s="173" t="s">
        <v>1634</v>
      </c>
      <c r="G333" s="173" t="s">
        <v>1959</v>
      </c>
      <c r="H333" s="173" t="s">
        <v>1092</v>
      </c>
      <c r="I333" s="174">
        <v>0</v>
      </c>
      <c r="J333" s="174">
        <v>39</v>
      </c>
      <c r="K333" s="174">
        <v>-39</v>
      </c>
    </row>
    <row r="334" spans="1:11">
      <c r="A334" s="173">
        <v>40100000</v>
      </c>
      <c r="B334" s="173" t="s">
        <v>377</v>
      </c>
      <c r="C334" s="173" t="s">
        <v>324</v>
      </c>
      <c r="D334" s="175">
        <v>45078</v>
      </c>
      <c r="E334" s="173">
        <v>906</v>
      </c>
      <c r="F334" s="173" t="s">
        <v>1634</v>
      </c>
      <c r="G334" s="173" t="s">
        <v>1960</v>
      </c>
      <c r="H334" s="173" t="s">
        <v>1092</v>
      </c>
      <c r="I334" s="174">
        <v>0</v>
      </c>
      <c r="J334" s="174">
        <v>1000.72</v>
      </c>
      <c r="K334" s="174">
        <v>-1000.72</v>
      </c>
    </row>
    <row r="335" spans="1:11">
      <c r="A335" s="173">
        <v>40100000</v>
      </c>
      <c r="B335" s="173" t="s">
        <v>1671</v>
      </c>
      <c r="C335" s="173" t="s">
        <v>324</v>
      </c>
      <c r="D335" s="175">
        <v>45078</v>
      </c>
      <c r="E335" s="173">
        <v>907</v>
      </c>
      <c r="F335" s="173" t="s">
        <v>1672</v>
      </c>
      <c r="G335" s="173" t="s">
        <v>1961</v>
      </c>
      <c r="H335" s="173" t="s">
        <v>89</v>
      </c>
      <c r="I335" s="174">
        <v>0</v>
      </c>
      <c r="J335" s="174">
        <v>282</v>
      </c>
      <c r="K335" s="174">
        <v>-282</v>
      </c>
    </row>
    <row r="336" spans="1:11">
      <c r="A336" s="173">
        <v>40100000</v>
      </c>
      <c r="B336" s="173" t="s">
        <v>1145</v>
      </c>
      <c r="C336" s="173" t="s">
        <v>324</v>
      </c>
      <c r="D336" s="175">
        <v>45078</v>
      </c>
      <c r="E336" s="173">
        <v>908</v>
      </c>
      <c r="F336" s="173" t="s">
        <v>535</v>
      </c>
      <c r="G336" s="173" t="s">
        <v>1962</v>
      </c>
      <c r="H336" s="173" t="s">
        <v>1141</v>
      </c>
      <c r="I336" s="174">
        <v>0</v>
      </c>
      <c r="J336" s="174">
        <v>10800</v>
      </c>
      <c r="K336" s="174">
        <v>-10800</v>
      </c>
    </row>
    <row r="337" spans="1:11">
      <c r="A337" s="173">
        <v>40100000</v>
      </c>
      <c r="B337" s="173" t="s">
        <v>1145</v>
      </c>
      <c r="C337" s="173" t="s">
        <v>324</v>
      </c>
      <c r="D337" s="175">
        <v>45078</v>
      </c>
      <c r="E337" s="173">
        <v>909</v>
      </c>
      <c r="F337" s="173" t="s">
        <v>535</v>
      </c>
      <c r="G337" s="173" t="s">
        <v>1963</v>
      </c>
      <c r="H337" s="173" t="s">
        <v>1141</v>
      </c>
      <c r="I337" s="174">
        <v>0</v>
      </c>
      <c r="J337" s="174">
        <v>9600</v>
      </c>
      <c r="K337" s="174">
        <v>-9600</v>
      </c>
    </row>
    <row r="338" spans="1:11">
      <c r="A338" s="173">
        <v>40100000</v>
      </c>
      <c r="B338" s="173" t="s">
        <v>1145</v>
      </c>
      <c r="C338" s="173" t="s">
        <v>324</v>
      </c>
      <c r="D338" s="175">
        <v>45078</v>
      </c>
      <c r="E338" s="173">
        <v>910</v>
      </c>
      <c r="F338" s="173" t="s">
        <v>535</v>
      </c>
      <c r="G338" s="173" t="s">
        <v>1964</v>
      </c>
      <c r="H338" s="173" t="s">
        <v>1141</v>
      </c>
      <c r="I338" s="174">
        <v>0</v>
      </c>
      <c r="J338" s="174">
        <v>13800</v>
      </c>
      <c r="K338" s="174">
        <v>-13800</v>
      </c>
    </row>
    <row r="339" spans="1:11">
      <c r="A339" s="173">
        <v>40100000</v>
      </c>
      <c r="B339" s="173" t="s">
        <v>1145</v>
      </c>
      <c r="C339" s="173" t="s">
        <v>324</v>
      </c>
      <c r="D339" s="175">
        <v>45078</v>
      </c>
      <c r="E339" s="173">
        <v>911</v>
      </c>
      <c r="F339" s="173" t="s">
        <v>535</v>
      </c>
      <c r="G339" s="173" t="s">
        <v>1965</v>
      </c>
      <c r="H339" s="173" t="s">
        <v>1141</v>
      </c>
      <c r="I339" s="174">
        <v>0</v>
      </c>
      <c r="J339" s="174">
        <v>12000</v>
      </c>
      <c r="K339" s="174">
        <v>-12000</v>
      </c>
    </row>
    <row r="340" spans="1:11">
      <c r="A340" s="173">
        <v>40100000</v>
      </c>
      <c r="B340" s="173" t="s">
        <v>1145</v>
      </c>
      <c r="C340" s="173" t="s">
        <v>324</v>
      </c>
      <c r="D340" s="175">
        <v>45078</v>
      </c>
      <c r="E340" s="173">
        <v>912</v>
      </c>
      <c r="F340" s="173" t="s">
        <v>535</v>
      </c>
      <c r="G340" s="173" t="s">
        <v>1966</v>
      </c>
      <c r="H340" s="173" t="s">
        <v>1141</v>
      </c>
      <c r="I340" s="174">
        <v>0</v>
      </c>
      <c r="J340" s="174">
        <v>12900</v>
      </c>
      <c r="K340" s="174">
        <v>-12900</v>
      </c>
    </row>
    <row r="341" spans="1:11">
      <c r="A341" s="173">
        <v>40100000</v>
      </c>
      <c r="B341" s="173" t="s">
        <v>1145</v>
      </c>
      <c r="C341" s="173" t="s">
        <v>324</v>
      </c>
      <c r="D341" s="175">
        <v>45078</v>
      </c>
      <c r="E341" s="173">
        <v>913</v>
      </c>
      <c r="F341" s="173" t="s">
        <v>535</v>
      </c>
      <c r="G341" s="173" t="s">
        <v>1967</v>
      </c>
      <c r="H341" s="173" t="s">
        <v>1141</v>
      </c>
      <c r="I341" s="174">
        <v>0</v>
      </c>
      <c r="J341" s="174">
        <v>10200</v>
      </c>
      <c r="K341" s="174">
        <v>-10200</v>
      </c>
    </row>
    <row r="342" spans="1:11">
      <c r="A342" s="173">
        <v>40100000</v>
      </c>
      <c r="B342" s="173" t="s">
        <v>1181</v>
      </c>
      <c r="C342" s="173" t="s">
        <v>324</v>
      </c>
      <c r="D342" s="175">
        <v>45078</v>
      </c>
      <c r="E342" s="173">
        <v>914</v>
      </c>
      <c r="F342" s="173" t="s">
        <v>625</v>
      </c>
      <c r="G342" s="173" t="s">
        <v>1930</v>
      </c>
      <c r="H342" s="173" t="s">
        <v>1096</v>
      </c>
      <c r="I342" s="174">
        <v>0</v>
      </c>
      <c r="J342" s="174">
        <v>847</v>
      </c>
      <c r="K342" s="174">
        <v>-847</v>
      </c>
    </row>
    <row r="343" spans="1:11">
      <c r="A343" s="173">
        <v>40100000</v>
      </c>
      <c r="B343" s="173" t="s">
        <v>1181</v>
      </c>
      <c r="C343" s="173" t="s">
        <v>324</v>
      </c>
      <c r="D343" s="175">
        <v>45078</v>
      </c>
      <c r="E343" s="173">
        <v>915</v>
      </c>
      <c r="F343" s="173" t="s">
        <v>625</v>
      </c>
      <c r="G343" s="173" t="s">
        <v>1931</v>
      </c>
      <c r="H343" s="173" t="s">
        <v>1096</v>
      </c>
      <c r="I343" s="174">
        <v>0</v>
      </c>
      <c r="J343" s="174">
        <v>21131</v>
      </c>
      <c r="K343" s="174">
        <v>-21131</v>
      </c>
    </row>
    <row r="344" spans="1:11">
      <c r="A344" s="173">
        <v>40100000</v>
      </c>
      <c r="B344" s="173" t="s">
        <v>1181</v>
      </c>
      <c r="C344" s="173" t="s">
        <v>324</v>
      </c>
      <c r="D344" s="175">
        <v>45078</v>
      </c>
      <c r="E344" s="173">
        <v>916</v>
      </c>
      <c r="F344" s="173" t="s">
        <v>625</v>
      </c>
      <c r="G344" s="173" t="s">
        <v>1932</v>
      </c>
      <c r="H344" s="173" t="s">
        <v>1096</v>
      </c>
      <c r="I344" s="174">
        <v>0</v>
      </c>
      <c r="J344" s="174">
        <v>4529.5200000000004</v>
      </c>
      <c r="K344" s="174">
        <v>-4529.5200000000004</v>
      </c>
    </row>
    <row r="345" spans="1:11">
      <c r="A345" s="173">
        <v>40100000</v>
      </c>
      <c r="B345" s="173" t="s">
        <v>1091</v>
      </c>
      <c r="C345" s="173" t="s">
        <v>324</v>
      </c>
      <c r="D345" s="175">
        <v>45078</v>
      </c>
      <c r="E345" s="173">
        <v>917</v>
      </c>
      <c r="F345" s="173" t="s">
        <v>496</v>
      </c>
      <c r="G345" s="173" t="s">
        <v>1968</v>
      </c>
      <c r="H345" s="173" t="s">
        <v>1221</v>
      </c>
      <c r="I345" s="174">
        <v>0</v>
      </c>
      <c r="J345" s="174">
        <v>360</v>
      </c>
      <c r="K345" s="174">
        <v>-360</v>
      </c>
    </row>
    <row r="346" spans="1:11">
      <c r="A346" s="173">
        <v>40100000</v>
      </c>
      <c r="B346" s="173" t="s">
        <v>1181</v>
      </c>
      <c r="C346" s="173" t="s">
        <v>324</v>
      </c>
      <c r="D346" s="175">
        <v>45078</v>
      </c>
      <c r="E346" s="173">
        <v>918</v>
      </c>
      <c r="F346" s="173" t="s">
        <v>625</v>
      </c>
      <c r="G346" s="173" t="s">
        <v>1933</v>
      </c>
      <c r="H346" s="173" t="s">
        <v>1096</v>
      </c>
      <c r="I346" s="174">
        <v>0</v>
      </c>
      <c r="J346" s="174">
        <v>4347</v>
      </c>
      <c r="K346" s="174">
        <v>-4347</v>
      </c>
    </row>
    <row r="347" spans="1:11">
      <c r="A347" s="173">
        <v>40100000</v>
      </c>
      <c r="B347" s="173" t="s">
        <v>380</v>
      </c>
      <c r="C347" s="173" t="s">
        <v>324</v>
      </c>
      <c r="D347" s="175">
        <v>45078</v>
      </c>
      <c r="E347" s="173">
        <v>919</v>
      </c>
      <c r="F347" s="173" t="s">
        <v>394</v>
      </c>
      <c r="G347" s="173" t="s">
        <v>1969</v>
      </c>
      <c r="H347" s="173" t="s">
        <v>1184</v>
      </c>
      <c r="I347" s="174">
        <v>0</v>
      </c>
      <c r="J347" s="174">
        <v>121.57</v>
      </c>
      <c r="K347" s="174">
        <v>-121.57</v>
      </c>
    </row>
    <row r="348" spans="1:11">
      <c r="A348" s="173">
        <v>40100000</v>
      </c>
      <c r="B348" s="173" t="s">
        <v>1940</v>
      </c>
      <c r="C348" s="173" t="s">
        <v>324</v>
      </c>
      <c r="D348" s="175">
        <v>45078</v>
      </c>
      <c r="E348" s="173">
        <v>920</v>
      </c>
      <c r="F348" s="173" t="s">
        <v>395</v>
      </c>
      <c r="G348" s="173" t="s">
        <v>1970</v>
      </c>
      <c r="H348" s="173" t="s">
        <v>1371</v>
      </c>
      <c r="I348" s="174">
        <v>0</v>
      </c>
      <c r="J348" s="174">
        <v>3330.89</v>
      </c>
      <c r="K348" s="174">
        <v>-3330.89</v>
      </c>
    </row>
    <row r="349" spans="1:11">
      <c r="A349" s="173">
        <v>40100000</v>
      </c>
      <c r="B349" s="173" t="s">
        <v>391</v>
      </c>
      <c r="C349" s="173" t="s">
        <v>324</v>
      </c>
      <c r="D349" s="175">
        <v>45078</v>
      </c>
      <c r="E349" s="173">
        <v>921</v>
      </c>
      <c r="F349" s="173" t="s">
        <v>542</v>
      </c>
      <c r="G349" s="173" t="s">
        <v>1971</v>
      </c>
      <c r="H349" s="173" t="s">
        <v>89</v>
      </c>
      <c r="I349" s="174">
        <v>0</v>
      </c>
      <c r="J349" s="174">
        <v>4158</v>
      </c>
      <c r="K349" s="174">
        <v>-4158</v>
      </c>
    </row>
    <row r="350" spans="1:11">
      <c r="A350" s="173">
        <v>40100000</v>
      </c>
      <c r="B350" s="173" t="s">
        <v>391</v>
      </c>
      <c r="C350" s="173" t="s">
        <v>324</v>
      </c>
      <c r="D350" s="175">
        <v>45078</v>
      </c>
      <c r="E350" s="173">
        <v>922</v>
      </c>
      <c r="F350" s="173" t="s">
        <v>542</v>
      </c>
      <c r="G350" s="173" t="s">
        <v>1972</v>
      </c>
      <c r="H350" s="173" t="s">
        <v>89</v>
      </c>
      <c r="I350" s="174">
        <v>0</v>
      </c>
      <c r="J350" s="174">
        <v>2192.4</v>
      </c>
      <c r="K350" s="174">
        <v>-2192.4</v>
      </c>
    </row>
    <row r="351" spans="1:11">
      <c r="A351" s="173">
        <v>40100000</v>
      </c>
      <c r="B351" s="173" t="s">
        <v>1313</v>
      </c>
      <c r="C351" s="173" t="s">
        <v>324</v>
      </c>
      <c r="D351" s="175">
        <v>45078</v>
      </c>
      <c r="E351" s="173">
        <v>927</v>
      </c>
      <c r="F351" s="173" t="s">
        <v>1024</v>
      </c>
      <c r="G351" s="173" t="s">
        <v>1973</v>
      </c>
      <c r="H351" s="173" t="s">
        <v>89</v>
      </c>
      <c r="I351" s="174">
        <v>0</v>
      </c>
      <c r="J351" s="174">
        <v>1790.12</v>
      </c>
      <c r="K351" s="174">
        <v>-1790.12</v>
      </c>
    </row>
    <row r="352" spans="1:11">
      <c r="A352" s="173">
        <v>40100000</v>
      </c>
      <c r="B352" s="173" t="s">
        <v>377</v>
      </c>
      <c r="C352" s="173" t="s">
        <v>324</v>
      </c>
      <c r="D352" s="175">
        <v>45078</v>
      </c>
      <c r="E352" s="173">
        <v>928</v>
      </c>
      <c r="F352" s="173" t="s">
        <v>1744</v>
      </c>
      <c r="G352" s="173" t="s">
        <v>1974</v>
      </c>
      <c r="H352" s="173" t="s">
        <v>89</v>
      </c>
      <c r="I352" s="174">
        <v>0</v>
      </c>
      <c r="J352" s="174">
        <v>44.57</v>
      </c>
      <c r="K352" s="174">
        <v>-44.57</v>
      </c>
    </row>
    <row r="353" spans="1:11">
      <c r="A353" s="173">
        <v>40100000</v>
      </c>
      <c r="B353" s="173" t="s">
        <v>380</v>
      </c>
      <c r="C353" s="173" t="s">
        <v>324</v>
      </c>
      <c r="D353" s="175">
        <v>45078</v>
      </c>
      <c r="E353" s="173">
        <v>932</v>
      </c>
      <c r="F353" s="173" t="s">
        <v>394</v>
      </c>
      <c r="G353" s="173" t="s">
        <v>1975</v>
      </c>
      <c r="H353" s="173" t="s">
        <v>89</v>
      </c>
      <c r="I353" s="174">
        <v>0</v>
      </c>
      <c r="J353" s="174">
        <v>128.59</v>
      </c>
      <c r="K353" s="174">
        <v>-128.59</v>
      </c>
    </row>
    <row r="354" spans="1:11">
      <c r="A354" s="173">
        <v>40100000</v>
      </c>
      <c r="B354" s="173" t="s">
        <v>380</v>
      </c>
      <c r="C354" s="173" t="s">
        <v>324</v>
      </c>
      <c r="D354" s="175">
        <v>45078</v>
      </c>
      <c r="E354" s="173">
        <v>933</v>
      </c>
      <c r="F354" s="173" t="s">
        <v>394</v>
      </c>
      <c r="G354" s="173" t="s">
        <v>1976</v>
      </c>
      <c r="H354" s="173" t="s">
        <v>89</v>
      </c>
      <c r="I354" s="174">
        <v>0</v>
      </c>
      <c r="J354" s="174">
        <v>100.02</v>
      </c>
      <c r="K354" s="174">
        <v>-100.02</v>
      </c>
    </row>
    <row r="355" spans="1:11">
      <c r="A355" s="173">
        <v>40100000</v>
      </c>
      <c r="B355" s="173" t="s">
        <v>380</v>
      </c>
      <c r="C355" s="173" t="s">
        <v>324</v>
      </c>
      <c r="D355" s="175">
        <v>45078</v>
      </c>
      <c r="E355" s="173">
        <v>934</v>
      </c>
      <c r="F355" s="173" t="s">
        <v>394</v>
      </c>
      <c r="G355" s="173" t="s">
        <v>1977</v>
      </c>
      <c r="H355" s="173" t="s">
        <v>89</v>
      </c>
      <c r="I355" s="174">
        <v>0</v>
      </c>
      <c r="J355" s="174">
        <v>95.17</v>
      </c>
      <c r="K355" s="174">
        <v>-95.17</v>
      </c>
    </row>
    <row r="356" spans="1:11">
      <c r="A356" s="173">
        <v>40100000</v>
      </c>
      <c r="B356" s="173" t="s">
        <v>380</v>
      </c>
      <c r="C356" s="173" t="s">
        <v>324</v>
      </c>
      <c r="D356" s="175">
        <v>45078</v>
      </c>
      <c r="E356" s="173">
        <v>935</v>
      </c>
      <c r="F356" s="173" t="s">
        <v>394</v>
      </c>
      <c r="G356" s="173" t="s">
        <v>1978</v>
      </c>
      <c r="H356" s="173" t="s">
        <v>89</v>
      </c>
      <c r="I356" s="174">
        <v>0</v>
      </c>
      <c r="J356" s="174">
        <v>29.18</v>
      </c>
      <c r="K356" s="174">
        <v>-29.18</v>
      </c>
    </row>
    <row r="357" spans="1:11">
      <c r="A357" s="173">
        <v>40100000</v>
      </c>
      <c r="B357" s="173" t="s">
        <v>354</v>
      </c>
      <c r="C357" s="173" t="s">
        <v>324</v>
      </c>
      <c r="D357" s="175">
        <v>45078</v>
      </c>
      <c r="E357" s="173">
        <v>941</v>
      </c>
      <c r="F357" s="173" t="s">
        <v>163</v>
      </c>
      <c r="G357" s="173" t="s">
        <v>1979</v>
      </c>
      <c r="H357" s="173" t="s">
        <v>1159</v>
      </c>
      <c r="I357" s="174">
        <v>0</v>
      </c>
      <c r="J357" s="174">
        <v>7030</v>
      </c>
      <c r="K357" s="174">
        <v>-7030</v>
      </c>
    </row>
    <row r="358" spans="1:11">
      <c r="A358" s="173">
        <v>40100000</v>
      </c>
      <c r="B358" s="173" t="s">
        <v>354</v>
      </c>
      <c r="C358" s="173" t="s">
        <v>324</v>
      </c>
      <c r="D358" s="175">
        <v>45078</v>
      </c>
      <c r="E358" s="173">
        <v>942</v>
      </c>
      <c r="F358" s="173" t="s">
        <v>163</v>
      </c>
      <c r="G358" s="173" t="s">
        <v>1980</v>
      </c>
      <c r="H358" s="173" t="s">
        <v>1159</v>
      </c>
      <c r="I358" s="174">
        <v>0</v>
      </c>
      <c r="J358" s="174">
        <v>7353</v>
      </c>
      <c r="K358" s="174">
        <v>-7353</v>
      </c>
    </row>
    <row r="359" spans="1:11">
      <c r="A359" s="173">
        <v>40100000</v>
      </c>
      <c r="B359" s="173" t="s">
        <v>354</v>
      </c>
      <c r="C359" s="173" t="s">
        <v>324</v>
      </c>
      <c r="D359" s="175">
        <v>45078</v>
      </c>
      <c r="E359" s="173">
        <v>943</v>
      </c>
      <c r="F359" s="173" t="s">
        <v>163</v>
      </c>
      <c r="G359" s="173" t="s">
        <v>1981</v>
      </c>
      <c r="H359" s="173" t="s">
        <v>1159</v>
      </c>
      <c r="I359" s="174">
        <v>0</v>
      </c>
      <c r="J359" s="174">
        <v>6118</v>
      </c>
      <c r="K359" s="174">
        <v>-6118</v>
      </c>
    </row>
    <row r="360" spans="1:11">
      <c r="A360" s="173">
        <v>40100000</v>
      </c>
      <c r="B360" s="173" t="s">
        <v>1681</v>
      </c>
      <c r="C360" s="173" t="s">
        <v>324</v>
      </c>
      <c r="D360" s="175">
        <v>45078</v>
      </c>
      <c r="E360" s="173">
        <v>944</v>
      </c>
      <c r="F360" s="173" t="s">
        <v>1682</v>
      </c>
      <c r="G360" s="173" t="s">
        <v>1982</v>
      </c>
      <c r="H360" s="173" t="s">
        <v>362</v>
      </c>
      <c r="I360" s="174">
        <v>0</v>
      </c>
      <c r="J360" s="174">
        <v>5280</v>
      </c>
      <c r="K360" s="174">
        <v>-5280</v>
      </c>
    </row>
    <row r="361" spans="1:11">
      <c r="A361" s="173">
        <v>40100000</v>
      </c>
      <c r="B361" s="173" t="s">
        <v>365</v>
      </c>
      <c r="C361" s="173" t="s">
        <v>324</v>
      </c>
      <c r="D361" s="175">
        <v>45078</v>
      </c>
      <c r="E361" s="173">
        <v>958</v>
      </c>
      <c r="F361" s="173" t="s">
        <v>758</v>
      </c>
      <c r="G361" s="173" t="s">
        <v>1983</v>
      </c>
      <c r="H361" s="173" t="s">
        <v>1351</v>
      </c>
      <c r="I361" s="174">
        <v>0</v>
      </c>
      <c r="J361" s="174">
        <v>85.18</v>
      </c>
      <c r="K361" s="174">
        <v>-85.18</v>
      </c>
    </row>
    <row r="362" spans="1:11">
      <c r="A362" s="173">
        <v>40100000</v>
      </c>
      <c r="B362" s="173" t="s">
        <v>388</v>
      </c>
      <c r="C362" s="173" t="s">
        <v>324</v>
      </c>
      <c r="D362" s="175">
        <v>45078</v>
      </c>
      <c r="E362" s="173">
        <v>959</v>
      </c>
      <c r="F362" s="173" t="s">
        <v>979</v>
      </c>
      <c r="G362" s="173" t="s">
        <v>1984</v>
      </c>
      <c r="H362" s="173" t="s">
        <v>1985</v>
      </c>
      <c r="I362" s="174">
        <v>0</v>
      </c>
      <c r="J362" s="174">
        <v>2404.19</v>
      </c>
      <c r="K362" s="174">
        <v>-2404.19</v>
      </c>
    </row>
    <row r="363" spans="1:11">
      <c r="A363" s="173">
        <v>40100000</v>
      </c>
      <c r="B363" s="173" t="s">
        <v>388</v>
      </c>
      <c r="C363" s="173" t="s">
        <v>324</v>
      </c>
      <c r="D363" s="175">
        <v>45078</v>
      </c>
      <c r="E363" s="173">
        <v>960</v>
      </c>
      <c r="F363" s="173" t="s">
        <v>979</v>
      </c>
      <c r="G363" s="173" t="s">
        <v>1986</v>
      </c>
      <c r="H363" s="173" t="s">
        <v>89</v>
      </c>
      <c r="I363" s="174">
        <v>0</v>
      </c>
      <c r="J363" s="174">
        <v>2335.31</v>
      </c>
      <c r="K363" s="174">
        <v>-2335.31</v>
      </c>
    </row>
    <row r="364" spans="1:11">
      <c r="A364" s="173">
        <v>40100000</v>
      </c>
      <c r="B364" s="173" t="s">
        <v>388</v>
      </c>
      <c r="C364" s="173" t="s">
        <v>324</v>
      </c>
      <c r="D364" s="175">
        <v>45078</v>
      </c>
      <c r="E364" s="173">
        <v>961</v>
      </c>
      <c r="F364" s="173" t="s">
        <v>979</v>
      </c>
      <c r="G364" s="173" t="s">
        <v>1987</v>
      </c>
      <c r="H364" s="173" t="s">
        <v>1094</v>
      </c>
      <c r="I364" s="174">
        <v>0</v>
      </c>
      <c r="J364" s="174">
        <v>7896.07</v>
      </c>
      <c r="K364" s="174">
        <v>-7896.07</v>
      </c>
    </row>
    <row r="365" spans="1:11">
      <c r="A365" s="173">
        <v>40100000</v>
      </c>
      <c r="B365" s="173" t="s">
        <v>369</v>
      </c>
      <c r="C365" s="173" t="s">
        <v>324</v>
      </c>
      <c r="D365" s="175">
        <v>45078</v>
      </c>
      <c r="E365" s="173">
        <v>975</v>
      </c>
      <c r="F365" s="173" t="s">
        <v>533</v>
      </c>
      <c r="G365" s="173" t="s">
        <v>1988</v>
      </c>
      <c r="H365" s="173" t="s">
        <v>1561</v>
      </c>
      <c r="I365" s="174">
        <v>0</v>
      </c>
      <c r="J365" s="174">
        <v>404.54</v>
      </c>
      <c r="K365" s="174">
        <v>-404.54</v>
      </c>
    </row>
    <row r="366" spans="1:11">
      <c r="A366" s="173">
        <v>40100000</v>
      </c>
      <c r="B366" s="173" t="s">
        <v>365</v>
      </c>
      <c r="C366" s="173" t="s">
        <v>324</v>
      </c>
      <c r="D366" s="175">
        <v>45079</v>
      </c>
      <c r="E366" s="173">
        <v>957</v>
      </c>
      <c r="F366" s="173" t="s">
        <v>758</v>
      </c>
      <c r="G366" s="173" t="s">
        <v>1989</v>
      </c>
      <c r="H366" s="173" t="s">
        <v>1351</v>
      </c>
      <c r="I366" s="174">
        <v>0</v>
      </c>
      <c r="J366" s="174">
        <v>61.87</v>
      </c>
      <c r="K366" s="174">
        <v>-61.87</v>
      </c>
    </row>
    <row r="367" spans="1:11">
      <c r="A367" s="173">
        <v>40100000</v>
      </c>
      <c r="B367" s="173" t="s">
        <v>365</v>
      </c>
      <c r="C367" s="173" t="s">
        <v>324</v>
      </c>
      <c r="D367" s="175">
        <v>45084</v>
      </c>
      <c r="E367" s="173">
        <v>930</v>
      </c>
      <c r="F367" s="173" t="s">
        <v>758</v>
      </c>
      <c r="G367" s="173" t="s">
        <v>1990</v>
      </c>
      <c r="H367" s="173" t="s">
        <v>1184</v>
      </c>
      <c r="I367" s="174">
        <v>0</v>
      </c>
      <c r="J367" s="174">
        <v>112.03</v>
      </c>
      <c r="K367" s="174">
        <v>-112.03</v>
      </c>
    </row>
    <row r="368" spans="1:11">
      <c r="A368" s="173">
        <v>40100000</v>
      </c>
      <c r="B368" s="173" t="s">
        <v>365</v>
      </c>
      <c r="C368" s="173" t="s">
        <v>324</v>
      </c>
      <c r="D368" s="175">
        <v>45085</v>
      </c>
      <c r="E368" s="173">
        <v>931</v>
      </c>
      <c r="F368" s="173" t="s">
        <v>758</v>
      </c>
      <c r="G368" s="173" t="s">
        <v>1991</v>
      </c>
      <c r="H368" s="173" t="s">
        <v>1184</v>
      </c>
      <c r="I368" s="174">
        <v>0</v>
      </c>
      <c r="J368" s="174">
        <v>644.04999999999995</v>
      </c>
      <c r="K368" s="174">
        <v>-644.04999999999995</v>
      </c>
    </row>
    <row r="369" spans="1:11">
      <c r="A369" s="173">
        <v>40100000</v>
      </c>
      <c r="B369" s="173" t="s">
        <v>380</v>
      </c>
      <c r="C369" s="173" t="s">
        <v>324</v>
      </c>
      <c r="D369" s="175">
        <v>45085</v>
      </c>
      <c r="E369" s="173">
        <v>938</v>
      </c>
      <c r="F369" s="173" t="s">
        <v>394</v>
      </c>
      <c r="G369" s="173" t="s">
        <v>1992</v>
      </c>
      <c r="H369" s="173" t="s">
        <v>89</v>
      </c>
      <c r="I369" s="174">
        <v>0</v>
      </c>
      <c r="J369" s="174">
        <v>396.76</v>
      </c>
      <c r="K369" s="174">
        <v>-396.76</v>
      </c>
    </row>
    <row r="370" spans="1:11">
      <c r="A370" s="173">
        <v>40100000</v>
      </c>
      <c r="B370" s="173" t="s">
        <v>360</v>
      </c>
      <c r="C370" s="173" t="s">
        <v>324</v>
      </c>
      <c r="D370" s="175">
        <v>45086</v>
      </c>
      <c r="E370" s="173">
        <v>963</v>
      </c>
      <c r="F370" s="173" t="s">
        <v>815</v>
      </c>
      <c r="G370" s="173" t="s">
        <v>1993</v>
      </c>
      <c r="H370" s="173" t="s">
        <v>1117</v>
      </c>
      <c r="I370" s="174">
        <v>0</v>
      </c>
      <c r="J370" s="174">
        <v>336</v>
      </c>
      <c r="K370" s="174">
        <v>-336</v>
      </c>
    </row>
    <row r="371" spans="1:11">
      <c r="A371" s="173">
        <v>40100000</v>
      </c>
      <c r="B371" s="173" t="s">
        <v>360</v>
      </c>
      <c r="C371" s="173" t="s">
        <v>324</v>
      </c>
      <c r="D371" s="175">
        <v>45086</v>
      </c>
      <c r="E371" s="173">
        <v>964</v>
      </c>
      <c r="F371" s="173" t="s">
        <v>815</v>
      </c>
      <c r="G371" s="173" t="s">
        <v>1994</v>
      </c>
      <c r="H371" s="173" t="s">
        <v>1117</v>
      </c>
      <c r="I371" s="174">
        <v>0</v>
      </c>
      <c r="J371" s="174">
        <v>84</v>
      </c>
      <c r="K371" s="174">
        <v>-84</v>
      </c>
    </row>
    <row r="372" spans="1:11">
      <c r="A372" s="173">
        <v>40100000</v>
      </c>
      <c r="B372" s="173" t="s">
        <v>360</v>
      </c>
      <c r="C372" s="173" t="s">
        <v>324</v>
      </c>
      <c r="D372" s="175">
        <v>45086</v>
      </c>
      <c r="E372" s="173">
        <v>965</v>
      </c>
      <c r="F372" s="173" t="s">
        <v>815</v>
      </c>
      <c r="G372" s="173" t="s">
        <v>1995</v>
      </c>
      <c r="H372" s="173" t="s">
        <v>1117</v>
      </c>
      <c r="I372" s="174">
        <v>0</v>
      </c>
      <c r="J372" s="174">
        <v>84</v>
      </c>
      <c r="K372" s="174">
        <v>-84</v>
      </c>
    </row>
    <row r="373" spans="1:11">
      <c r="A373" s="173">
        <v>40100000</v>
      </c>
      <c r="B373" s="173" t="s">
        <v>360</v>
      </c>
      <c r="C373" s="173" t="s">
        <v>324</v>
      </c>
      <c r="D373" s="175">
        <v>45086</v>
      </c>
      <c r="E373" s="173">
        <v>966</v>
      </c>
      <c r="F373" s="173" t="s">
        <v>815</v>
      </c>
      <c r="G373" s="173" t="s">
        <v>1996</v>
      </c>
      <c r="H373" s="173" t="s">
        <v>1117</v>
      </c>
      <c r="I373" s="174">
        <v>0</v>
      </c>
      <c r="J373" s="174">
        <v>84</v>
      </c>
      <c r="K373" s="174">
        <v>-84</v>
      </c>
    </row>
    <row r="374" spans="1:11">
      <c r="A374" s="173">
        <v>40100000</v>
      </c>
      <c r="B374" s="173" t="s">
        <v>360</v>
      </c>
      <c r="C374" s="173" t="s">
        <v>324</v>
      </c>
      <c r="D374" s="175">
        <v>45086</v>
      </c>
      <c r="E374" s="173">
        <v>967</v>
      </c>
      <c r="F374" s="173" t="s">
        <v>815</v>
      </c>
      <c r="G374" s="173" t="s">
        <v>1997</v>
      </c>
      <c r="H374" s="173" t="s">
        <v>1117</v>
      </c>
      <c r="I374" s="174">
        <v>0</v>
      </c>
      <c r="J374" s="174">
        <v>84</v>
      </c>
      <c r="K374" s="174">
        <v>-84</v>
      </c>
    </row>
    <row r="375" spans="1:11">
      <c r="A375" s="173">
        <v>40100000</v>
      </c>
      <c r="B375" s="173" t="s">
        <v>360</v>
      </c>
      <c r="C375" s="173" t="s">
        <v>324</v>
      </c>
      <c r="D375" s="175">
        <v>45086</v>
      </c>
      <c r="E375" s="173">
        <v>968</v>
      </c>
      <c r="F375" s="173" t="s">
        <v>815</v>
      </c>
      <c r="G375" s="173" t="s">
        <v>1998</v>
      </c>
      <c r="H375" s="173" t="s">
        <v>1117</v>
      </c>
      <c r="I375" s="174">
        <v>0</v>
      </c>
      <c r="J375" s="174">
        <v>84</v>
      </c>
      <c r="K375" s="174">
        <v>-84</v>
      </c>
    </row>
    <row r="376" spans="1:11">
      <c r="A376" s="173">
        <v>40100000</v>
      </c>
      <c r="B376" s="173" t="s">
        <v>369</v>
      </c>
      <c r="C376" s="173" t="s">
        <v>324</v>
      </c>
      <c r="D376" s="175">
        <v>45089</v>
      </c>
      <c r="E376" s="173">
        <v>929</v>
      </c>
      <c r="F376" s="173" t="s">
        <v>533</v>
      </c>
      <c r="G376" s="173" t="s">
        <v>1999</v>
      </c>
      <c r="H376" s="173" t="s">
        <v>89</v>
      </c>
      <c r="I376" s="174">
        <v>0</v>
      </c>
      <c r="J376" s="174">
        <v>2103.7399999999998</v>
      </c>
      <c r="K376" s="174">
        <v>-2103.7399999999998</v>
      </c>
    </row>
    <row r="377" spans="1:11">
      <c r="A377" s="173">
        <v>40100000</v>
      </c>
      <c r="B377" s="173" t="s">
        <v>1140</v>
      </c>
      <c r="C377" s="173" t="s">
        <v>324</v>
      </c>
      <c r="D377" s="175">
        <v>45091</v>
      </c>
      <c r="E377" s="173">
        <v>948</v>
      </c>
      <c r="F377" s="173" t="s">
        <v>970</v>
      </c>
      <c r="G377" s="173" t="s">
        <v>2000</v>
      </c>
      <c r="H377" s="173" t="s">
        <v>1121</v>
      </c>
      <c r="I377" s="174">
        <v>0</v>
      </c>
      <c r="J377" s="174">
        <v>54.32</v>
      </c>
      <c r="K377" s="174">
        <v>-54.32</v>
      </c>
    </row>
    <row r="378" spans="1:11">
      <c r="A378" s="173">
        <v>40100000</v>
      </c>
      <c r="B378" s="173" t="s">
        <v>1140</v>
      </c>
      <c r="C378" s="173" t="s">
        <v>324</v>
      </c>
      <c r="D378" s="175">
        <v>45091</v>
      </c>
      <c r="E378" s="173">
        <v>952</v>
      </c>
      <c r="F378" s="173" t="s">
        <v>970</v>
      </c>
      <c r="G378" s="173" t="s">
        <v>2001</v>
      </c>
      <c r="H378" s="173" t="s">
        <v>1121</v>
      </c>
      <c r="I378" s="174">
        <v>0</v>
      </c>
      <c r="J378" s="174">
        <v>30</v>
      </c>
      <c r="K378" s="174">
        <v>-30</v>
      </c>
    </row>
    <row r="379" spans="1:11">
      <c r="A379" s="173">
        <v>40100000</v>
      </c>
      <c r="B379" s="173" t="s">
        <v>1140</v>
      </c>
      <c r="C379" s="173" t="s">
        <v>324</v>
      </c>
      <c r="D379" s="175">
        <v>45091</v>
      </c>
      <c r="E379" s="173">
        <v>953</v>
      </c>
      <c r="F379" s="173" t="s">
        <v>970</v>
      </c>
      <c r="G379" s="173" t="s">
        <v>2002</v>
      </c>
      <c r="H379" s="173" t="s">
        <v>1121</v>
      </c>
      <c r="I379" s="174">
        <v>0</v>
      </c>
      <c r="J379" s="174">
        <v>39.9</v>
      </c>
      <c r="K379" s="174">
        <v>-39.9</v>
      </c>
    </row>
    <row r="380" spans="1:11">
      <c r="A380" s="173">
        <v>40100000</v>
      </c>
      <c r="B380" s="173" t="s">
        <v>1140</v>
      </c>
      <c r="C380" s="173" t="s">
        <v>324</v>
      </c>
      <c r="D380" s="175">
        <v>45091</v>
      </c>
      <c r="E380" s="173">
        <v>954</v>
      </c>
      <c r="F380" s="173" t="s">
        <v>970</v>
      </c>
      <c r="G380" s="173" t="s">
        <v>2003</v>
      </c>
      <c r="H380" s="173" t="s">
        <v>1121</v>
      </c>
      <c r="I380" s="174">
        <v>0</v>
      </c>
      <c r="J380" s="174">
        <v>75.98</v>
      </c>
      <c r="K380" s="174">
        <v>-75.98</v>
      </c>
    </row>
    <row r="381" spans="1:11">
      <c r="A381" s="173">
        <v>40100000</v>
      </c>
      <c r="B381" s="173" t="s">
        <v>380</v>
      </c>
      <c r="C381" s="173" t="s">
        <v>324</v>
      </c>
      <c r="D381" s="175">
        <v>45092</v>
      </c>
      <c r="E381" s="173">
        <v>936</v>
      </c>
      <c r="F381" s="173" t="s">
        <v>394</v>
      </c>
      <c r="G381" s="173" t="s">
        <v>2004</v>
      </c>
      <c r="H381" s="173" t="s">
        <v>89</v>
      </c>
      <c r="I381" s="174">
        <v>0</v>
      </c>
      <c r="J381" s="174">
        <v>153.32</v>
      </c>
      <c r="K381" s="174">
        <v>-153.32</v>
      </c>
    </row>
    <row r="382" spans="1:11">
      <c r="A382" s="173">
        <v>40100000</v>
      </c>
      <c r="B382" s="173" t="s">
        <v>400</v>
      </c>
      <c r="C382" s="173" t="s">
        <v>324</v>
      </c>
      <c r="D382" s="175">
        <v>45093</v>
      </c>
      <c r="E382" s="173">
        <v>945</v>
      </c>
      <c r="F382" s="173" t="s">
        <v>651</v>
      </c>
      <c r="G382" s="173" t="s">
        <v>2005</v>
      </c>
      <c r="H382" s="173" t="s">
        <v>89</v>
      </c>
      <c r="I382" s="174">
        <v>0</v>
      </c>
      <c r="J382" s="174">
        <v>7560</v>
      </c>
      <c r="K382" s="174">
        <v>-7560</v>
      </c>
    </row>
    <row r="383" spans="1:11">
      <c r="A383" s="173">
        <v>40100000</v>
      </c>
      <c r="B383" s="173" t="s">
        <v>1140</v>
      </c>
      <c r="C383" s="173" t="s">
        <v>324</v>
      </c>
      <c r="D383" s="175">
        <v>45096</v>
      </c>
      <c r="E383" s="173">
        <v>950</v>
      </c>
      <c r="F383" s="173" t="s">
        <v>972</v>
      </c>
      <c r="G383" s="173" t="s">
        <v>2006</v>
      </c>
      <c r="H383" s="173" t="s">
        <v>1121</v>
      </c>
      <c r="I383" s="174">
        <v>0</v>
      </c>
      <c r="J383" s="174">
        <v>102.86</v>
      </c>
      <c r="K383" s="174">
        <v>-102.86</v>
      </c>
    </row>
    <row r="384" spans="1:11">
      <c r="A384" s="173">
        <v>40100000</v>
      </c>
      <c r="B384" s="173" t="s">
        <v>379</v>
      </c>
      <c r="C384" s="173" t="s">
        <v>324</v>
      </c>
      <c r="D384" s="175">
        <v>45097</v>
      </c>
      <c r="E384" s="173">
        <v>946</v>
      </c>
      <c r="F384" s="173" t="s">
        <v>439</v>
      </c>
      <c r="G384" s="173" t="s">
        <v>2007</v>
      </c>
      <c r="H384" s="173" t="s">
        <v>89</v>
      </c>
      <c r="I384" s="174">
        <v>0</v>
      </c>
      <c r="J384" s="174">
        <v>14554.3</v>
      </c>
      <c r="K384" s="174">
        <v>-14554.3</v>
      </c>
    </row>
    <row r="385" spans="1:11">
      <c r="A385" s="173">
        <v>40100000</v>
      </c>
      <c r="B385" s="173" t="s">
        <v>380</v>
      </c>
      <c r="C385" s="173" t="s">
        <v>324</v>
      </c>
      <c r="D385" s="175">
        <v>45099</v>
      </c>
      <c r="E385" s="173">
        <v>937</v>
      </c>
      <c r="F385" s="173" t="s">
        <v>394</v>
      </c>
      <c r="G385" s="173" t="s">
        <v>2008</v>
      </c>
      <c r="H385" s="173" t="s">
        <v>89</v>
      </c>
      <c r="I385" s="174">
        <v>0</v>
      </c>
      <c r="J385" s="174">
        <v>127.48</v>
      </c>
      <c r="K385" s="174">
        <v>-127.48</v>
      </c>
    </row>
    <row r="386" spans="1:11">
      <c r="A386" s="173">
        <v>40100000</v>
      </c>
      <c r="B386" s="173" t="s">
        <v>1140</v>
      </c>
      <c r="C386" s="173" t="s">
        <v>324</v>
      </c>
      <c r="D386" s="175">
        <v>45103</v>
      </c>
      <c r="E386" s="173">
        <v>951</v>
      </c>
      <c r="F386" s="173" t="s">
        <v>972</v>
      </c>
      <c r="G386" s="173" t="s">
        <v>2009</v>
      </c>
      <c r="H386" s="173" t="s">
        <v>1121</v>
      </c>
      <c r="I386" s="174">
        <v>0</v>
      </c>
      <c r="J386" s="174">
        <v>98.35</v>
      </c>
      <c r="K386" s="174">
        <v>-98.35</v>
      </c>
    </row>
    <row r="387" spans="1:11">
      <c r="A387" s="173">
        <v>40100000</v>
      </c>
      <c r="B387" s="173" t="s">
        <v>1140</v>
      </c>
      <c r="C387" s="173" t="s">
        <v>324</v>
      </c>
      <c r="D387" s="175">
        <v>45104</v>
      </c>
      <c r="E387" s="173">
        <v>955</v>
      </c>
      <c r="F387" s="173" t="s">
        <v>972</v>
      </c>
      <c r="G387" s="173" t="s">
        <v>2010</v>
      </c>
      <c r="H387" s="173" t="s">
        <v>1121</v>
      </c>
      <c r="I387" s="174">
        <v>0</v>
      </c>
      <c r="J387" s="174">
        <v>29.99</v>
      </c>
      <c r="K387" s="174">
        <v>-29.99</v>
      </c>
    </row>
    <row r="388" spans="1:11">
      <c r="A388" s="173">
        <v>40100000</v>
      </c>
      <c r="B388" s="173" t="s">
        <v>1140</v>
      </c>
      <c r="C388" s="173" t="s">
        <v>324</v>
      </c>
      <c r="D388" s="175">
        <v>45104</v>
      </c>
      <c r="E388" s="173">
        <v>956</v>
      </c>
      <c r="F388" s="173" t="s">
        <v>972</v>
      </c>
      <c r="G388" s="173" t="s">
        <v>2011</v>
      </c>
      <c r="H388" s="173" t="s">
        <v>1121</v>
      </c>
      <c r="I388" s="174">
        <v>0</v>
      </c>
      <c r="J388" s="174">
        <v>7.16</v>
      </c>
      <c r="K388" s="174">
        <v>-7.16</v>
      </c>
    </row>
    <row r="389" spans="1:11">
      <c r="A389" s="173">
        <v>40100000</v>
      </c>
      <c r="B389" s="173" t="s">
        <v>1140</v>
      </c>
      <c r="C389" s="173" t="s">
        <v>324</v>
      </c>
      <c r="D389" s="175">
        <v>45106</v>
      </c>
      <c r="E389" s="173">
        <v>947</v>
      </c>
      <c r="F389" s="173" t="s">
        <v>972</v>
      </c>
      <c r="G389" s="173" t="s">
        <v>2012</v>
      </c>
      <c r="H389" s="173" t="s">
        <v>1121</v>
      </c>
      <c r="I389" s="174">
        <v>0</v>
      </c>
      <c r="J389" s="174">
        <v>47.82</v>
      </c>
      <c r="K389" s="174">
        <v>-47.82</v>
      </c>
    </row>
    <row r="390" spans="1:11">
      <c r="A390" s="173">
        <v>40100000</v>
      </c>
      <c r="B390" s="173" t="s">
        <v>375</v>
      </c>
      <c r="C390" s="173" t="s">
        <v>355</v>
      </c>
      <c r="D390" s="175">
        <v>44927</v>
      </c>
      <c r="E390" s="173">
        <v>11</v>
      </c>
      <c r="F390" s="173" t="s">
        <v>358</v>
      </c>
      <c r="G390" s="173" t="s">
        <v>357</v>
      </c>
      <c r="H390" s="173" t="s">
        <v>89</v>
      </c>
      <c r="I390" s="174">
        <v>0</v>
      </c>
      <c r="J390" s="174">
        <v>1667.2</v>
      </c>
      <c r="K390" s="174">
        <v>-1667.2</v>
      </c>
    </row>
    <row r="391" spans="1:11">
      <c r="A391" s="173">
        <v>40100000</v>
      </c>
      <c r="B391" s="173" t="s">
        <v>363</v>
      </c>
      <c r="C391" s="173" t="s">
        <v>355</v>
      </c>
      <c r="D391" s="175">
        <v>44927</v>
      </c>
      <c r="E391" s="173">
        <v>11</v>
      </c>
      <c r="F391" s="173" t="s">
        <v>358</v>
      </c>
      <c r="G391" s="173" t="s">
        <v>357</v>
      </c>
      <c r="H391" s="173" t="s">
        <v>89</v>
      </c>
      <c r="I391" s="174">
        <v>1019</v>
      </c>
      <c r="J391" s="174">
        <v>0</v>
      </c>
      <c r="K391" s="174">
        <v>1019</v>
      </c>
    </row>
    <row r="392" spans="1:11">
      <c r="A392" s="173">
        <v>40100000</v>
      </c>
      <c r="B392" s="173" t="s">
        <v>354</v>
      </c>
      <c r="C392" s="173" t="s">
        <v>355</v>
      </c>
      <c r="D392" s="175">
        <v>44927</v>
      </c>
      <c r="E392" s="173">
        <v>11</v>
      </c>
      <c r="F392" s="173" t="s">
        <v>358</v>
      </c>
      <c r="G392" s="173" t="s">
        <v>357</v>
      </c>
      <c r="H392" s="173" t="s">
        <v>89</v>
      </c>
      <c r="I392" s="174">
        <v>0</v>
      </c>
      <c r="J392" s="174">
        <v>13840</v>
      </c>
      <c r="K392" s="174">
        <v>-13840</v>
      </c>
    </row>
    <row r="393" spans="1:11">
      <c r="A393" s="173">
        <v>40100000</v>
      </c>
      <c r="B393" s="173" t="s">
        <v>377</v>
      </c>
      <c r="C393" s="173" t="s">
        <v>355</v>
      </c>
      <c r="D393" s="175">
        <v>44927</v>
      </c>
      <c r="E393" s="173">
        <v>11</v>
      </c>
      <c r="F393" s="173" t="s">
        <v>358</v>
      </c>
      <c r="G393" s="173" t="s">
        <v>357</v>
      </c>
      <c r="H393" s="173" t="s">
        <v>89</v>
      </c>
      <c r="I393" s="174">
        <v>0</v>
      </c>
      <c r="J393" s="174">
        <v>1000.81</v>
      </c>
      <c r="K393" s="174">
        <v>-1000.81</v>
      </c>
    </row>
    <row r="394" spans="1:11">
      <c r="A394" s="173">
        <v>40100000</v>
      </c>
      <c r="B394" s="173" t="s">
        <v>372</v>
      </c>
      <c r="C394" s="173" t="s">
        <v>355</v>
      </c>
      <c r="D394" s="175">
        <v>44927</v>
      </c>
      <c r="E394" s="173">
        <v>11</v>
      </c>
      <c r="F394" s="173" t="s">
        <v>358</v>
      </c>
      <c r="G394" s="173" t="s">
        <v>357</v>
      </c>
      <c r="H394" s="173" t="s">
        <v>89</v>
      </c>
      <c r="I394" s="174">
        <v>0</v>
      </c>
      <c r="J394" s="174">
        <v>1564.47</v>
      </c>
      <c r="K394" s="174">
        <v>-1564.47</v>
      </c>
    </row>
    <row r="395" spans="1:11">
      <c r="A395" s="173">
        <v>40100000</v>
      </c>
      <c r="B395" s="173" t="s">
        <v>1145</v>
      </c>
      <c r="C395" s="173" t="s">
        <v>355</v>
      </c>
      <c r="D395" s="175">
        <v>44927</v>
      </c>
      <c r="E395" s="173">
        <v>11</v>
      </c>
      <c r="F395" s="173" t="s">
        <v>358</v>
      </c>
      <c r="G395" s="173" t="s">
        <v>357</v>
      </c>
      <c r="H395" s="173" t="s">
        <v>89</v>
      </c>
      <c r="I395" s="174">
        <v>0</v>
      </c>
      <c r="J395" s="174">
        <v>15702.35</v>
      </c>
      <c r="K395" s="174">
        <v>-15702.35</v>
      </c>
    </row>
    <row r="396" spans="1:11">
      <c r="A396" s="173">
        <v>40100000</v>
      </c>
      <c r="B396" s="173" t="s">
        <v>1315</v>
      </c>
      <c r="C396" s="173" t="s">
        <v>355</v>
      </c>
      <c r="D396" s="175">
        <v>44927</v>
      </c>
      <c r="E396" s="173">
        <v>11</v>
      </c>
      <c r="F396" s="173" t="s">
        <v>358</v>
      </c>
      <c r="G396" s="173" t="s">
        <v>357</v>
      </c>
      <c r="H396" s="173" t="s">
        <v>89</v>
      </c>
      <c r="I396" s="174">
        <v>677.17</v>
      </c>
      <c r="J396" s="174">
        <v>0</v>
      </c>
      <c r="K396" s="174">
        <v>677.17</v>
      </c>
    </row>
    <row r="397" spans="1:11">
      <c r="A397" s="173">
        <v>40100000</v>
      </c>
      <c r="B397" s="173" t="s">
        <v>385</v>
      </c>
      <c r="C397" s="173" t="s">
        <v>355</v>
      </c>
      <c r="D397" s="175">
        <v>44927</v>
      </c>
      <c r="E397" s="173">
        <v>11</v>
      </c>
      <c r="F397" s="173" t="s">
        <v>358</v>
      </c>
      <c r="G397" s="173" t="s">
        <v>357</v>
      </c>
      <c r="H397" s="173" t="s">
        <v>89</v>
      </c>
      <c r="I397" s="174">
        <v>0</v>
      </c>
      <c r="J397" s="174">
        <v>129.36000000000001</v>
      </c>
      <c r="K397" s="174">
        <v>-129.36000000000001</v>
      </c>
    </row>
    <row r="398" spans="1:11">
      <c r="A398" s="173">
        <v>40100000</v>
      </c>
      <c r="B398" s="173" t="s">
        <v>1091</v>
      </c>
      <c r="C398" s="173" t="s">
        <v>355</v>
      </c>
      <c r="D398" s="175">
        <v>44927</v>
      </c>
      <c r="E398" s="173">
        <v>11</v>
      </c>
      <c r="F398" s="173" t="s">
        <v>358</v>
      </c>
      <c r="G398" s="173" t="s">
        <v>357</v>
      </c>
      <c r="H398" s="173" t="s">
        <v>89</v>
      </c>
      <c r="I398" s="174">
        <v>360</v>
      </c>
      <c r="J398" s="174">
        <v>0</v>
      </c>
      <c r="K398" s="174">
        <v>360</v>
      </c>
    </row>
    <row r="399" spans="1:11">
      <c r="A399" s="173">
        <v>40100000</v>
      </c>
      <c r="B399" s="173" t="s">
        <v>352</v>
      </c>
      <c r="C399" s="173" t="s">
        <v>355</v>
      </c>
      <c r="D399" s="175">
        <v>44927</v>
      </c>
      <c r="E399" s="173">
        <v>11</v>
      </c>
      <c r="F399" s="173" t="s">
        <v>358</v>
      </c>
      <c r="G399" s="173" t="s">
        <v>357</v>
      </c>
      <c r="H399" s="173" t="s">
        <v>89</v>
      </c>
      <c r="I399" s="174">
        <v>111.72</v>
      </c>
      <c r="J399" s="174">
        <v>0</v>
      </c>
      <c r="K399" s="174">
        <v>111.72</v>
      </c>
    </row>
    <row r="400" spans="1:11">
      <c r="A400" s="173">
        <v>40100000</v>
      </c>
      <c r="B400" s="173" t="s">
        <v>388</v>
      </c>
      <c r="C400" s="173" t="s">
        <v>355</v>
      </c>
      <c r="D400" s="175">
        <v>44927</v>
      </c>
      <c r="E400" s="173">
        <v>11</v>
      </c>
      <c r="F400" s="173" t="s">
        <v>358</v>
      </c>
      <c r="G400" s="173" t="s">
        <v>357</v>
      </c>
      <c r="H400" s="173" t="s">
        <v>89</v>
      </c>
      <c r="I400" s="174">
        <v>0</v>
      </c>
      <c r="J400" s="174">
        <v>1062.75</v>
      </c>
      <c r="K400" s="174">
        <v>-1062.75</v>
      </c>
    </row>
    <row r="401" spans="1:11">
      <c r="A401" s="173">
        <v>40100000</v>
      </c>
      <c r="B401" s="173" t="s">
        <v>374</v>
      </c>
      <c r="C401" s="173" t="s">
        <v>355</v>
      </c>
      <c r="D401" s="175">
        <v>44927</v>
      </c>
      <c r="E401" s="173">
        <v>11</v>
      </c>
      <c r="F401" s="173" t="s">
        <v>358</v>
      </c>
      <c r="G401" s="173" t="s">
        <v>357</v>
      </c>
      <c r="H401" s="173" t="s">
        <v>89</v>
      </c>
      <c r="I401" s="174">
        <v>0</v>
      </c>
      <c r="J401" s="174">
        <v>1362</v>
      </c>
      <c r="K401" s="174">
        <v>-1362</v>
      </c>
    </row>
    <row r="402" spans="1:11">
      <c r="A402" s="173">
        <v>40100000</v>
      </c>
      <c r="B402" s="173" t="s">
        <v>1346</v>
      </c>
      <c r="C402" s="173" t="s">
        <v>355</v>
      </c>
      <c r="D402" s="175">
        <v>44927</v>
      </c>
      <c r="E402" s="173">
        <v>11</v>
      </c>
      <c r="F402" s="173" t="s">
        <v>358</v>
      </c>
      <c r="G402" s="173" t="s">
        <v>357</v>
      </c>
      <c r="H402" s="173" t="s">
        <v>89</v>
      </c>
      <c r="I402" s="174">
        <v>0</v>
      </c>
      <c r="J402" s="174">
        <v>151.19999999999999</v>
      </c>
      <c r="K402" s="174">
        <v>-151.19999999999999</v>
      </c>
    </row>
    <row r="403" spans="1:11">
      <c r="A403" s="173">
        <v>40100000</v>
      </c>
      <c r="B403" s="173" t="s">
        <v>370</v>
      </c>
      <c r="C403" s="173" t="s">
        <v>355</v>
      </c>
      <c r="D403" s="175">
        <v>44927</v>
      </c>
      <c r="E403" s="173">
        <v>11</v>
      </c>
      <c r="F403" s="173" t="s">
        <v>358</v>
      </c>
      <c r="G403" s="173" t="s">
        <v>357</v>
      </c>
      <c r="H403" s="173" t="s">
        <v>89</v>
      </c>
      <c r="I403" s="174">
        <v>0</v>
      </c>
      <c r="J403" s="174">
        <v>333</v>
      </c>
      <c r="K403" s="174">
        <v>-333</v>
      </c>
    </row>
    <row r="404" spans="1:11">
      <c r="A404" s="173">
        <v>40100000</v>
      </c>
      <c r="B404" s="173" t="s">
        <v>1334</v>
      </c>
      <c r="C404" s="173" t="s">
        <v>355</v>
      </c>
      <c r="D404" s="175">
        <v>44927</v>
      </c>
      <c r="E404" s="173">
        <v>11</v>
      </c>
      <c r="F404" s="173" t="s">
        <v>358</v>
      </c>
      <c r="G404" s="173" t="s">
        <v>357</v>
      </c>
      <c r="H404" s="173" t="s">
        <v>89</v>
      </c>
      <c r="I404" s="174">
        <v>0</v>
      </c>
      <c r="J404" s="174">
        <v>90</v>
      </c>
      <c r="K404" s="174">
        <v>-90</v>
      </c>
    </row>
    <row r="405" spans="1:11">
      <c r="A405" s="173">
        <v>40100000</v>
      </c>
      <c r="B405" s="173" t="s">
        <v>391</v>
      </c>
      <c r="C405" s="173" t="s">
        <v>355</v>
      </c>
      <c r="D405" s="175">
        <v>44927</v>
      </c>
      <c r="E405" s="173">
        <v>11</v>
      </c>
      <c r="F405" s="173" t="s">
        <v>358</v>
      </c>
      <c r="G405" s="173" t="s">
        <v>357</v>
      </c>
      <c r="H405" s="173" t="s">
        <v>89</v>
      </c>
      <c r="I405" s="174">
        <v>0</v>
      </c>
      <c r="J405" s="174">
        <v>12775.2</v>
      </c>
      <c r="K405" s="174">
        <v>-12775.2</v>
      </c>
    </row>
    <row r="406" spans="1:11">
      <c r="A406" s="173">
        <v>40100000</v>
      </c>
      <c r="B406" s="173" t="s">
        <v>1320</v>
      </c>
      <c r="C406" s="173" t="s">
        <v>355</v>
      </c>
      <c r="D406" s="175">
        <v>44927</v>
      </c>
      <c r="E406" s="173">
        <v>11</v>
      </c>
      <c r="F406" s="173" t="s">
        <v>358</v>
      </c>
      <c r="G406" s="173" t="s">
        <v>357</v>
      </c>
      <c r="H406" s="173" t="s">
        <v>89</v>
      </c>
      <c r="I406" s="174">
        <v>0</v>
      </c>
      <c r="J406" s="174">
        <v>2036.08</v>
      </c>
      <c r="K406" s="174">
        <v>-2036.08</v>
      </c>
    </row>
    <row r="407" spans="1:11">
      <c r="A407" s="173">
        <v>40100000</v>
      </c>
      <c r="B407" s="173" t="s">
        <v>369</v>
      </c>
      <c r="C407" s="173" t="s">
        <v>355</v>
      </c>
      <c r="D407" s="175">
        <v>44927</v>
      </c>
      <c r="E407" s="173">
        <v>11</v>
      </c>
      <c r="F407" s="173" t="s">
        <v>358</v>
      </c>
      <c r="G407" s="173" t="s">
        <v>357</v>
      </c>
      <c r="H407" s="173" t="s">
        <v>89</v>
      </c>
      <c r="I407" s="174">
        <v>2199.7399999999998</v>
      </c>
      <c r="J407" s="174">
        <v>0</v>
      </c>
      <c r="K407" s="174">
        <v>2199.7399999999998</v>
      </c>
    </row>
    <row r="408" spans="1:11">
      <c r="A408" s="173">
        <v>40100000</v>
      </c>
      <c r="B408" s="173" t="s">
        <v>367</v>
      </c>
      <c r="C408" s="173" t="s">
        <v>355</v>
      </c>
      <c r="D408" s="175">
        <v>44927</v>
      </c>
      <c r="E408" s="173">
        <v>11</v>
      </c>
      <c r="F408" s="173" t="s">
        <v>358</v>
      </c>
      <c r="G408" s="173" t="s">
        <v>357</v>
      </c>
      <c r="H408" s="173" t="s">
        <v>89</v>
      </c>
      <c r="I408" s="174">
        <v>0</v>
      </c>
      <c r="J408" s="174">
        <v>4160.9799999999996</v>
      </c>
      <c r="K408" s="174">
        <v>-4160.9799999999996</v>
      </c>
    </row>
    <row r="409" spans="1:11">
      <c r="A409" s="173">
        <v>40100000</v>
      </c>
      <c r="B409" s="173" t="s">
        <v>383</v>
      </c>
      <c r="C409" s="173" t="s">
        <v>355</v>
      </c>
      <c r="D409" s="175">
        <v>44927</v>
      </c>
      <c r="E409" s="173">
        <v>11</v>
      </c>
      <c r="F409" s="173" t="s">
        <v>358</v>
      </c>
      <c r="G409" s="173" t="s">
        <v>357</v>
      </c>
      <c r="H409" s="173" t="s">
        <v>89</v>
      </c>
      <c r="I409" s="174">
        <v>0</v>
      </c>
      <c r="J409" s="174">
        <v>105.44</v>
      </c>
      <c r="K409" s="174">
        <v>-105.44</v>
      </c>
    </row>
    <row r="410" spans="1:11">
      <c r="A410" s="173">
        <v>40100000</v>
      </c>
      <c r="B410" s="173" t="s">
        <v>1328</v>
      </c>
      <c r="C410" s="173" t="s">
        <v>355</v>
      </c>
      <c r="D410" s="175">
        <v>44927</v>
      </c>
      <c r="E410" s="173">
        <v>11</v>
      </c>
      <c r="F410" s="173" t="s">
        <v>358</v>
      </c>
      <c r="G410" s="173" t="s">
        <v>357</v>
      </c>
      <c r="H410" s="173" t="s">
        <v>89</v>
      </c>
      <c r="I410" s="174">
        <v>0</v>
      </c>
      <c r="J410" s="174">
        <v>5125.05</v>
      </c>
      <c r="K410" s="174">
        <v>-5125.05</v>
      </c>
    </row>
    <row r="411" spans="1:11">
      <c r="A411" s="173">
        <v>40100000</v>
      </c>
      <c r="B411" s="173" t="s">
        <v>378</v>
      </c>
      <c r="C411" s="173" t="s">
        <v>355</v>
      </c>
      <c r="D411" s="175">
        <v>44927</v>
      </c>
      <c r="E411" s="173">
        <v>11</v>
      </c>
      <c r="F411" s="173" t="s">
        <v>358</v>
      </c>
      <c r="G411" s="173" t="s">
        <v>357</v>
      </c>
      <c r="H411" s="173" t="s">
        <v>89</v>
      </c>
      <c r="I411" s="174">
        <v>0</v>
      </c>
      <c r="J411" s="174">
        <v>7752</v>
      </c>
      <c r="K411" s="174">
        <v>-7752</v>
      </c>
    </row>
    <row r="412" spans="1:11">
      <c r="A412" s="173">
        <v>40100000</v>
      </c>
      <c r="B412" s="173" t="s">
        <v>1313</v>
      </c>
      <c r="C412" s="173" t="s">
        <v>355</v>
      </c>
      <c r="D412" s="175">
        <v>44927</v>
      </c>
      <c r="E412" s="173">
        <v>11</v>
      </c>
      <c r="F412" s="173" t="s">
        <v>358</v>
      </c>
      <c r="G412" s="173" t="s">
        <v>357</v>
      </c>
      <c r="H412" s="173" t="s">
        <v>89</v>
      </c>
      <c r="I412" s="174">
        <v>0</v>
      </c>
      <c r="J412" s="174">
        <v>3534</v>
      </c>
      <c r="K412" s="174">
        <v>-3534</v>
      </c>
    </row>
    <row r="413" spans="1:11">
      <c r="A413" s="173">
        <v>40100000</v>
      </c>
      <c r="B413" s="173" t="s">
        <v>365</v>
      </c>
      <c r="C413" s="173" t="s">
        <v>355</v>
      </c>
      <c r="D413" s="175">
        <v>44927</v>
      </c>
      <c r="E413" s="173">
        <v>11</v>
      </c>
      <c r="F413" s="173" t="s">
        <v>358</v>
      </c>
      <c r="G413" s="173" t="s">
        <v>357</v>
      </c>
      <c r="H413" s="173" t="s">
        <v>89</v>
      </c>
      <c r="I413" s="174">
        <v>0</v>
      </c>
      <c r="J413" s="174">
        <v>1325.6</v>
      </c>
      <c r="K413" s="174">
        <v>-1325.6</v>
      </c>
    </row>
    <row r="414" spans="1:11">
      <c r="A414" s="173">
        <v>40100000</v>
      </c>
      <c r="B414" s="173" t="s">
        <v>359</v>
      </c>
      <c r="C414" s="173" t="s">
        <v>355</v>
      </c>
      <c r="D414" s="175">
        <v>44927</v>
      </c>
      <c r="E414" s="173">
        <v>11</v>
      </c>
      <c r="F414" s="173" t="s">
        <v>358</v>
      </c>
      <c r="G414" s="173" t="s">
        <v>357</v>
      </c>
      <c r="H414" s="173" t="s">
        <v>89</v>
      </c>
      <c r="I414" s="174">
        <v>0</v>
      </c>
      <c r="J414" s="174">
        <v>8815.83</v>
      </c>
      <c r="K414" s="174">
        <v>-8815.83</v>
      </c>
    </row>
    <row r="415" spans="1:11">
      <c r="A415" s="173">
        <v>40100000</v>
      </c>
      <c r="B415" s="173" t="s">
        <v>373</v>
      </c>
      <c r="C415" s="173" t="s">
        <v>355</v>
      </c>
      <c r="D415" s="175">
        <v>44927</v>
      </c>
      <c r="E415" s="173">
        <v>11</v>
      </c>
      <c r="F415" s="173" t="s">
        <v>358</v>
      </c>
      <c r="G415" s="173" t="s">
        <v>357</v>
      </c>
      <c r="H415" s="173" t="s">
        <v>89</v>
      </c>
      <c r="I415" s="174">
        <v>0</v>
      </c>
      <c r="J415" s="174">
        <v>1735.8</v>
      </c>
      <c r="K415" s="174">
        <v>-1735.8</v>
      </c>
    </row>
    <row r="416" spans="1:11">
      <c r="A416" s="173">
        <v>40100000</v>
      </c>
      <c r="B416" s="173" t="s">
        <v>361</v>
      </c>
      <c r="C416" s="173" t="s">
        <v>355</v>
      </c>
      <c r="D416" s="175">
        <v>44927</v>
      </c>
      <c r="E416" s="173">
        <v>11</v>
      </c>
      <c r="F416" s="173" t="s">
        <v>358</v>
      </c>
      <c r="G416" s="173" t="s">
        <v>357</v>
      </c>
      <c r="H416" s="173" t="s">
        <v>89</v>
      </c>
      <c r="I416" s="174">
        <v>0</v>
      </c>
      <c r="J416" s="174">
        <v>1600</v>
      </c>
      <c r="K416" s="174">
        <v>-1600</v>
      </c>
    </row>
    <row r="417" spans="1:11">
      <c r="A417" s="173">
        <v>40100000</v>
      </c>
      <c r="B417" s="173" t="s">
        <v>366</v>
      </c>
      <c r="C417" s="173" t="s">
        <v>355</v>
      </c>
      <c r="D417" s="175">
        <v>44927</v>
      </c>
      <c r="E417" s="173">
        <v>11</v>
      </c>
      <c r="F417" s="173" t="s">
        <v>358</v>
      </c>
      <c r="G417" s="173" t="s">
        <v>357</v>
      </c>
      <c r="H417" s="173" t="s">
        <v>89</v>
      </c>
      <c r="I417" s="174">
        <v>4200</v>
      </c>
      <c r="J417" s="174">
        <v>0</v>
      </c>
      <c r="K417" s="174">
        <v>4200</v>
      </c>
    </row>
    <row r="418" spans="1:11">
      <c r="A418" s="173">
        <v>40100000</v>
      </c>
      <c r="B418" s="173" t="s">
        <v>350</v>
      </c>
      <c r="C418" s="173" t="s">
        <v>355</v>
      </c>
      <c r="D418" s="175">
        <v>44927</v>
      </c>
      <c r="E418" s="173">
        <v>11</v>
      </c>
      <c r="F418" s="173" t="s">
        <v>358</v>
      </c>
      <c r="G418" s="173" t="s">
        <v>357</v>
      </c>
      <c r="H418" s="173" t="s">
        <v>89</v>
      </c>
      <c r="I418" s="174">
        <v>0</v>
      </c>
      <c r="J418" s="174">
        <v>6900.78</v>
      </c>
      <c r="K418" s="174">
        <v>-6900.78</v>
      </c>
    </row>
    <row r="419" spans="1:11">
      <c r="A419" s="173">
        <v>40100000</v>
      </c>
      <c r="B419" s="173" t="s">
        <v>1354</v>
      </c>
      <c r="C419" s="173" t="s">
        <v>93</v>
      </c>
      <c r="D419" s="175">
        <v>44928</v>
      </c>
      <c r="E419" s="173">
        <v>2</v>
      </c>
      <c r="F419" s="173" t="s">
        <v>1353</v>
      </c>
      <c r="G419" s="173" t="s">
        <v>89</v>
      </c>
      <c r="H419" s="173" t="s">
        <v>89</v>
      </c>
      <c r="I419" s="174">
        <v>12000</v>
      </c>
      <c r="J419" s="174">
        <v>0</v>
      </c>
      <c r="K419" s="174">
        <v>12000</v>
      </c>
    </row>
    <row r="420" spans="1:11">
      <c r="A420" s="173">
        <v>40100000</v>
      </c>
      <c r="B420" s="173" t="s">
        <v>372</v>
      </c>
      <c r="C420" s="173" t="s">
        <v>93</v>
      </c>
      <c r="D420" s="175">
        <v>44928</v>
      </c>
      <c r="E420" s="173">
        <v>2</v>
      </c>
      <c r="F420" s="173" t="s">
        <v>126</v>
      </c>
      <c r="G420" s="173" t="s">
        <v>89</v>
      </c>
      <c r="H420" s="173" t="s">
        <v>1159</v>
      </c>
      <c r="I420" s="174">
        <v>252</v>
      </c>
      <c r="J420" s="174">
        <v>0</v>
      </c>
      <c r="K420" s="174">
        <v>252</v>
      </c>
    </row>
    <row r="421" spans="1:11">
      <c r="A421" s="173">
        <v>40100000</v>
      </c>
      <c r="B421" s="173" t="s">
        <v>350</v>
      </c>
      <c r="C421" s="173" t="s">
        <v>93</v>
      </c>
      <c r="D421" s="175">
        <v>44928</v>
      </c>
      <c r="E421" s="173">
        <v>2</v>
      </c>
      <c r="F421" s="173" t="s">
        <v>1349</v>
      </c>
      <c r="G421" s="173" t="s">
        <v>89</v>
      </c>
      <c r="H421" s="173" t="s">
        <v>1351</v>
      </c>
      <c r="I421" s="174">
        <v>3420.37</v>
      </c>
      <c r="J421" s="174">
        <v>0</v>
      </c>
      <c r="K421" s="174">
        <v>3420.37</v>
      </c>
    </row>
    <row r="422" spans="1:11">
      <c r="A422" s="173">
        <v>40100000</v>
      </c>
      <c r="B422" s="173" t="s">
        <v>1204</v>
      </c>
      <c r="C422" s="173" t="s">
        <v>93</v>
      </c>
      <c r="D422" s="175">
        <v>44928</v>
      </c>
      <c r="E422" s="173">
        <v>2</v>
      </c>
      <c r="F422" s="173" t="s">
        <v>1348</v>
      </c>
      <c r="G422" s="173" t="s">
        <v>89</v>
      </c>
      <c r="H422" s="173" t="s">
        <v>351</v>
      </c>
      <c r="I422" s="174">
        <v>3200</v>
      </c>
      <c r="J422" s="174">
        <v>0</v>
      </c>
      <c r="K422" s="174">
        <v>3200</v>
      </c>
    </row>
    <row r="423" spans="1:11">
      <c r="A423" s="173">
        <v>40100000</v>
      </c>
      <c r="B423" s="173" t="s">
        <v>363</v>
      </c>
      <c r="C423" s="173" t="s">
        <v>93</v>
      </c>
      <c r="D423" s="175">
        <v>44928</v>
      </c>
      <c r="E423" s="173">
        <v>2</v>
      </c>
      <c r="F423" s="173" t="s">
        <v>478</v>
      </c>
      <c r="G423" s="173" t="s">
        <v>89</v>
      </c>
      <c r="H423" s="173" t="s">
        <v>1184</v>
      </c>
      <c r="I423" s="174">
        <v>328.64</v>
      </c>
      <c r="J423" s="174">
        <v>0</v>
      </c>
      <c r="K423" s="174">
        <v>328.64</v>
      </c>
    </row>
    <row r="424" spans="1:11">
      <c r="A424" s="173">
        <v>40100000</v>
      </c>
      <c r="B424" s="173" t="s">
        <v>1204</v>
      </c>
      <c r="C424" s="173" t="s">
        <v>93</v>
      </c>
      <c r="D424" s="175">
        <v>44928</v>
      </c>
      <c r="E424" s="173">
        <v>2</v>
      </c>
      <c r="F424" s="173" t="s">
        <v>1350</v>
      </c>
      <c r="G424" s="173" t="s">
        <v>89</v>
      </c>
      <c r="H424" s="173" t="s">
        <v>384</v>
      </c>
      <c r="I424" s="174">
        <v>3200</v>
      </c>
      <c r="J424" s="174">
        <v>0</v>
      </c>
      <c r="K424" s="174">
        <v>3200</v>
      </c>
    </row>
    <row r="425" spans="1:11">
      <c r="A425" s="173">
        <v>40100000</v>
      </c>
      <c r="B425" s="173" t="s">
        <v>364</v>
      </c>
      <c r="C425" s="173" t="s">
        <v>93</v>
      </c>
      <c r="D425" s="175">
        <v>44928</v>
      </c>
      <c r="E425" s="173">
        <v>2</v>
      </c>
      <c r="F425" s="173" t="s">
        <v>654</v>
      </c>
      <c r="G425" s="173" t="s">
        <v>89</v>
      </c>
      <c r="H425" s="173" t="s">
        <v>1110</v>
      </c>
      <c r="I425" s="174">
        <v>594.42999999999995</v>
      </c>
      <c r="J425" s="174">
        <v>0</v>
      </c>
      <c r="K425" s="174">
        <v>594.42999999999995</v>
      </c>
    </row>
    <row r="426" spans="1:11">
      <c r="A426" s="173">
        <v>40100000</v>
      </c>
      <c r="B426" s="173" t="s">
        <v>350</v>
      </c>
      <c r="C426" s="173" t="s">
        <v>93</v>
      </c>
      <c r="D426" s="175">
        <v>44928</v>
      </c>
      <c r="E426" s="173">
        <v>2</v>
      </c>
      <c r="F426" s="173" t="s">
        <v>1349</v>
      </c>
      <c r="G426" s="173" t="s">
        <v>89</v>
      </c>
      <c r="H426" s="173" t="s">
        <v>1351</v>
      </c>
      <c r="I426" s="174">
        <v>396.7</v>
      </c>
      <c r="J426" s="174">
        <v>0</v>
      </c>
      <c r="K426" s="174">
        <v>396.7</v>
      </c>
    </row>
    <row r="427" spans="1:11">
      <c r="A427" s="173">
        <v>40100000</v>
      </c>
      <c r="B427" s="173" t="s">
        <v>1140</v>
      </c>
      <c r="C427" s="173" t="s">
        <v>93</v>
      </c>
      <c r="D427" s="175">
        <v>44930</v>
      </c>
      <c r="E427" s="173">
        <v>2</v>
      </c>
      <c r="F427" s="173" t="s">
        <v>1357</v>
      </c>
      <c r="G427" s="173" t="s">
        <v>89</v>
      </c>
      <c r="H427" s="173" t="s">
        <v>1141</v>
      </c>
      <c r="I427" s="174">
        <v>43.67</v>
      </c>
      <c r="J427" s="174">
        <v>0</v>
      </c>
      <c r="K427" s="174">
        <v>43.67</v>
      </c>
    </row>
    <row r="428" spans="1:11">
      <c r="A428" s="173">
        <v>40100000</v>
      </c>
      <c r="B428" s="173" t="s">
        <v>388</v>
      </c>
      <c r="C428" s="173" t="s">
        <v>93</v>
      </c>
      <c r="D428" s="175">
        <v>44931</v>
      </c>
      <c r="E428" s="173">
        <v>2</v>
      </c>
      <c r="F428" s="173" t="s">
        <v>107</v>
      </c>
      <c r="G428" s="173" t="s">
        <v>89</v>
      </c>
      <c r="H428" s="173" t="s">
        <v>1242</v>
      </c>
      <c r="I428" s="174">
        <v>1660.92</v>
      </c>
      <c r="J428" s="174">
        <v>0</v>
      </c>
      <c r="K428" s="174">
        <v>1660.92</v>
      </c>
    </row>
    <row r="429" spans="1:11">
      <c r="A429" s="173">
        <v>40100000</v>
      </c>
      <c r="B429" s="173" t="s">
        <v>367</v>
      </c>
      <c r="C429" s="173" t="s">
        <v>93</v>
      </c>
      <c r="D429" s="175">
        <v>44931</v>
      </c>
      <c r="E429" s="173">
        <v>2</v>
      </c>
      <c r="F429" s="173" t="s">
        <v>116</v>
      </c>
      <c r="G429" s="173" t="s">
        <v>89</v>
      </c>
      <c r="H429" s="173" t="s">
        <v>1087</v>
      </c>
      <c r="I429" s="174">
        <v>4160.9799999999996</v>
      </c>
      <c r="J429" s="174">
        <v>0</v>
      </c>
      <c r="K429" s="174">
        <v>4160.9799999999996</v>
      </c>
    </row>
    <row r="430" spans="1:11">
      <c r="A430" s="173">
        <v>40100000</v>
      </c>
      <c r="B430" s="173" t="s">
        <v>388</v>
      </c>
      <c r="C430" s="173" t="s">
        <v>93</v>
      </c>
      <c r="D430" s="175">
        <v>44931</v>
      </c>
      <c r="E430" s="173">
        <v>2</v>
      </c>
      <c r="F430" s="173" t="s">
        <v>107</v>
      </c>
      <c r="G430" s="173" t="s">
        <v>89</v>
      </c>
      <c r="H430" s="173" t="s">
        <v>1121</v>
      </c>
      <c r="I430" s="174">
        <v>7457.96</v>
      </c>
      <c r="J430" s="174">
        <v>0</v>
      </c>
      <c r="K430" s="174">
        <v>7457.96</v>
      </c>
    </row>
    <row r="431" spans="1:11">
      <c r="A431" s="173">
        <v>40100000</v>
      </c>
      <c r="B431" s="173" t="s">
        <v>372</v>
      </c>
      <c r="C431" s="173" t="s">
        <v>93</v>
      </c>
      <c r="D431" s="175">
        <v>44935</v>
      </c>
      <c r="E431" s="173">
        <v>1</v>
      </c>
      <c r="F431" s="173" t="s">
        <v>126</v>
      </c>
      <c r="G431" s="173" t="s">
        <v>89</v>
      </c>
      <c r="H431" s="173" t="s">
        <v>1221</v>
      </c>
      <c r="I431" s="174">
        <v>158.13</v>
      </c>
      <c r="J431" s="174">
        <v>0</v>
      </c>
      <c r="K431" s="174">
        <v>158.13</v>
      </c>
    </row>
    <row r="432" spans="1:11">
      <c r="A432" s="173">
        <v>40100000</v>
      </c>
      <c r="B432" s="173" t="s">
        <v>1143</v>
      </c>
      <c r="C432" s="173" t="s">
        <v>93</v>
      </c>
      <c r="D432" s="175">
        <v>44935</v>
      </c>
      <c r="E432" s="173">
        <v>1</v>
      </c>
      <c r="F432" s="173" t="s">
        <v>1368</v>
      </c>
      <c r="G432" s="173" t="s">
        <v>89</v>
      </c>
      <c r="H432" s="173" t="s">
        <v>312</v>
      </c>
      <c r="I432" s="174">
        <v>876</v>
      </c>
      <c r="J432" s="174">
        <v>0</v>
      </c>
      <c r="K432" s="174">
        <v>876</v>
      </c>
    </row>
    <row r="433" spans="1:11">
      <c r="A433" s="173">
        <v>40100000</v>
      </c>
      <c r="B433" s="173" t="s">
        <v>391</v>
      </c>
      <c r="C433" s="173" t="s">
        <v>93</v>
      </c>
      <c r="D433" s="175">
        <v>44935</v>
      </c>
      <c r="E433" s="173">
        <v>1</v>
      </c>
      <c r="F433" s="173" t="s">
        <v>1360</v>
      </c>
      <c r="G433" s="173" t="s">
        <v>89</v>
      </c>
      <c r="H433" s="173" t="s">
        <v>1117</v>
      </c>
      <c r="I433" s="174">
        <v>12157.64</v>
      </c>
      <c r="J433" s="174">
        <v>0</v>
      </c>
      <c r="K433" s="174">
        <v>12157.64</v>
      </c>
    </row>
    <row r="434" spans="1:11">
      <c r="A434" s="173">
        <v>40100000</v>
      </c>
      <c r="B434" s="173" t="s">
        <v>372</v>
      </c>
      <c r="C434" s="173" t="s">
        <v>93</v>
      </c>
      <c r="D434" s="175">
        <v>44935</v>
      </c>
      <c r="E434" s="173">
        <v>2</v>
      </c>
      <c r="F434" s="173" t="s">
        <v>126</v>
      </c>
      <c r="G434" s="173" t="s">
        <v>89</v>
      </c>
      <c r="H434" s="173" t="s">
        <v>1219</v>
      </c>
      <c r="I434" s="174">
        <v>25.33</v>
      </c>
      <c r="J434" s="174">
        <v>0</v>
      </c>
      <c r="K434" s="174">
        <v>25.33</v>
      </c>
    </row>
    <row r="435" spans="1:11">
      <c r="A435" s="173">
        <v>40100000</v>
      </c>
      <c r="B435" s="173" t="s">
        <v>354</v>
      </c>
      <c r="C435" s="173" t="s">
        <v>93</v>
      </c>
      <c r="D435" s="175">
        <v>44936</v>
      </c>
      <c r="E435" s="173">
        <v>1</v>
      </c>
      <c r="F435" s="173" t="s">
        <v>163</v>
      </c>
      <c r="G435" s="173" t="s">
        <v>89</v>
      </c>
      <c r="H435" s="173" t="s">
        <v>1113</v>
      </c>
      <c r="I435" s="174">
        <v>13832</v>
      </c>
      <c r="J435" s="174">
        <v>0</v>
      </c>
      <c r="K435" s="174">
        <v>13832</v>
      </c>
    </row>
    <row r="436" spans="1:11">
      <c r="A436" s="173">
        <v>40100000</v>
      </c>
      <c r="B436" s="173" t="s">
        <v>370</v>
      </c>
      <c r="C436" s="173" t="s">
        <v>93</v>
      </c>
      <c r="D436" s="175">
        <v>44936</v>
      </c>
      <c r="E436" s="173">
        <v>1</v>
      </c>
      <c r="F436" s="173" t="s">
        <v>393</v>
      </c>
      <c r="G436" s="173" t="s">
        <v>89</v>
      </c>
      <c r="H436" s="173" t="s">
        <v>1159</v>
      </c>
      <c r="I436" s="174">
        <v>142</v>
      </c>
      <c r="J436" s="174">
        <v>0</v>
      </c>
      <c r="K436" s="174">
        <v>142</v>
      </c>
    </row>
    <row r="437" spans="1:11">
      <c r="A437" s="173">
        <v>40100000</v>
      </c>
      <c r="B437" s="173" t="s">
        <v>377</v>
      </c>
      <c r="C437" s="173" t="s">
        <v>93</v>
      </c>
      <c r="D437" s="175">
        <v>44936</v>
      </c>
      <c r="E437" s="173">
        <v>1</v>
      </c>
      <c r="F437" s="173" t="s">
        <v>1381</v>
      </c>
      <c r="G437" s="173" t="s">
        <v>89</v>
      </c>
      <c r="H437" s="173" t="s">
        <v>1087</v>
      </c>
      <c r="I437" s="174">
        <v>1000.81</v>
      </c>
      <c r="J437" s="174">
        <v>0</v>
      </c>
      <c r="K437" s="174">
        <v>1000.81</v>
      </c>
    </row>
    <row r="438" spans="1:11">
      <c r="A438" s="173">
        <v>40100000</v>
      </c>
      <c r="B438" s="173" t="s">
        <v>1320</v>
      </c>
      <c r="C438" s="173" t="s">
        <v>93</v>
      </c>
      <c r="D438" s="175">
        <v>44936</v>
      </c>
      <c r="E438" s="173">
        <v>1</v>
      </c>
      <c r="F438" s="173" t="s">
        <v>1380</v>
      </c>
      <c r="G438" s="173" t="s">
        <v>89</v>
      </c>
      <c r="H438" s="173" t="s">
        <v>351</v>
      </c>
      <c r="I438" s="174">
        <v>2036.08</v>
      </c>
      <c r="J438" s="174">
        <v>0</v>
      </c>
      <c r="K438" s="174">
        <v>2036.08</v>
      </c>
    </row>
    <row r="439" spans="1:11">
      <c r="A439" s="173">
        <v>40100000</v>
      </c>
      <c r="B439" s="173" t="s">
        <v>375</v>
      </c>
      <c r="C439" s="173" t="s">
        <v>93</v>
      </c>
      <c r="D439" s="175">
        <v>44936</v>
      </c>
      <c r="E439" s="173">
        <v>1</v>
      </c>
      <c r="F439" s="173" t="s">
        <v>1377</v>
      </c>
      <c r="G439" s="173" t="s">
        <v>89</v>
      </c>
      <c r="H439" s="173" t="s">
        <v>1371</v>
      </c>
      <c r="I439" s="174">
        <v>1698.2</v>
      </c>
      <c r="J439" s="174">
        <v>0</v>
      </c>
      <c r="K439" s="174">
        <v>1698.2</v>
      </c>
    </row>
    <row r="440" spans="1:11">
      <c r="A440" s="173">
        <v>40100000</v>
      </c>
      <c r="B440" s="173" t="s">
        <v>374</v>
      </c>
      <c r="C440" s="173" t="s">
        <v>93</v>
      </c>
      <c r="D440" s="175">
        <v>44936</v>
      </c>
      <c r="E440" s="173">
        <v>1</v>
      </c>
      <c r="F440" s="173" t="s">
        <v>1379</v>
      </c>
      <c r="G440" s="173" t="s">
        <v>89</v>
      </c>
      <c r="H440" s="173" t="s">
        <v>384</v>
      </c>
      <c r="I440" s="174">
        <v>1362</v>
      </c>
      <c r="J440" s="174">
        <v>0</v>
      </c>
      <c r="K440" s="174">
        <v>1362</v>
      </c>
    </row>
    <row r="441" spans="1:11">
      <c r="A441" s="173">
        <v>40100000</v>
      </c>
      <c r="B441" s="173" t="s">
        <v>1145</v>
      </c>
      <c r="C441" s="173" t="s">
        <v>93</v>
      </c>
      <c r="D441" s="175">
        <v>44936</v>
      </c>
      <c r="E441" s="173">
        <v>1</v>
      </c>
      <c r="F441" s="173" t="s">
        <v>1378</v>
      </c>
      <c r="G441" s="173" t="s">
        <v>89</v>
      </c>
      <c r="H441" s="173" t="s">
        <v>1110</v>
      </c>
      <c r="I441" s="174">
        <v>3907.15</v>
      </c>
      <c r="J441" s="174">
        <v>0</v>
      </c>
      <c r="K441" s="174">
        <v>3907.15</v>
      </c>
    </row>
    <row r="442" spans="1:11">
      <c r="A442" s="173">
        <v>40100000</v>
      </c>
      <c r="B442" s="173" t="s">
        <v>379</v>
      </c>
      <c r="C442" s="173" t="s">
        <v>93</v>
      </c>
      <c r="D442" s="175">
        <v>44936</v>
      </c>
      <c r="E442" s="173">
        <v>1</v>
      </c>
      <c r="F442" s="173" t="s">
        <v>1382</v>
      </c>
      <c r="G442" s="173" t="s">
        <v>89</v>
      </c>
      <c r="H442" s="173" t="s">
        <v>1117</v>
      </c>
      <c r="I442" s="174">
        <v>14836.72</v>
      </c>
      <c r="J442" s="174">
        <v>0</v>
      </c>
      <c r="K442" s="174">
        <v>14836.72</v>
      </c>
    </row>
    <row r="443" spans="1:11">
      <c r="A443" s="173">
        <v>40100000</v>
      </c>
      <c r="B443" s="173" t="s">
        <v>1091</v>
      </c>
      <c r="C443" s="173" t="s">
        <v>93</v>
      </c>
      <c r="D443" s="175">
        <v>44936</v>
      </c>
      <c r="E443" s="173">
        <v>1</v>
      </c>
      <c r="F443" s="173" t="s">
        <v>1384</v>
      </c>
      <c r="G443" s="173" t="s">
        <v>89</v>
      </c>
      <c r="H443" s="173" t="s">
        <v>1092</v>
      </c>
      <c r="I443" s="174">
        <v>360</v>
      </c>
      <c r="J443" s="174">
        <v>0</v>
      </c>
      <c r="K443" s="174">
        <v>360</v>
      </c>
    </row>
    <row r="444" spans="1:11">
      <c r="A444" s="173">
        <v>40100000</v>
      </c>
      <c r="B444" s="173" t="s">
        <v>378</v>
      </c>
      <c r="C444" s="173" t="s">
        <v>93</v>
      </c>
      <c r="D444" s="175">
        <v>44936</v>
      </c>
      <c r="E444" s="173">
        <v>1</v>
      </c>
      <c r="F444" s="173" t="s">
        <v>165</v>
      </c>
      <c r="G444" s="173" t="s">
        <v>89</v>
      </c>
      <c r="H444" s="173" t="s">
        <v>1110</v>
      </c>
      <c r="I444" s="174">
        <v>7752</v>
      </c>
      <c r="J444" s="174">
        <v>0</v>
      </c>
      <c r="K444" s="174">
        <v>7752</v>
      </c>
    </row>
    <row r="445" spans="1:11">
      <c r="A445" s="173">
        <v>40100000</v>
      </c>
      <c r="B445" s="173" t="s">
        <v>1313</v>
      </c>
      <c r="C445" s="173" t="s">
        <v>93</v>
      </c>
      <c r="D445" s="175">
        <v>44936</v>
      </c>
      <c r="E445" s="173">
        <v>1</v>
      </c>
      <c r="F445" s="173" t="s">
        <v>1375</v>
      </c>
      <c r="G445" s="173" t="s">
        <v>89</v>
      </c>
      <c r="H445" s="173" t="s">
        <v>312</v>
      </c>
      <c r="I445" s="174">
        <v>3534</v>
      </c>
      <c r="J445" s="174">
        <v>0</v>
      </c>
      <c r="K445" s="174">
        <v>3534</v>
      </c>
    </row>
    <row r="446" spans="1:11">
      <c r="A446" s="173">
        <v>40100000</v>
      </c>
      <c r="B446" s="173" t="s">
        <v>373</v>
      </c>
      <c r="C446" s="173" t="s">
        <v>93</v>
      </c>
      <c r="D446" s="175">
        <v>44936</v>
      </c>
      <c r="E446" s="173">
        <v>1</v>
      </c>
      <c r="F446" s="173" t="s">
        <v>130</v>
      </c>
      <c r="G446" s="173" t="s">
        <v>89</v>
      </c>
      <c r="H446" s="173" t="s">
        <v>371</v>
      </c>
      <c r="I446" s="174">
        <v>1735.8</v>
      </c>
      <c r="J446" s="174">
        <v>0</v>
      </c>
      <c r="K446" s="174">
        <v>1735.8</v>
      </c>
    </row>
    <row r="447" spans="1:11">
      <c r="A447" s="173">
        <v>40100000</v>
      </c>
      <c r="B447" s="173" t="s">
        <v>1145</v>
      </c>
      <c r="C447" s="173" t="s">
        <v>93</v>
      </c>
      <c r="D447" s="175">
        <v>44936</v>
      </c>
      <c r="E447" s="173">
        <v>1</v>
      </c>
      <c r="F447" s="173" t="s">
        <v>1376</v>
      </c>
      <c r="G447" s="173" t="s">
        <v>89</v>
      </c>
      <c r="H447" s="173" t="s">
        <v>1110</v>
      </c>
      <c r="I447" s="174">
        <v>10584</v>
      </c>
      <c r="J447" s="174">
        <v>0</v>
      </c>
      <c r="K447" s="174">
        <v>10584</v>
      </c>
    </row>
    <row r="448" spans="1:11">
      <c r="A448" s="173">
        <v>40100000</v>
      </c>
      <c r="B448" s="173" t="s">
        <v>391</v>
      </c>
      <c r="C448" s="173" t="s">
        <v>93</v>
      </c>
      <c r="D448" s="175">
        <v>44936</v>
      </c>
      <c r="E448" s="173">
        <v>1</v>
      </c>
      <c r="F448" s="173" t="s">
        <v>1360</v>
      </c>
      <c r="G448" s="173" t="s">
        <v>89</v>
      </c>
      <c r="H448" s="173" t="s">
        <v>1117</v>
      </c>
      <c r="I448" s="174">
        <v>617.55999999999995</v>
      </c>
      <c r="J448" s="174">
        <v>0</v>
      </c>
      <c r="K448" s="174">
        <v>617.55999999999995</v>
      </c>
    </row>
    <row r="449" spans="1:11">
      <c r="A449" s="173">
        <v>40100000</v>
      </c>
      <c r="B449" s="173" t="s">
        <v>361</v>
      </c>
      <c r="C449" s="173" t="s">
        <v>93</v>
      </c>
      <c r="D449" s="175">
        <v>44936</v>
      </c>
      <c r="E449" s="173">
        <v>1</v>
      </c>
      <c r="F449" s="173" t="s">
        <v>1383</v>
      </c>
      <c r="G449" s="173" t="s">
        <v>89</v>
      </c>
      <c r="H449" s="173" t="s">
        <v>1141</v>
      </c>
      <c r="I449" s="174">
        <v>1600</v>
      </c>
      <c r="J449" s="174">
        <v>0</v>
      </c>
      <c r="K449" s="174">
        <v>1600</v>
      </c>
    </row>
    <row r="450" spans="1:11">
      <c r="A450" s="173">
        <v>40100000</v>
      </c>
      <c r="B450" s="173" t="s">
        <v>1149</v>
      </c>
      <c r="C450" s="173" t="s">
        <v>93</v>
      </c>
      <c r="D450" s="175">
        <v>44938</v>
      </c>
      <c r="E450" s="173">
        <v>1</v>
      </c>
      <c r="F450" s="173" t="s">
        <v>1386</v>
      </c>
      <c r="G450" s="173" t="s">
        <v>89</v>
      </c>
      <c r="H450" s="173" t="s">
        <v>1092</v>
      </c>
      <c r="I450" s="174">
        <v>75</v>
      </c>
      <c r="J450" s="174">
        <v>0</v>
      </c>
      <c r="K450" s="174">
        <v>75</v>
      </c>
    </row>
    <row r="451" spans="1:11">
      <c r="A451" s="173">
        <v>40100000</v>
      </c>
      <c r="B451" s="173" t="s">
        <v>1346</v>
      </c>
      <c r="C451" s="173" t="s">
        <v>93</v>
      </c>
      <c r="D451" s="175">
        <v>44938</v>
      </c>
      <c r="E451" s="173">
        <v>1</v>
      </c>
      <c r="F451" s="173" t="s">
        <v>1385</v>
      </c>
      <c r="G451" s="173" t="s">
        <v>89</v>
      </c>
      <c r="H451" s="173" t="s">
        <v>312</v>
      </c>
      <c r="I451" s="174">
        <v>151.19999999999999</v>
      </c>
      <c r="J451" s="174">
        <v>0</v>
      </c>
      <c r="K451" s="174">
        <v>151.19999999999999</v>
      </c>
    </row>
    <row r="452" spans="1:11">
      <c r="A452" s="173">
        <v>40100000</v>
      </c>
      <c r="B452" s="173" t="s">
        <v>1149</v>
      </c>
      <c r="C452" s="173" t="s">
        <v>93</v>
      </c>
      <c r="D452" s="175">
        <v>44938</v>
      </c>
      <c r="E452" s="173">
        <v>1</v>
      </c>
      <c r="F452" s="173" t="s">
        <v>1386</v>
      </c>
      <c r="G452" s="173" t="s">
        <v>89</v>
      </c>
      <c r="H452" s="173" t="s">
        <v>1092</v>
      </c>
      <c r="I452" s="174">
        <v>75</v>
      </c>
      <c r="J452" s="174">
        <v>0</v>
      </c>
      <c r="K452" s="174">
        <v>75</v>
      </c>
    </row>
    <row r="453" spans="1:11">
      <c r="A453" s="173">
        <v>40100000</v>
      </c>
      <c r="B453" s="173" t="s">
        <v>1149</v>
      </c>
      <c r="C453" s="173" t="s">
        <v>93</v>
      </c>
      <c r="D453" s="175">
        <v>44938</v>
      </c>
      <c r="E453" s="173">
        <v>1</v>
      </c>
      <c r="F453" s="173" t="s">
        <v>1386</v>
      </c>
      <c r="G453" s="173" t="s">
        <v>89</v>
      </c>
      <c r="H453" s="173" t="s">
        <v>1092</v>
      </c>
      <c r="I453" s="174">
        <v>75</v>
      </c>
      <c r="J453" s="174">
        <v>0</v>
      </c>
      <c r="K453" s="174">
        <v>75</v>
      </c>
    </row>
    <row r="454" spans="1:11">
      <c r="A454" s="173">
        <v>40100000</v>
      </c>
      <c r="B454" s="173" t="s">
        <v>1140</v>
      </c>
      <c r="C454" s="173" t="s">
        <v>93</v>
      </c>
      <c r="D454" s="175">
        <v>44939</v>
      </c>
      <c r="E454" s="173">
        <v>1</v>
      </c>
      <c r="F454" s="173" t="s">
        <v>1387</v>
      </c>
      <c r="G454" s="173" t="s">
        <v>89</v>
      </c>
      <c r="H454" s="173" t="s">
        <v>1141</v>
      </c>
      <c r="I454" s="174">
        <v>119.43</v>
      </c>
      <c r="J454" s="174">
        <v>0</v>
      </c>
      <c r="K454" s="174">
        <v>119.43</v>
      </c>
    </row>
    <row r="455" spans="1:11">
      <c r="A455" s="173">
        <v>40100000</v>
      </c>
      <c r="B455" s="173" t="s">
        <v>1149</v>
      </c>
      <c r="C455" s="173" t="s">
        <v>93</v>
      </c>
      <c r="D455" s="175">
        <v>44939</v>
      </c>
      <c r="E455" s="173">
        <v>1</v>
      </c>
      <c r="F455" s="173" t="s">
        <v>1386</v>
      </c>
      <c r="G455" s="173" t="s">
        <v>89</v>
      </c>
      <c r="H455" s="173" t="s">
        <v>1092</v>
      </c>
      <c r="I455" s="174">
        <v>75</v>
      </c>
      <c r="J455" s="174">
        <v>0</v>
      </c>
      <c r="K455" s="174">
        <v>75</v>
      </c>
    </row>
    <row r="456" spans="1:11">
      <c r="A456" s="173">
        <v>40100000</v>
      </c>
      <c r="B456" s="173" t="s">
        <v>1140</v>
      </c>
      <c r="C456" s="173" t="s">
        <v>93</v>
      </c>
      <c r="D456" s="175">
        <v>44939</v>
      </c>
      <c r="E456" s="173">
        <v>1</v>
      </c>
      <c r="F456" s="173" t="s">
        <v>1387</v>
      </c>
      <c r="G456" s="173" t="s">
        <v>89</v>
      </c>
      <c r="H456" s="173" t="s">
        <v>1141</v>
      </c>
      <c r="I456" s="174">
        <v>154.03</v>
      </c>
      <c r="J456" s="174">
        <v>0</v>
      </c>
      <c r="K456" s="174">
        <v>154.03</v>
      </c>
    </row>
    <row r="457" spans="1:11">
      <c r="A457" s="173">
        <v>40100000</v>
      </c>
      <c r="B457" s="173" t="s">
        <v>369</v>
      </c>
      <c r="C457" s="173" t="s">
        <v>93</v>
      </c>
      <c r="D457" s="175">
        <v>44939</v>
      </c>
      <c r="E457" s="173">
        <v>1</v>
      </c>
      <c r="F457" s="173" t="s">
        <v>1388</v>
      </c>
      <c r="G457" s="173" t="s">
        <v>89</v>
      </c>
      <c r="H457" s="173" t="s">
        <v>1389</v>
      </c>
      <c r="I457" s="174">
        <v>363.98</v>
      </c>
      <c r="J457" s="174">
        <v>0</v>
      </c>
      <c r="K457" s="174">
        <v>363.98</v>
      </c>
    </row>
    <row r="458" spans="1:11">
      <c r="A458" s="173">
        <v>40100000</v>
      </c>
      <c r="B458" s="173" t="s">
        <v>1149</v>
      </c>
      <c r="C458" s="173" t="s">
        <v>93</v>
      </c>
      <c r="D458" s="175">
        <v>44939</v>
      </c>
      <c r="E458" s="173">
        <v>1</v>
      </c>
      <c r="F458" s="173" t="s">
        <v>1386</v>
      </c>
      <c r="G458" s="173" t="s">
        <v>89</v>
      </c>
      <c r="H458" s="173" t="s">
        <v>1092</v>
      </c>
      <c r="I458" s="174">
        <v>300</v>
      </c>
      <c r="J458" s="174">
        <v>0</v>
      </c>
      <c r="K458" s="174">
        <v>300</v>
      </c>
    </row>
    <row r="459" spans="1:11">
      <c r="A459" s="173">
        <v>40100000</v>
      </c>
      <c r="B459" s="173" t="s">
        <v>388</v>
      </c>
      <c r="C459" s="173" t="s">
        <v>93</v>
      </c>
      <c r="D459" s="175">
        <v>44942</v>
      </c>
      <c r="E459" s="173">
        <v>1</v>
      </c>
      <c r="F459" s="173" t="s">
        <v>107</v>
      </c>
      <c r="G459" s="173" t="s">
        <v>89</v>
      </c>
      <c r="H459" s="173" t="s">
        <v>1136</v>
      </c>
      <c r="I459" s="174">
        <v>1437.6</v>
      </c>
      <c r="J459" s="174">
        <v>0</v>
      </c>
      <c r="K459" s="174">
        <v>1437.6</v>
      </c>
    </row>
    <row r="460" spans="1:11">
      <c r="A460" s="173">
        <v>40100000</v>
      </c>
      <c r="B460" s="173" t="s">
        <v>350</v>
      </c>
      <c r="C460" s="173" t="s">
        <v>93</v>
      </c>
      <c r="D460" s="175">
        <v>44944</v>
      </c>
      <c r="E460" s="173">
        <v>1</v>
      </c>
      <c r="F460" s="173" t="s">
        <v>1349</v>
      </c>
      <c r="G460" s="173" t="s">
        <v>89</v>
      </c>
      <c r="H460" s="173" t="s">
        <v>1226</v>
      </c>
      <c r="I460" s="174">
        <v>57.6</v>
      </c>
      <c r="J460" s="174">
        <v>0</v>
      </c>
      <c r="K460" s="174">
        <v>57.6</v>
      </c>
    </row>
    <row r="461" spans="1:11">
      <c r="A461" s="173">
        <v>40100000</v>
      </c>
      <c r="B461" s="173" t="s">
        <v>369</v>
      </c>
      <c r="C461" s="173" t="s">
        <v>93</v>
      </c>
      <c r="D461" s="175">
        <v>44946</v>
      </c>
      <c r="E461" s="173">
        <v>1</v>
      </c>
      <c r="F461" s="173" t="s">
        <v>1388</v>
      </c>
      <c r="G461" s="173" t="s">
        <v>89</v>
      </c>
      <c r="H461" s="173" t="s">
        <v>1393</v>
      </c>
      <c r="I461" s="174">
        <v>251.77</v>
      </c>
      <c r="J461" s="174">
        <v>0</v>
      </c>
      <c r="K461" s="174">
        <v>251.77</v>
      </c>
    </row>
    <row r="462" spans="1:11">
      <c r="A462" s="173">
        <v>40100000</v>
      </c>
      <c r="B462" s="173" t="s">
        <v>352</v>
      </c>
      <c r="C462" s="173" t="s">
        <v>93</v>
      </c>
      <c r="D462" s="175">
        <v>44946</v>
      </c>
      <c r="E462" s="173">
        <v>1</v>
      </c>
      <c r="F462" s="173" t="s">
        <v>1391</v>
      </c>
      <c r="G462" s="173" t="s">
        <v>89</v>
      </c>
      <c r="H462" s="173" t="s">
        <v>1117</v>
      </c>
      <c r="I462" s="174">
        <v>152.62</v>
      </c>
      <c r="J462" s="174">
        <v>0</v>
      </c>
      <c r="K462" s="174">
        <v>152.62</v>
      </c>
    </row>
    <row r="463" spans="1:11">
      <c r="A463" s="173">
        <v>40100000</v>
      </c>
      <c r="B463" s="173" t="s">
        <v>377</v>
      </c>
      <c r="C463" s="173" t="s">
        <v>93</v>
      </c>
      <c r="D463" s="175">
        <v>44949</v>
      </c>
      <c r="E463" s="173">
        <v>1</v>
      </c>
      <c r="F463" s="173" t="s">
        <v>1381</v>
      </c>
      <c r="G463" s="173" t="s">
        <v>89</v>
      </c>
      <c r="H463" s="173" t="s">
        <v>1087</v>
      </c>
      <c r="I463" s="174">
        <v>807.37</v>
      </c>
      <c r="J463" s="174">
        <v>0</v>
      </c>
      <c r="K463" s="174">
        <v>807.37</v>
      </c>
    </row>
    <row r="464" spans="1:11">
      <c r="A464" s="173">
        <v>40100000</v>
      </c>
      <c r="B464" s="173" t="s">
        <v>1162</v>
      </c>
      <c r="C464" s="173" t="s">
        <v>93</v>
      </c>
      <c r="D464" s="175">
        <v>44949</v>
      </c>
      <c r="E464" s="173">
        <v>1</v>
      </c>
      <c r="F464" s="173" t="s">
        <v>1397</v>
      </c>
      <c r="G464" s="173" t="s">
        <v>89</v>
      </c>
      <c r="H464" s="173" t="s">
        <v>312</v>
      </c>
      <c r="I464" s="174">
        <v>240</v>
      </c>
      <c r="J464" s="174">
        <v>0</v>
      </c>
      <c r="K464" s="174">
        <v>240</v>
      </c>
    </row>
    <row r="465" spans="1:11">
      <c r="A465" s="173">
        <v>40100000</v>
      </c>
      <c r="B465" s="173" t="s">
        <v>1095</v>
      </c>
      <c r="C465" s="173" t="s">
        <v>93</v>
      </c>
      <c r="D465" s="175">
        <v>44949</v>
      </c>
      <c r="E465" s="173">
        <v>1</v>
      </c>
      <c r="F465" s="173" t="s">
        <v>1396</v>
      </c>
      <c r="G465" s="173" t="s">
        <v>89</v>
      </c>
      <c r="H465" s="173" t="s">
        <v>1096</v>
      </c>
      <c r="I465" s="174">
        <v>14112</v>
      </c>
      <c r="J465" s="174">
        <v>0</v>
      </c>
      <c r="K465" s="174">
        <v>14112</v>
      </c>
    </row>
    <row r="466" spans="1:11">
      <c r="A466" s="173">
        <v>40100000</v>
      </c>
      <c r="B466" s="173" t="s">
        <v>370</v>
      </c>
      <c r="C466" s="173" t="s">
        <v>93</v>
      </c>
      <c r="D466" s="175">
        <v>44949</v>
      </c>
      <c r="E466" s="173">
        <v>1</v>
      </c>
      <c r="F466" s="173" t="s">
        <v>393</v>
      </c>
      <c r="G466" s="173" t="s">
        <v>89</v>
      </c>
      <c r="H466" s="173" t="s">
        <v>1159</v>
      </c>
      <c r="I466" s="174">
        <v>1692</v>
      </c>
      <c r="J466" s="174">
        <v>0</v>
      </c>
      <c r="K466" s="174">
        <v>1692</v>
      </c>
    </row>
    <row r="467" spans="1:11">
      <c r="A467" s="173">
        <v>40100000</v>
      </c>
      <c r="B467" s="173" t="s">
        <v>350</v>
      </c>
      <c r="C467" s="173" t="s">
        <v>93</v>
      </c>
      <c r="D467" s="175">
        <v>44949</v>
      </c>
      <c r="E467" s="173">
        <v>1</v>
      </c>
      <c r="F467" s="173" t="s">
        <v>1349</v>
      </c>
      <c r="G467" s="173" t="s">
        <v>89</v>
      </c>
      <c r="H467" s="173" t="s">
        <v>1351</v>
      </c>
      <c r="I467" s="174">
        <v>3315.54</v>
      </c>
      <c r="J467" s="174">
        <v>0</v>
      </c>
      <c r="K467" s="174">
        <v>3315.54</v>
      </c>
    </row>
    <row r="468" spans="1:11">
      <c r="A468" s="173">
        <v>40100000</v>
      </c>
      <c r="B468" s="173" t="s">
        <v>374</v>
      </c>
      <c r="C468" s="173" t="s">
        <v>93</v>
      </c>
      <c r="D468" s="175">
        <v>44949</v>
      </c>
      <c r="E468" s="173">
        <v>1</v>
      </c>
      <c r="F468" s="173" t="s">
        <v>1379</v>
      </c>
      <c r="G468" s="173" t="s">
        <v>89</v>
      </c>
      <c r="H468" s="173" t="s">
        <v>384</v>
      </c>
      <c r="I468" s="174">
        <v>2444.4</v>
      </c>
      <c r="J468" s="174">
        <v>0</v>
      </c>
      <c r="K468" s="174">
        <v>2444.4</v>
      </c>
    </row>
    <row r="469" spans="1:11">
      <c r="A469" s="173">
        <v>40100000</v>
      </c>
      <c r="B469" s="173" t="s">
        <v>354</v>
      </c>
      <c r="C469" s="173" t="s">
        <v>93</v>
      </c>
      <c r="D469" s="175">
        <v>44949</v>
      </c>
      <c r="E469" s="173">
        <v>1</v>
      </c>
      <c r="F469" s="173" t="s">
        <v>163</v>
      </c>
      <c r="G469" s="173" t="s">
        <v>89</v>
      </c>
      <c r="H469" s="173" t="s">
        <v>1092</v>
      </c>
      <c r="I469" s="174">
        <v>19247</v>
      </c>
      <c r="J469" s="174">
        <v>0</v>
      </c>
      <c r="K469" s="174">
        <v>19247</v>
      </c>
    </row>
    <row r="470" spans="1:11">
      <c r="A470" s="173">
        <v>40100000</v>
      </c>
      <c r="B470" s="173" t="s">
        <v>365</v>
      </c>
      <c r="C470" s="173" t="s">
        <v>93</v>
      </c>
      <c r="D470" s="175">
        <v>44949</v>
      </c>
      <c r="E470" s="173">
        <v>1</v>
      </c>
      <c r="F470" s="173" t="s">
        <v>183</v>
      </c>
      <c r="G470" s="173" t="s">
        <v>89</v>
      </c>
      <c r="H470" s="173" t="s">
        <v>1141</v>
      </c>
      <c r="I470" s="174">
        <v>1325.6</v>
      </c>
      <c r="J470" s="174">
        <v>0</v>
      </c>
      <c r="K470" s="174">
        <v>1325.6</v>
      </c>
    </row>
    <row r="471" spans="1:11">
      <c r="A471" s="173">
        <v>40100000</v>
      </c>
      <c r="B471" s="173" t="s">
        <v>350</v>
      </c>
      <c r="C471" s="173" t="s">
        <v>93</v>
      </c>
      <c r="D471" s="175">
        <v>44949</v>
      </c>
      <c r="E471" s="173">
        <v>1</v>
      </c>
      <c r="F471" s="173" t="s">
        <v>1349</v>
      </c>
      <c r="G471" s="173" t="s">
        <v>89</v>
      </c>
      <c r="H471" s="173" t="s">
        <v>1221</v>
      </c>
      <c r="I471" s="174">
        <v>202.55</v>
      </c>
      <c r="J471" s="174">
        <v>0</v>
      </c>
      <c r="K471" s="174">
        <v>202.55</v>
      </c>
    </row>
    <row r="472" spans="1:11">
      <c r="A472" s="173">
        <v>40100000</v>
      </c>
      <c r="B472" s="173" t="s">
        <v>1140</v>
      </c>
      <c r="C472" s="173" t="s">
        <v>93</v>
      </c>
      <c r="D472" s="175">
        <v>44952</v>
      </c>
      <c r="E472" s="173">
        <v>1</v>
      </c>
      <c r="F472" s="173" t="s">
        <v>1387</v>
      </c>
      <c r="G472" s="173" t="s">
        <v>89</v>
      </c>
      <c r="H472" s="173" t="s">
        <v>1141</v>
      </c>
      <c r="I472" s="174">
        <v>69.98</v>
      </c>
      <c r="J472" s="174">
        <v>0</v>
      </c>
      <c r="K472" s="174">
        <v>69.98</v>
      </c>
    </row>
    <row r="473" spans="1:11">
      <c r="A473" s="173">
        <v>40100000</v>
      </c>
      <c r="B473" s="173" t="s">
        <v>1140</v>
      </c>
      <c r="C473" s="173" t="s">
        <v>93</v>
      </c>
      <c r="D473" s="175">
        <v>44952</v>
      </c>
      <c r="E473" s="173">
        <v>1</v>
      </c>
      <c r="F473" s="173" t="s">
        <v>1387</v>
      </c>
      <c r="G473" s="173" t="s">
        <v>89</v>
      </c>
      <c r="H473" s="173" t="s">
        <v>1141</v>
      </c>
      <c r="I473" s="174">
        <v>94.84</v>
      </c>
      <c r="J473" s="174">
        <v>0</v>
      </c>
      <c r="K473" s="174">
        <v>94.84</v>
      </c>
    </row>
    <row r="474" spans="1:11">
      <c r="A474" s="173">
        <v>40100000</v>
      </c>
      <c r="B474" s="173" t="s">
        <v>1140</v>
      </c>
      <c r="C474" s="173" t="s">
        <v>93</v>
      </c>
      <c r="D474" s="175">
        <v>44952</v>
      </c>
      <c r="E474" s="173">
        <v>1</v>
      </c>
      <c r="F474" s="173" t="s">
        <v>1387</v>
      </c>
      <c r="G474" s="173" t="s">
        <v>89</v>
      </c>
      <c r="H474" s="173" t="s">
        <v>1141</v>
      </c>
      <c r="I474" s="174">
        <v>34.880000000000003</v>
      </c>
      <c r="J474" s="174">
        <v>0</v>
      </c>
      <c r="K474" s="174">
        <v>34.880000000000003</v>
      </c>
    </row>
    <row r="475" spans="1:11">
      <c r="A475" s="173">
        <v>40100000</v>
      </c>
      <c r="B475" s="173" t="s">
        <v>1140</v>
      </c>
      <c r="C475" s="173" t="s">
        <v>93</v>
      </c>
      <c r="D475" s="175">
        <v>44952</v>
      </c>
      <c r="E475" s="173">
        <v>1</v>
      </c>
      <c r="F475" s="173" t="s">
        <v>1387</v>
      </c>
      <c r="G475" s="173" t="s">
        <v>89</v>
      </c>
      <c r="H475" s="173" t="s">
        <v>1141</v>
      </c>
      <c r="I475" s="174">
        <v>15.97</v>
      </c>
      <c r="J475" s="174">
        <v>0</v>
      </c>
      <c r="K475" s="174">
        <v>15.97</v>
      </c>
    </row>
    <row r="476" spans="1:11">
      <c r="A476" s="173">
        <v>40100000</v>
      </c>
      <c r="B476" s="173" t="s">
        <v>1091</v>
      </c>
      <c r="C476" s="173" t="s">
        <v>93</v>
      </c>
      <c r="D476" s="175">
        <v>44956</v>
      </c>
      <c r="E476" s="173">
        <v>1</v>
      </c>
      <c r="F476" s="173" t="s">
        <v>1384</v>
      </c>
      <c r="G476" s="173" t="s">
        <v>89</v>
      </c>
      <c r="H476" s="173" t="s">
        <v>1113</v>
      </c>
      <c r="I476" s="174">
        <v>164.4</v>
      </c>
      <c r="J476" s="174">
        <v>0</v>
      </c>
      <c r="K476" s="174">
        <v>164.4</v>
      </c>
    </row>
    <row r="477" spans="1:11">
      <c r="A477" s="173">
        <v>40100000</v>
      </c>
      <c r="B477" s="173" t="s">
        <v>365</v>
      </c>
      <c r="C477" s="173" t="s">
        <v>93</v>
      </c>
      <c r="D477" s="175">
        <v>44956</v>
      </c>
      <c r="E477" s="173">
        <v>1</v>
      </c>
      <c r="F477" s="173" t="s">
        <v>183</v>
      </c>
      <c r="G477" s="173" t="s">
        <v>89</v>
      </c>
      <c r="H477" s="173" t="s">
        <v>1141</v>
      </c>
      <c r="I477" s="174">
        <v>68.8</v>
      </c>
      <c r="J477" s="174">
        <v>0</v>
      </c>
      <c r="K477" s="174">
        <v>68.8</v>
      </c>
    </row>
    <row r="478" spans="1:11">
      <c r="A478" s="173">
        <v>40100000</v>
      </c>
      <c r="B478" s="173" t="s">
        <v>372</v>
      </c>
      <c r="C478" s="173" t="s">
        <v>93</v>
      </c>
      <c r="D478" s="175">
        <v>44956</v>
      </c>
      <c r="E478" s="173">
        <v>1</v>
      </c>
      <c r="F478" s="173" t="s">
        <v>126</v>
      </c>
      <c r="G478" s="173" t="s">
        <v>89</v>
      </c>
      <c r="H478" s="173" t="s">
        <v>1221</v>
      </c>
      <c r="I478" s="174">
        <v>1284.9100000000001</v>
      </c>
      <c r="J478" s="174">
        <v>0</v>
      </c>
      <c r="K478" s="174">
        <v>1284.9100000000001</v>
      </c>
    </row>
    <row r="479" spans="1:11">
      <c r="A479" s="173">
        <v>40100000</v>
      </c>
      <c r="B479" s="173" t="s">
        <v>353</v>
      </c>
      <c r="C479" s="173" t="s">
        <v>93</v>
      </c>
      <c r="D479" s="175">
        <v>44957</v>
      </c>
      <c r="E479" s="173">
        <v>1</v>
      </c>
      <c r="F479" s="173" t="s">
        <v>1434</v>
      </c>
      <c r="G479" s="173" t="s">
        <v>89</v>
      </c>
      <c r="H479" s="173" t="s">
        <v>371</v>
      </c>
      <c r="I479" s="174">
        <v>419.8</v>
      </c>
      <c r="J479" s="174">
        <v>0</v>
      </c>
      <c r="K479" s="174">
        <v>419.8</v>
      </c>
    </row>
    <row r="480" spans="1:11">
      <c r="A480" s="173">
        <v>40100000</v>
      </c>
      <c r="B480" s="173" t="s">
        <v>369</v>
      </c>
      <c r="C480" s="173" t="s">
        <v>93</v>
      </c>
      <c r="D480" s="175">
        <v>44957</v>
      </c>
      <c r="E480" s="173">
        <v>1</v>
      </c>
      <c r="F480" s="173" t="s">
        <v>1435</v>
      </c>
      <c r="G480" s="173" t="s">
        <v>89</v>
      </c>
      <c r="H480" s="173" t="s">
        <v>1148</v>
      </c>
      <c r="I480" s="174">
        <v>415.95</v>
      </c>
      <c r="J480" s="174">
        <v>0</v>
      </c>
      <c r="K480" s="174">
        <v>415.95</v>
      </c>
    </row>
    <row r="481" spans="1:11">
      <c r="A481" s="173">
        <v>40100000</v>
      </c>
      <c r="B481" s="173" t="s">
        <v>1204</v>
      </c>
      <c r="C481" s="173" t="s">
        <v>93</v>
      </c>
      <c r="D481" s="175">
        <v>44958</v>
      </c>
      <c r="E481" s="173">
        <v>2</v>
      </c>
      <c r="F481" s="173" t="s">
        <v>1438</v>
      </c>
      <c r="G481" s="173" t="s">
        <v>89</v>
      </c>
      <c r="H481" s="173" t="s">
        <v>371</v>
      </c>
      <c r="I481" s="174">
        <v>3200</v>
      </c>
      <c r="J481" s="174">
        <v>0</v>
      </c>
      <c r="K481" s="174">
        <v>3200</v>
      </c>
    </row>
    <row r="482" spans="1:11">
      <c r="A482" s="173">
        <v>40100000</v>
      </c>
      <c r="B482" s="173" t="s">
        <v>1130</v>
      </c>
      <c r="C482" s="173" t="s">
        <v>93</v>
      </c>
      <c r="D482" s="175">
        <v>44958</v>
      </c>
      <c r="E482" s="173">
        <v>2</v>
      </c>
      <c r="F482" s="173" t="s">
        <v>1437</v>
      </c>
      <c r="G482" s="173" t="s">
        <v>89</v>
      </c>
      <c r="H482" s="173" t="s">
        <v>1083</v>
      </c>
      <c r="I482" s="174">
        <v>102327.03999999999</v>
      </c>
      <c r="J482" s="174">
        <v>0</v>
      </c>
      <c r="K482" s="174">
        <v>102327.03999999999</v>
      </c>
    </row>
    <row r="483" spans="1:11">
      <c r="A483" s="173">
        <v>40100000</v>
      </c>
      <c r="B483" s="173" t="s">
        <v>1140</v>
      </c>
      <c r="C483" s="173" t="s">
        <v>93</v>
      </c>
      <c r="D483" s="175">
        <v>44959</v>
      </c>
      <c r="E483" s="173">
        <v>2</v>
      </c>
      <c r="F483" s="173" t="s">
        <v>970</v>
      </c>
      <c r="G483" s="173" t="s">
        <v>89</v>
      </c>
      <c r="H483" s="173" t="s">
        <v>1092</v>
      </c>
      <c r="I483" s="174">
        <v>14.71</v>
      </c>
      <c r="J483" s="174">
        <v>0</v>
      </c>
      <c r="K483" s="174">
        <v>14.71</v>
      </c>
    </row>
    <row r="484" spans="1:11">
      <c r="A484" s="173">
        <v>40100000</v>
      </c>
      <c r="B484" s="173" t="s">
        <v>1140</v>
      </c>
      <c r="C484" s="173" t="s">
        <v>93</v>
      </c>
      <c r="D484" s="175">
        <v>44959</v>
      </c>
      <c r="E484" s="173">
        <v>2</v>
      </c>
      <c r="F484" s="173" t="s">
        <v>1357</v>
      </c>
      <c r="G484" s="173" t="s">
        <v>89</v>
      </c>
      <c r="H484" s="173" t="s">
        <v>1184</v>
      </c>
      <c r="I484" s="174">
        <v>31.97</v>
      </c>
      <c r="J484" s="174">
        <v>0</v>
      </c>
      <c r="K484" s="174">
        <v>31.97</v>
      </c>
    </row>
    <row r="485" spans="1:11">
      <c r="A485" s="173">
        <v>40100000</v>
      </c>
      <c r="B485" s="173" t="s">
        <v>350</v>
      </c>
      <c r="C485" s="173" t="s">
        <v>93</v>
      </c>
      <c r="D485" s="175">
        <v>44960</v>
      </c>
      <c r="E485" s="173">
        <v>2</v>
      </c>
      <c r="F485" s="173" t="s">
        <v>1440</v>
      </c>
      <c r="G485" s="173" t="s">
        <v>89</v>
      </c>
      <c r="H485" s="173" t="s">
        <v>1114</v>
      </c>
      <c r="I485" s="174">
        <v>432</v>
      </c>
      <c r="J485" s="174">
        <v>0</v>
      </c>
      <c r="K485" s="174">
        <v>432</v>
      </c>
    </row>
    <row r="486" spans="1:11">
      <c r="A486" s="173">
        <v>40100000</v>
      </c>
      <c r="B486" s="173" t="s">
        <v>1140</v>
      </c>
      <c r="C486" s="173" t="s">
        <v>93</v>
      </c>
      <c r="D486" s="175">
        <v>44960</v>
      </c>
      <c r="E486" s="173">
        <v>2</v>
      </c>
      <c r="F486" s="173" t="s">
        <v>970</v>
      </c>
      <c r="G486" s="173" t="s">
        <v>89</v>
      </c>
      <c r="H486" s="173" t="s">
        <v>1092</v>
      </c>
      <c r="I486" s="174">
        <v>15.76</v>
      </c>
      <c r="J486" s="174">
        <v>0</v>
      </c>
      <c r="K486" s="174">
        <v>15.76</v>
      </c>
    </row>
    <row r="487" spans="1:11">
      <c r="A487" s="173">
        <v>40100000</v>
      </c>
      <c r="B487" s="173" t="s">
        <v>373</v>
      </c>
      <c r="C487" s="173" t="s">
        <v>93</v>
      </c>
      <c r="D487" s="175">
        <v>44963</v>
      </c>
      <c r="E487" s="173">
        <v>2</v>
      </c>
      <c r="F487" s="173" t="s">
        <v>1463</v>
      </c>
      <c r="G487" s="173" t="s">
        <v>89</v>
      </c>
      <c r="H487" s="173" t="s">
        <v>1371</v>
      </c>
      <c r="I487" s="174">
        <v>3005.16</v>
      </c>
      <c r="J487" s="174">
        <v>0</v>
      </c>
      <c r="K487" s="174">
        <v>3005.16</v>
      </c>
    </row>
    <row r="488" spans="1:11">
      <c r="A488" s="173">
        <v>40100000</v>
      </c>
      <c r="B488" s="173" t="s">
        <v>376</v>
      </c>
      <c r="C488" s="173" t="s">
        <v>93</v>
      </c>
      <c r="D488" s="175">
        <v>44963</v>
      </c>
      <c r="E488" s="173">
        <v>2</v>
      </c>
      <c r="F488" s="173" t="s">
        <v>144</v>
      </c>
      <c r="G488" s="173" t="s">
        <v>89</v>
      </c>
      <c r="H488" s="173" t="s">
        <v>1110</v>
      </c>
      <c r="I488" s="174">
        <v>1415.39</v>
      </c>
      <c r="J488" s="174">
        <v>0</v>
      </c>
      <c r="K488" s="174">
        <v>1415.39</v>
      </c>
    </row>
    <row r="489" spans="1:11">
      <c r="A489" s="173">
        <v>40100000</v>
      </c>
      <c r="B489" s="173" t="s">
        <v>391</v>
      </c>
      <c r="C489" s="173" t="s">
        <v>93</v>
      </c>
      <c r="D489" s="175">
        <v>44964</v>
      </c>
      <c r="E489" s="173">
        <v>1</v>
      </c>
      <c r="F489" s="173" t="s">
        <v>1360</v>
      </c>
      <c r="G489" s="173" t="s">
        <v>89</v>
      </c>
      <c r="H489" s="173" t="s">
        <v>1087</v>
      </c>
      <c r="I489" s="174">
        <v>6228</v>
      </c>
      <c r="J489" s="174">
        <v>0</v>
      </c>
      <c r="K489" s="174">
        <v>6228</v>
      </c>
    </row>
    <row r="490" spans="1:11">
      <c r="A490" s="173">
        <v>40100000</v>
      </c>
      <c r="B490" s="173" t="s">
        <v>1091</v>
      </c>
      <c r="C490" s="173" t="s">
        <v>93</v>
      </c>
      <c r="D490" s="175">
        <v>44966</v>
      </c>
      <c r="E490" s="173">
        <v>1</v>
      </c>
      <c r="F490" s="173" t="s">
        <v>1384</v>
      </c>
      <c r="G490" s="173" t="s">
        <v>89</v>
      </c>
      <c r="H490" s="173" t="s">
        <v>1231</v>
      </c>
      <c r="I490" s="174">
        <v>192</v>
      </c>
      <c r="J490" s="174">
        <v>0</v>
      </c>
      <c r="K490" s="174">
        <v>192</v>
      </c>
    </row>
    <row r="491" spans="1:11">
      <c r="A491" s="173">
        <v>40100000</v>
      </c>
      <c r="B491" s="173" t="s">
        <v>1091</v>
      </c>
      <c r="C491" s="173" t="s">
        <v>93</v>
      </c>
      <c r="D491" s="175">
        <v>44966</v>
      </c>
      <c r="E491" s="173">
        <v>1</v>
      </c>
      <c r="F491" s="173" t="s">
        <v>1384</v>
      </c>
      <c r="G491" s="173" t="s">
        <v>89</v>
      </c>
      <c r="H491" s="173" t="s">
        <v>1231</v>
      </c>
      <c r="I491" s="174">
        <v>360</v>
      </c>
      <c r="J491" s="174">
        <v>0</v>
      </c>
      <c r="K491" s="174">
        <v>360</v>
      </c>
    </row>
    <row r="492" spans="1:11">
      <c r="A492" s="173">
        <v>40100000</v>
      </c>
      <c r="B492" s="173" t="s">
        <v>360</v>
      </c>
      <c r="C492" s="173" t="s">
        <v>93</v>
      </c>
      <c r="D492" s="175">
        <v>44967</v>
      </c>
      <c r="E492" s="173">
        <v>1</v>
      </c>
      <c r="F492" s="173" t="s">
        <v>1466</v>
      </c>
      <c r="G492" s="173" t="s">
        <v>89</v>
      </c>
      <c r="H492" s="173" t="s">
        <v>371</v>
      </c>
      <c r="I492" s="174">
        <v>84</v>
      </c>
      <c r="J492" s="174">
        <v>0</v>
      </c>
      <c r="K492" s="174">
        <v>84</v>
      </c>
    </row>
    <row r="493" spans="1:11">
      <c r="A493" s="173">
        <v>40100000</v>
      </c>
      <c r="B493" s="173" t="s">
        <v>360</v>
      </c>
      <c r="C493" s="173" t="s">
        <v>93</v>
      </c>
      <c r="D493" s="175">
        <v>44967</v>
      </c>
      <c r="E493" s="173">
        <v>1</v>
      </c>
      <c r="F493" s="173" t="s">
        <v>1466</v>
      </c>
      <c r="G493" s="173" t="s">
        <v>89</v>
      </c>
      <c r="H493" s="173" t="s">
        <v>371</v>
      </c>
      <c r="I493" s="174">
        <v>84</v>
      </c>
      <c r="J493" s="174">
        <v>0</v>
      </c>
      <c r="K493" s="174">
        <v>84</v>
      </c>
    </row>
    <row r="494" spans="1:11">
      <c r="A494" s="173">
        <v>40100000</v>
      </c>
      <c r="B494" s="173" t="s">
        <v>360</v>
      </c>
      <c r="C494" s="173" t="s">
        <v>93</v>
      </c>
      <c r="D494" s="175">
        <v>44967</v>
      </c>
      <c r="E494" s="173">
        <v>1</v>
      </c>
      <c r="F494" s="173" t="s">
        <v>1466</v>
      </c>
      <c r="G494" s="173" t="s">
        <v>89</v>
      </c>
      <c r="H494" s="173" t="s">
        <v>371</v>
      </c>
      <c r="I494" s="174">
        <v>84</v>
      </c>
      <c r="J494" s="174">
        <v>0</v>
      </c>
      <c r="K494" s="174">
        <v>84</v>
      </c>
    </row>
    <row r="495" spans="1:11">
      <c r="A495" s="173">
        <v>40100000</v>
      </c>
      <c r="B495" s="173" t="s">
        <v>367</v>
      </c>
      <c r="C495" s="173" t="s">
        <v>93</v>
      </c>
      <c r="D495" s="175">
        <v>44967</v>
      </c>
      <c r="E495" s="173">
        <v>1</v>
      </c>
      <c r="F495" s="173" t="s">
        <v>116</v>
      </c>
      <c r="G495" s="173" t="s">
        <v>89</v>
      </c>
      <c r="H495" s="173" t="s">
        <v>1110</v>
      </c>
      <c r="I495" s="174">
        <v>4160.9799999999996</v>
      </c>
      <c r="J495" s="174">
        <v>0</v>
      </c>
      <c r="K495" s="174">
        <v>4160.9799999999996</v>
      </c>
    </row>
    <row r="496" spans="1:11">
      <c r="A496" s="173">
        <v>40100000</v>
      </c>
      <c r="B496" s="173" t="s">
        <v>360</v>
      </c>
      <c r="C496" s="173" t="s">
        <v>93</v>
      </c>
      <c r="D496" s="175">
        <v>44967</v>
      </c>
      <c r="E496" s="173">
        <v>1</v>
      </c>
      <c r="F496" s="173" t="s">
        <v>1466</v>
      </c>
      <c r="G496" s="173" t="s">
        <v>89</v>
      </c>
      <c r="H496" s="173" t="s">
        <v>371</v>
      </c>
      <c r="I496" s="174">
        <v>336</v>
      </c>
      <c r="J496" s="174">
        <v>0</v>
      </c>
      <c r="K496" s="174">
        <v>336</v>
      </c>
    </row>
    <row r="497" spans="1:11">
      <c r="A497" s="173">
        <v>40100000</v>
      </c>
      <c r="B497" s="173" t="s">
        <v>369</v>
      </c>
      <c r="C497" s="173" t="s">
        <v>93</v>
      </c>
      <c r="D497" s="175">
        <v>44967</v>
      </c>
      <c r="E497" s="173">
        <v>1</v>
      </c>
      <c r="F497" s="173" t="s">
        <v>1388</v>
      </c>
      <c r="G497" s="173" t="s">
        <v>89</v>
      </c>
      <c r="H497" s="173" t="s">
        <v>1195</v>
      </c>
      <c r="I497" s="174">
        <v>205.75</v>
      </c>
      <c r="J497" s="174">
        <v>0</v>
      </c>
      <c r="K497" s="174">
        <v>205.75</v>
      </c>
    </row>
    <row r="498" spans="1:11">
      <c r="A498" s="173">
        <v>40100000</v>
      </c>
      <c r="B498" s="173" t="s">
        <v>360</v>
      </c>
      <c r="C498" s="173" t="s">
        <v>93</v>
      </c>
      <c r="D498" s="175">
        <v>44967</v>
      </c>
      <c r="E498" s="173">
        <v>1</v>
      </c>
      <c r="F498" s="173" t="s">
        <v>1466</v>
      </c>
      <c r="G498" s="173" t="s">
        <v>89</v>
      </c>
      <c r="H498" s="173" t="s">
        <v>371</v>
      </c>
      <c r="I498" s="174">
        <v>84</v>
      </c>
      <c r="J498" s="174">
        <v>0</v>
      </c>
      <c r="K498" s="174">
        <v>84</v>
      </c>
    </row>
    <row r="499" spans="1:11">
      <c r="A499" s="173">
        <v>40100000</v>
      </c>
      <c r="B499" s="173" t="s">
        <v>388</v>
      </c>
      <c r="C499" s="173" t="s">
        <v>93</v>
      </c>
      <c r="D499" s="175">
        <v>44970</v>
      </c>
      <c r="E499" s="173">
        <v>1</v>
      </c>
      <c r="F499" s="173" t="s">
        <v>1469</v>
      </c>
      <c r="G499" s="173" t="s">
        <v>89</v>
      </c>
      <c r="H499" s="173" t="s">
        <v>1237</v>
      </c>
      <c r="I499" s="174">
        <v>3137</v>
      </c>
      <c r="J499" s="174">
        <v>0</v>
      </c>
      <c r="K499" s="174">
        <v>3137</v>
      </c>
    </row>
    <row r="500" spans="1:11">
      <c r="A500" s="173">
        <v>40100000</v>
      </c>
      <c r="B500" s="173" t="s">
        <v>1154</v>
      </c>
      <c r="C500" s="173" t="s">
        <v>93</v>
      </c>
      <c r="D500" s="175">
        <v>44970</v>
      </c>
      <c r="E500" s="173">
        <v>1</v>
      </c>
      <c r="F500" s="173" t="s">
        <v>1472</v>
      </c>
      <c r="G500" s="173" t="s">
        <v>89</v>
      </c>
      <c r="H500" s="173" t="s">
        <v>384</v>
      </c>
      <c r="I500" s="174">
        <v>267.23</v>
      </c>
      <c r="J500" s="174">
        <v>0</v>
      </c>
      <c r="K500" s="174">
        <v>267.23</v>
      </c>
    </row>
    <row r="501" spans="1:11">
      <c r="A501" s="173">
        <v>40100000</v>
      </c>
      <c r="B501" s="173" t="s">
        <v>388</v>
      </c>
      <c r="C501" s="173" t="s">
        <v>93</v>
      </c>
      <c r="D501" s="175">
        <v>44970</v>
      </c>
      <c r="E501" s="173">
        <v>1</v>
      </c>
      <c r="F501" s="173" t="s">
        <v>1469</v>
      </c>
      <c r="G501" s="173" t="s">
        <v>89</v>
      </c>
      <c r="H501" s="173" t="s">
        <v>1237</v>
      </c>
      <c r="I501" s="174">
        <v>7457.96</v>
      </c>
      <c r="J501" s="174">
        <v>0</v>
      </c>
      <c r="K501" s="174">
        <v>7457.96</v>
      </c>
    </row>
    <row r="502" spans="1:11">
      <c r="A502" s="173">
        <v>40100000</v>
      </c>
      <c r="B502" s="173" t="s">
        <v>1140</v>
      </c>
      <c r="C502" s="173" t="s">
        <v>93</v>
      </c>
      <c r="D502" s="175">
        <v>44970</v>
      </c>
      <c r="E502" s="173">
        <v>1</v>
      </c>
      <c r="F502" s="173" t="s">
        <v>1357</v>
      </c>
      <c r="G502" s="173" t="s">
        <v>89</v>
      </c>
      <c r="H502" s="173" t="s">
        <v>1231</v>
      </c>
      <c r="I502" s="174">
        <v>27.9</v>
      </c>
      <c r="J502" s="174">
        <v>0</v>
      </c>
      <c r="K502" s="174">
        <v>27.9</v>
      </c>
    </row>
    <row r="503" spans="1:11">
      <c r="A503" s="173">
        <v>40100000</v>
      </c>
      <c r="B503" s="173" t="s">
        <v>1181</v>
      </c>
      <c r="C503" s="173" t="s">
        <v>93</v>
      </c>
      <c r="D503" s="175">
        <v>44970</v>
      </c>
      <c r="E503" s="173">
        <v>1</v>
      </c>
      <c r="F503" s="173" t="s">
        <v>1467</v>
      </c>
      <c r="G503" s="173" t="s">
        <v>89</v>
      </c>
      <c r="H503" s="173" t="s">
        <v>371</v>
      </c>
      <c r="I503" s="174">
        <v>21784</v>
      </c>
      <c r="J503" s="174">
        <v>0</v>
      </c>
      <c r="K503" s="174">
        <v>21784</v>
      </c>
    </row>
    <row r="504" spans="1:11">
      <c r="A504" s="173">
        <v>40100000</v>
      </c>
      <c r="B504" s="173" t="s">
        <v>1177</v>
      </c>
      <c r="C504" s="173" t="s">
        <v>93</v>
      </c>
      <c r="D504" s="175">
        <v>44970</v>
      </c>
      <c r="E504" s="173">
        <v>1</v>
      </c>
      <c r="F504" s="173" t="s">
        <v>1470</v>
      </c>
      <c r="G504" s="173" t="s">
        <v>89</v>
      </c>
      <c r="H504" s="173" t="s">
        <v>351</v>
      </c>
      <c r="I504" s="174">
        <v>9816</v>
      </c>
      <c r="J504" s="174">
        <v>0</v>
      </c>
      <c r="K504" s="174">
        <v>9816</v>
      </c>
    </row>
    <row r="505" spans="1:11">
      <c r="A505" s="173">
        <v>40100000</v>
      </c>
      <c r="B505" s="173" t="s">
        <v>1140</v>
      </c>
      <c r="C505" s="173" t="s">
        <v>93</v>
      </c>
      <c r="D505" s="175">
        <v>44971</v>
      </c>
      <c r="E505" s="173">
        <v>1</v>
      </c>
      <c r="F505" s="173" t="s">
        <v>1357</v>
      </c>
      <c r="G505" s="173" t="s">
        <v>89</v>
      </c>
      <c r="H505" s="173" t="s">
        <v>1231</v>
      </c>
      <c r="I505" s="174">
        <v>23.1</v>
      </c>
      <c r="J505" s="174">
        <v>0</v>
      </c>
      <c r="K505" s="174">
        <v>23.1</v>
      </c>
    </row>
    <row r="506" spans="1:11">
      <c r="A506" s="173">
        <v>40100000</v>
      </c>
      <c r="B506" s="173" t="s">
        <v>1140</v>
      </c>
      <c r="C506" s="173" t="s">
        <v>93</v>
      </c>
      <c r="D506" s="175">
        <v>44971</v>
      </c>
      <c r="E506" s="173">
        <v>1</v>
      </c>
      <c r="F506" s="173" t="s">
        <v>1357</v>
      </c>
      <c r="G506" s="173" t="s">
        <v>89</v>
      </c>
      <c r="H506" s="173" t="s">
        <v>1113</v>
      </c>
      <c r="I506" s="174">
        <v>89.22</v>
      </c>
      <c r="J506" s="174">
        <v>0</v>
      </c>
      <c r="K506" s="174">
        <v>89.22</v>
      </c>
    </row>
    <row r="507" spans="1:11">
      <c r="A507" s="173">
        <v>40100000</v>
      </c>
      <c r="B507" s="173" t="s">
        <v>1140</v>
      </c>
      <c r="C507" s="173" t="s">
        <v>93</v>
      </c>
      <c r="D507" s="175">
        <v>44971</v>
      </c>
      <c r="E507" s="173">
        <v>1</v>
      </c>
      <c r="F507" s="173" t="s">
        <v>1357</v>
      </c>
      <c r="G507" s="173" t="s">
        <v>89</v>
      </c>
      <c r="H507" s="173" t="s">
        <v>1231</v>
      </c>
      <c r="I507" s="174">
        <v>71.56</v>
      </c>
      <c r="J507" s="174">
        <v>0</v>
      </c>
      <c r="K507" s="174">
        <v>71.56</v>
      </c>
    </row>
    <row r="508" spans="1:11">
      <c r="A508" s="173">
        <v>40100000</v>
      </c>
      <c r="B508" s="173" t="s">
        <v>369</v>
      </c>
      <c r="C508" s="173" t="s">
        <v>93</v>
      </c>
      <c r="D508" s="175">
        <v>44974</v>
      </c>
      <c r="E508" s="173">
        <v>1</v>
      </c>
      <c r="F508" s="173" t="s">
        <v>1388</v>
      </c>
      <c r="G508" s="173" t="s">
        <v>89</v>
      </c>
      <c r="H508" s="173" t="s">
        <v>1158</v>
      </c>
      <c r="I508" s="174">
        <v>502.94</v>
      </c>
      <c r="J508" s="174">
        <v>0</v>
      </c>
      <c r="K508" s="174">
        <v>502.94</v>
      </c>
    </row>
    <row r="509" spans="1:11">
      <c r="A509" s="173">
        <v>40100000</v>
      </c>
      <c r="B509" s="173" t="s">
        <v>350</v>
      </c>
      <c r="C509" s="173" t="s">
        <v>93</v>
      </c>
      <c r="D509" s="175">
        <v>44977</v>
      </c>
      <c r="E509" s="173">
        <v>1</v>
      </c>
      <c r="F509" s="173" t="s">
        <v>1475</v>
      </c>
      <c r="G509" s="173" t="s">
        <v>89</v>
      </c>
      <c r="H509" s="173" t="s">
        <v>1226</v>
      </c>
      <c r="I509" s="174">
        <v>57.6</v>
      </c>
      <c r="J509" s="174">
        <v>0</v>
      </c>
      <c r="K509" s="174">
        <v>57.6</v>
      </c>
    </row>
    <row r="510" spans="1:11">
      <c r="A510" s="173">
        <v>40100000</v>
      </c>
      <c r="B510" s="173" t="s">
        <v>388</v>
      </c>
      <c r="C510" s="173" t="s">
        <v>93</v>
      </c>
      <c r="D510" s="175">
        <v>44977</v>
      </c>
      <c r="E510" s="173">
        <v>1</v>
      </c>
      <c r="F510" s="173" t="s">
        <v>1469</v>
      </c>
      <c r="G510" s="173" t="s">
        <v>89</v>
      </c>
      <c r="H510" s="173" t="s">
        <v>1630</v>
      </c>
      <c r="I510" s="174">
        <v>1437.6</v>
      </c>
      <c r="J510" s="174">
        <v>0</v>
      </c>
      <c r="K510" s="174">
        <v>1437.6</v>
      </c>
    </row>
    <row r="511" spans="1:11">
      <c r="A511" s="173">
        <v>40100000</v>
      </c>
      <c r="B511" s="173" t="s">
        <v>352</v>
      </c>
      <c r="C511" s="173" t="s">
        <v>93</v>
      </c>
      <c r="D511" s="175">
        <v>44977</v>
      </c>
      <c r="E511" s="173">
        <v>1</v>
      </c>
      <c r="F511" s="173" t="s">
        <v>1391</v>
      </c>
      <c r="G511" s="173" t="s">
        <v>89</v>
      </c>
      <c r="H511" s="173" t="s">
        <v>1359</v>
      </c>
      <c r="I511" s="174">
        <v>137.41999999999999</v>
      </c>
      <c r="J511" s="174">
        <v>0</v>
      </c>
      <c r="K511" s="174">
        <v>137.41999999999999</v>
      </c>
    </row>
    <row r="512" spans="1:11">
      <c r="A512" s="173">
        <v>40100000</v>
      </c>
      <c r="B512" s="173" t="s">
        <v>1091</v>
      </c>
      <c r="C512" s="173" t="s">
        <v>93</v>
      </c>
      <c r="D512" s="175">
        <v>44978</v>
      </c>
      <c r="E512" s="173">
        <v>1</v>
      </c>
      <c r="F512" s="173" t="s">
        <v>1476</v>
      </c>
      <c r="G512" s="173" t="s">
        <v>89</v>
      </c>
      <c r="H512" s="173" t="s">
        <v>1231</v>
      </c>
      <c r="I512" s="174">
        <v>318</v>
      </c>
      <c r="J512" s="174">
        <v>0</v>
      </c>
      <c r="K512" s="174">
        <v>318</v>
      </c>
    </row>
    <row r="513" spans="1:11">
      <c r="A513" s="173">
        <v>40100000</v>
      </c>
      <c r="B513" s="173" t="s">
        <v>354</v>
      </c>
      <c r="C513" s="173" t="s">
        <v>93</v>
      </c>
      <c r="D513" s="175">
        <v>44978</v>
      </c>
      <c r="E513" s="173">
        <v>1</v>
      </c>
      <c r="F513" s="173" t="s">
        <v>163</v>
      </c>
      <c r="G513" s="173" t="s">
        <v>89</v>
      </c>
      <c r="H513" s="173" t="s">
        <v>1184</v>
      </c>
      <c r="I513" s="174">
        <v>18449</v>
      </c>
      <c r="J513" s="174">
        <v>0</v>
      </c>
      <c r="K513" s="174">
        <v>18449</v>
      </c>
    </row>
    <row r="514" spans="1:11">
      <c r="A514" s="173">
        <v>40100000</v>
      </c>
      <c r="B514" s="173" t="s">
        <v>400</v>
      </c>
      <c r="C514" s="173" t="s">
        <v>93</v>
      </c>
      <c r="D514" s="175">
        <v>44978</v>
      </c>
      <c r="E514" s="173">
        <v>1</v>
      </c>
      <c r="F514" s="173" t="s">
        <v>651</v>
      </c>
      <c r="G514" s="173" t="s">
        <v>89</v>
      </c>
      <c r="H514" s="173" t="s">
        <v>384</v>
      </c>
      <c r="I514" s="174">
        <v>7560</v>
      </c>
      <c r="J514" s="174">
        <v>0</v>
      </c>
      <c r="K514" s="174">
        <v>7560</v>
      </c>
    </row>
    <row r="515" spans="1:11">
      <c r="A515" s="173">
        <v>40100000</v>
      </c>
      <c r="B515" s="173" t="s">
        <v>374</v>
      </c>
      <c r="C515" s="173" t="s">
        <v>93</v>
      </c>
      <c r="D515" s="175">
        <v>44978</v>
      </c>
      <c r="E515" s="173">
        <v>1</v>
      </c>
      <c r="F515" s="173" t="s">
        <v>1379</v>
      </c>
      <c r="G515" s="173" t="s">
        <v>89</v>
      </c>
      <c r="H515" s="173" t="s">
        <v>1083</v>
      </c>
      <c r="I515" s="174">
        <v>2949.51</v>
      </c>
      <c r="J515" s="174">
        <v>0</v>
      </c>
      <c r="K515" s="174">
        <v>2949.51</v>
      </c>
    </row>
    <row r="516" spans="1:11">
      <c r="A516" s="173">
        <v>40100000</v>
      </c>
      <c r="B516" s="173" t="s">
        <v>378</v>
      </c>
      <c r="C516" s="173" t="s">
        <v>93</v>
      </c>
      <c r="D516" s="175">
        <v>44978</v>
      </c>
      <c r="E516" s="173">
        <v>1</v>
      </c>
      <c r="F516" s="173" t="s">
        <v>165</v>
      </c>
      <c r="G516" s="173" t="s">
        <v>89</v>
      </c>
      <c r="H516" s="173" t="s">
        <v>1092</v>
      </c>
      <c r="I516" s="174">
        <v>16872</v>
      </c>
      <c r="J516" s="174">
        <v>0</v>
      </c>
      <c r="K516" s="174">
        <v>16872</v>
      </c>
    </row>
    <row r="517" spans="1:11">
      <c r="A517" s="173">
        <v>40100000</v>
      </c>
      <c r="B517" s="173" t="s">
        <v>1181</v>
      </c>
      <c r="C517" s="173" t="s">
        <v>93</v>
      </c>
      <c r="D517" s="175">
        <v>44978</v>
      </c>
      <c r="E517" s="173">
        <v>1</v>
      </c>
      <c r="F517" s="173" t="s">
        <v>1467</v>
      </c>
      <c r="G517" s="173" t="s">
        <v>89</v>
      </c>
      <c r="H517" s="173" t="s">
        <v>371</v>
      </c>
      <c r="I517" s="174">
        <v>3181</v>
      </c>
      <c r="J517" s="174">
        <v>0</v>
      </c>
      <c r="K517" s="174">
        <v>3181</v>
      </c>
    </row>
    <row r="518" spans="1:11">
      <c r="A518" s="173">
        <v>40100000</v>
      </c>
      <c r="B518" s="173" t="s">
        <v>350</v>
      </c>
      <c r="C518" s="173" t="s">
        <v>93</v>
      </c>
      <c r="D518" s="175">
        <v>44984</v>
      </c>
      <c r="E518" s="173">
        <v>1</v>
      </c>
      <c r="F518" s="173" t="s">
        <v>1440</v>
      </c>
      <c r="G518" s="173" t="s">
        <v>89</v>
      </c>
      <c r="H518" s="173" t="s">
        <v>1226</v>
      </c>
      <c r="I518" s="174">
        <v>254.35</v>
      </c>
      <c r="J518" s="174">
        <v>0</v>
      </c>
      <c r="K518" s="174">
        <v>254.35</v>
      </c>
    </row>
    <row r="519" spans="1:11">
      <c r="A519" s="173">
        <v>40100000</v>
      </c>
      <c r="B519" s="173" t="s">
        <v>350</v>
      </c>
      <c r="C519" s="173" t="s">
        <v>93</v>
      </c>
      <c r="D519" s="175">
        <v>44984</v>
      </c>
      <c r="E519" s="173">
        <v>1</v>
      </c>
      <c r="F519" s="173" t="s">
        <v>1440</v>
      </c>
      <c r="G519" s="173" t="s">
        <v>89</v>
      </c>
      <c r="H519" s="173" t="s">
        <v>1226</v>
      </c>
      <c r="I519" s="174">
        <v>3268.16</v>
      </c>
      <c r="J519" s="174">
        <v>0</v>
      </c>
      <c r="K519" s="174">
        <v>3268.16</v>
      </c>
    </row>
    <row r="520" spans="1:11">
      <c r="A520" s="173">
        <v>40100000</v>
      </c>
      <c r="B520" s="173" t="s">
        <v>388</v>
      </c>
      <c r="C520" s="173" t="s">
        <v>93</v>
      </c>
      <c r="D520" s="175">
        <v>44985</v>
      </c>
      <c r="E520" s="173">
        <v>1</v>
      </c>
      <c r="F520" s="173" t="s">
        <v>1503</v>
      </c>
      <c r="G520" s="173" t="s">
        <v>89</v>
      </c>
      <c r="H520" s="173" t="s">
        <v>1272</v>
      </c>
      <c r="I520" s="174">
        <v>581.04</v>
      </c>
      <c r="J520" s="174">
        <v>0</v>
      </c>
      <c r="K520" s="174">
        <v>581.04</v>
      </c>
    </row>
    <row r="521" spans="1:11">
      <c r="A521" s="173">
        <v>40100000</v>
      </c>
      <c r="B521" s="173" t="s">
        <v>399</v>
      </c>
      <c r="C521" s="173" t="s">
        <v>93</v>
      </c>
      <c r="D521" s="175">
        <v>44985</v>
      </c>
      <c r="E521" s="173">
        <v>1</v>
      </c>
      <c r="F521" s="173" t="s">
        <v>1504</v>
      </c>
      <c r="G521" s="173" t="s">
        <v>89</v>
      </c>
      <c r="H521" s="173" t="s">
        <v>1083</v>
      </c>
      <c r="I521" s="174">
        <v>5185.78</v>
      </c>
      <c r="J521" s="174">
        <v>0</v>
      </c>
      <c r="K521" s="174">
        <v>5185.78</v>
      </c>
    </row>
    <row r="522" spans="1:11">
      <c r="A522" s="173">
        <v>40100000</v>
      </c>
      <c r="B522" s="173" t="s">
        <v>1162</v>
      </c>
      <c r="C522" s="173" t="s">
        <v>93</v>
      </c>
      <c r="D522" s="175">
        <v>44985</v>
      </c>
      <c r="E522" s="173">
        <v>1</v>
      </c>
      <c r="F522" s="173" t="s">
        <v>1397</v>
      </c>
      <c r="G522" s="173" t="s">
        <v>89</v>
      </c>
      <c r="H522" s="173" t="s">
        <v>362</v>
      </c>
      <c r="I522" s="174">
        <v>360</v>
      </c>
      <c r="J522" s="174">
        <v>0</v>
      </c>
      <c r="K522" s="174">
        <v>360</v>
      </c>
    </row>
    <row r="523" spans="1:11">
      <c r="A523" s="173">
        <v>40100000</v>
      </c>
      <c r="B523" s="173" t="s">
        <v>376</v>
      </c>
      <c r="C523" s="173" t="s">
        <v>93</v>
      </c>
      <c r="D523" s="175">
        <v>44985</v>
      </c>
      <c r="E523" s="173">
        <v>1</v>
      </c>
      <c r="F523" s="173" t="s">
        <v>144</v>
      </c>
      <c r="G523" s="173" t="s">
        <v>89</v>
      </c>
      <c r="H523" s="173" t="s">
        <v>1141</v>
      </c>
      <c r="I523" s="174">
        <v>1415.39</v>
      </c>
      <c r="J523" s="174">
        <v>0</v>
      </c>
      <c r="K523" s="174">
        <v>1415.39</v>
      </c>
    </row>
    <row r="524" spans="1:11">
      <c r="A524" s="173">
        <v>40100000</v>
      </c>
      <c r="B524" s="173" t="s">
        <v>382</v>
      </c>
      <c r="C524" s="173" t="s">
        <v>93</v>
      </c>
      <c r="D524" s="175">
        <v>44985</v>
      </c>
      <c r="E524" s="173">
        <v>1</v>
      </c>
      <c r="F524" s="173" t="s">
        <v>396</v>
      </c>
      <c r="G524" s="173" t="s">
        <v>89</v>
      </c>
      <c r="H524" s="173" t="s">
        <v>1083</v>
      </c>
      <c r="I524" s="174">
        <v>250.56</v>
      </c>
      <c r="J524" s="174">
        <v>0</v>
      </c>
      <c r="K524" s="174">
        <v>250.56</v>
      </c>
    </row>
    <row r="525" spans="1:11">
      <c r="A525" s="173">
        <v>40100000</v>
      </c>
      <c r="B525" s="173" t="s">
        <v>369</v>
      </c>
      <c r="C525" s="173" t="s">
        <v>93</v>
      </c>
      <c r="D525" s="175">
        <v>44985</v>
      </c>
      <c r="E525" s="173">
        <v>1</v>
      </c>
      <c r="F525" s="173" t="s">
        <v>1388</v>
      </c>
      <c r="G525" s="173" t="s">
        <v>89</v>
      </c>
      <c r="H525" s="173" t="s">
        <v>1223</v>
      </c>
      <c r="I525" s="174">
        <v>1019.87</v>
      </c>
      <c r="J525" s="174">
        <v>0</v>
      </c>
      <c r="K525" s="174">
        <v>1019.87</v>
      </c>
    </row>
    <row r="526" spans="1:11">
      <c r="A526" s="173">
        <v>40100000</v>
      </c>
      <c r="B526" s="173" t="s">
        <v>361</v>
      </c>
      <c r="C526" s="173" t="s">
        <v>93</v>
      </c>
      <c r="D526" s="175">
        <v>44985</v>
      </c>
      <c r="E526" s="173">
        <v>1</v>
      </c>
      <c r="F526" s="173" t="s">
        <v>1383</v>
      </c>
      <c r="G526" s="173" t="s">
        <v>89</v>
      </c>
      <c r="H526" s="173" t="s">
        <v>1261</v>
      </c>
      <c r="I526" s="174">
        <v>3200</v>
      </c>
      <c r="J526" s="174">
        <v>0</v>
      </c>
      <c r="K526" s="174">
        <v>3200</v>
      </c>
    </row>
    <row r="527" spans="1:11">
      <c r="A527" s="173">
        <v>40100000</v>
      </c>
      <c r="B527" s="173" t="s">
        <v>377</v>
      </c>
      <c r="C527" s="173" t="s">
        <v>93</v>
      </c>
      <c r="D527" s="175">
        <v>44985</v>
      </c>
      <c r="E527" s="173">
        <v>1</v>
      </c>
      <c r="F527" s="173" t="s">
        <v>1381</v>
      </c>
      <c r="G527" s="173" t="s">
        <v>89</v>
      </c>
      <c r="H527" s="173" t="s">
        <v>1110</v>
      </c>
      <c r="I527" s="174">
        <v>1171.48</v>
      </c>
      <c r="J527" s="174">
        <v>0</v>
      </c>
      <c r="K527" s="174">
        <v>1171.48</v>
      </c>
    </row>
    <row r="528" spans="1:11">
      <c r="A528" s="173">
        <v>40100000</v>
      </c>
      <c r="B528" s="173" t="s">
        <v>1204</v>
      </c>
      <c r="C528" s="173" t="s">
        <v>93</v>
      </c>
      <c r="D528" s="175">
        <v>44986</v>
      </c>
      <c r="E528" s="173">
        <v>1</v>
      </c>
      <c r="F528" s="173" t="s">
        <v>1438</v>
      </c>
      <c r="G528" s="173" t="s">
        <v>89</v>
      </c>
      <c r="H528" s="173" t="s">
        <v>1110</v>
      </c>
      <c r="I528" s="174">
        <v>3200</v>
      </c>
      <c r="J528" s="174">
        <v>0</v>
      </c>
      <c r="K528" s="174">
        <v>3200</v>
      </c>
    </row>
    <row r="529" spans="1:11">
      <c r="A529" s="173">
        <v>40100000</v>
      </c>
      <c r="B529" s="173" t="s">
        <v>385</v>
      </c>
      <c r="C529" s="173" t="s">
        <v>93</v>
      </c>
      <c r="D529" s="175">
        <v>44987</v>
      </c>
      <c r="E529" s="173">
        <v>1</v>
      </c>
      <c r="F529" s="173" t="s">
        <v>1690</v>
      </c>
      <c r="G529" s="173" t="s">
        <v>89</v>
      </c>
      <c r="H529" s="173" t="s">
        <v>1087</v>
      </c>
      <c r="I529" s="174">
        <v>40.659999999999997</v>
      </c>
      <c r="J529" s="174">
        <v>0</v>
      </c>
      <c r="K529" s="174">
        <v>40.659999999999997</v>
      </c>
    </row>
    <row r="530" spans="1:11">
      <c r="A530" s="173">
        <v>40100000</v>
      </c>
      <c r="B530" s="173" t="s">
        <v>1140</v>
      </c>
      <c r="C530" s="173" t="s">
        <v>93</v>
      </c>
      <c r="D530" s="175">
        <v>44987</v>
      </c>
      <c r="E530" s="173">
        <v>1</v>
      </c>
      <c r="F530" s="173" t="s">
        <v>1357</v>
      </c>
      <c r="G530" s="173" t="s">
        <v>89</v>
      </c>
      <c r="H530" s="173" t="s">
        <v>1351</v>
      </c>
      <c r="I530" s="174">
        <v>174.63</v>
      </c>
      <c r="J530" s="174">
        <v>0</v>
      </c>
      <c r="K530" s="174">
        <v>174.63</v>
      </c>
    </row>
    <row r="531" spans="1:11">
      <c r="A531" s="173">
        <v>40100000</v>
      </c>
      <c r="B531" s="173" t="s">
        <v>388</v>
      </c>
      <c r="C531" s="173" t="s">
        <v>93</v>
      </c>
      <c r="D531" s="175">
        <v>44991</v>
      </c>
      <c r="E531" s="173">
        <v>1</v>
      </c>
      <c r="F531" s="173" t="s">
        <v>1469</v>
      </c>
      <c r="G531" s="173" t="s">
        <v>89</v>
      </c>
      <c r="H531" s="173" t="s">
        <v>1632</v>
      </c>
      <c r="I531" s="174">
        <v>7457.96</v>
      </c>
      <c r="J531" s="174">
        <v>0</v>
      </c>
      <c r="K531" s="174">
        <v>7457.96</v>
      </c>
    </row>
    <row r="532" spans="1:11">
      <c r="A532" s="173">
        <v>40100000</v>
      </c>
      <c r="B532" s="173" t="s">
        <v>388</v>
      </c>
      <c r="C532" s="173" t="s">
        <v>93</v>
      </c>
      <c r="D532" s="175">
        <v>44991</v>
      </c>
      <c r="E532" s="173">
        <v>1</v>
      </c>
      <c r="F532" s="173" t="s">
        <v>1469</v>
      </c>
      <c r="G532" s="173" t="s">
        <v>89</v>
      </c>
      <c r="H532" s="173" t="s">
        <v>1629</v>
      </c>
      <c r="I532" s="174">
        <v>2663.62</v>
      </c>
      <c r="J532" s="174">
        <v>0</v>
      </c>
      <c r="K532" s="174">
        <v>2663.62</v>
      </c>
    </row>
    <row r="533" spans="1:11">
      <c r="A533" s="173">
        <v>40100000</v>
      </c>
      <c r="B533" s="173" t="s">
        <v>388</v>
      </c>
      <c r="C533" s="173" t="s">
        <v>93</v>
      </c>
      <c r="D533" s="175">
        <v>44991</v>
      </c>
      <c r="E533" s="173">
        <v>1</v>
      </c>
      <c r="F533" s="173" t="s">
        <v>1469</v>
      </c>
      <c r="G533" s="173" t="s">
        <v>89</v>
      </c>
      <c r="H533" s="173" t="s">
        <v>89</v>
      </c>
      <c r="I533" s="174">
        <v>106.22</v>
      </c>
      <c r="J533" s="174">
        <v>0</v>
      </c>
      <c r="K533" s="174">
        <v>106.22</v>
      </c>
    </row>
    <row r="534" spans="1:11">
      <c r="A534" s="173">
        <v>40100000</v>
      </c>
      <c r="B534" s="173" t="s">
        <v>1091</v>
      </c>
      <c r="C534" s="173" t="s">
        <v>93</v>
      </c>
      <c r="D534" s="175">
        <v>44992</v>
      </c>
      <c r="E534" s="173">
        <v>1</v>
      </c>
      <c r="F534" s="173" t="s">
        <v>1384</v>
      </c>
      <c r="G534" s="173" t="s">
        <v>89</v>
      </c>
      <c r="H534" s="173" t="s">
        <v>1351</v>
      </c>
      <c r="I534" s="174">
        <v>360</v>
      </c>
      <c r="J534" s="174">
        <v>0</v>
      </c>
      <c r="K534" s="174">
        <v>360</v>
      </c>
    </row>
    <row r="535" spans="1:11">
      <c r="A535" s="173">
        <v>40100000</v>
      </c>
      <c r="B535" s="173" t="s">
        <v>1149</v>
      </c>
      <c r="C535" s="173" t="s">
        <v>93</v>
      </c>
      <c r="D535" s="175">
        <v>44994</v>
      </c>
      <c r="E535" s="173">
        <v>1</v>
      </c>
      <c r="F535" s="173" t="s">
        <v>1466</v>
      </c>
      <c r="G535" s="173" t="s">
        <v>89</v>
      </c>
      <c r="H535" s="173" t="s">
        <v>1113</v>
      </c>
      <c r="I535" s="174">
        <v>84</v>
      </c>
      <c r="J535" s="174">
        <v>0</v>
      </c>
      <c r="K535" s="174">
        <v>84</v>
      </c>
    </row>
    <row r="536" spans="1:11">
      <c r="A536" s="173">
        <v>40100000</v>
      </c>
      <c r="B536" s="173" t="s">
        <v>1149</v>
      </c>
      <c r="C536" s="173" t="s">
        <v>93</v>
      </c>
      <c r="D536" s="175">
        <v>44994</v>
      </c>
      <c r="E536" s="173">
        <v>1</v>
      </c>
      <c r="F536" s="173" t="s">
        <v>1466</v>
      </c>
      <c r="G536" s="173" t="s">
        <v>89</v>
      </c>
      <c r="H536" s="173" t="s">
        <v>1113</v>
      </c>
      <c r="I536" s="174">
        <v>84</v>
      </c>
      <c r="J536" s="174">
        <v>0</v>
      </c>
      <c r="K536" s="174">
        <v>84</v>
      </c>
    </row>
    <row r="537" spans="1:11">
      <c r="A537" s="173">
        <v>40100000</v>
      </c>
      <c r="B537" s="173" t="s">
        <v>1149</v>
      </c>
      <c r="C537" s="173" t="s">
        <v>93</v>
      </c>
      <c r="D537" s="175">
        <v>44994</v>
      </c>
      <c r="E537" s="173">
        <v>1</v>
      </c>
      <c r="F537" s="173" t="s">
        <v>1466</v>
      </c>
      <c r="G537" s="173" t="s">
        <v>89</v>
      </c>
      <c r="H537" s="173" t="s">
        <v>1113</v>
      </c>
      <c r="I537" s="174">
        <v>84</v>
      </c>
      <c r="J537" s="174">
        <v>0</v>
      </c>
      <c r="K537" s="174">
        <v>84</v>
      </c>
    </row>
    <row r="538" spans="1:11">
      <c r="A538" s="173">
        <v>40100000</v>
      </c>
      <c r="B538" s="173" t="s">
        <v>380</v>
      </c>
      <c r="C538" s="173" t="s">
        <v>93</v>
      </c>
      <c r="D538" s="175">
        <v>44995</v>
      </c>
      <c r="E538" s="173">
        <v>1</v>
      </c>
      <c r="F538" s="173" t="s">
        <v>394</v>
      </c>
      <c r="G538" s="173" t="s">
        <v>89</v>
      </c>
      <c r="H538" s="173" t="s">
        <v>1261</v>
      </c>
      <c r="I538" s="174">
        <v>4118.51</v>
      </c>
      <c r="J538" s="174">
        <v>0</v>
      </c>
      <c r="K538" s="174">
        <v>4118.51</v>
      </c>
    </row>
    <row r="539" spans="1:11">
      <c r="A539" s="173">
        <v>40100000</v>
      </c>
      <c r="B539" s="173" t="s">
        <v>369</v>
      </c>
      <c r="C539" s="173" t="s">
        <v>93</v>
      </c>
      <c r="D539" s="175">
        <v>44995</v>
      </c>
      <c r="E539" s="173">
        <v>1</v>
      </c>
      <c r="F539" s="173" t="s">
        <v>1691</v>
      </c>
      <c r="G539" s="173" t="s">
        <v>89</v>
      </c>
      <c r="H539" s="173" t="s">
        <v>1763</v>
      </c>
      <c r="I539" s="174">
        <v>99.43</v>
      </c>
      <c r="J539" s="174">
        <v>0</v>
      </c>
      <c r="K539" s="174">
        <v>99.43</v>
      </c>
    </row>
    <row r="540" spans="1:11">
      <c r="A540" s="173">
        <v>40100000</v>
      </c>
      <c r="B540" s="173" t="s">
        <v>1149</v>
      </c>
      <c r="C540" s="173" t="s">
        <v>93</v>
      </c>
      <c r="D540" s="175">
        <v>44995</v>
      </c>
      <c r="E540" s="173">
        <v>1</v>
      </c>
      <c r="F540" s="173" t="s">
        <v>1466</v>
      </c>
      <c r="G540" s="173" t="s">
        <v>89</v>
      </c>
      <c r="H540" s="173" t="s">
        <v>1113</v>
      </c>
      <c r="I540" s="174">
        <v>336</v>
      </c>
      <c r="J540" s="174">
        <v>0</v>
      </c>
      <c r="K540" s="174">
        <v>336</v>
      </c>
    </row>
    <row r="541" spans="1:11">
      <c r="A541" s="173">
        <v>40100000</v>
      </c>
      <c r="B541" s="173" t="s">
        <v>1149</v>
      </c>
      <c r="C541" s="173" t="s">
        <v>93</v>
      </c>
      <c r="D541" s="175">
        <v>44995</v>
      </c>
      <c r="E541" s="173">
        <v>1</v>
      </c>
      <c r="F541" s="173" t="s">
        <v>1466</v>
      </c>
      <c r="G541" s="173" t="s">
        <v>89</v>
      </c>
      <c r="H541" s="173" t="s">
        <v>1113</v>
      </c>
      <c r="I541" s="174">
        <v>84</v>
      </c>
      <c r="J541" s="174">
        <v>0</v>
      </c>
      <c r="K541" s="174">
        <v>84</v>
      </c>
    </row>
    <row r="542" spans="1:11">
      <c r="A542" s="173">
        <v>40100000</v>
      </c>
      <c r="B542" s="173" t="s">
        <v>367</v>
      </c>
      <c r="C542" s="173" t="s">
        <v>93</v>
      </c>
      <c r="D542" s="175">
        <v>45001</v>
      </c>
      <c r="E542" s="173">
        <v>1</v>
      </c>
      <c r="F542" s="173" t="s">
        <v>1692</v>
      </c>
      <c r="G542" s="173" t="s">
        <v>89</v>
      </c>
      <c r="H542" s="173" t="s">
        <v>1141</v>
      </c>
      <c r="I542" s="174">
        <v>4160.9799999999996</v>
      </c>
      <c r="J542" s="174">
        <v>0</v>
      </c>
      <c r="K542" s="174">
        <v>4160.9799999999996</v>
      </c>
    </row>
    <row r="543" spans="1:11">
      <c r="A543" s="173">
        <v>40100000</v>
      </c>
      <c r="B543" s="173" t="s">
        <v>1636</v>
      </c>
      <c r="C543" s="173" t="s">
        <v>93</v>
      </c>
      <c r="D543" s="175">
        <v>45002</v>
      </c>
      <c r="E543" s="173">
        <v>1</v>
      </c>
      <c r="F543" s="173" t="s">
        <v>1696</v>
      </c>
      <c r="G543" s="173" t="s">
        <v>89</v>
      </c>
      <c r="H543" s="173" t="s">
        <v>312</v>
      </c>
      <c r="I543" s="174">
        <v>90</v>
      </c>
      <c r="J543" s="174">
        <v>0</v>
      </c>
      <c r="K543" s="174">
        <v>90</v>
      </c>
    </row>
    <row r="544" spans="1:11">
      <c r="A544" s="173">
        <v>40100000</v>
      </c>
      <c r="B544" s="173" t="s">
        <v>378</v>
      </c>
      <c r="C544" s="173" t="s">
        <v>93</v>
      </c>
      <c r="D544" s="175">
        <v>45002</v>
      </c>
      <c r="E544" s="173">
        <v>1</v>
      </c>
      <c r="F544" s="173" t="s">
        <v>165</v>
      </c>
      <c r="G544" s="173" t="s">
        <v>89</v>
      </c>
      <c r="H544" s="173" t="s">
        <v>1261</v>
      </c>
      <c r="I544" s="174">
        <v>1368</v>
      </c>
      <c r="J544" s="174">
        <v>0</v>
      </c>
      <c r="K544" s="174">
        <v>1368</v>
      </c>
    </row>
    <row r="545" spans="1:11">
      <c r="A545" s="173">
        <v>40100000</v>
      </c>
      <c r="B545" s="173" t="s">
        <v>376</v>
      </c>
      <c r="C545" s="173" t="s">
        <v>93</v>
      </c>
      <c r="D545" s="175">
        <v>45002</v>
      </c>
      <c r="E545" s="173">
        <v>1</v>
      </c>
      <c r="F545" s="173" t="s">
        <v>1695</v>
      </c>
      <c r="G545" s="173" t="s">
        <v>89</v>
      </c>
      <c r="H545" s="173" t="s">
        <v>1261</v>
      </c>
      <c r="I545" s="174">
        <v>1335.28</v>
      </c>
      <c r="J545" s="174">
        <v>0</v>
      </c>
      <c r="K545" s="174">
        <v>1335.28</v>
      </c>
    </row>
    <row r="546" spans="1:11">
      <c r="A546" s="173">
        <v>40100000</v>
      </c>
      <c r="B546" s="173" t="s">
        <v>391</v>
      </c>
      <c r="C546" s="173" t="s">
        <v>93</v>
      </c>
      <c r="D546" s="175">
        <v>45002</v>
      </c>
      <c r="E546" s="173">
        <v>1</v>
      </c>
      <c r="F546" s="173" t="s">
        <v>1360</v>
      </c>
      <c r="G546" s="173" t="s">
        <v>89</v>
      </c>
      <c r="H546" s="173" t="s">
        <v>1110</v>
      </c>
      <c r="I546" s="174">
        <v>7266</v>
      </c>
      <c r="J546" s="174">
        <v>0</v>
      </c>
      <c r="K546" s="174">
        <v>7266</v>
      </c>
    </row>
    <row r="547" spans="1:11">
      <c r="A547" s="173">
        <v>40100000</v>
      </c>
      <c r="B547" s="173" t="s">
        <v>398</v>
      </c>
      <c r="C547" s="173" t="s">
        <v>93</v>
      </c>
      <c r="D547" s="175">
        <v>45002</v>
      </c>
      <c r="E547" s="173">
        <v>1</v>
      </c>
      <c r="F547" s="173" t="s">
        <v>1698</v>
      </c>
      <c r="G547" s="173" t="s">
        <v>89</v>
      </c>
      <c r="H547" s="173" t="s">
        <v>362</v>
      </c>
      <c r="I547" s="174">
        <v>22032</v>
      </c>
      <c r="J547" s="174">
        <v>0</v>
      </c>
      <c r="K547" s="174">
        <v>22032</v>
      </c>
    </row>
    <row r="548" spans="1:11">
      <c r="A548" s="173">
        <v>40100000</v>
      </c>
      <c r="B548" s="173" t="s">
        <v>1693</v>
      </c>
      <c r="C548" s="173" t="s">
        <v>93</v>
      </c>
      <c r="D548" s="175">
        <v>45002</v>
      </c>
      <c r="E548" s="173">
        <v>1</v>
      </c>
      <c r="F548" s="173" t="s">
        <v>981</v>
      </c>
      <c r="G548" s="173" t="s">
        <v>89</v>
      </c>
      <c r="H548" s="173" t="s">
        <v>362</v>
      </c>
      <c r="I548" s="174">
        <v>150</v>
      </c>
      <c r="J548" s="174">
        <v>0</v>
      </c>
      <c r="K548" s="174">
        <v>150</v>
      </c>
    </row>
    <row r="549" spans="1:11">
      <c r="A549" s="173">
        <v>40100000</v>
      </c>
      <c r="B549" s="173" t="s">
        <v>369</v>
      </c>
      <c r="C549" s="173" t="s">
        <v>93</v>
      </c>
      <c r="D549" s="175">
        <v>45002</v>
      </c>
      <c r="E549" s="173">
        <v>1</v>
      </c>
      <c r="F549" s="173" t="s">
        <v>1691</v>
      </c>
      <c r="G549" s="173" t="s">
        <v>89</v>
      </c>
      <c r="H549" s="173" t="s">
        <v>1763</v>
      </c>
      <c r="I549" s="174">
        <v>156.08000000000001</v>
      </c>
      <c r="J549" s="174">
        <v>0</v>
      </c>
      <c r="K549" s="174">
        <v>156.08000000000001</v>
      </c>
    </row>
    <row r="550" spans="1:11">
      <c r="A550" s="173">
        <v>40100000</v>
      </c>
      <c r="B550" s="173" t="s">
        <v>1641</v>
      </c>
      <c r="C550" s="173" t="s">
        <v>93</v>
      </c>
      <c r="D550" s="175">
        <v>45002</v>
      </c>
      <c r="E550" s="173">
        <v>1</v>
      </c>
      <c r="F550" s="173" t="s">
        <v>1694</v>
      </c>
      <c r="G550" s="173" t="s">
        <v>89</v>
      </c>
      <c r="H550" s="173" t="s">
        <v>312</v>
      </c>
      <c r="I550" s="174">
        <v>120</v>
      </c>
      <c r="J550" s="174">
        <v>0</v>
      </c>
      <c r="K550" s="174">
        <v>120</v>
      </c>
    </row>
    <row r="551" spans="1:11">
      <c r="A551" s="173">
        <v>40100000</v>
      </c>
      <c r="B551" s="173" t="s">
        <v>372</v>
      </c>
      <c r="C551" s="173" t="s">
        <v>93</v>
      </c>
      <c r="D551" s="175">
        <v>45002</v>
      </c>
      <c r="E551" s="173">
        <v>1</v>
      </c>
      <c r="F551" s="173" t="s">
        <v>126</v>
      </c>
      <c r="G551" s="173" t="s">
        <v>89</v>
      </c>
      <c r="H551" s="173" t="s">
        <v>1226</v>
      </c>
      <c r="I551" s="174">
        <v>316.27</v>
      </c>
      <c r="J551" s="174">
        <v>0</v>
      </c>
      <c r="K551" s="174">
        <v>316.27</v>
      </c>
    </row>
    <row r="552" spans="1:11">
      <c r="A552" s="173">
        <v>40100000</v>
      </c>
      <c r="B552" s="173" t="s">
        <v>377</v>
      </c>
      <c r="C552" s="173" t="s">
        <v>93</v>
      </c>
      <c r="D552" s="175">
        <v>45002</v>
      </c>
      <c r="E552" s="173">
        <v>1</v>
      </c>
      <c r="F552" s="173" t="s">
        <v>1381</v>
      </c>
      <c r="G552" s="173" t="s">
        <v>89</v>
      </c>
      <c r="H552" s="173" t="s">
        <v>1141</v>
      </c>
      <c r="I552" s="174">
        <v>1022.12</v>
      </c>
      <c r="J552" s="174">
        <v>0</v>
      </c>
      <c r="K552" s="174">
        <v>1022.12</v>
      </c>
    </row>
    <row r="553" spans="1:11">
      <c r="A553" s="173">
        <v>40100000</v>
      </c>
      <c r="B553" s="173" t="s">
        <v>1669</v>
      </c>
      <c r="C553" s="173" t="s">
        <v>93</v>
      </c>
      <c r="D553" s="175">
        <v>45002</v>
      </c>
      <c r="E553" s="173">
        <v>1</v>
      </c>
      <c r="F553" s="173" t="s">
        <v>1697</v>
      </c>
      <c r="G553" s="173" t="s">
        <v>89</v>
      </c>
      <c r="H553" s="173" t="s">
        <v>351</v>
      </c>
      <c r="I553" s="174">
        <v>532.79999999999995</v>
      </c>
      <c r="J553" s="174">
        <v>0</v>
      </c>
      <c r="K553" s="174">
        <v>532.79999999999995</v>
      </c>
    </row>
    <row r="554" spans="1:11">
      <c r="A554" s="173">
        <v>40100000</v>
      </c>
      <c r="B554" s="173" t="s">
        <v>361</v>
      </c>
      <c r="C554" s="173" t="s">
        <v>93</v>
      </c>
      <c r="D554" s="175">
        <v>45002</v>
      </c>
      <c r="E554" s="173">
        <v>1</v>
      </c>
      <c r="F554" s="173" t="s">
        <v>1383</v>
      </c>
      <c r="G554" s="173" t="s">
        <v>89</v>
      </c>
      <c r="H554" s="173" t="s">
        <v>1092</v>
      </c>
      <c r="I554" s="174">
        <v>3200</v>
      </c>
      <c r="J554" s="174">
        <v>0</v>
      </c>
      <c r="K554" s="174">
        <v>3200</v>
      </c>
    </row>
    <row r="555" spans="1:11">
      <c r="A555" s="173">
        <v>40100000</v>
      </c>
      <c r="B555" s="173" t="s">
        <v>354</v>
      </c>
      <c r="C555" s="173" t="s">
        <v>93</v>
      </c>
      <c r="D555" s="175">
        <v>45002</v>
      </c>
      <c r="E555" s="173">
        <v>1</v>
      </c>
      <c r="F555" s="173" t="s">
        <v>163</v>
      </c>
      <c r="G555" s="173" t="s">
        <v>89</v>
      </c>
      <c r="H555" s="173" t="s">
        <v>1231</v>
      </c>
      <c r="I555" s="174">
        <v>15922</v>
      </c>
      <c r="J555" s="174">
        <v>0</v>
      </c>
      <c r="K555" s="174">
        <v>15922</v>
      </c>
    </row>
    <row r="556" spans="1:11">
      <c r="A556" s="173">
        <v>40100000</v>
      </c>
      <c r="B556" s="173" t="s">
        <v>352</v>
      </c>
      <c r="C556" s="173" t="s">
        <v>93</v>
      </c>
      <c r="D556" s="175">
        <v>45005</v>
      </c>
      <c r="E556" s="173">
        <v>1</v>
      </c>
      <c r="F556" s="173" t="s">
        <v>1391</v>
      </c>
      <c r="G556" s="173" t="s">
        <v>89</v>
      </c>
      <c r="H556" s="173" t="s">
        <v>1096</v>
      </c>
      <c r="I556" s="174">
        <v>212.52</v>
      </c>
      <c r="J556" s="174">
        <v>0</v>
      </c>
      <c r="K556" s="174">
        <v>212.52</v>
      </c>
    </row>
    <row r="557" spans="1:11">
      <c r="A557" s="173">
        <v>40100000</v>
      </c>
      <c r="B557" s="173" t="s">
        <v>350</v>
      </c>
      <c r="C557" s="173" t="s">
        <v>93</v>
      </c>
      <c r="D557" s="175">
        <v>45005</v>
      </c>
      <c r="E557" s="173">
        <v>1</v>
      </c>
      <c r="F557" s="173" t="s">
        <v>1699</v>
      </c>
      <c r="G557" s="173" t="s">
        <v>89</v>
      </c>
      <c r="H557" s="173" t="s">
        <v>1272</v>
      </c>
      <c r="I557" s="174">
        <v>57.6</v>
      </c>
      <c r="J557" s="174">
        <v>0</v>
      </c>
      <c r="K557" s="174">
        <v>57.6</v>
      </c>
    </row>
    <row r="558" spans="1:11">
      <c r="A558" s="173">
        <v>40100000</v>
      </c>
      <c r="B558" s="173" t="s">
        <v>388</v>
      </c>
      <c r="C558" s="173" t="s">
        <v>93</v>
      </c>
      <c r="D558" s="175">
        <v>45006</v>
      </c>
      <c r="E558" s="173">
        <v>1</v>
      </c>
      <c r="F558" s="173" t="s">
        <v>1469</v>
      </c>
      <c r="G558" s="173" t="s">
        <v>89</v>
      </c>
      <c r="H558" s="173" t="s">
        <v>1687</v>
      </c>
      <c r="I558" s="174">
        <v>1437.6</v>
      </c>
      <c r="J558" s="174">
        <v>0</v>
      </c>
      <c r="K558" s="174">
        <v>1437.6</v>
      </c>
    </row>
    <row r="559" spans="1:11">
      <c r="A559" s="173">
        <v>40100000</v>
      </c>
      <c r="B559" s="173" t="s">
        <v>1140</v>
      </c>
      <c r="C559" s="173" t="s">
        <v>93</v>
      </c>
      <c r="D559" s="175">
        <v>45009</v>
      </c>
      <c r="E559" s="173">
        <v>1</v>
      </c>
      <c r="F559" s="173" t="s">
        <v>1357</v>
      </c>
      <c r="G559" s="173" t="s">
        <v>89</v>
      </c>
      <c r="H559" s="173" t="s">
        <v>1159</v>
      </c>
      <c r="I559" s="174">
        <v>42.81</v>
      </c>
      <c r="J559" s="174">
        <v>0</v>
      </c>
      <c r="K559" s="174">
        <v>42.81</v>
      </c>
    </row>
    <row r="560" spans="1:11">
      <c r="A560" s="173">
        <v>40100000</v>
      </c>
      <c r="B560" s="173" t="s">
        <v>369</v>
      </c>
      <c r="C560" s="173" t="s">
        <v>93</v>
      </c>
      <c r="D560" s="175">
        <v>45009</v>
      </c>
      <c r="E560" s="173">
        <v>1</v>
      </c>
      <c r="F560" s="173" t="s">
        <v>1691</v>
      </c>
      <c r="G560" s="173" t="s">
        <v>89</v>
      </c>
      <c r="H560" s="173" t="s">
        <v>1763</v>
      </c>
      <c r="I560" s="174">
        <v>146.63999999999999</v>
      </c>
      <c r="J560" s="174">
        <v>0</v>
      </c>
      <c r="K560" s="174">
        <v>146.63999999999999</v>
      </c>
    </row>
    <row r="561" spans="1:11">
      <c r="A561" s="173">
        <v>40100000</v>
      </c>
      <c r="B561" s="173" t="s">
        <v>1140</v>
      </c>
      <c r="C561" s="173" t="s">
        <v>93</v>
      </c>
      <c r="D561" s="175">
        <v>45009</v>
      </c>
      <c r="E561" s="173">
        <v>1</v>
      </c>
      <c r="F561" s="173" t="s">
        <v>1357</v>
      </c>
      <c r="G561" s="173" t="s">
        <v>89</v>
      </c>
      <c r="H561" s="173" t="s">
        <v>1159</v>
      </c>
      <c r="I561" s="174">
        <v>60.54</v>
      </c>
      <c r="J561" s="174">
        <v>0</v>
      </c>
      <c r="K561" s="174">
        <v>60.54</v>
      </c>
    </row>
    <row r="562" spans="1:11">
      <c r="A562" s="173">
        <v>40100000</v>
      </c>
      <c r="B562" s="173" t="s">
        <v>1140</v>
      </c>
      <c r="C562" s="173" t="s">
        <v>93</v>
      </c>
      <c r="D562" s="175">
        <v>45009</v>
      </c>
      <c r="E562" s="173">
        <v>1</v>
      </c>
      <c r="F562" s="173" t="s">
        <v>1357</v>
      </c>
      <c r="G562" s="173" t="s">
        <v>89</v>
      </c>
      <c r="H562" s="173" t="s">
        <v>1159</v>
      </c>
      <c r="I562" s="174">
        <v>71.28</v>
      </c>
      <c r="J562" s="174">
        <v>0</v>
      </c>
      <c r="K562" s="174">
        <v>71.28</v>
      </c>
    </row>
    <row r="563" spans="1:11">
      <c r="A563" s="173">
        <v>40100000</v>
      </c>
      <c r="B563" s="173" t="s">
        <v>1140</v>
      </c>
      <c r="C563" s="173" t="s">
        <v>93</v>
      </c>
      <c r="D563" s="175">
        <v>45009</v>
      </c>
      <c r="E563" s="173">
        <v>1</v>
      </c>
      <c r="F563" s="173" t="s">
        <v>1357</v>
      </c>
      <c r="G563" s="173" t="s">
        <v>89</v>
      </c>
      <c r="H563" s="173" t="s">
        <v>1159</v>
      </c>
      <c r="I563" s="174">
        <v>13</v>
      </c>
      <c r="J563" s="174">
        <v>0</v>
      </c>
      <c r="K563" s="174">
        <v>13</v>
      </c>
    </row>
    <row r="564" spans="1:11">
      <c r="A564" s="173">
        <v>40100000</v>
      </c>
      <c r="B564" s="173" t="s">
        <v>350</v>
      </c>
      <c r="C564" s="173" t="s">
        <v>93</v>
      </c>
      <c r="D564" s="175">
        <v>45012</v>
      </c>
      <c r="E564" s="173">
        <v>1</v>
      </c>
      <c r="F564" s="173" t="s">
        <v>1440</v>
      </c>
      <c r="G564" s="173" t="s">
        <v>89</v>
      </c>
      <c r="H564" s="173" t="s">
        <v>1136</v>
      </c>
      <c r="I564" s="174">
        <v>236.86</v>
      </c>
      <c r="J564" s="174">
        <v>0</v>
      </c>
      <c r="K564" s="174">
        <v>236.86</v>
      </c>
    </row>
    <row r="565" spans="1:11">
      <c r="A565" s="173">
        <v>40100000</v>
      </c>
      <c r="B565" s="173" t="s">
        <v>350</v>
      </c>
      <c r="C565" s="173" t="s">
        <v>93</v>
      </c>
      <c r="D565" s="175">
        <v>45012</v>
      </c>
      <c r="E565" s="173">
        <v>1</v>
      </c>
      <c r="F565" s="173" t="s">
        <v>1440</v>
      </c>
      <c r="G565" s="173" t="s">
        <v>89</v>
      </c>
      <c r="H565" s="173" t="s">
        <v>1136</v>
      </c>
      <c r="I565" s="174">
        <v>3168.72</v>
      </c>
      <c r="J565" s="174">
        <v>0</v>
      </c>
      <c r="K565" s="174">
        <v>3168.72</v>
      </c>
    </row>
    <row r="566" spans="1:11">
      <c r="A566" s="173">
        <v>40100000</v>
      </c>
      <c r="B566" s="173" t="s">
        <v>1681</v>
      </c>
      <c r="C566" s="173" t="s">
        <v>93</v>
      </c>
      <c r="D566" s="175">
        <v>45013</v>
      </c>
      <c r="E566" s="173">
        <v>1</v>
      </c>
      <c r="F566" s="173" t="s">
        <v>1700</v>
      </c>
      <c r="G566" s="173" t="s">
        <v>89</v>
      </c>
      <c r="H566" s="173" t="s">
        <v>312</v>
      </c>
      <c r="I566" s="174">
        <v>36309</v>
      </c>
      <c r="J566" s="174">
        <v>0</v>
      </c>
      <c r="K566" s="174">
        <v>36309</v>
      </c>
    </row>
    <row r="567" spans="1:11">
      <c r="A567" s="173">
        <v>40100000</v>
      </c>
      <c r="B567" s="173" t="s">
        <v>1095</v>
      </c>
      <c r="C567" s="173" t="s">
        <v>93</v>
      </c>
      <c r="D567" s="175">
        <v>45014</v>
      </c>
      <c r="E567" s="173">
        <v>1</v>
      </c>
      <c r="F567" s="173" t="s">
        <v>1396</v>
      </c>
      <c r="G567" s="173" t="s">
        <v>89</v>
      </c>
      <c r="H567" s="173" t="s">
        <v>1359</v>
      </c>
      <c r="I567" s="174">
        <v>6720</v>
      </c>
      <c r="J567" s="174">
        <v>0</v>
      </c>
      <c r="K567" s="174">
        <v>6720</v>
      </c>
    </row>
    <row r="568" spans="1:11">
      <c r="A568" s="173">
        <v>40100000</v>
      </c>
      <c r="B568" s="173" t="s">
        <v>1354</v>
      </c>
      <c r="C568" s="173" t="s">
        <v>93</v>
      </c>
      <c r="D568" s="175">
        <v>45015</v>
      </c>
      <c r="E568" s="173">
        <v>1</v>
      </c>
      <c r="F568" s="173" t="s">
        <v>1701</v>
      </c>
      <c r="G568" s="173" t="s">
        <v>89</v>
      </c>
      <c r="H568" s="173" t="s">
        <v>89</v>
      </c>
      <c r="I568" s="174">
        <v>12000</v>
      </c>
      <c r="J568" s="174">
        <v>0</v>
      </c>
      <c r="K568" s="174">
        <v>12000</v>
      </c>
    </row>
    <row r="569" spans="1:11">
      <c r="A569" s="173">
        <v>40100000</v>
      </c>
      <c r="B569" s="173" t="s">
        <v>369</v>
      </c>
      <c r="C569" s="173" t="s">
        <v>93</v>
      </c>
      <c r="D569" s="175">
        <v>45019</v>
      </c>
      <c r="E569" s="173">
        <v>1</v>
      </c>
      <c r="F569" s="173" t="s">
        <v>766</v>
      </c>
      <c r="G569" s="173" t="s">
        <v>89</v>
      </c>
      <c r="H569" s="173" t="s">
        <v>1804</v>
      </c>
      <c r="I569" s="174">
        <v>837.66</v>
      </c>
      <c r="J569" s="174">
        <v>0</v>
      </c>
      <c r="K569" s="174">
        <v>837.66</v>
      </c>
    </row>
    <row r="570" spans="1:11">
      <c r="A570" s="173">
        <v>40100000</v>
      </c>
      <c r="B570" s="173" t="s">
        <v>1204</v>
      </c>
      <c r="C570" s="173" t="s">
        <v>93</v>
      </c>
      <c r="D570" s="175">
        <v>45019</v>
      </c>
      <c r="E570" s="173">
        <v>1</v>
      </c>
      <c r="F570" s="173" t="s">
        <v>1819</v>
      </c>
      <c r="G570" s="173" t="s">
        <v>89</v>
      </c>
      <c r="H570" s="173" t="s">
        <v>89</v>
      </c>
      <c r="I570" s="174">
        <v>3200</v>
      </c>
      <c r="J570" s="174">
        <v>0</v>
      </c>
      <c r="K570" s="174">
        <v>3200</v>
      </c>
    </row>
    <row r="571" spans="1:11">
      <c r="A571" s="173">
        <v>40100000</v>
      </c>
      <c r="B571" s="173" t="s">
        <v>364</v>
      </c>
      <c r="C571" s="173" t="s">
        <v>93</v>
      </c>
      <c r="D571" s="175">
        <v>45019</v>
      </c>
      <c r="E571" s="173">
        <v>1</v>
      </c>
      <c r="F571" s="173" t="s">
        <v>1818</v>
      </c>
      <c r="G571" s="173" t="s">
        <v>89</v>
      </c>
      <c r="H571" s="173" t="s">
        <v>1141</v>
      </c>
      <c r="I571" s="174">
        <v>594.42999999999995</v>
      </c>
      <c r="J571" s="174">
        <v>0</v>
      </c>
      <c r="K571" s="174">
        <v>594.42999999999995</v>
      </c>
    </row>
    <row r="572" spans="1:11">
      <c r="A572" s="173">
        <v>40100000</v>
      </c>
      <c r="B572" s="173" t="s">
        <v>365</v>
      </c>
      <c r="C572" s="173" t="s">
        <v>93</v>
      </c>
      <c r="D572" s="175">
        <v>45019</v>
      </c>
      <c r="E572" s="173">
        <v>2</v>
      </c>
      <c r="F572" s="173" t="s">
        <v>1822</v>
      </c>
      <c r="G572" s="173" t="s">
        <v>89</v>
      </c>
      <c r="H572" s="173" t="s">
        <v>1261</v>
      </c>
      <c r="I572" s="174">
        <v>7173.65</v>
      </c>
      <c r="J572" s="174">
        <v>0</v>
      </c>
      <c r="K572" s="174">
        <v>7173.65</v>
      </c>
    </row>
    <row r="573" spans="1:11">
      <c r="A573" s="173">
        <v>40100000</v>
      </c>
      <c r="B573" s="173" t="s">
        <v>372</v>
      </c>
      <c r="C573" s="173" t="s">
        <v>93</v>
      </c>
      <c r="D573" s="175">
        <v>45019</v>
      </c>
      <c r="E573" s="173">
        <v>2</v>
      </c>
      <c r="F573" s="173" t="s">
        <v>1820</v>
      </c>
      <c r="G573" s="173" t="s">
        <v>89</v>
      </c>
      <c r="H573" s="173" t="s">
        <v>1121</v>
      </c>
      <c r="I573" s="174">
        <v>252</v>
      </c>
      <c r="J573" s="174">
        <v>0</v>
      </c>
      <c r="K573" s="174">
        <v>252</v>
      </c>
    </row>
    <row r="574" spans="1:11">
      <c r="A574" s="173">
        <v>40100000</v>
      </c>
      <c r="B574" s="173" t="s">
        <v>363</v>
      </c>
      <c r="C574" s="173" t="s">
        <v>93</v>
      </c>
      <c r="D574" s="175">
        <v>45019</v>
      </c>
      <c r="E574" s="173">
        <v>2</v>
      </c>
      <c r="F574" s="173" t="s">
        <v>1821</v>
      </c>
      <c r="G574" s="173" t="s">
        <v>89</v>
      </c>
      <c r="H574" s="173" t="s">
        <v>1184</v>
      </c>
      <c r="I574" s="174">
        <v>328.64</v>
      </c>
      <c r="J574" s="174">
        <v>0</v>
      </c>
      <c r="K574" s="174">
        <v>328.64</v>
      </c>
    </row>
    <row r="575" spans="1:11">
      <c r="A575" s="173">
        <v>40100000</v>
      </c>
      <c r="B575" s="173" t="s">
        <v>365</v>
      </c>
      <c r="C575" s="173" t="s">
        <v>93</v>
      </c>
      <c r="D575" s="175">
        <v>45020</v>
      </c>
      <c r="E575" s="173">
        <v>1</v>
      </c>
      <c r="F575" s="173" t="s">
        <v>1822</v>
      </c>
      <c r="G575" s="173" t="s">
        <v>89</v>
      </c>
      <c r="H575" s="173" t="s">
        <v>1261</v>
      </c>
      <c r="I575" s="174">
        <v>229.2</v>
      </c>
      <c r="J575" s="174">
        <v>0</v>
      </c>
      <c r="K575" s="174">
        <v>229.2</v>
      </c>
    </row>
    <row r="576" spans="1:11">
      <c r="A576" s="173">
        <v>40100000</v>
      </c>
      <c r="B576" s="173" t="s">
        <v>388</v>
      </c>
      <c r="C576" s="173" t="s">
        <v>93</v>
      </c>
      <c r="D576" s="175">
        <v>45021</v>
      </c>
      <c r="E576" s="173">
        <v>1</v>
      </c>
      <c r="F576" s="173" t="s">
        <v>1469</v>
      </c>
      <c r="G576" s="173" t="s">
        <v>89</v>
      </c>
      <c r="H576" s="173" t="s">
        <v>1771</v>
      </c>
      <c r="I576" s="174">
        <v>8978.3799999999992</v>
      </c>
      <c r="J576" s="174">
        <v>0</v>
      </c>
      <c r="K576" s="174">
        <v>8978.3799999999992</v>
      </c>
    </row>
    <row r="577" spans="1:11">
      <c r="A577" s="173">
        <v>40100000</v>
      </c>
      <c r="B577" s="173" t="s">
        <v>1315</v>
      </c>
      <c r="C577" s="173" t="s">
        <v>93</v>
      </c>
      <c r="D577" s="175">
        <v>45021</v>
      </c>
      <c r="E577" s="173">
        <v>1</v>
      </c>
      <c r="F577" s="173" t="s">
        <v>1823</v>
      </c>
      <c r="G577" s="173" t="s">
        <v>89</v>
      </c>
      <c r="H577" s="173" t="s">
        <v>362</v>
      </c>
      <c r="I577" s="174">
        <v>711.07</v>
      </c>
      <c r="J577" s="174">
        <v>0</v>
      </c>
      <c r="K577" s="174">
        <v>711.07</v>
      </c>
    </row>
    <row r="578" spans="1:11">
      <c r="A578" s="173">
        <v>40100000</v>
      </c>
      <c r="B578" s="173" t="s">
        <v>388</v>
      </c>
      <c r="C578" s="173" t="s">
        <v>93</v>
      </c>
      <c r="D578" s="175">
        <v>45021</v>
      </c>
      <c r="E578" s="173">
        <v>1</v>
      </c>
      <c r="F578" s="173" t="s">
        <v>1469</v>
      </c>
      <c r="G578" s="173" t="s">
        <v>89</v>
      </c>
      <c r="H578" s="173" t="s">
        <v>1771</v>
      </c>
      <c r="I578" s="174">
        <v>1771.67</v>
      </c>
      <c r="J578" s="174">
        <v>0</v>
      </c>
      <c r="K578" s="174">
        <v>1771.67</v>
      </c>
    </row>
    <row r="579" spans="1:11">
      <c r="A579" s="173">
        <v>40100000</v>
      </c>
      <c r="B579" s="173" t="s">
        <v>350</v>
      </c>
      <c r="C579" s="173" t="s">
        <v>93</v>
      </c>
      <c r="D579" s="175">
        <v>45021</v>
      </c>
      <c r="E579" s="173">
        <v>1</v>
      </c>
      <c r="F579" s="173" t="s">
        <v>1440</v>
      </c>
      <c r="G579" s="173" t="s">
        <v>89</v>
      </c>
      <c r="H579" s="173" t="s">
        <v>1237</v>
      </c>
      <c r="I579" s="174">
        <v>432</v>
      </c>
      <c r="J579" s="174">
        <v>0</v>
      </c>
      <c r="K579" s="174">
        <v>432</v>
      </c>
    </row>
    <row r="580" spans="1:11">
      <c r="A580" s="173">
        <v>40100000</v>
      </c>
      <c r="B580" s="173" t="s">
        <v>372</v>
      </c>
      <c r="C580" s="173" t="s">
        <v>93</v>
      </c>
      <c r="D580" s="175">
        <v>45022</v>
      </c>
      <c r="E580" s="173">
        <v>1</v>
      </c>
      <c r="F580" s="173" t="s">
        <v>1820</v>
      </c>
      <c r="G580" s="173" t="s">
        <v>89</v>
      </c>
      <c r="H580" s="173" t="s">
        <v>1121</v>
      </c>
      <c r="I580" s="174">
        <v>30.32</v>
      </c>
      <c r="J580" s="174">
        <v>0</v>
      </c>
      <c r="K580" s="174">
        <v>30.32</v>
      </c>
    </row>
    <row r="581" spans="1:11">
      <c r="A581" s="173">
        <v>40100000</v>
      </c>
      <c r="B581" s="173" t="s">
        <v>360</v>
      </c>
      <c r="C581" s="173" t="s">
        <v>93</v>
      </c>
      <c r="D581" s="175">
        <v>45022</v>
      </c>
      <c r="E581" s="173">
        <v>1</v>
      </c>
      <c r="F581" s="173" t="s">
        <v>1466</v>
      </c>
      <c r="G581" s="173" t="s">
        <v>89</v>
      </c>
      <c r="H581" s="173" t="s">
        <v>1096</v>
      </c>
      <c r="I581" s="174">
        <v>84</v>
      </c>
      <c r="J581" s="174">
        <v>0</v>
      </c>
      <c r="K581" s="174">
        <v>84</v>
      </c>
    </row>
    <row r="582" spans="1:11">
      <c r="A582" s="173">
        <v>40100000</v>
      </c>
      <c r="B582" s="173" t="s">
        <v>360</v>
      </c>
      <c r="C582" s="173" t="s">
        <v>93</v>
      </c>
      <c r="D582" s="175">
        <v>45022</v>
      </c>
      <c r="E582" s="173">
        <v>1</v>
      </c>
      <c r="F582" s="173" t="s">
        <v>1466</v>
      </c>
      <c r="G582" s="173" t="s">
        <v>89</v>
      </c>
      <c r="H582" s="173" t="s">
        <v>1096</v>
      </c>
      <c r="I582" s="174">
        <v>84</v>
      </c>
      <c r="J582" s="174">
        <v>0</v>
      </c>
      <c r="K582" s="174">
        <v>84</v>
      </c>
    </row>
    <row r="583" spans="1:11">
      <c r="A583" s="173">
        <v>40100000</v>
      </c>
      <c r="B583" s="173" t="s">
        <v>360</v>
      </c>
      <c r="C583" s="173" t="s">
        <v>93</v>
      </c>
      <c r="D583" s="175">
        <v>45022</v>
      </c>
      <c r="E583" s="173">
        <v>1</v>
      </c>
      <c r="F583" s="173" t="s">
        <v>1466</v>
      </c>
      <c r="G583" s="173" t="s">
        <v>89</v>
      </c>
      <c r="H583" s="173" t="s">
        <v>1096</v>
      </c>
      <c r="I583" s="174">
        <v>84</v>
      </c>
      <c r="J583" s="174">
        <v>0</v>
      </c>
      <c r="K583" s="174">
        <v>84</v>
      </c>
    </row>
    <row r="584" spans="1:11">
      <c r="A584" s="173">
        <v>40100000</v>
      </c>
      <c r="B584" s="173" t="s">
        <v>360</v>
      </c>
      <c r="C584" s="173" t="s">
        <v>93</v>
      </c>
      <c r="D584" s="175">
        <v>45022</v>
      </c>
      <c r="E584" s="173">
        <v>1</v>
      </c>
      <c r="F584" s="173" t="s">
        <v>1466</v>
      </c>
      <c r="G584" s="173" t="s">
        <v>89</v>
      </c>
      <c r="H584" s="173" t="s">
        <v>1096</v>
      </c>
      <c r="I584" s="174">
        <v>84</v>
      </c>
      <c r="J584" s="174">
        <v>0</v>
      </c>
      <c r="K584" s="174">
        <v>84</v>
      </c>
    </row>
    <row r="585" spans="1:11">
      <c r="A585" s="173">
        <v>40100000</v>
      </c>
      <c r="B585" s="173" t="s">
        <v>1091</v>
      </c>
      <c r="C585" s="173" t="s">
        <v>93</v>
      </c>
      <c r="D585" s="175">
        <v>45027</v>
      </c>
      <c r="E585" s="173">
        <v>1</v>
      </c>
      <c r="F585" s="173" t="s">
        <v>1476</v>
      </c>
      <c r="G585" s="173" t="s">
        <v>89</v>
      </c>
      <c r="H585" s="173" t="s">
        <v>1159</v>
      </c>
      <c r="I585" s="174">
        <v>360</v>
      </c>
      <c r="J585" s="174">
        <v>0</v>
      </c>
      <c r="K585" s="174">
        <v>360</v>
      </c>
    </row>
    <row r="586" spans="1:11">
      <c r="A586" s="173">
        <v>40100000</v>
      </c>
      <c r="B586" s="173" t="s">
        <v>360</v>
      </c>
      <c r="C586" s="173" t="s">
        <v>93</v>
      </c>
      <c r="D586" s="175">
        <v>45027</v>
      </c>
      <c r="E586" s="173">
        <v>1</v>
      </c>
      <c r="F586" s="173" t="s">
        <v>1466</v>
      </c>
      <c r="G586" s="173" t="s">
        <v>89</v>
      </c>
      <c r="H586" s="173" t="s">
        <v>1096</v>
      </c>
      <c r="I586" s="174">
        <v>84</v>
      </c>
      <c r="J586" s="174">
        <v>0</v>
      </c>
      <c r="K586" s="174">
        <v>84</v>
      </c>
    </row>
    <row r="587" spans="1:11">
      <c r="A587" s="173">
        <v>40100000</v>
      </c>
      <c r="B587" s="173" t="s">
        <v>369</v>
      </c>
      <c r="C587" s="173" t="s">
        <v>93</v>
      </c>
      <c r="D587" s="175">
        <v>45027</v>
      </c>
      <c r="E587" s="173">
        <v>1</v>
      </c>
      <c r="F587" s="173" t="s">
        <v>1388</v>
      </c>
      <c r="G587" s="173" t="s">
        <v>89</v>
      </c>
      <c r="H587" s="173" t="s">
        <v>1788</v>
      </c>
      <c r="I587" s="174">
        <v>141.69999999999999</v>
      </c>
      <c r="J587" s="174">
        <v>0</v>
      </c>
      <c r="K587" s="174">
        <v>141.69999999999999</v>
      </c>
    </row>
    <row r="588" spans="1:11">
      <c r="A588" s="173">
        <v>40100000</v>
      </c>
      <c r="B588" s="173" t="s">
        <v>360</v>
      </c>
      <c r="C588" s="173" t="s">
        <v>93</v>
      </c>
      <c r="D588" s="175">
        <v>45027</v>
      </c>
      <c r="E588" s="173">
        <v>1</v>
      </c>
      <c r="F588" s="173" t="s">
        <v>1466</v>
      </c>
      <c r="G588" s="173" t="s">
        <v>89</v>
      </c>
      <c r="H588" s="173" t="s">
        <v>1096</v>
      </c>
      <c r="I588" s="174">
        <v>336</v>
      </c>
      <c r="J588" s="174">
        <v>0</v>
      </c>
      <c r="K588" s="174">
        <v>336</v>
      </c>
    </row>
    <row r="589" spans="1:11">
      <c r="A589" s="173">
        <v>40100000</v>
      </c>
      <c r="B589" s="173" t="s">
        <v>359</v>
      </c>
      <c r="C589" s="173" t="s">
        <v>93</v>
      </c>
      <c r="D589" s="175">
        <v>45027</v>
      </c>
      <c r="E589" s="173">
        <v>1</v>
      </c>
      <c r="F589" s="173" t="s">
        <v>1824</v>
      </c>
      <c r="G589" s="173" t="s">
        <v>89</v>
      </c>
      <c r="H589" s="173" t="s">
        <v>89</v>
      </c>
      <c r="I589" s="174">
        <v>0</v>
      </c>
      <c r="J589" s="174">
        <v>100000</v>
      </c>
      <c r="K589" s="174">
        <v>-100000</v>
      </c>
    </row>
    <row r="590" spans="1:11">
      <c r="A590" s="173">
        <v>40100000</v>
      </c>
      <c r="B590" s="173" t="s">
        <v>367</v>
      </c>
      <c r="C590" s="173" t="s">
        <v>93</v>
      </c>
      <c r="D590" s="175">
        <v>45028</v>
      </c>
      <c r="E590" s="173">
        <v>1</v>
      </c>
      <c r="F590" s="173" t="s">
        <v>116</v>
      </c>
      <c r="G590" s="173" t="s">
        <v>89</v>
      </c>
      <c r="H590" s="173" t="s">
        <v>1261</v>
      </c>
      <c r="I590" s="174">
        <v>4160.9799999999996</v>
      </c>
      <c r="J590" s="174">
        <v>0</v>
      </c>
      <c r="K590" s="174">
        <v>4160.9799999999996</v>
      </c>
    </row>
    <row r="591" spans="1:11">
      <c r="A591" s="173">
        <v>40100000</v>
      </c>
      <c r="B591" s="173" t="s">
        <v>369</v>
      </c>
      <c r="C591" s="173" t="s">
        <v>93</v>
      </c>
      <c r="D591" s="175">
        <v>45030</v>
      </c>
      <c r="E591" s="173">
        <v>1</v>
      </c>
      <c r="F591" s="173" t="s">
        <v>1825</v>
      </c>
      <c r="G591" s="173" t="s">
        <v>89</v>
      </c>
      <c r="H591" s="173" t="s">
        <v>1794</v>
      </c>
      <c r="I591" s="174">
        <v>497.53</v>
      </c>
      <c r="J591" s="174">
        <v>0</v>
      </c>
      <c r="K591" s="174">
        <v>497.53</v>
      </c>
    </row>
    <row r="592" spans="1:11">
      <c r="A592" s="173">
        <v>40100000</v>
      </c>
      <c r="B592" s="173" t="s">
        <v>388</v>
      </c>
      <c r="C592" s="173" t="s">
        <v>93</v>
      </c>
      <c r="D592" s="175">
        <v>45030</v>
      </c>
      <c r="E592" s="173">
        <v>1</v>
      </c>
      <c r="F592" s="173" t="s">
        <v>1469</v>
      </c>
      <c r="G592" s="173" t="s">
        <v>89</v>
      </c>
      <c r="H592" s="173" t="s">
        <v>1771</v>
      </c>
      <c r="I592" s="174">
        <v>1437.6</v>
      </c>
      <c r="J592" s="174">
        <v>0</v>
      </c>
      <c r="K592" s="174">
        <v>1437.6</v>
      </c>
    </row>
    <row r="593" spans="1:11">
      <c r="A593" s="173">
        <v>40100000</v>
      </c>
      <c r="B593" s="173" t="s">
        <v>350</v>
      </c>
      <c r="C593" s="173" t="s">
        <v>93</v>
      </c>
      <c r="D593" s="175">
        <v>45034</v>
      </c>
      <c r="E593" s="173">
        <v>1</v>
      </c>
      <c r="F593" s="173" t="s">
        <v>1699</v>
      </c>
      <c r="G593" s="173" t="s">
        <v>89</v>
      </c>
      <c r="H593" s="173" t="s">
        <v>1630</v>
      </c>
      <c r="I593" s="174">
        <v>57.6</v>
      </c>
      <c r="J593" s="174">
        <v>0</v>
      </c>
      <c r="K593" s="174">
        <v>57.6</v>
      </c>
    </row>
    <row r="594" spans="1:11">
      <c r="A594" s="173">
        <v>40100000</v>
      </c>
      <c r="B594" s="173" t="s">
        <v>1779</v>
      </c>
      <c r="C594" s="173" t="s">
        <v>93</v>
      </c>
      <c r="D594" s="175">
        <v>45034</v>
      </c>
      <c r="E594" s="173">
        <v>1</v>
      </c>
      <c r="F594" s="173" t="s">
        <v>1831</v>
      </c>
      <c r="G594" s="173" t="s">
        <v>89</v>
      </c>
      <c r="H594" s="173" t="s">
        <v>312</v>
      </c>
      <c r="I594" s="174">
        <v>1100</v>
      </c>
      <c r="J594" s="174">
        <v>0</v>
      </c>
      <c r="K594" s="174">
        <v>1100</v>
      </c>
    </row>
    <row r="595" spans="1:11">
      <c r="A595" s="173">
        <v>40100000</v>
      </c>
      <c r="B595" s="173" t="s">
        <v>1722</v>
      </c>
      <c r="C595" s="173" t="s">
        <v>93</v>
      </c>
      <c r="D595" s="175">
        <v>45034</v>
      </c>
      <c r="E595" s="173">
        <v>1</v>
      </c>
      <c r="F595" s="173" t="s">
        <v>1826</v>
      </c>
      <c r="G595" s="173" t="s">
        <v>89</v>
      </c>
      <c r="H595" s="173" t="s">
        <v>362</v>
      </c>
      <c r="I595" s="174">
        <v>1050</v>
      </c>
      <c r="J595" s="174">
        <v>0</v>
      </c>
      <c r="K595" s="174">
        <v>1050</v>
      </c>
    </row>
    <row r="596" spans="1:11">
      <c r="A596" s="173">
        <v>40100000</v>
      </c>
      <c r="B596" s="173" t="s">
        <v>1130</v>
      </c>
      <c r="C596" s="173" t="s">
        <v>93</v>
      </c>
      <c r="D596" s="175">
        <v>45034</v>
      </c>
      <c r="E596" s="173">
        <v>1</v>
      </c>
      <c r="F596" s="173" t="s">
        <v>1437</v>
      </c>
      <c r="G596" s="173" t="s">
        <v>89</v>
      </c>
      <c r="H596" s="173" t="s">
        <v>371</v>
      </c>
      <c r="I596" s="174">
        <v>119732.48</v>
      </c>
      <c r="J596" s="174">
        <v>0</v>
      </c>
      <c r="K596" s="174">
        <v>119732.48</v>
      </c>
    </row>
    <row r="597" spans="1:11">
      <c r="A597" s="173">
        <v>40100000</v>
      </c>
      <c r="B597" s="173" t="s">
        <v>1749</v>
      </c>
      <c r="C597" s="173" t="s">
        <v>93</v>
      </c>
      <c r="D597" s="175">
        <v>45034</v>
      </c>
      <c r="E597" s="173">
        <v>1</v>
      </c>
      <c r="F597" s="173" t="s">
        <v>1830</v>
      </c>
      <c r="G597" s="173" t="s">
        <v>89</v>
      </c>
      <c r="H597" s="173" t="s">
        <v>312</v>
      </c>
      <c r="I597" s="174">
        <v>2232</v>
      </c>
      <c r="J597" s="174">
        <v>0</v>
      </c>
      <c r="K597" s="174">
        <v>2232</v>
      </c>
    </row>
    <row r="598" spans="1:11">
      <c r="A598" s="173">
        <v>40100000</v>
      </c>
      <c r="B598" s="173" t="s">
        <v>1731</v>
      </c>
      <c r="C598" s="173" t="s">
        <v>93</v>
      </c>
      <c r="D598" s="175">
        <v>45034</v>
      </c>
      <c r="E598" s="173">
        <v>1</v>
      </c>
      <c r="F598" s="173" t="s">
        <v>1827</v>
      </c>
      <c r="G598" s="173" t="s">
        <v>89</v>
      </c>
      <c r="H598" s="173" t="s">
        <v>312</v>
      </c>
      <c r="I598" s="174">
        <v>27150</v>
      </c>
      <c r="J598" s="174">
        <v>0</v>
      </c>
      <c r="K598" s="174">
        <v>27150</v>
      </c>
    </row>
    <row r="599" spans="1:11">
      <c r="A599" s="173">
        <v>40100000</v>
      </c>
      <c r="B599" s="173" t="s">
        <v>379</v>
      </c>
      <c r="C599" s="173" t="s">
        <v>93</v>
      </c>
      <c r="D599" s="175">
        <v>45034</v>
      </c>
      <c r="E599" s="173">
        <v>1</v>
      </c>
      <c r="F599" s="173" t="s">
        <v>1382</v>
      </c>
      <c r="G599" s="173" t="s">
        <v>89</v>
      </c>
      <c r="H599" s="173" t="s">
        <v>1087</v>
      </c>
      <c r="I599" s="174">
        <v>16925.79</v>
      </c>
      <c r="J599" s="174">
        <v>0</v>
      </c>
      <c r="K599" s="174">
        <v>16925.79</v>
      </c>
    </row>
    <row r="600" spans="1:11">
      <c r="A600" s="173">
        <v>40100000</v>
      </c>
      <c r="B600" s="173" t="s">
        <v>1636</v>
      </c>
      <c r="C600" s="173" t="s">
        <v>93</v>
      </c>
      <c r="D600" s="175">
        <v>45034</v>
      </c>
      <c r="E600" s="173">
        <v>1</v>
      </c>
      <c r="F600" s="173" t="s">
        <v>1828</v>
      </c>
      <c r="G600" s="173" t="s">
        <v>89</v>
      </c>
      <c r="H600" s="173" t="s">
        <v>362</v>
      </c>
      <c r="I600" s="174">
        <v>33</v>
      </c>
      <c r="J600" s="174">
        <v>0</v>
      </c>
      <c r="K600" s="174">
        <v>33</v>
      </c>
    </row>
    <row r="601" spans="1:11">
      <c r="A601" s="173">
        <v>40100000</v>
      </c>
      <c r="B601" s="173" t="s">
        <v>1693</v>
      </c>
      <c r="C601" s="173" t="s">
        <v>93</v>
      </c>
      <c r="D601" s="175">
        <v>45034</v>
      </c>
      <c r="E601" s="173">
        <v>1</v>
      </c>
      <c r="F601" s="173" t="s">
        <v>981</v>
      </c>
      <c r="G601" s="173" t="s">
        <v>89</v>
      </c>
      <c r="H601" s="173" t="s">
        <v>362</v>
      </c>
      <c r="I601" s="174">
        <v>7</v>
      </c>
      <c r="J601" s="174">
        <v>0</v>
      </c>
      <c r="K601" s="174">
        <v>7</v>
      </c>
    </row>
    <row r="602" spans="1:11">
      <c r="A602" s="173">
        <v>40100000</v>
      </c>
      <c r="B602" s="173" t="s">
        <v>1669</v>
      </c>
      <c r="C602" s="173" t="s">
        <v>93</v>
      </c>
      <c r="D602" s="175">
        <v>45034</v>
      </c>
      <c r="E602" s="173">
        <v>1</v>
      </c>
      <c r="F602" s="173" t="s">
        <v>1829</v>
      </c>
      <c r="G602" s="173" t="s">
        <v>89</v>
      </c>
      <c r="H602" s="173" t="s">
        <v>1083</v>
      </c>
      <c r="I602" s="174">
        <v>1044</v>
      </c>
      <c r="J602" s="174">
        <v>0</v>
      </c>
      <c r="K602" s="174">
        <v>1044</v>
      </c>
    </row>
    <row r="603" spans="1:11">
      <c r="A603" s="173">
        <v>40100000</v>
      </c>
      <c r="B603" s="173" t="s">
        <v>380</v>
      </c>
      <c r="C603" s="173" t="s">
        <v>93</v>
      </c>
      <c r="D603" s="175">
        <v>45034</v>
      </c>
      <c r="E603" s="173">
        <v>1</v>
      </c>
      <c r="F603" s="173" t="s">
        <v>394</v>
      </c>
      <c r="G603" s="173" t="s">
        <v>89</v>
      </c>
      <c r="H603" s="173" t="s">
        <v>1092</v>
      </c>
      <c r="I603" s="174">
        <v>289.13</v>
      </c>
      <c r="J603" s="174">
        <v>0</v>
      </c>
      <c r="K603" s="174">
        <v>289.13</v>
      </c>
    </row>
    <row r="604" spans="1:11">
      <c r="A604" s="173">
        <v>40100000</v>
      </c>
      <c r="B604" s="173" t="s">
        <v>361</v>
      </c>
      <c r="C604" s="173" t="s">
        <v>93</v>
      </c>
      <c r="D604" s="175">
        <v>45034</v>
      </c>
      <c r="E604" s="173">
        <v>1</v>
      </c>
      <c r="F604" s="173" t="s">
        <v>1383</v>
      </c>
      <c r="G604" s="173" t="s">
        <v>89</v>
      </c>
      <c r="H604" s="173" t="s">
        <v>1113</v>
      </c>
      <c r="I604" s="174">
        <v>3200</v>
      </c>
      <c r="J604" s="174">
        <v>0</v>
      </c>
      <c r="K604" s="174">
        <v>3200</v>
      </c>
    </row>
    <row r="605" spans="1:11">
      <c r="A605" s="173">
        <v>40100000</v>
      </c>
      <c r="B605" s="173" t="s">
        <v>376</v>
      </c>
      <c r="C605" s="173" t="s">
        <v>93</v>
      </c>
      <c r="D605" s="175">
        <v>45034</v>
      </c>
      <c r="E605" s="173">
        <v>1</v>
      </c>
      <c r="F605" s="173" t="s">
        <v>144</v>
      </c>
      <c r="G605" s="173" t="s">
        <v>89</v>
      </c>
      <c r="H605" s="173" t="s">
        <v>1092</v>
      </c>
      <c r="I605" s="174">
        <v>1415.39</v>
      </c>
      <c r="J605" s="174">
        <v>0</v>
      </c>
      <c r="K605" s="174">
        <v>1415.39</v>
      </c>
    </row>
    <row r="606" spans="1:11">
      <c r="A606" s="173">
        <v>40100000</v>
      </c>
      <c r="B606" s="173" t="s">
        <v>375</v>
      </c>
      <c r="C606" s="173" t="s">
        <v>93</v>
      </c>
      <c r="D606" s="175">
        <v>45035</v>
      </c>
      <c r="E606" s="173">
        <v>1</v>
      </c>
      <c r="F606" s="173" t="s">
        <v>1377</v>
      </c>
      <c r="G606" s="173" t="s">
        <v>89</v>
      </c>
      <c r="H606" s="173" t="s">
        <v>1096</v>
      </c>
      <c r="I606" s="174">
        <v>4995.43</v>
      </c>
      <c r="J606" s="174">
        <v>0</v>
      </c>
      <c r="K606" s="174">
        <v>4995.43</v>
      </c>
    </row>
    <row r="607" spans="1:11">
      <c r="A607" s="173">
        <v>40100000</v>
      </c>
      <c r="B607" s="173" t="s">
        <v>352</v>
      </c>
      <c r="C607" s="173" t="s">
        <v>93</v>
      </c>
      <c r="D607" s="175">
        <v>45036</v>
      </c>
      <c r="E607" s="173">
        <v>1</v>
      </c>
      <c r="F607" s="173" t="s">
        <v>1391</v>
      </c>
      <c r="G607" s="173" t="s">
        <v>89</v>
      </c>
      <c r="H607" s="173" t="s">
        <v>1110</v>
      </c>
      <c r="I607" s="174">
        <v>129.41999999999999</v>
      </c>
      <c r="J607" s="174">
        <v>0</v>
      </c>
      <c r="K607" s="174">
        <v>129.41999999999999</v>
      </c>
    </row>
    <row r="608" spans="1:11">
      <c r="A608" s="173">
        <v>40100000</v>
      </c>
      <c r="B608" s="173" t="s">
        <v>1759</v>
      </c>
      <c r="C608" s="173" t="s">
        <v>93</v>
      </c>
      <c r="D608" s="175">
        <v>45036</v>
      </c>
      <c r="E608" s="173">
        <v>1</v>
      </c>
      <c r="F608" s="173" t="s">
        <v>1832</v>
      </c>
      <c r="G608" s="173" t="s">
        <v>89</v>
      </c>
      <c r="H608" s="173" t="s">
        <v>362</v>
      </c>
      <c r="I608" s="174">
        <v>3000</v>
      </c>
      <c r="J608" s="174">
        <v>0</v>
      </c>
      <c r="K608" s="174">
        <v>3000</v>
      </c>
    </row>
    <row r="609" spans="1:11">
      <c r="A609" s="173">
        <v>40100000</v>
      </c>
      <c r="B609" s="173" t="s">
        <v>1140</v>
      </c>
      <c r="C609" s="173" t="s">
        <v>93</v>
      </c>
      <c r="D609" s="175">
        <v>45037</v>
      </c>
      <c r="E609" s="173">
        <v>1</v>
      </c>
      <c r="F609" s="173" t="s">
        <v>970</v>
      </c>
      <c r="G609" s="173" t="s">
        <v>89</v>
      </c>
      <c r="H609" s="173" t="s">
        <v>1219</v>
      </c>
      <c r="I609" s="174">
        <v>19.88</v>
      </c>
      <c r="J609" s="174">
        <v>0</v>
      </c>
      <c r="K609" s="174">
        <v>19.88</v>
      </c>
    </row>
    <row r="610" spans="1:11">
      <c r="A610" s="173">
        <v>40100000</v>
      </c>
      <c r="B610" s="173" t="s">
        <v>369</v>
      </c>
      <c r="C610" s="173" t="s">
        <v>93</v>
      </c>
      <c r="D610" s="175">
        <v>45037</v>
      </c>
      <c r="E610" s="173">
        <v>1</v>
      </c>
      <c r="F610" s="173" t="s">
        <v>1388</v>
      </c>
      <c r="G610" s="173" t="s">
        <v>89</v>
      </c>
      <c r="H610" s="173" t="s">
        <v>1719</v>
      </c>
      <c r="I610" s="174">
        <v>244.65</v>
      </c>
      <c r="J610" s="174">
        <v>0</v>
      </c>
      <c r="K610" s="174">
        <v>244.65</v>
      </c>
    </row>
    <row r="611" spans="1:11">
      <c r="A611" s="173">
        <v>40100000</v>
      </c>
      <c r="B611" s="173" t="s">
        <v>1140</v>
      </c>
      <c r="C611" s="173" t="s">
        <v>93</v>
      </c>
      <c r="D611" s="175">
        <v>45037</v>
      </c>
      <c r="E611" s="173">
        <v>1</v>
      </c>
      <c r="F611" s="173" t="s">
        <v>1357</v>
      </c>
      <c r="G611" s="173" t="s">
        <v>89</v>
      </c>
      <c r="H611" s="173" t="s">
        <v>1219</v>
      </c>
      <c r="I611" s="174">
        <v>37.880000000000003</v>
      </c>
      <c r="J611" s="174">
        <v>0</v>
      </c>
      <c r="K611" s="174">
        <v>37.880000000000003</v>
      </c>
    </row>
    <row r="612" spans="1:11">
      <c r="A612" s="173">
        <v>40100000</v>
      </c>
      <c r="B612" s="173" t="s">
        <v>365</v>
      </c>
      <c r="C612" s="173" t="s">
        <v>93</v>
      </c>
      <c r="D612" s="175">
        <v>45040</v>
      </c>
      <c r="E612" s="173">
        <v>1</v>
      </c>
      <c r="F612" s="173" t="s">
        <v>1822</v>
      </c>
      <c r="G612" s="173" t="s">
        <v>89</v>
      </c>
      <c r="H612" s="173" t="s">
        <v>1092</v>
      </c>
      <c r="I612" s="174">
        <v>2244.29</v>
      </c>
      <c r="J612" s="174">
        <v>0</v>
      </c>
      <c r="K612" s="174">
        <v>2244.29</v>
      </c>
    </row>
    <row r="613" spans="1:11">
      <c r="A613" s="173">
        <v>40100000</v>
      </c>
      <c r="B613" s="173" t="s">
        <v>1140</v>
      </c>
      <c r="C613" s="173" t="s">
        <v>93</v>
      </c>
      <c r="D613" s="175">
        <v>45040</v>
      </c>
      <c r="E613" s="173">
        <v>1</v>
      </c>
      <c r="F613" s="173" t="s">
        <v>1357</v>
      </c>
      <c r="G613" s="173" t="s">
        <v>89</v>
      </c>
      <c r="H613" s="173" t="s">
        <v>1219</v>
      </c>
      <c r="I613" s="174">
        <v>36.630000000000003</v>
      </c>
      <c r="J613" s="174">
        <v>0</v>
      </c>
      <c r="K613" s="174">
        <v>36.630000000000003</v>
      </c>
    </row>
    <row r="614" spans="1:11">
      <c r="A614" s="173">
        <v>40100000</v>
      </c>
      <c r="B614" s="173" t="s">
        <v>1140</v>
      </c>
      <c r="C614" s="173" t="s">
        <v>93</v>
      </c>
      <c r="D614" s="175">
        <v>45040</v>
      </c>
      <c r="E614" s="173">
        <v>1</v>
      </c>
      <c r="F614" s="173" t="s">
        <v>970</v>
      </c>
      <c r="G614" s="173" t="s">
        <v>89</v>
      </c>
      <c r="H614" s="173" t="s">
        <v>1219</v>
      </c>
      <c r="I614" s="174">
        <v>27.68</v>
      </c>
      <c r="J614" s="174">
        <v>0</v>
      </c>
      <c r="K614" s="174">
        <v>27.68</v>
      </c>
    </row>
    <row r="615" spans="1:11">
      <c r="A615" s="173">
        <v>40100000</v>
      </c>
      <c r="B615" s="173" t="s">
        <v>350</v>
      </c>
      <c r="C615" s="173" t="s">
        <v>93</v>
      </c>
      <c r="D615" s="175">
        <v>45043</v>
      </c>
      <c r="E615" s="173">
        <v>1</v>
      </c>
      <c r="F615" s="173" t="s">
        <v>1440</v>
      </c>
      <c r="G615" s="173" t="s">
        <v>89</v>
      </c>
      <c r="H615" s="173" t="s">
        <v>1103</v>
      </c>
      <c r="I615" s="174">
        <v>3139.85</v>
      </c>
      <c r="J615" s="174">
        <v>0</v>
      </c>
      <c r="K615" s="174">
        <v>3139.85</v>
      </c>
    </row>
    <row r="616" spans="1:11">
      <c r="A616" s="173">
        <v>40100000</v>
      </c>
      <c r="B616" s="173" t="s">
        <v>367</v>
      </c>
      <c r="C616" s="173" t="s">
        <v>93</v>
      </c>
      <c r="D616" s="175">
        <v>45043</v>
      </c>
      <c r="E616" s="173">
        <v>1</v>
      </c>
      <c r="F616" s="173" t="s">
        <v>1833</v>
      </c>
      <c r="G616" s="173" t="s">
        <v>89</v>
      </c>
      <c r="H616" s="173" t="s">
        <v>1261</v>
      </c>
      <c r="I616" s="174">
        <v>329.27</v>
      </c>
      <c r="J616" s="174">
        <v>0</v>
      </c>
      <c r="K616" s="174">
        <v>329.27</v>
      </c>
    </row>
    <row r="617" spans="1:11">
      <c r="A617" s="173">
        <v>40100000</v>
      </c>
      <c r="B617" s="173" t="s">
        <v>365</v>
      </c>
      <c r="C617" s="173" t="s">
        <v>93</v>
      </c>
      <c r="D617" s="175">
        <v>45044</v>
      </c>
      <c r="E617" s="173">
        <v>1</v>
      </c>
      <c r="F617" s="173" t="s">
        <v>1822</v>
      </c>
      <c r="G617" s="173" t="s">
        <v>89</v>
      </c>
      <c r="H617" s="173" t="s">
        <v>1351</v>
      </c>
      <c r="I617" s="174">
        <v>85.18</v>
      </c>
      <c r="J617" s="174">
        <v>0</v>
      </c>
      <c r="K617" s="174">
        <v>85.18</v>
      </c>
    </row>
    <row r="618" spans="1:11">
      <c r="A618" s="173">
        <v>40100000</v>
      </c>
      <c r="B618" s="173" t="s">
        <v>369</v>
      </c>
      <c r="C618" s="173" t="s">
        <v>93</v>
      </c>
      <c r="D618" s="175">
        <v>45044</v>
      </c>
      <c r="E618" s="173">
        <v>1</v>
      </c>
      <c r="F618" s="173" t="s">
        <v>1691</v>
      </c>
      <c r="G618" s="173" t="s">
        <v>89</v>
      </c>
      <c r="H618" s="173" t="s">
        <v>1719</v>
      </c>
      <c r="I618" s="174">
        <v>299.62</v>
      </c>
      <c r="J618" s="174">
        <v>0</v>
      </c>
      <c r="K618" s="174">
        <v>299.62</v>
      </c>
    </row>
    <row r="619" spans="1:11">
      <c r="A619" s="173">
        <v>40100000</v>
      </c>
      <c r="B619" s="173" t="s">
        <v>353</v>
      </c>
      <c r="C619" s="173" t="s">
        <v>93</v>
      </c>
      <c r="D619" s="175">
        <v>45044</v>
      </c>
      <c r="E619" s="173">
        <v>1</v>
      </c>
      <c r="F619" s="173" t="s">
        <v>1434</v>
      </c>
      <c r="G619" s="173" t="s">
        <v>89</v>
      </c>
      <c r="H619" s="173" t="s">
        <v>1371</v>
      </c>
      <c r="I619" s="174">
        <v>419.8</v>
      </c>
      <c r="J619" s="174">
        <v>0</v>
      </c>
      <c r="K619" s="174">
        <v>419.8</v>
      </c>
    </row>
    <row r="620" spans="1:11">
      <c r="A620" s="173">
        <v>40100000</v>
      </c>
      <c r="B620" s="173" t="s">
        <v>1681</v>
      </c>
      <c r="C620" s="173" t="s">
        <v>93</v>
      </c>
      <c r="D620" s="175">
        <v>45048</v>
      </c>
      <c r="E620" s="173">
        <v>2</v>
      </c>
      <c r="F620" s="173" t="s">
        <v>1897</v>
      </c>
      <c r="G620" s="173" t="s">
        <v>89</v>
      </c>
      <c r="H620" s="173" t="s">
        <v>362</v>
      </c>
      <c r="I620" s="174">
        <v>5280</v>
      </c>
      <c r="J620" s="174">
        <v>0</v>
      </c>
      <c r="K620" s="174">
        <v>5280</v>
      </c>
    </row>
    <row r="621" spans="1:11">
      <c r="A621" s="173">
        <v>40100000</v>
      </c>
      <c r="B621" s="173" t="s">
        <v>350</v>
      </c>
      <c r="C621" s="173" t="s">
        <v>93</v>
      </c>
      <c r="D621" s="175">
        <v>45048</v>
      </c>
      <c r="E621" s="173">
        <v>2</v>
      </c>
      <c r="F621" s="173" t="s">
        <v>1699</v>
      </c>
      <c r="G621" s="173" t="s">
        <v>89</v>
      </c>
      <c r="H621" s="173" t="s">
        <v>89</v>
      </c>
      <c r="I621" s="174">
        <v>28.99</v>
      </c>
      <c r="J621" s="174">
        <v>0</v>
      </c>
      <c r="K621" s="174">
        <v>28.99</v>
      </c>
    </row>
    <row r="622" spans="1:11">
      <c r="A622" s="173">
        <v>40100000</v>
      </c>
      <c r="B622" s="173" t="s">
        <v>385</v>
      </c>
      <c r="C622" s="173" t="s">
        <v>93</v>
      </c>
      <c r="D622" s="175">
        <v>45048</v>
      </c>
      <c r="E622" s="173">
        <v>2</v>
      </c>
      <c r="F622" s="173" t="s">
        <v>1690</v>
      </c>
      <c r="G622" s="173" t="s">
        <v>89</v>
      </c>
      <c r="H622" s="173" t="s">
        <v>89</v>
      </c>
      <c r="I622" s="174">
        <v>28.73</v>
      </c>
      <c r="J622" s="174">
        <v>0</v>
      </c>
      <c r="K622" s="174">
        <v>28.73</v>
      </c>
    </row>
    <row r="623" spans="1:11">
      <c r="A623" s="173">
        <v>40100000</v>
      </c>
      <c r="B623" s="173" t="s">
        <v>388</v>
      </c>
      <c r="C623" s="173" t="s">
        <v>93</v>
      </c>
      <c r="D623" s="175">
        <v>45051</v>
      </c>
      <c r="E623" s="173">
        <v>1</v>
      </c>
      <c r="F623" s="173" t="s">
        <v>1469</v>
      </c>
      <c r="G623" s="173" t="s">
        <v>89</v>
      </c>
      <c r="H623" s="173" t="s">
        <v>1846</v>
      </c>
      <c r="I623" s="174">
        <v>9528.76</v>
      </c>
      <c r="J623" s="174">
        <v>0</v>
      </c>
      <c r="K623" s="174">
        <v>9528.76</v>
      </c>
    </row>
    <row r="624" spans="1:11">
      <c r="A624" s="173">
        <v>40100000</v>
      </c>
      <c r="B624" s="173" t="s">
        <v>1738</v>
      </c>
      <c r="C624" s="173" t="s">
        <v>93</v>
      </c>
      <c r="D624" s="175">
        <v>45051</v>
      </c>
      <c r="E624" s="173">
        <v>1</v>
      </c>
      <c r="F624" s="173" t="s">
        <v>1902</v>
      </c>
      <c r="G624" s="173" t="s">
        <v>89</v>
      </c>
      <c r="H624" s="173" t="s">
        <v>312</v>
      </c>
      <c r="I624" s="174">
        <v>2325.6</v>
      </c>
      <c r="J624" s="174">
        <v>0</v>
      </c>
      <c r="K624" s="174">
        <v>2325.6</v>
      </c>
    </row>
    <row r="625" spans="1:11">
      <c r="A625" s="173">
        <v>40100000</v>
      </c>
      <c r="B625" s="173" t="s">
        <v>380</v>
      </c>
      <c r="C625" s="173" t="s">
        <v>93</v>
      </c>
      <c r="D625" s="175">
        <v>45051</v>
      </c>
      <c r="E625" s="173">
        <v>1</v>
      </c>
      <c r="F625" s="173" t="s">
        <v>1898</v>
      </c>
      <c r="G625" s="173" t="s">
        <v>89</v>
      </c>
      <c r="H625" s="173" t="s">
        <v>1113</v>
      </c>
      <c r="I625" s="174">
        <v>640.01</v>
      </c>
      <c r="J625" s="174">
        <v>0</v>
      </c>
      <c r="K625" s="174">
        <v>640.01</v>
      </c>
    </row>
    <row r="626" spans="1:11">
      <c r="A626" s="173">
        <v>40100000</v>
      </c>
      <c r="B626" s="173" t="s">
        <v>388</v>
      </c>
      <c r="C626" s="173" t="s">
        <v>93</v>
      </c>
      <c r="D626" s="175">
        <v>45051</v>
      </c>
      <c r="E626" s="173">
        <v>1</v>
      </c>
      <c r="F626" s="173" t="s">
        <v>1469</v>
      </c>
      <c r="G626" s="173" t="s">
        <v>89</v>
      </c>
      <c r="H626" s="173" t="s">
        <v>1863</v>
      </c>
      <c r="I626" s="174">
        <v>1867.86</v>
      </c>
      <c r="J626" s="174">
        <v>0</v>
      </c>
      <c r="K626" s="174">
        <v>1867.86</v>
      </c>
    </row>
    <row r="627" spans="1:11">
      <c r="A627" s="173">
        <v>40100000</v>
      </c>
      <c r="B627" s="173" t="s">
        <v>391</v>
      </c>
      <c r="C627" s="173" t="s">
        <v>93</v>
      </c>
      <c r="D627" s="175">
        <v>45051</v>
      </c>
      <c r="E627" s="173">
        <v>1</v>
      </c>
      <c r="F627" s="173" t="s">
        <v>1901</v>
      </c>
      <c r="G627" s="173" t="s">
        <v>89</v>
      </c>
      <c r="H627" s="173" t="s">
        <v>1141</v>
      </c>
      <c r="I627" s="174">
        <v>6918</v>
      </c>
      <c r="J627" s="174">
        <v>0</v>
      </c>
      <c r="K627" s="174">
        <v>6918</v>
      </c>
    </row>
    <row r="628" spans="1:11">
      <c r="A628" s="173">
        <v>40100000</v>
      </c>
      <c r="B628" s="173" t="s">
        <v>1731</v>
      </c>
      <c r="C628" s="173" t="s">
        <v>93</v>
      </c>
      <c r="D628" s="175">
        <v>45051</v>
      </c>
      <c r="E628" s="173">
        <v>1</v>
      </c>
      <c r="F628" s="173" t="s">
        <v>1900</v>
      </c>
      <c r="G628" s="173" t="s">
        <v>89</v>
      </c>
      <c r="H628" s="173" t="s">
        <v>384</v>
      </c>
      <c r="I628" s="174">
        <v>46200</v>
      </c>
      <c r="J628" s="174">
        <v>0</v>
      </c>
      <c r="K628" s="174">
        <v>46200</v>
      </c>
    </row>
    <row r="629" spans="1:11">
      <c r="A629" s="173">
        <v>40100000</v>
      </c>
      <c r="B629" s="173" t="s">
        <v>377</v>
      </c>
      <c r="C629" s="173" t="s">
        <v>93</v>
      </c>
      <c r="D629" s="175">
        <v>45051</v>
      </c>
      <c r="E629" s="173">
        <v>1</v>
      </c>
      <c r="F629" s="173" t="s">
        <v>1899</v>
      </c>
      <c r="G629" s="173" t="s">
        <v>89</v>
      </c>
      <c r="H629" s="173" t="s">
        <v>1261</v>
      </c>
      <c r="I629" s="174">
        <v>952.64</v>
      </c>
      <c r="J629" s="174">
        <v>0</v>
      </c>
      <c r="K629" s="174">
        <v>952.64</v>
      </c>
    </row>
    <row r="630" spans="1:11">
      <c r="A630" s="173">
        <v>40100000</v>
      </c>
      <c r="B630" s="173" t="s">
        <v>1742</v>
      </c>
      <c r="C630" s="173" t="s">
        <v>93</v>
      </c>
      <c r="D630" s="175">
        <v>45051</v>
      </c>
      <c r="E630" s="173">
        <v>1</v>
      </c>
      <c r="F630" s="173" t="s">
        <v>1903</v>
      </c>
      <c r="G630" s="173" t="s">
        <v>89</v>
      </c>
      <c r="H630" s="173" t="s">
        <v>362</v>
      </c>
      <c r="I630" s="174">
        <v>2547</v>
      </c>
      <c r="J630" s="174">
        <v>0</v>
      </c>
      <c r="K630" s="174">
        <v>2547</v>
      </c>
    </row>
    <row r="631" spans="1:11">
      <c r="A631" s="173">
        <v>40100000</v>
      </c>
      <c r="B631" s="173" t="s">
        <v>1091</v>
      </c>
      <c r="C631" s="173" t="s">
        <v>93</v>
      </c>
      <c r="D631" s="175">
        <v>45055</v>
      </c>
      <c r="E631" s="173">
        <v>1</v>
      </c>
      <c r="F631" s="173" t="s">
        <v>1476</v>
      </c>
      <c r="G631" s="173" t="s">
        <v>89</v>
      </c>
      <c r="H631" s="173" t="s">
        <v>1219</v>
      </c>
      <c r="I631" s="174">
        <v>360</v>
      </c>
      <c r="J631" s="174">
        <v>0</v>
      </c>
      <c r="K631" s="174">
        <v>360</v>
      </c>
    </row>
    <row r="632" spans="1:11">
      <c r="A632" s="173">
        <v>40100000</v>
      </c>
      <c r="B632" s="173" t="s">
        <v>1742</v>
      </c>
      <c r="C632" s="173" t="s">
        <v>93</v>
      </c>
      <c r="D632" s="175">
        <v>45055</v>
      </c>
      <c r="E632" s="173">
        <v>1</v>
      </c>
      <c r="F632" s="173" t="s">
        <v>1904</v>
      </c>
      <c r="G632" s="173" t="s">
        <v>89</v>
      </c>
      <c r="H632" s="173" t="s">
        <v>384</v>
      </c>
      <c r="I632" s="174">
        <v>0</v>
      </c>
      <c r="J632" s="174">
        <v>2547</v>
      </c>
      <c r="K632" s="174">
        <v>-2547</v>
      </c>
    </row>
    <row r="633" spans="1:11">
      <c r="A633" s="173">
        <v>40100000</v>
      </c>
      <c r="B633" s="173" t="s">
        <v>360</v>
      </c>
      <c r="C633" s="173" t="s">
        <v>93</v>
      </c>
      <c r="D633" s="175">
        <v>45056</v>
      </c>
      <c r="E633" s="173">
        <v>1</v>
      </c>
      <c r="F633" s="173" t="s">
        <v>1466</v>
      </c>
      <c r="G633" s="173" t="s">
        <v>89</v>
      </c>
      <c r="H633" s="173" t="s">
        <v>1359</v>
      </c>
      <c r="I633" s="174">
        <v>84</v>
      </c>
      <c r="J633" s="174">
        <v>0</v>
      </c>
      <c r="K633" s="174">
        <v>84</v>
      </c>
    </row>
    <row r="634" spans="1:11">
      <c r="A634" s="173">
        <v>40100000</v>
      </c>
      <c r="B634" s="173" t="s">
        <v>360</v>
      </c>
      <c r="C634" s="173" t="s">
        <v>93</v>
      </c>
      <c r="D634" s="175">
        <v>45056</v>
      </c>
      <c r="E634" s="173">
        <v>1</v>
      </c>
      <c r="F634" s="173" t="s">
        <v>1466</v>
      </c>
      <c r="G634" s="173" t="s">
        <v>89</v>
      </c>
      <c r="H634" s="173" t="s">
        <v>1359</v>
      </c>
      <c r="I634" s="174">
        <v>84</v>
      </c>
      <c r="J634" s="174">
        <v>0</v>
      </c>
      <c r="K634" s="174">
        <v>84</v>
      </c>
    </row>
    <row r="635" spans="1:11">
      <c r="A635" s="173">
        <v>40100000</v>
      </c>
      <c r="B635" s="173" t="s">
        <v>360</v>
      </c>
      <c r="C635" s="173" t="s">
        <v>93</v>
      </c>
      <c r="D635" s="175">
        <v>45056</v>
      </c>
      <c r="E635" s="173">
        <v>1</v>
      </c>
      <c r="F635" s="173" t="s">
        <v>1466</v>
      </c>
      <c r="G635" s="173" t="s">
        <v>89</v>
      </c>
      <c r="H635" s="173" t="s">
        <v>1359</v>
      </c>
      <c r="I635" s="174">
        <v>84</v>
      </c>
      <c r="J635" s="174">
        <v>0</v>
      </c>
      <c r="K635" s="174">
        <v>84</v>
      </c>
    </row>
    <row r="636" spans="1:11">
      <c r="A636" s="173">
        <v>40100000</v>
      </c>
      <c r="B636" s="173" t="s">
        <v>360</v>
      </c>
      <c r="C636" s="173" t="s">
        <v>93</v>
      </c>
      <c r="D636" s="175">
        <v>45056</v>
      </c>
      <c r="E636" s="173">
        <v>1</v>
      </c>
      <c r="F636" s="173" t="s">
        <v>1466</v>
      </c>
      <c r="G636" s="173" t="s">
        <v>89</v>
      </c>
      <c r="H636" s="173" t="s">
        <v>1359</v>
      </c>
      <c r="I636" s="174">
        <v>84</v>
      </c>
      <c r="J636" s="174">
        <v>0</v>
      </c>
      <c r="K636" s="174">
        <v>84</v>
      </c>
    </row>
    <row r="637" spans="1:11">
      <c r="A637" s="173">
        <v>40100000</v>
      </c>
      <c r="B637" s="173" t="s">
        <v>360</v>
      </c>
      <c r="C637" s="173" t="s">
        <v>93</v>
      </c>
      <c r="D637" s="175">
        <v>45058</v>
      </c>
      <c r="E637" s="173">
        <v>1</v>
      </c>
      <c r="F637" s="173" t="s">
        <v>1466</v>
      </c>
      <c r="G637" s="173" t="s">
        <v>89</v>
      </c>
      <c r="H637" s="173" t="s">
        <v>1359</v>
      </c>
      <c r="I637" s="174">
        <v>336</v>
      </c>
      <c r="J637" s="174">
        <v>0</v>
      </c>
      <c r="K637" s="174">
        <v>336</v>
      </c>
    </row>
    <row r="638" spans="1:11">
      <c r="A638" s="173">
        <v>40100000</v>
      </c>
      <c r="B638" s="173" t="s">
        <v>369</v>
      </c>
      <c r="C638" s="173" t="s">
        <v>93</v>
      </c>
      <c r="D638" s="175">
        <v>45058</v>
      </c>
      <c r="E638" s="173">
        <v>1</v>
      </c>
      <c r="F638" s="173" t="s">
        <v>1691</v>
      </c>
      <c r="G638" s="173" t="s">
        <v>89</v>
      </c>
      <c r="H638" s="173" t="s">
        <v>1843</v>
      </c>
      <c r="I638" s="174">
        <v>356.84</v>
      </c>
      <c r="J638" s="174">
        <v>0</v>
      </c>
      <c r="K638" s="174">
        <v>356.84</v>
      </c>
    </row>
    <row r="639" spans="1:11">
      <c r="A639" s="173">
        <v>40100000</v>
      </c>
      <c r="B639" s="173" t="s">
        <v>360</v>
      </c>
      <c r="C639" s="173" t="s">
        <v>93</v>
      </c>
      <c r="D639" s="175">
        <v>45058</v>
      </c>
      <c r="E639" s="173">
        <v>1</v>
      </c>
      <c r="F639" s="173" t="s">
        <v>1466</v>
      </c>
      <c r="G639" s="173" t="s">
        <v>89</v>
      </c>
      <c r="H639" s="173" t="s">
        <v>1359</v>
      </c>
      <c r="I639" s="174">
        <v>84</v>
      </c>
      <c r="J639" s="174">
        <v>0</v>
      </c>
      <c r="K639" s="174">
        <v>84</v>
      </c>
    </row>
    <row r="640" spans="1:11">
      <c r="A640" s="173">
        <v>40100000</v>
      </c>
      <c r="B640" s="173" t="s">
        <v>388</v>
      </c>
      <c r="C640" s="173" t="s">
        <v>93</v>
      </c>
      <c r="D640" s="175">
        <v>45061</v>
      </c>
      <c r="E640" s="173">
        <v>1</v>
      </c>
      <c r="F640" s="173" t="s">
        <v>1905</v>
      </c>
      <c r="G640" s="173" t="s">
        <v>89</v>
      </c>
      <c r="H640" s="173" t="s">
        <v>1896</v>
      </c>
      <c r="I640" s="174">
        <v>1437.6</v>
      </c>
      <c r="J640" s="174">
        <v>0</v>
      </c>
      <c r="K640" s="174">
        <v>1437.6</v>
      </c>
    </row>
    <row r="641" spans="1:11">
      <c r="A641" s="173">
        <v>40100000</v>
      </c>
      <c r="B641" s="173" t="s">
        <v>388</v>
      </c>
      <c r="C641" s="173" t="s">
        <v>93</v>
      </c>
      <c r="D641" s="175">
        <v>45061</v>
      </c>
      <c r="E641" s="173">
        <v>1</v>
      </c>
      <c r="F641" s="173" t="s">
        <v>1906</v>
      </c>
      <c r="G641" s="173" t="s">
        <v>89</v>
      </c>
      <c r="H641" s="173" t="s">
        <v>1863</v>
      </c>
      <c r="I641" s="174">
        <v>1785.96</v>
      </c>
      <c r="J641" s="174">
        <v>0</v>
      </c>
      <c r="K641" s="174">
        <v>1785.96</v>
      </c>
    </row>
    <row r="642" spans="1:11">
      <c r="A642" s="173">
        <v>40100000</v>
      </c>
      <c r="B642" s="173" t="s">
        <v>367</v>
      </c>
      <c r="C642" s="173" t="s">
        <v>93</v>
      </c>
      <c r="D642" s="175">
        <v>45063</v>
      </c>
      <c r="E642" s="173">
        <v>1</v>
      </c>
      <c r="F642" s="173" t="s">
        <v>1907</v>
      </c>
      <c r="G642" s="173" t="s">
        <v>89</v>
      </c>
      <c r="H642" s="173" t="s">
        <v>1113</v>
      </c>
      <c r="I642" s="174">
        <v>4160.9799999999996</v>
      </c>
      <c r="J642" s="174">
        <v>0</v>
      </c>
      <c r="K642" s="174">
        <v>4160.9799999999996</v>
      </c>
    </row>
    <row r="643" spans="1:11">
      <c r="A643" s="173">
        <v>40100000</v>
      </c>
      <c r="B643" s="173" t="s">
        <v>1749</v>
      </c>
      <c r="C643" s="173" t="s">
        <v>93</v>
      </c>
      <c r="D643" s="175">
        <v>45065</v>
      </c>
      <c r="E643" s="173">
        <v>1</v>
      </c>
      <c r="F643" s="173" t="s">
        <v>1919</v>
      </c>
      <c r="G643" s="173" t="s">
        <v>89</v>
      </c>
      <c r="H643" s="173" t="s">
        <v>362</v>
      </c>
      <c r="I643" s="174">
        <v>1317.6</v>
      </c>
      <c r="J643" s="174">
        <v>0</v>
      </c>
      <c r="K643" s="174">
        <v>1317.6</v>
      </c>
    </row>
    <row r="644" spans="1:11">
      <c r="A644" s="173">
        <v>40100000</v>
      </c>
      <c r="B644" s="173" t="s">
        <v>380</v>
      </c>
      <c r="C644" s="173" t="s">
        <v>93</v>
      </c>
      <c r="D644" s="175">
        <v>45065</v>
      </c>
      <c r="E644" s="173">
        <v>1</v>
      </c>
      <c r="F644" s="173" t="s">
        <v>1910</v>
      </c>
      <c r="G644" s="173" t="s">
        <v>89</v>
      </c>
      <c r="H644" s="173" t="s">
        <v>1113</v>
      </c>
      <c r="I644" s="174">
        <v>521.03</v>
      </c>
      <c r="J644" s="174">
        <v>0</v>
      </c>
      <c r="K644" s="174">
        <v>521.03</v>
      </c>
    </row>
    <row r="645" spans="1:11">
      <c r="A645" s="173">
        <v>40100000</v>
      </c>
      <c r="B645" s="173" t="s">
        <v>361</v>
      </c>
      <c r="C645" s="173" t="s">
        <v>93</v>
      </c>
      <c r="D645" s="175">
        <v>45065</v>
      </c>
      <c r="E645" s="173">
        <v>1</v>
      </c>
      <c r="F645" s="173" t="s">
        <v>1916</v>
      </c>
      <c r="G645" s="173" t="s">
        <v>89</v>
      </c>
      <c r="H645" s="173" t="s">
        <v>1184</v>
      </c>
      <c r="I645" s="174">
        <v>3600</v>
      </c>
      <c r="J645" s="174">
        <v>0</v>
      </c>
      <c r="K645" s="174">
        <v>3600</v>
      </c>
    </row>
    <row r="646" spans="1:11">
      <c r="A646" s="173">
        <v>40100000</v>
      </c>
      <c r="B646" s="173" t="s">
        <v>1181</v>
      </c>
      <c r="C646" s="173" t="s">
        <v>93</v>
      </c>
      <c r="D646" s="175">
        <v>45065</v>
      </c>
      <c r="E646" s="173">
        <v>1</v>
      </c>
      <c r="F646" s="173" t="s">
        <v>1467</v>
      </c>
      <c r="G646" s="173" t="s">
        <v>89</v>
      </c>
      <c r="H646" s="173" t="s">
        <v>1371</v>
      </c>
      <c r="I646" s="174">
        <v>20371</v>
      </c>
      <c r="J646" s="174">
        <v>0</v>
      </c>
      <c r="K646" s="174">
        <v>20371</v>
      </c>
    </row>
    <row r="647" spans="1:11">
      <c r="A647" s="173">
        <v>40100000</v>
      </c>
      <c r="B647" s="173" t="s">
        <v>1881</v>
      </c>
      <c r="C647" s="173" t="s">
        <v>93</v>
      </c>
      <c r="D647" s="175">
        <v>45065</v>
      </c>
      <c r="E647" s="173">
        <v>1</v>
      </c>
      <c r="F647" s="173" t="s">
        <v>1908</v>
      </c>
      <c r="G647" s="173" t="s">
        <v>89</v>
      </c>
      <c r="H647" s="173" t="s">
        <v>312</v>
      </c>
      <c r="I647" s="174">
        <v>1750</v>
      </c>
      <c r="J647" s="174">
        <v>0</v>
      </c>
      <c r="K647" s="174">
        <v>1750</v>
      </c>
    </row>
    <row r="648" spans="1:11">
      <c r="A648" s="173">
        <v>40100000</v>
      </c>
      <c r="B648" s="173" t="s">
        <v>378</v>
      </c>
      <c r="C648" s="173" t="s">
        <v>93</v>
      </c>
      <c r="D648" s="175">
        <v>45065</v>
      </c>
      <c r="E648" s="173">
        <v>1</v>
      </c>
      <c r="F648" s="173" t="s">
        <v>1914</v>
      </c>
      <c r="G648" s="173" t="s">
        <v>89</v>
      </c>
      <c r="H648" s="173" t="s">
        <v>1092</v>
      </c>
      <c r="I648" s="174">
        <v>10032</v>
      </c>
      <c r="J648" s="174">
        <v>0</v>
      </c>
      <c r="K648" s="174">
        <v>10032</v>
      </c>
    </row>
    <row r="649" spans="1:11">
      <c r="A649" s="173">
        <v>40100000</v>
      </c>
      <c r="B649" s="173" t="s">
        <v>376</v>
      </c>
      <c r="C649" s="173" t="s">
        <v>93</v>
      </c>
      <c r="D649" s="175">
        <v>45065</v>
      </c>
      <c r="E649" s="173">
        <v>1</v>
      </c>
      <c r="F649" s="173" t="s">
        <v>1920</v>
      </c>
      <c r="G649" s="173" t="s">
        <v>89</v>
      </c>
      <c r="H649" s="173" t="s">
        <v>1113</v>
      </c>
      <c r="I649" s="174">
        <v>1415.39</v>
      </c>
      <c r="J649" s="174">
        <v>0</v>
      </c>
      <c r="K649" s="174">
        <v>1415.39</v>
      </c>
    </row>
    <row r="650" spans="1:11">
      <c r="A650" s="173">
        <v>40100000</v>
      </c>
      <c r="B650" s="173" t="s">
        <v>1742</v>
      </c>
      <c r="C650" s="173" t="s">
        <v>93</v>
      </c>
      <c r="D650" s="175">
        <v>45065</v>
      </c>
      <c r="E650" s="173">
        <v>1</v>
      </c>
      <c r="F650" s="173" t="s">
        <v>1912</v>
      </c>
      <c r="G650" s="173" t="s">
        <v>89</v>
      </c>
      <c r="H650" s="173" t="s">
        <v>384</v>
      </c>
      <c r="I650" s="174">
        <v>2547</v>
      </c>
      <c r="J650" s="174">
        <v>0</v>
      </c>
      <c r="K650" s="174">
        <v>2547</v>
      </c>
    </row>
    <row r="651" spans="1:11">
      <c r="A651" s="173">
        <v>40100000</v>
      </c>
      <c r="B651" s="173" t="s">
        <v>1154</v>
      </c>
      <c r="C651" s="173" t="s">
        <v>93</v>
      </c>
      <c r="D651" s="175">
        <v>45065</v>
      </c>
      <c r="E651" s="173">
        <v>1</v>
      </c>
      <c r="F651" s="173" t="s">
        <v>1911</v>
      </c>
      <c r="G651" s="173" t="s">
        <v>89</v>
      </c>
      <c r="H651" s="173" t="s">
        <v>351</v>
      </c>
      <c r="I651" s="174">
        <v>267.23</v>
      </c>
      <c r="J651" s="174">
        <v>0</v>
      </c>
      <c r="K651" s="174">
        <v>267.23</v>
      </c>
    </row>
    <row r="652" spans="1:11">
      <c r="A652" s="173">
        <v>40100000</v>
      </c>
      <c r="B652" s="173" t="s">
        <v>375</v>
      </c>
      <c r="C652" s="173" t="s">
        <v>93</v>
      </c>
      <c r="D652" s="175">
        <v>45065</v>
      </c>
      <c r="E652" s="173">
        <v>1</v>
      </c>
      <c r="F652" s="173" t="s">
        <v>1918</v>
      </c>
      <c r="G652" s="173" t="s">
        <v>89</v>
      </c>
      <c r="H652" s="173" t="s">
        <v>1359</v>
      </c>
      <c r="I652" s="174">
        <v>1685.81</v>
      </c>
      <c r="J652" s="174">
        <v>0</v>
      </c>
      <c r="K652" s="174">
        <v>1685.81</v>
      </c>
    </row>
    <row r="653" spans="1:11">
      <c r="A653" s="173">
        <v>40100000</v>
      </c>
      <c r="B653" s="173" t="s">
        <v>1140</v>
      </c>
      <c r="C653" s="173" t="s">
        <v>93</v>
      </c>
      <c r="D653" s="175">
        <v>45065</v>
      </c>
      <c r="E653" s="173">
        <v>1</v>
      </c>
      <c r="F653" s="173" t="s">
        <v>1357</v>
      </c>
      <c r="G653" s="173" t="s">
        <v>89</v>
      </c>
      <c r="H653" s="173" t="s">
        <v>1221</v>
      </c>
      <c r="I653" s="174">
        <v>46.99</v>
      </c>
      <c r="J653" s="174">
        <v>0</v>
      </c>
      <c r="K653" s="174">
        <v>46.99</v>
      </c>
    </row>
    <row r="654" spans="1:11">
      <c r="A654" s="173">
        <v>40100000</v>
      </c>
      <c r="B654" s="173" t="s">
        <v>369</v>
      </c>
      <c r="C654" s="173" t="s">
        <v>93</v>
      </c>
      <c r="D654" s="175">
        <v>45065</v>
      </c>
      <c r="E654" s="173">
        <v>1</v>
      </c>
      <c r="F654" s="173" t="s">
        <v>1691</v>
      </c>
      <c r="G654" s="173" t="s">
        <v>89</v>
      </c>
      <c r="H654" s="173" t="s">
        <v>1844</v>
      </c>
      <c r="I654" s="174">
        <v>96.49</v>
      </c>
      <c r="J654" s="174">
        <v>0</v>
      </c>
      <c r="K654" s="174">
        <v>96.49</v>
      </c>
    </row>
    <row r="655" spans="1:11">
      <c r="A655" s="173">
        <v>40100000</v>
      </c>
      <c r="B655" s="173" t="s">
        <v>372</v>
      </c>
      <c r="C655" s="173" t="s">
        <v>93</v>
      </c>
      <c r="D655" s="175">
        <v>45065</v>
      </c>
      <c r="E655" s="173">
        <v>1</v>
      </c>
      <c r="F655" s="173" t="s">
        <v>1917</v>
      </c>
      <c r="G655" s="173" t="s">
        <v>89</v>
      </c>
      <c r="H655" s="173" t="s">
        <v>1242</v>
      </c>
      <c r="I655" s="174">
        <v>414</v>
      </c>
      <c r="J655" s="174">
        <v>0</v>
      </c>
      <c r="K655" s="174">
        <v>414</v>
      </c>
    </row>
    <row r="656" spans="1:11">
      <c r="A656" s="173">
        <v>40100000</v>
      </c>
      <c r="B656" s="173" t="s">
        <v>377</v>
      </c>
      <c r="C656" s="173" t="s">
        <v>93</v>
      </c>
      <c r="D656" s="175">
        <v>45065</v>
      </c>
      <c r="E656" s="173">
        <v>1</v>
      </c>
      <c r="F656" s="173" t="s">
        <v>1913</v>
      </c>
      <c r="G656" s="173" t="s">
        <v>89</v>
      </c>
      <c r="H656" s="173" t="s">
        <v>1261</v>
      </c>
      <c r="I656" s="174">
        <v>952.64</v>
      </c>
      <c r="J656" s="174">
        <v>0</v>
      </c>
      <c r="K656" s="174">
        <v>952.64</v>
      </c>
    </row>
    <row r="657" spans="1:11">
      <c r="A657" s="173">
        <v>40100000</v>
      </c>
      <c r="B657" s="173" t="s">
        <v>1671</v>
      </c>
      <c r="C657" s="173" t="s">
        <v>93</v>
      </c>
      <c r="D657" s="175">
        <v>45065</v>
      </c>
      <c r="E657" s="173">
        <v>1</v>
      </c>
      <c r="F657" s="173" t="s">
        <v>1921</v>
      </c>
      <c r="G657" s="173" t="s">
        <v>89</v>
      </c>
      <c r="H657" s="173" t="s">
        <v>312</v>
      </c>
      <c r="I657" s="174">
        <v>282</v>
      </c>
      <c r="J657" s="174">
        <v>0</v>
      </c>
      <c r="K657" s="174">
        <v>282</v>
      </c>
    </row>
    <row r="658" spans="1:11">
      <c r="A658" s="173">
        <v>40100000</v>
      </c>
      <c r="B658" s="173" t="s">
        <v>1140</v>
      </c>
      <c r="C658" s="173" t="s">
        <v>93</v>
      </c>
      <c r="D658" s="175">
        <v>45065</v>
      </c>
      <c r="E658" s="173">
        <v>1</v>
      </c>
      <c r="F658" s="173" t="s">
        <v>1357</v>
      </c>
      <c r="G658" s="173" t="s">
        <v>89</v>
      </c>
      <c r="H658" s="173" t="s">
        <v>1221</v>
      </c>
      <c r="I658" s="174">
        <v>8.65</v>
      </c>
      <c r="J658" s="174">
        <v>0</v>
      </c>
      <c r="K658" s="174">
        <v>8.65</v>
      </c>
    </row>
    <row r="659" spans="1:11">
      <c r="A659" s="173">
        <v>40100000</v>
      </c>
      <c r="B659" s="173" t="s">
        <v>370</v>
      </c>
      <c r="C659" s="173" t="s">
        <v>93</v>
      </c>
      <c r="D659" s="175">
        <v>45065</v>
      </c>
      <c r="E659" s="173">
        <v>1</v>
      </c>
      <c r="F659" s="173" t="s">
        <v>1915</v>
      </c>
      <c r="G659" s="173" t="s">
        <v>89</v>
      </c>
      <c r="H659" s="173" t="s">
        <v>1219</v>
      </c>
      <c r="I659" s="174">
        <v>1920</v>
      </c>
      <c r="J659" s="174">
        <v>0</v>
      </c>
      <c r="K659" s="174">
        <v>1920</v>
      </c>
    </row>
    <row r="660" spans="1:11">
      <c r="A660" s="173">
        <v>40100000</v>
      </c>
      <c r="B660" s="173" t="s">
        <v>354</v>
      </c>
      <c r="C660" s="173" t="s">
        <v>93</v>
      </c>
      <c r="D660" s="175">
        <v>45065</v>
      </c>
      <c r="E660" s="173">
        <v>1</v>
      </c>
      <c r="F660" s="173" t="s">
        <v>1909</v>
      </c>
      <c r="G660" s="173" t="s">
        <v>89</v>
      </c>
      <c r="H660" s="173" t="s">
        <v>1351</v>
      </c>
      <c r="I660" s="174">
        <v>15162</v>
      </c>
      <c r="J660" s="174">
        <v>0</v>
      </c>
      <c r="K660" s="174">
        <v>15162</v>
      </c>
    </row>
    <row r="661" spans="1:11">
      <c r="A661" s="173">
        <v>40100000</v>
      </c>
      <c r="B661" s="173" t="s">
        <v>1140</v>
      </c>
      <c r="C661" s="173" t="s">
        <v>93</v>
      </c>
      <c r="D661" s="175">
        <v>45065</v>
      </c>
      <c r="E661" s="173">
        <v>1</v>
      </c>
      <c r="F661" s="173" t="s">
        <v>1357</v>
      </c>
      <c r="G661" s="173" t="s">
        <v>89</v>
      </c>
      <c r="H661" s="173" t="s">
        <v>1221</v>
      </c>
      <c r="I661" s="174">
        <v>28.32</v>
      </c>
      <c r="J661" s="174">
        <v>0</v>
      </c>
      <c r="K661" s="174">
        <v>28.32</v>
      </c>
    </row>
    <row r="662" spans="1:11">
      <c r="A662" s="173">
        <v>40100000</v>
      </c>
      <c r="B662" s="173" t="s">
        <v>352</v>
      </c>
      <c r="C662" s="173" t="s">
        <v>93</v>
      </c>
      <c r="D662" s="175">
        <v>45068</v>
      </c>
      <c r="E662" s="173">
        <v>1</v>
      </c>
      <c r="F662" s="173" t="s">
        <v>1922</v>
      </c>
      <c r="G662" s="173" t="s">
        <v>89</v>
      </c>
      <c r="H662" s="173" t="s">
        <v>89</v>
      </c>
      <c r="I662" s="174">
        <v>106.7</v>
      </c>
      <c r="J662" s="174">
        <v>0</v>
      </c>
      <c r="K662" s="174">
        <v>106.7</v>
      </c>
    </row>
    <row r="663" spans="1:11">
      <c r="A663" s="173">
        <v>40100000</v>
      </c>
      <c r="B663" s="173" t="s">
        <v>1140</v>
      </c>
      <c r="C663" s="173" t="s">
        <v>93</v>
      </c>
      <c r="D663" s="175">
        <v>45069</v>
      </c>
      <c r="E663" s="173">
        <v>1</v>
      </c>
      <c r="F663" s="173" t="s">
        <v>1357</v>
      </c>
      <c r="G663" s="173" t="s">
        <v>89</v>
      </c>
      <c r="H663" s="173" t="s">
        <v>1221</v>
      </c>
      <c r="I663" s="174">
        <v>121.49</v>
      </c>
      <c r="J663" s="174">
        <v>0</v>
      </c>
      <c r="K663" s="174">
        <v>121.49</v>
      </c>
    </row>
    <row r="664" spans="1:11">
      <c r="A664" s="173">
        <v>40100000</v>
      </c>
      <c r="B664" s="173" t="s">
        <v>378</v>
      </c>
      <c r="C664" s="173" t="s">
        <v>93</v>
      </c>
      <c r="D664" s="175">
        <v>45070</v>
      </c>
      <c r="E664" s="173">
        <v>1</v>
      </c>
      <c r="F664" s="173" t="s">
        <v>1923</v>
      </c>
      <c r="G664" s="173" t="s">
        <v>89</v>
      </c>
      <c r="H664" s="173" t="s">
        <v>1113</v>
      </c>
      <c r="I664" s="174">
        <v>7752</v>
      </c>
      <c r="J664" s="174">
        <v>0</v>
      </c>
      <c r="K664" s="174">
        <v>7752</v>
      </c>
    </row>
    <row r="665" spans="1:11">
      <c r="A665" s="173">
        <v>40100000</v>
      </c>
      <c r="B665" s="173" t="s">
        <v>365</v>
      </c>
      <c r="C665" s="173" t="s">
        <v>93</v>
      </c>
      <c r="D665" s="175">
        <v>45070</v>
      </c>
      <c r="E665" s="173">
        <v>1</v>
      </c>
      <c r="F665" s="173" t="s">
        <v>1822</v>
      </c>
      <c r="G665" s="173" t="s">
        <v>89</v>
      </c>
      <c r="H665" s="173" t="s">
        <v>1113</v>
      </c>
      <c r="I665" s="174">
        <v>755.27</v>
      </c>
      <c r="J665" s="174">
        <v>0</v>
      </c>
      <c r="K665" s="174">
        <v>755.27</v>
      </c>
    </row>
    <row r="666" spans="1:11">
      <c r="A666" s="173">
        <v>40100000</v>
      </c>
      <c r="B666" s="173" t="s">
        <v>354</v>
      </c>
      <c r="C666" s="173" t="s">
        <v>93</v>
      </c>
      <c r="D666" s="175">
        <v>45070</v>
      </c>
      <c r="E666" s="173">
        <v>1</v>
      </c>
      <c r="F666" s="173" t="s">
        <v>1924</v>
      </c>
      <c r="G666" s="173" t="s">
        <v>89</v>
      </c>
      <c r="H666" s="173" t="s">
        <v>1159</v>
      </c>
      <c r="I666" s="174">
        <v>20501</v>
      </c>
      <c r="J666" s="174">
        <v>0</v>
      </c>
      <c r="K666" s="174">
        <v>20501</v>
      </c>
    </row>
    <row r="667" spans="1:11">
      <c r="A667" s="173">
        <v>40100000</v>
      </c>
      <c r="B667" s="173" t="s">
        <v>369</v>
      </c>
      <c r="C667" s="173" t="s">
        <v>93</v>
      </c>
      <c r="D667" s="175">
        <v>45077</v>
      </c>
      <c r="E667" s="173">
        <v>1</v>
      </c>
      <c r="F667" s="173" t="s">
        <v>1691</v>
      </c>
      <c r="G667" s="173" t="s">
        <v>89</v>
      </c>
      <c r="H667" s="173" t="s">
        <v>1844</v>
      </c>
      <c r="I667" s="174">
        <v>1069.5999999999999</v>
      </c>
      <c r="J667" s="174">
        <v>0</v>
      </c>
      <c r="K667" s="174">
        <v>1069.5999999999999</v>
      </c>
    </row>
    <row r="668" spans="1:11">
      <c r="A668" s="173">
        <v>40100000</v>
      </c>
      <c r="B668" s="173" t="s">
        <v>350</v>
      </c>
      <c r="C668" s="173" t="s">
        <v>93</v>
      </c>
      <c r="D668" s="175">
        <v>45077</v>
      </c>
      <c r="E668" s="173">
        <v>1</v>
      </c>
      <c r="F668" s="173" t="s">
        <v>1440</v>
      </c>
      <c r="G668" s="173" t="s">
        <v>89</v>
      </c>
      <c r="H668" s="173" t="s">
        <v>89</v>
      </c>
      <c r="I668" s="174">
        <v>3163.1</v>
      </c>
      <c r="J668" s="174">
        <v>0</v>
      </c>
      <c r="K668" s="174">
        <v>3163.1</v>
      </c>
    </row>
    <row r="669" spans="1:11">
      <c r="A669" s="173">
        <v>40100000</v>
      </c>
      <c r="B669" s="173" t="s">
        <v>1681</v>
      </c>
      <c r="C669" s="173" t="s">
        <v>93</v>
      </c>
      <c r="D669" s="175">
        <v>45078</v>
      </c>
      <c r="E669" s="173">
        <v>2</v>
      </c>
      <c r="F669" s="173" t="s">
        <v>1897</v>
      </c>
      <c r="G669" s="173" t="s">
        <v>89</v>
      </c>
      <c r="H669" s="173" t="s">
        <v>89</v>
      </c>
      <c r="I669" s="174">
        <v>5280</v>
      </c>
      <c r="J669" s="174">
        <v>0</v>
      </c>
      <c r="K669" s="174">
        <v>5280</v>
      </c>
    </row>
    <row r="670" spans="1:11">
      <c r="A670" s="173">
        <v>40100000</v>
      </c>
      <c r="B670" s="173" t="s">
        <v>350</v>
      </c>
      <c r="C670" s="173" t="s">
        <v>93</v>
      </c>
      <c r="D670" s="175">
        <v>45079</v>
      </c>
      <c r="E670" s="173">
        <v>2</v>
      </c>
      <c r="F670" s="173" t="s">
        <v>1475</v>
      </c>
      <c r="G670" s="173" t="s">
        <v>89</v>
      </c>
      <c r="H670" s="173" t="s">
        <v>89</v>
      </c>
      <c r="I670" s="174">
        <v>57.6</v>
      </c>
      <c r="J670" s="174">
        <v>0</v>
      </c>
      <c r="K670" s="174">
        <v>57.6</v>
      </c>
    </row>
    <row r="671" spans="1:11">
      <c r="A671" s="173">
        <v>40100000</v>
      </c>
      <c r="B671" s="173" t="s">
        <v>350</v>
      </c>
      <c r="C671" s="173" t="s">
        <v>93</v>
      </c>
      <c r="D671" s="175">
        <v>45082</v>
      </c>
      <c r="E671" s="173">
        <v>1</v>
      </c>
      <c r="F671" s="173" t="s">
        <v>1440</v>
      </c>
      <c r="G671" s="173" t="s">
        <v>89</v>
      </c>
      <c r="H671" s="173" t="s">
        <v>1704</v>
      </c>
      <c r="I671" s="174">
        <v>432</v>
      </c>
      <c r="J671" s="174">
        <v>0</v>
      </c>
      <c r="K671" s="174">
        <v>432</v>
      </c>
    </row>
    <row r="672" spans="1:11">
      <c r="A672" s="173">
        <v>40100000</v>
      </c>
      <c r="B672" s="173" t="s">
        <v>388</v>
      </c>
      <c r="C672" s="173" t="s">
        <v>93</v>
      </c>
      <c r="D672" s="175">
        <v>45082</v>
      </c>
      <c r="E672" s="173">
        <v>1</v>
      </c>
      <c r="F672" s="173" t="s">
        <v>1469</v>
      </c>
      <c r="G672" s="173" t="s">
        <v>89</v>
      </c>
      <c r="H672" s="173" t="s">
        <v>1094</v>
      </c>
      <c r="I672" s="174">
        <v>7896.07</v>
      </c>
      <c r="J672" s="174">
        <v>0</v>
      </c>
      <c r="K672" s="174">
        <v>7896.07</v>
      </c>
    </row>
    <row r="673" spans="1:11">
      <c r="A673" s="173">
        <v>40100000</v>
      </c>
      <c r="B673" s="173" t="s">
        <v>388</v>
      </c>
      <c r="C673" s="173" t="s">
        <v>93</v>
      </c>
      <c r="D673" s="175">
        <v>45082</v>
      </c>
      <c r="E673" s="173">
        <v>1</v>
      </c>
      <c r="F673" s="173" t="s">
        <v>1469</v>
      </c>
      <c r="G673" s="173" t="s">
        <v>89</v>
      </c>
      <c r="H673" s="173" t="s">
        <v>1985</v>
      </c>
      <c r="I673" s="174">
        <v>2404.19</v>
      </c>
      <c r="J673" s="174">
        <v>0</v>
      </c>
      <c r="K673" s="174">
        <v>2404.19</v>
      </c>
    </row>
    <row r="674" spans="1:11">
      <c r="A674" s="173">
        <v>40100000</v>
      </c>
      <c r="B674" s="173" t="s">
        <v>365</v>
      </c>
      <c r="C674" s="173" t="s">
        <v>93</v>
      </c>
      <c r="D674" s="175">
        <v>45082</v>
      </c>
      <c r="E674" s="173">
        <v>2</v>
      </c>
      <c r="F674" s="173" t="s">
        <v>1822</v>
      </c>
      <c r="G674" s="173" t="s">
        <v>89</v>
      </c>
      <c r="H674" s="173" t="s">
        <v>1231</v>
      </c>
      <c r="I674" s="174">
        <v>580.24</v>
      </c>
      <c r="J674" s="174">
        <v>0</v>
      </c>
      <c r="K674" s="174">
        <v>580.24</v>
      </c>
    </row>
    <row r="675" spans="1:11">
      <c r="A675" s="173">
        <v>40100000</v>
      </c>
      <c r="B675" s="173" t="s">
        <v>1091</v>
      </c>
      <c r="C675" s="173" t="s">
        <v>93</v>
      </c>
      <c r="D675" s="175">
        <v>45084</v>
      </c>
      <c r="E675" s="173">
        <v>1</v>
      </c>
      <c r="F675" s="173" t="s">
        <v>1476</v>
      </c>
      <c r="G675" s="173" t="s">
        <v>89</v>
      </c>
      <c r="H675" s="173" t="s">
        <v>1221</v>
      </c>
      <c r="I675" s="174">
        <v>360</v>
      </c>
      <c r="J675" s="174">
        <v>0</v>
      </c>
      <c r="K675" s="174">
        <v>360</v>
      </c>
    </row>
    <row r="676" spans="1:11">
      <c r="A676" s="173">
        <v>40100000</v>
      </c>
      <c r="B676" s="173" t="s">
        <v>367</v>
      </c>
      <c r="C676" s="173" t="s">
        <v>93</v>
      </c>
      <c r="D676" s="175">
        <v>45085</v>
      </c>
      <c r="E676" s="173">
        <v>1</v>
      </c>
      <c r="F676" s="173" t="s">
        <v>1833</v>
      </c>
      <c r="G676" s="173" t="s">
        <v>89</v>
      </c>
      <c r="H676" s="173" t="s">
        <v>1184</v>
      </c>
      <c r="I676" s="174">
        <v>4160.9799999999996</v>
      </c>
      <c r="J676" s="174">
        <v>0</v>
      </c>
      <c r="K676" s="174">
        <v>4160.9799999999996</v>
      </c>
    </row>
    <row r="677" spans="1:11">
      <c r="A677" s="173">
        <v>40100000</v>
      </c>
      <c r="B677" s="173" t="s">
        <v>369</v>
      </c>
      <c r="C677" s="173" t="s">
        <v>93</v>
      </c>
      <c r="D677" s="175">
        <v>45086</v>
      </c>
      <c r="E677" s="173">
        <v>1</v>
      </c>
      <c r="F677" s="173" t="s">
        <v>1691</v>
      </c>
      <c r="G677" s="173" t="s">
        <v>89</v>
      </c>
      <c r="H677" s="173" t="s">
        <v>1562</v>
      </c>
      <c r="I677" s="174">
        <v>317.27999999999997</v>
      </c>
      <c r="J677" s="174">
        <v>0</v>
      </c>
      <c r="K677" s="174">
        <v>317.27999999999997</v>
      </c>
    </row>
    <row r="678" spans="1:11">
      <c r="A678" s="173">
        <v>40100000</v>
      </c>
      <c r="B678" s="173" t="s">
        <v>360</v>
      </c>
      <c r="C678" s="173" t="s">
        <v>93</v>
      </c>
      <c r="D678" s="175">
        <v>45090</v>
      </c>
      <c r="E678" s="173">
        <v>1</v>
      </c>
      <c r="F678" s="173" t="s">
        <v>1466</v>
      </c>
      <c r="G678" s="173" t="s">
        <v>89</v>
      </c>
      <c r="H678" s="173" t="s">
        <v>1117</v>
      </c>
      <c r="I678" s="174">
        <v>84</v>
      </c>
      <c r="J678" s="174">
        <v>0</v>
      </c>
      <c r="K678" s="174">
        <v>84</v>
      </c>
    </row>
    <row r="679" spans="1:11">
      <c r="A679" s="173">
        <v>40100000</v>
      </c>
      <c r="B679" s="173" t="s">
        <v>360</v>
      </c>
      <c r="C679" s="173" t="s">
        <v>93</v>
      </c>
      <c r="D679" s="175">
        <v>45090</v>
      </c>
      <c r="E679" s="173">
        <v>1</v>
      </c>
      <c r="F679" s="173" t="s">
        <v>1466</v>
      </c>
      <c r="G679" s="173" t="s">
        <v>89</v>
      </c>
      <c r="H679" s="173" t="s">
        <v>1117</v>
      </c>
      <c r="I679" s="174">
        <v>84</v>
      </c>
      <c r="J679" s="174">
        <v>0</v>
      </c>
      <c r="K679" s="174">
        <v>84</v>
      </c>
    </row>
    <row r="680" spans="1:11">
      <c r="A680" s="173">
        <v>40100000</v>
      </c>
      <c r="B680" s="173" t="s">
        <v>360</v>
      </c>
      <c r="C680" s="173" t="s">
        <v>93</v>
      </c>
      <c r="D680" s="175">
        <v>45090</v>
      </c>
      <c r="E680" s="173">
        <v>1</v>
      </c>
      <c r="F680" s="173" t="s">
        <v>1466</v>
      </c>
      <c r="G680" s="173" t="s">
        <v>89</v>
      </c>
      <c r="H680" s="173" t="s">
        <v>1117</v>
      </c>
      <c r="I680" s="174">
        <v>84</v>
      </c>
      <c r="J680" s="174">
        <v>0</v>
      </c>
      <c r="K680" s="174">
        <v>84</v>
      </c>
    </row>
    <row r="681" spans="1:11">
      <c r="A681" s="173">
        <v>40100000</v>
      </c>
      <c r="B681" s="173" t="s">
        <v>360</v>
      </c>
      <c r="C681" s="173" t="s">
        <v>93</v>
      </c>
      <c r="D681" s="175">
        <v>45090</v>
      </c>
      <c r="E681" s="173">
        <v>1</v>
      </c>
      <c r="F681" s="173" t="s">
        <v>1466</v>
      </c>
      <c r="G681" s="173" t="s">
        <v>89</v>
      </c>
      <c r="H681" s="173" t="s">
        <v>1117</v>
      </c>
      <c r="I681" s="174">
        <v>84</v>
      </c>
      <c r="J681" s="174">
        <v>0</v>
      </c>
      <c r="K681" s="174">
        <v>84</v>
      </c>
    </row>
    <row r="682" spans="1:11">
      <c r="A682" s="173">
        <v>40100000</v>
      </c>
      <c r="B682" s="173" t="s">
        <v>366</v>
      </c>
      <c r="C682" s="173" t="s">
        <v>93</v>
      </c>
      <c r="D682" s="175">
        <v>45091</v>
      </c>
      <c r="E682" s="173">
        <v>1</v>
      </c>
      <c r="F682" s="173" t="s">
        <v>2013</v>
      </c>
      <c r="G682" s="173" t="s">
        <v>89</v>
      </c>
      <c r="H682" s="173" t="s">
        <v>371</v>
      </c>
      <c r="I682" s="174">
        <v>1440</v>
      </c>
      <c r="J682" s="174">
        <v>0</v>
      </c>
      <c r="K682" s="174">
        <v>1440</v>
      </c>
    </row>
    <row r="683" spans="1:11">
      <c r="A683" s="173">
        <v>40100000</v>
      </c>
      <c r="B683" s="173" t="s">
        <v>1943</v>
      </c>
      <c r="C683" s="173" t="s">
        <v>93</v>
      </c>
      <c r="D683" s="175">
        <v>45091</v>
      </c>
      <c r="E683" s="173">
        <v>1</v>
      </c>
      <c r="F683" s="173" t="s">
        <v>2014</v>
      </c>
      <c r="G683" s="173" t="s">
        <v>89</v>
      </c>
      <c r="H683" s="173" t="s">
        <v>362</v>
      </c>
      <c r="I683" s="174">
        <v>355.32</v>
      </c>
      <c r="J683" s="174">
        <v>0</v>
      </c>
      <c r="K683" s="174">
        <v>355.32</v>
      </c>
    </row>
    <row r="684" spans="1:11">
      <c r="A684" s="173">
        <v>40100000</v>
      </c>
      <c r="B684" s="173" t="s">
        <v>375</v>
      </c>
      <c r="C684" s="173" t="s">
        <v>93</v>
      </c>
      <c r="D684" s="175">
        <v>45091</v>
      </c>
      <c r="E684" s="173">
        <v>1</v>
      </c>
      <c r="F684" s="173" t="s">
        <v>1377</v>
      </c>
      <c r="G684" s="173" t="s">
        <v>89</v>
      </c>
      <c r="H684" s="173" t="s">
        <v>1117</v>
      </c>
      <c r="I684" s="174">
        <v>1685.81</v>
      </c>
      <c r="J684" s="174">
        <v>0</v>
      </c>
      <c r="K684" s="174">
        <v>1685.81</v>
      </c>
    </row>
    <row r="685" spans="1:11">
      <c r="A685" s="173">
        <v>40100000</v>
      </c>
      <c r="B685" s="173" t="s">
        <v>380</v>
      </c>
      <c r="C685" s="173" t="s">
        <v>93</v>
      </c>
      <c r="D685" s="175">
        <v>45091</v>
      </c>
      <c r="E685" s="173">
        <v>1</v>
      </c>
      <c r="F685" s="173" t="s">
        <v>2015</v>
      </c>
      <c r="G685" s="173" t="s">
        <v>89</v>
      </c>
      <c r="H685" s="173" t="s">
        <v>1184</v>
      </c>
      <c r="I685" s="174">
        <v>121.57</v>
      </c>
      <c r="J685" s="174">
        <v>0</v>
      </c>
      <c r="K685" s="174">
        <v>121.57</v>
      </c>
    </row>
    <row r="686" spans="1:11">
      <c r="A686" s="173">
        <v>40100000</v>
      </c>
      <c r="B686" s="173" t="s">
        <v>1334</v>
      </c>
      <c r="C686" s="173" t="s">
        <v>93</v>
      </c>
      <c r="D686" s="175">
        <v>45091</v>
      </c>
      <c r="E686" s="173">
        <v>1</v>
      </c>
      <c r="F686" s="173" t="s">
        <v>2016</v>
      </c>
      <c r="G686" s="173" t="s">
        <v>89</v>
      </c>
      <c r="H686" s="173" t="s">
        <v>89</v>
      </c>
      <c r="I686" s="174">
        <v>90</v>
      </c>
      <c r="J686" s="174">
        <v>0</v>
      </c>
      <c r="K686" s="174">
        <v>90</v>
      </c>
    </row>
    <row r="687" spans="1:11">
      <c r="A687" s="173">
        <v>40100000</v>
      </c>
      <c r="B687" s="173" t="s">
        <v>361</v>
      </c>
      <c r="C687" s="173" t="s">
        <v>93</v>
      </c>
      <c r="D687" s="175">
        <v>45091</v>
      </c>
      <c r="E687" s="173">
        <v>1</v>
      </c>
      <c r="F687" s="173" t="s">
        <v>1383</v>
      </c>
      <c r="G687" s="173" t="s">
        <v>89</v>
      </c>
      <c r="H687" s="173" t="s">
        <v>1231</v>
      </c>
      <c r="I687" s="174">
        <v>3200</v>
      </c>
      <c r="J687" s="174">
        <v>0</v>
      </c>
      <c r="K687" s="174">
        <v>3200</v>
      </c>
    </row>
    <row r="688" spans="1:11">
      <c r="A688" s="173">
        <v>40100000</v>
      </c>
      <c r="B688" s="173" t="s">
        <v>377</v>
      </c>
      <c r="C688" s="173" t="s">
        <v>93</v>
      </c>
      <c r="D688" s="175">
        <v>45091</v>
      </c>
      <c r="E688" s="173">
        <v>1</v>
      </c>
      <c r="F688" s="173" t="s">
        <v>1381</v>
      </c>
      <c r="G688" s="173" t="s">
        <v>89</v>
      </c>
      <c r="H688" s="173" t="s">
        <v>1092</v>
      </c>
      <c r="I688" s="174">
        <v>1039.72</v>
      </c>
      <c r="J688" s="174">
        <v>0</v>
      </c>
      <c r="K688" s="174">
        <v>1039.72</v>
      </c>
    </row>
    <row r="689" spans="1:11">
      <c r="A689" s="173">
        <v>40100000</v>
      </c>
      <c r="B689" s="173" t="s">
        <v>388</v>
      </c>
      <c r="C689" s="173" t="s">
        <v>93</v>
      </c>
      <c r="D689" s="175">
        <v>45091</v>
      </c>
      <c r="E689" s="173">
        <v>1</v>
      </c>
      <c r="F689" s="173" t="s">
        <v>1469</v>
      </c>
      <c r="G689" s="173" t="s">
        <v>89</v>
      </c>
      <c r="H689" s="173" t="s">
        <v>89</v>
      </c>
      <c r="I689" s="174">
        <v>1437.6</v>
      </c>
      <c r="J689" s="174">
        <v>0</v>
      </c>
      <c r="K689" s="174">
        <v>1437.6</v>
      </c>
    </row>
    <row r="690" spans="1:11">
      <c r="A690" s="173">
        <v>40100000</v>
      </c>
      <c r="B690" s="173" t="s">
        <v>1940</v>
      </c>
      <c r="C690" s="173" t="s">
        <v>93</v>
      </c>
      <c r="D690" s="175">
        <v>45091</v>
      </c>
      <c r="E690" s="173">
        <v>1</v>
      </c>
      <c r="F690" s="173" t="s">
        <v>2017</v>
      </c>
      <c r="G690" s="173" t="s">
        <v>89</v>
      </c>
      <c r="H690" s="173" t="s">
        <v>1371</v>
      </c>
      <c r="I690" s="174">
        <v>9994.2900000000009</v>
      </c>
      <c r="J690" s="174">
        <v>0</v>
      </c>
      <c r="K690" s="174">
        <v>9994.2900000000009</v>
      </c>
    </row>
    <row r="691" spans="1:11">
      <c r="A691" s="173">
        <v>40100000</v>
      </c>
      <c r="B691" s="173" t="s">
        <v>374</v>
      </c>
      <c r="C691" s="173" t="s">
        <v>93</v>
      </c>
      <c r="D691" s="175">
        <v>45091</v>
      </c>
      <c r="E691" s="173">
        <v>1</v>
      </c>
      <c r="F691" s="173" t="s">
        <v>1379</v>
      </c>
      <c r="G691" s="173" t="s">
        <v>89</v>
      </c>
      <c r="H691" s="173" t="s">
        <v>371</v>
      </c>
      <c r="I691" s="174">
        <v>1519.27</v>
      </c>
      <c r="J691" s="174">
        <v>0</v>
      </c>
      <c r="K691" s="174">
        <v>1519.27</v>
      </c>
    </row>
    <row r="692" spans="1:11">
      <c r="A692" s="173">
        <v>40100000</v>
      </c>
      <c r="B692" s="173" t="s">
        <v>378</v>
      </c>
      <c r="C692" s="173" t="s">
        <v>93</v>
      </c>
      <c r="D692" s="175">
        <v>45091</v>
      </c>
      <c r="E692" s="173">
        <v>1</v>
      </c>
      <c r="F692" s="173" t="s">
        <v>2018</v>
      </c>
      <c r="G692" s="173" t="s">
        <v>89</v>
      </c>
      <c r="H692" s="173" t="s">
        <v>1184</v>
      </c>
      <c r="I692" s="174">
        <v>7752</v>
      </c>
      <c r="J692" s="174">
        <v>0</v>
      </c>
      <c r="K692" s="174">
        <v>7752</v>
      </c>
    </row>
    <row r="693" spans="1:11">
      <c r="A693" s="173">
        <v>40100000</v>
      </c>
      <c r="B693" s="173" t="s">
        <v>1641</v>
      </c>
      <c r="C693" s="173" t="s">
        <v>93</v>
      </c>
      <c r="D693" s="175">
        <v>45091</v>
      </c>
      <c r="E693" s="173">
        <v>1</v>
      </c>
      <c r="F693" s="173" t="s">
        <v>1694</v>
      </c>
      <c r="G693" s="173" t="s">
        <v>89</v>
      </c>
      <c r="H693" s="173" t="s">
        <v>362</v>
      </c>
      <c r="I693" s="174">
        <v>120</v>
      </c>
      <c r="J693" s="174">
        <v>0</v>
      </c>
      <c r="K693" s="174">
        <v>120</v>
      </c>
    </row>
    <row r="694" spans="1:11">
      <c r="A694" s="173">
        <v>40100000</v>
      </c>
      <c r="B694" s="173" t="s">
        <v>360</v>
      </c>
      <c r="C694" s="173" t="s">
        <v>93</v>
      </c>
      <c r="D694" s="175">
        <v>45092</v>
      </c>
      <c r="E694" s="173">
        <v>1</v>
      </c>
      <c r="F694" s="173" t="s">
        <v>1466</v>
      </c>
      <c r="G694" s="173" t="s">
        <v>89</v>
      </c>
      <c r="H694" s="173" t="s">
        <v>1117</v>
      </c>
      <c r="I694" s="174">
        <v>336</v>
      </c>
      <c r="J694" s="174">
        <v>0</v>
      </c>
      <c r="K694" s="174">
        <v>336</v>
      </c>
    </row>
    <row r="695" spans="1:11">
      <c r="A695" s="173">
        <v>40100000</v>
      </c>
      <c r="B695" s="173" t="s">
        <v>360</v>
      </c>
      <c r="C695" s="173" t="s">
        <v>93</v>
      </c>
      <c r="D695" s="175">
        <v>45092</v>
      </c>
      <c r="E695" s="173">
        <v>1</v>
      </c>
      <c r="F695" s="173" t="s">
        <v>1466</v>
      </c>
      <c r="G695" s="173" t="s">
        <v>89</v>
      </c>
      <c r="H695" s="173" t="s">
        <v>1117</v>
      </c>
      <c r="I695" s="174">
        <v>84</v>
      </c>
      <c r="J695" s="174">
        <v>0</v>
      </c>
      <c r="K695" s="174">
        <v>84</v>
      </c>
    </row>
    <row r="696" spans="1:11">
      <c r="A696" s="173">
        <v>40100000</v>
      </c>
      <c r="B696" s="173" t="s">
        <v>1140</v>
      </c>
      <c r="C696" s="173" t="s">
        <v>93</v>
      </c>
      <c r="D696" s="175">
        <v>45093</v>
      </c>
      <c r="E696" s="173">
        <v>1</v>
      </c>
      <c r="F696" s="173" t="s">
        <v>1387</v>
      </c>
      <c r="G696" s="173" t="s">
        <v>89</v>
      </c>
      <c r="H696" s="173" t="s">
        <v>1121</v>
      </c>
      <c r="I696" s="174">
        <v>54.32</v>
      </c>
      <c r="J696" s="174">
        <v>0</v>
      </c>
      <c r="K696" s="174">
        <v>54.32</v>
      </c>
    </row>
    <row r="697" spans="1:11">
      <c r="A697" s="173">
        <v>40100000</v>
      </c>
      <c r="B697" s="173" t="s">
        <v>1181</v>
      </c>
      <c r="C697" s="173" t="s">
        <v>93</v>
      </c>
      <c r="D697" s="175">
        <v>45093</v>
      </c>
      <c r="E697" s="173">
        <v>1</v>
      </c>
      <c r="F697" s="173" t="s">
        <v>1467</v>
      </c>
      <c r="G697" s="173" t="s">
        <v>89</v>
      </c>
      <c r="H697" s="173" t="s">
        <v>1096</v>
      </c>
      <c r="I697" s="174">
        <v>30885.52</v>
      </c>
      <c r="J697" s="174">
        <v>0</v>
      </c>
      <c r="K697" s="174">
        <v>30885.52</v>
      </c>
    </row>
    <row r="698" spans="1:11">
      <c r="A698" s="173">
        <v>40100000</v>
      </c>
      <c r="B698" s="173" t="s">
        <v>369</v>
      </c>
      <c r="C698" s="173" t="s">
        <v>93</v>
      </c>
      <c r="D698" s="175">
        <v>45093</v>
      </c>
      <c r="E698" s="173">
        <v>1</v>
      </c>
      <c r="F698" s="173" t="s">
        <v>1691</v>
      </c>
      <c r="G698" s="173" t="s">
        <v>89</v>
      </c>
      <c r="H698" s="173" t="s">
        <v>1934</v>
      </c>
      <c r="I698" s="174">
        <v>1230.5999999999999</v>
      </c>
      <c r="J698" s="174">
        <v>0</v>
      </c>
      <c r="K698" s="174">
        <v>1230.5999999999999</v>
      </c>
    </row>
    <row r="699" spans="1:11">
      <c r="A699" s="173">
        <v>40100000</v>
      </c>
      <c r="B699" s="173" t="s">
        <v>354</v>
      </c>
      <c r="C699" s="173" t="s">
        <v>93</v>
      </c>
      <c r="D699" s="175">
        <v>45093</v>
      </c>
      <c r="E699" s="173">
        <v>1</v>
      </c>
      <c r="F699" s="173" t="s">
        <v>163</v>
      </c>
      <c r="G699" s="173" t="s">
        <v>89</v>
      </c>
      <c r="H699" s="173" t="s">
        <v>89</v>
      </c>
      <c r="I699" s="174">
        <v>20520</v>
      </c>
      <c r="J699" s="174">
        <v>0</v>
      </c>
      <c r="K699" s="174">
        <v>20520</v>
      </c>
    </row>
    <row r="700" spans="1:11">
      <c r="A700" s="173">
        <v>40100000</v>
      </c>
      <c r="B700" s="173" t="s">
        <v>1140</v>
      </c>
      <c r="C700" s="173" t="s">
        <v>93</v>
      </c>
      <c r="D700" s="175">
        <v>45093</v>
      </c>
      <c r="E700" s="173">
        <v>1</v>
      </c>
      <c r="F700" s="173" t="s">
        <v>1387</v>
      </c>
      <c r="G700" s="173" t="s">
        <v>89</v>
      </c>
      <c r="H700" s="173" t="s">
        <v>1121</v>
      </c>
      <c r="I700" s="174">
        <v>75.98</v>
      </c>
      <c r="J700" s="174">
        <v>0</v>
      </c>
      <c r="K700" s="174">
        <v>75.98</v>
      </c>
    </row>
    <row r="701" spans="1:11">
      <c r="A701" s="173">
        <v>40100000</v>
      </c>
      <c r="B701" s="173" t="s">
        <v>1140</v>
      </c>
      <c r="C701" s="173" t="s">
        <v>93</v>
      </c>
      <c r="D701" s="175">
        <v>45093</v>
      </c>
      <c r="E701" s="173">
        <v>1</v>
      </c>
      <c r="F701" s="173" t="s">
        <v>1387</v>
      </c>
      <c r="G701" s="173" t="s">
        <v>89</v>
      </c>
      <c r="H701" s="173" t="s">
        <v>1121</v>
      </c>
      <c r="I701" s="174">
        <v>39.9</v>
      </c>
      <c r="J701" s="174">
        <v>0</v>
      </c>
      <c r="K701" s="174">
        <v>39.9</v>
      </c>
    </row>
    <row r="702" spans="1:11">
      <c r="A702" s="173">
        <v>40100000</v>
      </c>
      <c r="B702" s="173" t="s">
        <v>365</v>
      </c>
      <c r="C702" s="173" t="s">
        <v>93</v>
      </c>
      <c r="D702" s="175">
        <v>45096</v>
      </c>
      <c r="E702" s="173">
        <v>1</v>
      </c>
      <c r="F702" s="173" t="s">
        <v>1822</v>
      </c>
      <c r="G702" s="173" t="s">
        <v>89</v>
      </c>
      <c r="H702" s="173" t="s">
        <v>1351</v>
      </c>
      <c r="I702" s="174">
        <v>61.87</v>
      </c>
      <c r="J702" s="174">
        <v>0</v>
      </c>
      <c r="K702" s="174">
        <v>61.87</v>
      </c>
    </row>
    <row r="703" spans="1:11">
      <c r="A703" s="173">
        <v>40100000</v>
      </c>
      <c r="B703" s="173" t="s">
        <v>1140</v>
      </c>
      <c r="C703" s="173" t="s">
        <v>93</v>
      </c>
      <c r="D703" s="175">
        <v>45096</v>
      </c>
      <c r="E703" s="173">
        <v>1</v>
      </c>
      <c r="F703" s="173" t="s">
        <v>1387</v>
      </c>
      <c r="G703" s="173" t="s">
        <v>89</v>
      </c>
      <c r="H703" s="173" t="s">
        <v>1121</v>
      </c>
      <c r="I703" s="174">
        <v>30</v>
      </c>
      <c r="J703" s="174">
        <v>0</v>
      </c>
      <c r="K703" s="174">
        <v>30</v>
      </c>
    </row>
    <row r="704" spans="1:11">
      <c r="A704" s="173">
        <v>40100000</v>
      </c>
      <c r="B704" s="173" t="s">
        <v>388</v>
      </c>
      <c r="C704" s="173" t="s">
        <v>93</v>
      </c>
      <c r="D704" s="175">
        <v>45097</v>
      </c>
      <c r="E704" s="173">
        <v>1</v>
      </c>
      <c r="F704" s="173" t="s">
        <v>1469</v>
      </c>
      <c r="G704" s="173" t="s">
        <v>89</v>
      </c>
      <c r="H704" s="173" t="s">
        <v>1937</v>
      </c>
      <c r="I704" s="174">
        <v>105.26</v>
      </c>
      <c r="J704" s="174">
        <v>0</v>
      </c>
      <c r="K704" s="174">
        <v>105.26</v>
      </c>
    </row>
    <row r="705" spans="1:11">
      <c r="A705" s="173">
        <v>40100000</v>
      </c>
      <c r="B705" s="173" t="s">
        <v>388</v>
      </c>
      <c r="C705" s="173" t="s">
        <v>93</v>
      </c>
      <c r="D705" s="175">
        <v>45097</v>
      </c>
      <c r="E705" s="173">
        <v>1</v>
      </c>
      <c r="F705" s="173" t="s">
        <v>1469</v>
      </c>
      <c r="G705" s="173" t="s">
        <v>89</v>
      </c>
      <c r="H705" s="173" t="s">
        <v>89</v>
      </c>
      <c r="I705" s="174">
        <v>113.42</v>
      </c>
      <c r="J705" s="174">
        <v>0</v>
      </c>
      <c r="K705" s="174">
        <v>113.42</v>
      </c>
    </row>
    <row r="706" spans="1:11">
      <c r="A706" s="173">
        <v>40100000</v>
      </c>
      <c r="B706" s="173" t="s">
        <v>388</v>
      </c>
      <c r="C706" s="173" t="s">
        <v>93</v>
      </c>
      <c r="D706" s="175">
        <v>45097</v>
      </c>
      <c r="E706" s="173">
        <v>1</v>
      </c>
      <c r="F706" s="173" t="s">
        <v>1469</v>
      </c>
      <c r="G706" s="173" t="s">
        <v>89</v>
      </c>
      <c r="H706" s="173" t="s">
        <v>1937</v>
      </c>
      <c r="I706" s="174">
        <v>105.26</v>
      </c>
      <c r="J706" s="174">
        <v>0</v>
      </c>
      <c r="K706" s="174">
        <v>105.26</v>
      </c>
    </row>
    <row r="707" spans="1:11">
      <c r="A707" s="173">
        <v>40100000</v>
      </c>
      <c r="B707" s="173" t="s">
        <v>388</v>
      </c>
      <c r="C707" s="173" t="s">
        <v>93</v>
      </c>
      <c r="D707" s="175">
        <v>45097</v>
      </c>
      <c r="E707" s="173">
        <v>1</v>
      </c>
      <c r="F707" s="173" t="s">
        <v>1469</v>
      </c>
      <c r="G707" s="173" t="s">
        <v>89</v>
      </c>
      <c r="H707" s="173" t="s">
        <v>1937</v>
      </c>
      <c r="I707" s="174">
        <v>105.26</v>
      </c>
      <c r="J707" s="174">
        <v>0</v>
      </c>
      <c r="K707" s="174">
        <v>105.26</v>
      </c>
    </row>
    <row r="708" spans="1:11">
      <c r="A708" s="173">
        <v>40100000</v>
      </c>
      <c r="B708" s="173" t="s">
        <v>388</v>
      </c>
      <c r="C708" s="173" t="s">
        <v>93</v>
      </c>
      <c r="D708" s="175">
        <v>45097</v>
      </c>
      <c r="E708" s="173">
        <v>1</v>
      </c>
      <c r="F708" s="173" t="s">
        <v>1469</v>
      </c>
      <c r="G708" s="173" t="s">
        <v>89</v>
      </c>
      <c r="H708" s="173" t="s">
        <v>89</v>
      </c>
      <c r="I708" s="174">
        <v>106.22</v>
      </c>
      <c r="J708" s="174">
        <v>0</v>
      </c>
      <c r="K708" s="174">
        <v>106.22</v>
      </c>
    </row>
    <row r="709" spans="1:11">
      <c r="A709" s="173">
        <v>40100000</v>
      </c>
      <c r="B709" s="173" t="s">
        <v>388</v>
      </c>
      <c r="C709" s="173" t="s">
        <v>93</v>
      </c>
      <c r="D709" s="175">
        <v>45097</v>
      </c>
      <c r="E709" s="173">
        <v>1</v>
      </c>
      <c r="F709" s="173" t="s">
        <v>1469</v>
      </c>
      <c r="G709" s="173" t="s">
        <v>89</v>
      </c>
      <c r="H709" s="173" t="s">
        <v>89</v>
      </c>
      <c r="I709" s="174">
        <v>105.26</v>
      </c>
      <c r="J709" s="174">
        <v>0</v>
      </c>
      <c r="K709" s="174">
        <v>105.26</v>
      </c>
    </row>
    <row r="710" spans="1:11">
      <c r="A710" s="173">
        <v>40100000</v>
      </c>
      <c r="B710" s="173" t="s">
        <v>352</v>
      </c>
      <c r="C710" s="173" t="s">
        <v>93</v>
      </c>
      <c r="D710" s="175">
        <v>45097</v>
      </c>
      <c r="E710" s="173">
        <v>1</v>
      </c>
      <c r="F710" s="173" t="s">
        <v>1922</v>
      </c>
      <c r="G710" s="173" t="s">
        <v>89</v>
      </c>
      <c r="H710" s="173" t="s">
        <v>89</v>
      </c>
      <c r="I710" s="174">
        <v>48.1</v>
      </c>
      <c r="J710" s="174">
        <v>0</v>
      </c>
      <c r="K710" s="174">
        <v>48.1</v>
      </c>
    </row>
    <row r="711" spans="1:11">
      <c r="A711" s="173">
        <v>40100000</v>
      </c>
      <c r="B711" s="173" t="s">
        <v>1140</v>
      </c>
      <c r="C711" s="173" t="s">
        <v>93</v>
      </c>
      <c r="D711" s="175">
        <v>45098</v>
      </c>
      <c r="E711" s="173">
        <v>1</v>
      </c>
      <c r="F711" s="173" t="s">
        <v>1387</v>
      </c>
      <c r="G711" s="173" t="s">
        <v>89</v>
      </c>
      <c r="H711" s="173" t="s">
        <v>1121</v>
      </c>
      <c r="I711" s="174">
        <v>102.86</v>
      </c>
      <c r="J711" s="174">
        <v>0</v>
      </c>
      <c r="K711" s="174">
        <v>102.86</v>
      </c>
    </row>
    <row r="712" spans="1:11">
      <c r="A712" s="173">
        <v>40100000</v>
      </c>
      <c r="B712" s="173" t="s">
        <v>365</v>
      </c>
      <c r="C712" s="173" t="s">
        <v>93</v>
      </c>
      <c r="D712" s="175">
        <v>45099</v>
      </c>
      <c r="E712" s="173">
        <v>1</v>
      </c>
      <c r="F712" s="173" t="s">
        <v>1822</v>
      </c>
      <c r="G712" s="173" t="s">
        <v>89</v>
      </c>
      <c r="H712" s="173" t="s">
        <v>1184</v>
      </c>
      <c r="I712" s="174">
        <v>112.03</v>
      </c>
      <c r="J712" s="174">
        <v>0</v>
      </c>
      <c r="K712" s="174">
        <v>112.03</v>
      </c>
    </row>
    <row r="713" spans="1:11">
      <c r="A713" s="173">
        <v>40100000</v>
      </c>
      <c r="B713" s="173" t="s">
        <v>1145</v>
      </c>
      <c r="C713" s="173" t="s">
        <v>93</v>
      </c>
      <c r="D713" s="175">
        <v>45099</v>
      </c>
      <c r="E713" s="173">
        <v>1</v>
      </c>
      <c r="F713" s="173" t="s">
        <v>2019</v>
      </c>
      <c r="G713" s="173" t="s">
        <v>89</v>
      </c>
      <c r="H713" s="173" t="s">
        <v>1141</v>
      </c>
      <c r="I713" s="174">
        <v>69300</v>
      </c>
      <c r="J713" s="174">
        <v>0</v>
      </c>
      <c r="K713" s="174">
        <v>69300</v>
      </c>
    </row>
    <row r="714" spans="1:11">
      <c r="A714" s="173">
        <v>40100000</v>
      </c>
      <c r="B714" s="173" t="s">
        <v>365</v>
      </c>
      <c r="C714" s="173" t="s">
        <v>93</v>
      </c>
      <c r="D714" s="175">
        <v>45100</v>
      </c>
      <c r="E714" s="173">
        <v>1</v>
      </c>
      <c r="F714" s="173" t="s">
        <v>1822</v>
      </c>
      <c r="G714" s="173" t="s">
        <v>89</v>
      </c>
      <c r="H714" s="173" t="s">
        <v>1184</v>
      </c>
      <c r="I714" s="174">
        <v>644.04999999999995</v>
      </c>
      <c r="J714" s="174">
        <v>0</v>
      </c>
      <c r="K714" s="174">
        <v>644.04999999999995</v>
      </c>
    </row>
    <row r="715" spans="1:11">
      <c r="A715" s="173">
        <v>40100000</v>
      </c>
      <c r="B715" s="173" t="s">
        <v>369</v>
      </c>
      <c r="C715" s="173" t="s">
        <v>93</v>
      </c>
      <c r="D715" s="175">
        <v>45100</v>
      </c>
      <c r="E715" s="173">
        <v>1</v>
      </c>
      <c r="F715" s="173" t="s">
        <v>1691</v>
      </c>
      <c r="G715" s="173" t="s">
        <v>89</v>
      </c>
      <c r="H715" s="173" t="s">
        <v>1539</v>
      </c>
      <c r="I715" s="174">
        <v>490.48</v>
      </c>
      <c r="J715" s="174">
        <v>0</v>
      </c>
      <c r="K715" s="174">
        <v>490.48</v>
      </c>
    </row>
    <row r="716" spans="1:11">
      <c r="A716" s="173">
        <v>40100000</v>
      </c>
      <c r="B716" s="173" t="s">
        <v>1140</v>
      </c>
      <c r="C716" s="173" t="s">
        <v>93</v>
      </c>
      <c r="D716" s="175">
        <v>45105</v>
      </c>
      <c r="E716" s="173">
        <v>1</v>
      </c>
      <c r="F716" s="173" t="s">
        <v>970</v>
      </c>
      <c r="G716" s="173" t="s">
        <v>89</v>
      </c>
      <c r="H716" s="173" t="s">
        <v>1121</v>
      </c>
      <c r="I716" s="174">
        <v>98.35</v>
      </c>
      <c r="J716" s="174">
        <v>0</v>
      </c>
      <c r="K716" s="174">
        <v>98.35</v>
      </c>
    </row>
    <row r="717" spans="1:11">
      <c r="A717" s="173">
        <v>40100000</v>
      </c>
      <c r="B717" s="173" t="s">
        <v>372</v>
      </c>
      <c r="C717" s="173" t="s">
        <v>93</v>
      </c>
      <c r="D717" s="175">
        <v>45107</v>
      </c>
      <c r="E717" s="173">
        <v>1</v>
      </c>
      <c r="F717" s="173" t="s">
        <v>1820</v>
      </c>
      <c r="G717" s="173" t="s">
        <v>89</v>
      </c>
      <c r="H717" s="173" t="s">
        <v>89</v>
      </c>
      <c r="I717" s="174">
        <v>277.32</v>
      </c>
      <c r="J717" s="174">
        <v>0</v>
      </c>
      <c r="K717" s="174">
        <v>277.32</v>
      </c>
    </row>
    <row r="718" spans="1:11">
      <c r="A718" s="173">
        <v>40100000</v>
      </c>
      <c r="B718" s="173" t="s">
        <v>350</v>
      </c>
      <c r="C718" s="173" t="s">
        <v>93</v>
      </c>
      <c r="D718" s="175">
        <v>45107</v>
      </c>
      <c r="E718" s="173">
        <v>1</v>
      </c>
      <c r="F718" s="173" t="s">
        <v>1440</v>
      </c>
      <c r="G718" s="173" t="s">
        <v>89</v>
      </c>
      <c r="H718" s="173" t="s">
        <v>89</v>
      </c>
      <c r="I718" s="174">
        <v>297.26</v>
      </c>
      <c r="J718" s="174">
        <v>0</v>
      </c>
      <c r="K718" s="174">
        <v>297.26</v>
      </c>
    </row>
    <row r="719" spans="1:11">
      <c r="A719" s="173">
        <v>40100000</v>
      </c>
      <c r="B719" s="173" t="s">
        <v>350</v>
      </c>
      <c r="C719" s="173" t="s">
        <v>93</v>
      </c>
      <c r="D719" s="175">
        <v>45107</v>
      </c>
      <c r="E719" s="173">
        <v>1</v>
      </c>
      <c r="F719" s="173" t="s">
        <v>1440</v>
      </c>
      <c r="G719" s="173" t="s">
        <v>89</v>
      </c>
      <c r="H719" s="173" t="s">
        <v>89</v>
      </c>
      <c r="I719" s="174">
        <v>3703.67</v>
      </c>
      <c r="J719" s="174">
        <v>0</v>
      </c>
      <c r="K719" s="174">
        <v>3703.67</v>
      </c>
    </row>
    <row r="720" spans="1:11">
      <c r="A720" s="173">
        <v>40100000</v>
      </c>
      <c r="B720" s="173" t="s">
        <v>1140</v>
      </c>
      <c r="C720" s="173" t="s">
        <v>93</v>
      </c>
      <c r="D720" s="175">
        <v>45107</v>
      </c>
      <c r="E720" s="173">
        <v>1</v>
      </c>
      <c r="F720" s="173" t="s">
        <v>1387</v>
      </c>
      <c r="G720" s="173" t="s">
        <v>89</v>
      </c>
      <c r="H720" s="173" t="s">
        <v>1121</v>
      </c>
      <c r="I720" s="174">
        <v>84.97</v>
      </c>
      <c r="J720" s="174">
        <v>0</v>
      </c>
      <c r="K720" s="174">
        <v>84.97</v>
      </c>
    </row>
    <row r="721" spans="1:11">
      <c r="A721" s="173">
        <v>40100000</v>
      </c>
      <c r="B721" s="173" t="s">
        <v>369</v>
      </c>
      <c r="C721" s="173" t="s">
        <v>93</v>
      </c>
      <c r="D721" s="175">
        <v>45107</v>
      </c>
      <c r="E721" s="173">
        <v>1</v>
      </c>
      <c r="F721" s="173" t="s">
        <v>1691</v>
      </c>
      <c r="G721" s="173" t="s">
        <v>89</v>
      </c>
      <c r="H721" s="173" t="s">
        <v>1561</v>
      </c>
      <c r="I721" s="174">
        <v>404.54</v>
      </c>
      <c r="J721" s="174">
        <v>0</v>
      </c>
      <c r="K721" s="174">
        <v>404.54</v>
      </c>
    </row>
    <row r="722" spans="1:11">
      <c r="A722" s="173">
        <v>40100000</v>
      </c>
      <c r="B722" s="173" t="s">
        <v>375</v>
      </c>
      <c r="C722" s="173" t="s">
        <v>356</v>
      </c>
      <c r="D722" s="175">
        <v>44936</v>
      </c>
      <c r="E722" s="173">
        <v>1</v>
      </c>
      <c r="F722" s="173" t="s">
        <v>1592</v>
      </c>
      <c r="G722" s="173" t="s">
        <v>932</v>
      </c>
      <c r="H722" s="173" t="s">
        <v>1371</v>
      </c>
      <c r="I722" s="174">
        <v>0</v>
      </c>
      <c r="J722" s="174">
        <v>31</v>
      </c>
      <c r="K722" s="174">
        <v>-31</v>
      </c>
    </row>
    <row r="723" spans="1:11">
      <c r="A723" s="173">
        <v>40100000</v>
      </c>
      <c r="B723" s="173" t="s">
        <v>354</v>
      </c>
      <c r="C723" s="173" t="s">
        <v>356</v>
      </c>
      <c r="D723" s="175">
        <v>44936</v>
      </c>
      <c r="E723" s="173">
        <v>1</v>
      </c>
      <c r="F723" s="173" t="s">
        <v>1592</v>
      </c>
      <c r="G723" s="173" t="s">
        <v>945</v>
      </c>
      <c r="H723" s="173" t="s">
        <v>1113</v>
      </c>
      <c r="I723" s="174">
        <v>8</v>
      </c>
      <c r="J723" s="174">
        <v>0</v>
      </c>
      <c r="K723" s="174">
        <v>8</v>
      </c>
    </row>
    <row r="724" spans="1:11">
      <c r="A724" s="173">
        <v>40100000</v>
      </c>
      <c r="B724" s="173" t="s">
        <v>1140</v>
      </c>
      <c r="C724" s="173" t="s">
        <v>356</v>
      </c>
      <c r="D724" s="175">
        <v>44957</v>
      </c>
      <c r="E724" s="173">
        <v>1</v>
      </c>
      <c r="F724" s="173" t="s">
        <v>1592</v>
      </c>
      <c r="G724" s="173" t="s">
        <v>89</v>
      </c>
      <c r="H724" s="173" t="s">
        <v>1141</v>
      </c>
      <c r="I724" s="174">
        <v>0.66</v>
      </c>
      <c r="J724" s="174">
        <v>0</v>
      </c>
      <c r="K724" s="174">
        <v>0.66</v>
      </c>
    </row>
    <row r="725" spans="1:11">
      <c r="A725" s="173">
        <v>40100000</v>
      </c>
      <c r="B725" s="173" t="s">
        <v>369</v>
      </c>
      <c r="C725" s="173" t="s">
        <v>356</v>
      </c>
      <c r="D725" s="175">
        <v>44958</v>
      </c>
      <c r="E725" s="173">
        <v>22</v>
      </c>
      <c r="F725" s="173" t="s">
        <v>533</v>
      </c>
      <c r="G725" s="173" t="s">
        <v>1597</v>
      </c>
      <c r="H725" s="173" t="s">
        <v>1148</v>
      </c>
      <c r="I725" s="174">
        <v>0</v>
      </c>
      <c r="J725" s="174">
        <v>13.07</v>
      </c>
      <c r="K725" s="174">
        <v>-13.07</v>
      </c>
    </row>
    <row r="726" spans="1:11">
      <c r="A726" s="173">
        <v>40100000</v>
      </c>
      <c r="B726" s="173" t="s">
        <v>372</v>
      </c>
      <c r="C726" s="173" t="s">
        <v>356</v>
      </c>
      <c r="D726" s="175">
        <v>44958</v>
      </c>
      <c r="E726" s="173">
        <v>22</v>
      </c>
      <c r="F726" s="173" t="s">
        <v>1598</v>
      </c>
      <c r="G726" s="173" t="s">
        <v>715</v>
      </c>
      <c r="H726" s="173" t="s">
        <v>1221</v>
      </c>
      <c r="I726" s="174">
        <v>536.57000000000005</v>
      </c>
      <c r="J726" s="174">
        <v>0</v>
      </c>
      <c r="K726" s="174">
        <v>536.57000000000005</v>
      </c>
    </row>
    <row r="727" spans="1:11">
      <c r="A727" s="173">
        <v>40100000</v>
      </c>
      <c r="B727" s="173" t="s">
        <v>388</v>
      </c>
      <c r="C727" s="173" t="s">
        <v>356</v>
      </c>
      <c r="D727" s="175">
        <v>44963</v>
      </c>
      <c r="E727" s="173">
        <v>22</v>
      </c>
      <c r="F727" s="173" t="s">
        <v>1599</v>
      </c>
      <c r="G727" s="173" t="s">
        <v>89</v>
      </c>
      <c r="H727" s="173" t="s">
        <v>1103</v>
      </c>
      <c r="I727" s="174">
        <v>105.26</v>
      </c>
      <c r="J727" s="174">
        <v>0</v>
      </c>
      <c r="K727" s="174">
        <v>105.26</v>
      </c>
    </row>
    <row r="728" spans="1:11">
      <c r="A728" s="173">
        <v>40100000</v>
      </c>
      <c r="B728" s="173" t="s">
        <v>1177</v>
      </c>
      <c r="C728" s="173" t="s">
        <v>356</v>
      </c>
      <c r="D728" s="175">
        <v>44970</v>
      </c>
      <c r="E728" s="173">
        <v>21</v>
      </c>
      <c r="F728" s="173" t="s">
        <v>1470</v>
      </c>
      <c r="G728" s="173" t="s">
        <v>1176</v>
      </c>
      <c r="H728" s="173" t="s">
        <v>351</v>
      </c>
      <c r="I728" s="174">
        <v>0</v>
      </c>
      <c r="J728" s="174">
        <v>31</v>
      </c>
      <c r="K728" s="174">
        <v>-31</v>
      </c>
    </row>
    <row r="729" spans="1:11">
      <c r="A729" s="173">
        <v>40100000</v>
      </c>
      <c r="B729" s="173" t="s">
        <v>1181</v>
      </c>
      <c r="C729" s="173" t="s">
        <v>356</v>
      </c>
      <c r="D729" s="175">
        <v>44978</v>
      </c>
      <c r="E729" s="173">
        <v>22</v>
      </c>
      <c r="F729" s="173" t="s">
        <v>1467</v>
      </c>
      <c r="G729" s="173" t="s">
        <v>1020</v>
      </c>
      <c r="H729" s="173" t="s">
        <v>371</v>
      </c>
      <c r="I729" s="174">
        <v>0</v>
      </c>
      <c r="J729" s="174">
        <v>62</v>
      </c>
      <c r="K729" s="174">
        <v>-62</v>
      </c>
    </row>
    <row r="730" spans="1:11">
      <c r="A730" s="173">
        <v>40100000</v>
      </c>
      <c r="B730" s="173" t="s">
        <v>369</v>
      </c>
      <c r="C730" s="173" t="s">
        <v>356</v>
      </c>
      <c r="D730" s="175">
        <v>44980</v>
      </c>
      <c r="E730" s="173">
        <v>22</v>
      </c>
      <c r="F730" s="173" t="s">
        <v>1600</v>
      </c>
      <c r="G730" s="173" t="s">
        <v>1170</v>
      </c>
      <c r="H730" s="173" t="s">
        <v>1171</v>
      </c>
      <c r="I730" s="174">
        <v>196.08</v>
      </c>
      <c r="J730" s="174">
        <v>0</v>
      </c>
      <c r="K730" s="174">
        <v>196.08</v>
      </c>
    </row>
    <row r="731" spans="1:11">
      <c r="A731" s="173">
        <v>40100000</v>
      </c>
      <c r="B731" s="173" t="s">
        <v>388</v>
      </c>
      <c r="C731" s="173" t="s">
        <v>356</v>
      </c>
      <c r="D731" s="175">
        <v>45016</v>
      </c>
      <c r="E731" s="173">
        <v>1</v>
      </c>
      <c r="F731" s="173" t="s">
        <v>1702</v>
      </c>
      <c r="G731" s="173" t="s">
        <v>1703</v>
      </c>
      <c r="H731" s="173" t="s">
        <v>1704</v>
      </c>
      <c r="I731" s="174">
        <v>1704.3</v>
      </c>
      <c r="J731" s="174">
        <v>0</v>
      </c>
      <c r="K731" s="174">
        <v>1704.3</v>
      </c>
    </row>
    <row r="732" spans="1:11">
      <c r="A732" s="173">
        <v>40100000</v>
      </c>
      <c r="B732" s="173" t="s">
        <v>1693</v>
      </c>
      <c r="C732" s="173" t="s">
        <v>356</v>
      </c>
      <c r="D732" s="175">
        <v>45034</v>
      </c>
      <c r="E732" s="173">
        <v>1</v>
      </c>
      <c r="F732" s="173" t="s">
        <v>1592</v>
      </c>
      <c r="G732" s="173" t="s">
        <v>89</v>
      </c>
      <c r="H732" s="173" t="s">
        <v>362</v>
      </c>
      <c r="I732" s="174">
        <v>0.36</v>
      </c>
      <c r="J732" s="174">
        <v>0</v>
      </c>
      <c r="K732" s="174">
        <v>0.36</v>
      </c>
    </row>
    <row r="733" spans="1:11">
      <c r="A733" s="173">
        <v>40100000</v>
      </c>
      <c r="B733" s="173" t="s">
        <v>375</v>
      </c>
      <c r="C733" s="173" t="s">
        <v>356</v>
      </c>
      <c r="D733" s="175">
        <v>45035</v>
      </c>
      <c r="E733" s="173">
        <v>1</v>
      </c>
      <c r="F733" s="173" t="s">
        <v>1377</v>
      </c>
      <c r="G733" s="173" t="s">
        <v>1747</v>
      </c>
      <c r="H733" s="173" t="s">
        <v>1096</v>
      </c>
      <c r="I733" s="174">
        <v>0</v>
      </c>
      <c r="J733" s="174">
        <v>31</v>
      </c>
      <c r="K733" s="174">
        <v>-31</v>
      </c>
    </row>
    <row r="734" spans="1:11">
      <c r="A734" s="173">
        <v>40100000</v>
      </c>
      <c r="B734" s="173" t="s">
        <v>1181</v>
      </c>
      <c r="C734" s="173" t="s">
        <v>356</v>
      </c>
      <c r="D734" s="175">
        <v>45065</v>
      </c>
      <c r="E734" s="173">
        <v>1</v>
      </c>
      <c r="F734" s="173" t="s">
        <v>1467</v>
      </c>
      <c r="G734" s="173" t="s">
        <v>1836</v>
      </c>
      <c r="H734" s="173" t="s">
        <v>1371</v>
      </c>
      <c r="I734" s="174">
        <v>0</v>
      </c>
      <c r="J734" s="174">
        <v>31</v>
      </c>
      <c r="K734" s="174">
        <v>-31</v>
      </c>
    </row>
    <row r="735" spans="1:11">
      <c r="A735" s="173">
        <v>40100000</v>
      </c>
      <c r="B735" s="173" t="s">
        <v>375</v>
      </c>
      <c r="C735" s="173" t="s">
        <v>356</v>
      </c>
      <c r="D735" s="175">
        <v>45065</v>
      </c>
      <c r="E735" s="173">
        <v>1</v>
      </c>
      <c r="F735" s="173" t="s">
        <v>468</v>
      </c>
      <c r="G735" s="173" t="s">
        <v>89</v>
      </c>
      <c r="H735" s="173" t="s">
        <v>1359</v>
      </c>
      <c r="I735" s="174">
        <v>0</v>
      </c>
      <c r="J735" s="174">
        <v>31</v>
      </c>
      <c r="K735" s="174">
        <v>-31</v>
      </c>
    </row>
    <row r="736" spans="1:11">
      <c r="A736" s="173">
        <v>40100000</v>
      </c>
      <c r="B736" s="173" t="s">
        <v>375</v>
      </c>
      <c r="C736" s="173" t="s">
        <v>356</v>
      </c>
      <c r="D736" s="175">
        <v>45091</v>
      </c>
      <c r="E736" s="173">
        <v>1</v>
      </c>
      <c r="F736" s="173" t="s">
        <v>1592</v>
      </c>
      <c r="G736" s="173" t="s">
        <v>1929</v>
      </c>
      <c r="H736" s="173" t="s">
        <v>1117</v>
      </c>
      <c r="I736" s="174">
        <v>0</v>
      </c>
      <c r="J736" s="174">
        <v>31</v>
      </c>
      <c r="K736" s="174">
        <v>-31</v>
      </c>
    </row>
    <row r="737" spans="1:11">
      <c r="A737" s="173">
        <v>40100000</v>
      </c>
      <c r="B737" s="173" t="s">
        <v>1181</v>
      </c>
      <c r="C737" s="173" t="s">
        <v>356</v>
      </c>
      <c r="D737" s="175">
        <v>45093</v>
      </c>
      <c r="E737" s="173">
        <v>1</v>
      </c>
      <c r="F737" s="173" t="s">
        <v>1467</v>
      </c>
      <c r="G737" s="173" t="s">
        <v>1930</v>
      </c>
      <c r="H737" s="173" t="s">
        <v>1096</v>
      </c>
      <c r="I737" s="174">
        <v>0</v>
      </c>
      <c r="J737" s="174">
        <v>31</v>
      </c>
      <c r="K737" s="174">
        <v>-31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78D9-7678-4167-ADF5-01DF69140C45}">
  <dimension ref="A1:K605"/>
  <sheetViews>
    <sheetView workbookViewId="0">
      <selection sqref="A1:K1048576"/>
    </sheetView>
  </sheetViews>
  <sheetFormatPr defaultColWidth="9.140625" defaultRowHeight="15"/>
  <cols>
    <col min="1" max="1" width="9" style="170" bestFit="1" customWidth="1"/>
    <col min="2" max="2" width="11.140625" style="170" bestFit="1" customWidth="1"/>
    <col min="3" max="3" width="7.42578125" style="170" bestFit="1" customWidth="1"/>
    <col min="4" max="4" width="10.7109375" style="170" bestFit="1" customWidth="1"/>
    <col min="5" max="5" width="4" style="170" bestFit="1" customWidth="1"/>
    <col min="6" max="6" width="40.85546875" style="170" bestFit="1" customWidth="1"/>
    <col min="7" max="7" width="30" style="170" bestFit="1" customWidth="1"/>
    <col min="8" max="8" width="13.140625" style="170" bestFit="1" customWidth="1"/>
    <col min="9" max="10" width="10" style="170" bestFit="1" customWidth="1"/>
    <col min="11" max="11" width="10.7109375" style="170" bestFit="1" customWidth="1"/>
    <col min="12" max="16384" width="9.140625" style="170"/>
  </cols>
  <sheetData>
    <row r="1" spans="1:11">
      <c r="A1" s="170" t="s">
        <v>1077</v>
      </c>
      <c r="B1" s="170" t="s">
        <v>349</v>
      </c>
      <c r="C1" s="170" t="s">
        <v>348</v>
      </c>
      <c r="D1" s="170" t="s">
        <v>73</v>
      </c>
      <c r="E1" s="170" t="s">
        <v>1078</v>
      </c>
      <c r="F1" s="170" t="s">
        <v>83</v>
      </c>
      <c r="G1" s="170" t="s">
        <v>1079</v>
      </c>
      <c r="H1" s="170" t="s">
        <v>1080</v>
      </c>
      <c r="I1" s="172" t="s">
        <v>85</v>
      </c>
      <c r="J1" s="172" t="s">
        <v>86</v>
      </c>
      <c r="K1" s="172" t="s">
        <v>87</v>
      </c>
    </row>
    <row r="2" spans="1:11">
      <c r="A2" s="170">
        <v>40100000</v>
      </c>
      <c r="B2" s="170" t="s">
        <v>374</v>
      </c>
      <c r="C2" s="170" t="s">
        <v>309</v>
      </c>
      <c r="D2" s="171">
        <v>44964</v>
      </c>
      <c r="E2" s="170">
        <v>1</v>
      </c>
      <c r="F2" s="170" t="s">
        <v>975</v>
      </c>
      <c r="G2" s="170" t="s">
        <v>1082</v>
      </c>
      <c r="H2" s="170" t="s">
        <v>1083</v>
      </c>
      <c r="I2" s="172">
        <v>0</v>
      </c>
      <c r="J2" s="172">
        <v>2949.51</v>
      </c>
      <c r="K2" s="172">
        <v>-2949.51</v>
      </c>
    </row>
    <row r="3" spans="1:11">
      <c r="A3" s="170">
        <v>40100000</v>
      </c>
      <c r="B3" s="170" t="s">
        <v>391</v>
      </c>
      <c r="C3" s="170" t="s">
        <v>324</v>
      </c>
      <c r="D3" s="171">
        <v>44927</v>
      </c>
      <c r="E3" s="170">
        <v>563</v>
      </c>
      <c r="F3" s="170" t="s">
        <v>542</v>
      </c>
      <c r="G3" s="170" t="s">
        <v>1086</v>
      </c>
      <c r="H3" s="170" t="s">
        <v>1087</v>
      </c>
      <c r="I3" s="172">
        <v>0</v>
      </c>
      <c r="J3" s="172">
        <v>2268</v>
      </c>
      <c r="K3" s="172">
        <v>-2268</v>
      </c>
    </row>
    <row r="4" spans="1:11">
      <c r="A4" s="170">
        <v>40100000</v>
      </c>
      <c r="B4" s="170" t="s">
        <v>391</v>
      </c>
      <c r="C4" s="170" t="s">
        <v>324</v>
      </c>
      <c r="D4" s="171">
        <v>44927</v>
      </c>
      <c r="E4" s="170">
        <v>564</v>
      </c>
      <c r="F4" s="170" t="s">
        <v>542</v>
      </c>
      <c r="G4" s="170" t="s">
        <v>1090</v>
      </c>
      <c r="H4" s="170" t="s">
        <v>1087</v>
      </c>
      <c r="I4" s="172">
        <v>0</v>
      </c>
      <c r="J4" s="172">
        <v>3960</v>
      </c>
      <c r="K4" s="172">
        <v>-3960</v>
      </c>
    </row>
    <row r="5" spans="1:11">
      <c r="A5" s="170">
        <v>40100000</v>
      </c>
      <c r="B5" s="170" t="s">
        <v>1091</v>
      </c>
      <c r="C5" s="170" t="s">
        <v>324</v>
      </c>
      <c r="D5" s="171">
        <v>44927</v>
      </c>
      <c r="E5" s="170">
        <v>567</v>
      </c>
      <c r="F5" s="170" t="s">
        <v>496</v>
      </c>
      <c r="G5" s="170" t="s">
        <v>1026</v>
      </c>
      <c r="H5" s="170" t="s">
        <v>1092</v>
      </c>
      <c r="I5" s="172">
        <v>0</v>
      </c>
      <c r="J5" s="172">
        <v>360</v>
      </c>
      <c r="K5" s="172">
        <v>-360</v>
      </c>
    </row>
    <row r="6" spans="1:11">
      <c r="A6" s="170">
        <v>40100000</v>
      </c>
      <c r="B6" s="170" t="s">
        <v>1095</v>
      </c>
      <c r="C6" s="170" t="s">
        <v>324</v>
      </c>
      <c r="D6" s="171">
        <v>44927</v>
      </c>
      <c r="E6" s="170">
        <v>569</v>
      </c>
      <c r="F6" s="170" t="s">
        <v>1010</v>
      </c>
      <c r="G6" s="170" t="s">
        <v>1011</v>
      </c>
      <c r="H6" s="170" t="s">
        <v>1096</v>
      </c>
      <c r="I6" s="172">
        <v>0</v>
      </c>
      <c r="J6" s="172">
        <v>7056</v>
      </c>
      <c r="K6" s="172">
        <v>-7056</v>
      </c>
    </row>
    <row r="7" spans="1:11">
      <c r="A7" s="170">
        <v>40100000</v>
      </c>
      <c r="B7" s="170" t="s">
        <v>1095</v>
      </c>
      <c r="C7" s="170" t="s">
        <v>324</v>
      </c>
      <c r="D7" s="171">
        <v>44927</v>
      </c>
      <c r="E7" s="170">
        <v>570</v>
      </c>
      <c r="F7" s="170" t="s">
        <v>1010</v>
      </c>
      <c r="G7" s="170" t="s">
        <v>1012</v>
      </c>
      <c r="H7" s="170" t="s">
        <v>1096</v>
      </c>
      <c r="I7" s="172">
        <v>0</v>
      </c>
      <c r="J7" s="172">
        <v>7056</v>
      </c>
      <c r="K7" s="172">
        <v>-7056</v>
      </c>
    </row>
    <row r="8" spans="1:11">
      <c r="A8" s="170">
        <v>40100000</v>
      </c>
      <c r="B8" s="170" t="s">
        <v>353</v>
      </c>
      <c r="C8" s="170" t="s">
        <v>324</v>
      </c>
      <c r="D8" s="171">
        <v>44927</v>
      </c>
      <c r="E8" s="170">
        <v>571</v>
      </c>
      <c r="F8" s="170" t="s">
        <v>827</v>
      </c>
      <c r="G8" s="170" t="s">
        <v>1027</v>
      </c>
      <c r="H8" s="170" t="s">
        <v>371</v>
      </c>
      <c r="I8" s="172">
        <v>0</v>
      </c>
      <c r="J8" s="172">
        <v>419.8</v>
      </c>
      <c r="K8" s="172">
        <v>-419.8</v>
      </c>
    </row>
    <row r="9" spans="1:11">
      <c r="A9" s="170">
        <v>40100000</v>
      </c>
      <c r="B9" s="170" t="s">
        <v>388</v>
      </c>
      <c r="C9" s="170" t="s">
        <v>324</v>
      </c>
      <c r="D9" s="171">
        <v>44927</v>
      </c>
      <c r="E9" s="170">
        <v>572</v>
      </c>
      <c r="F9" s="170" t="s">
        <v>1101</v>
      </c>
      <c r="G9" s="170" t="s">
        <v>1102</v>
      </c>
      <c r="H9" s="170" t="s">
        <v>1103</v>
      </c>
      <c r="I9" s="172">
        <v>0</v>
      </c>
      <c r="J9" s="172">
        <v>105.26</v>
      </c>
      <c r="K9" s="172">
        <v>-105.26</v>
      </c>
    </row>
    <row r="10" spans="1:11">
      <c r="A10" s="170">
        <v>40100000</v>
      </c>
      <c r="B10" s="170" t="s">
        <v>377</v>
      </c>
      <c r="C10" s="170" t="s">
        <v>324</v>
      </c>
      <c r="D10" s="171">
        <v>44927</v>
      </c>
      <c r="E10" s="170">
        <v>575</v>
      </c>
      <c r="F10" s="170" t="s">
        <v>1105</v>
      </c>
      <c r="G10" s="170" t="s">
        <v>1106</v>
      </c>
      <c r="H10" s="170" t="s">
        <v>1087</v>
      </c>
      <c r="I10" s="172">
        <v>0</v>
      </c>
      <c r="J10" s="172">
        <v>746.1</v>
      </c>
      <c r="K10" s="172">
        <v>-746.1</v>
      </c>
    </row>
    <row r="11" spans="1:11">
      <c r="A11" s="170">
        <v>40100000</v>
      </c>
      <c r="B11" s="170" t="s">
        <v>377</v>
      </c>
      <c r="C11" s="170" t="s">
        <v>324</v>
      </c>
      <c r="D11" s="171">
        <v>44927</v>
      </c>
      <c r="E11" s="170">
        <v>576</v>
      </c>
      <c r="F11" s="170" t="s">
        <v>1105</v>
      </c>
      <c r="G11" s="170" t="s">
        <v>1108</v>
      </c>
      <c r="H11" s="170" t="s">
        <v>1087</v>
      </c>
      <c r="I11" s="172">
        <v>0</v>
      </c>
      <c r="J11" s="172">
        <v>61.27</v>
      </c>
      <c r="K11" s="172">
        <v>-61.27</v>
      </c>
    </row>
    <row r="12" spans="1:11">
      <c r="A12" s="170">
        <v>40100000</v>
      </c>
      <c r="B12" s="170" t="s">
        <v>364</v>
      </c>
      <c r="C12" s="170" t="s">
        <v>324</v>
      </c>
      <c r="D12" s="171">
        <v>44927</v>
      </c>
      <c r="E12" s="170">
        <v>585</v>
      </c>
      <c r="F12" s="170" t="s">
        <v>654</v>
      </c>
      <c r="G12" s="170" t="s">
        <v>1028</v>
      </c>
      <c r="H12" s="170" t="s">
        <v>1110</v>
      </c>
      <c r="I12" s="172">
        <v>0</v>
      </c>
      <c r="J12" s="172">
        <v>594.42999999999995</v>
      </c>
      <c r="K12" s="172">
        <v>-594.42999999999995</v>
      </c>
    </row>
    <row r="13" spans="1:11">
      <c r="A13" s="170">
        <v>40100000</v>
      </c>
      <c r="B13" s="170" t="s">
        <v>350</v>
      </c>
      <c r="C13" s="170" t="s">
        <v>324</v>
      </c>
      <c r="D13" s="171">
        <v>44927</v>
      </c>
      <c r="E13" s="170">
        <v>587</v>
      </c>
      <c r="F13" s="170" t="s">
        <v>1058</v>
      </c>
      <c r="G13" s="170" t="s">
        <v>1059</v>
      </c>
      <c r="H13" s="170" t="s">
        <v>1114</v>
      </c>
      <c r="I13" s="172">
        <v>0</v>
      </c>
      <c r="J13" s="172">
        <v>432</v>
      </c>
      <c r="K13" s="172">
        <v>-432</v>
      </c>
    </row>
    <row r="14" spans="1:11">
      <c r="A14" s="170">
        <v>40100000</v>
      </c>
      <c r="B14" s="170" t="s">
        <v>354</v>
      </c>
      <c r="C14" s="170" t="s">
        <v>324</v>
      </c>
      <c r="D14" s="171">
        <v>44927</v>
      </c>
      <c r="E14" s="170">
        <v>590</v>
      </c>
      <c r="F14" s="170" t="s">
        <v>163</v>
      </c>
      <c r="G14" s="170" t="s">
        <v>1013</v>
      </c>
      <c r="H14" s="170" t="s">
        <v>1092</v>
      </c>
      <c r="I14" s="172">
        <v>0</v>
      </c>
      <c r="J14" s="172">
        <v>6384</v>
      </c>
      <c r="K14" s="172">
        <v>-6384</v>
      </c>
    </row>
    <row r="15" spans="1:11">
      <c r="A15" s="170">
        <v>40100000</v>
      </c>
      <c r="B15" s="170" t="s">
        <v>354</v>
      </c>
      <c r="C15" s="170" t="s">
        <v>324</v>
      </c>
      <c r="D15" s="171">
        <v>44927</v>
      </c>
      <c r="E15" s="170">
        <v>591</v>
      </c>
      <c r="F15" s="170" t="s">
        <v>163</v>
      </c>
      <c r="G15" s="170" t="s">
        <v>1019</v>
      </c>
      <c r="H15" s="170" t="s">
        <v>1092</v>
      </c>
      <c r="I15" s="172">
        <v>0</v>
      </c>
      <c r="J15" s="172">
        <v>6384</v>
      </c>
      <c r="K15" s="172">
        <v>-6384</v>
      </c>
    </row>
    <row r="16" spans="1:11">
      <c r="A16" s="170">
        <v>40100000</v>
      </c>
      <c r="B16" s="170" t="s">
        <v>354</v>
      </c>
      <c r="C16" s="170" t="s">
        <v>324</v>
      </c>
      <c r="D16" s="171">
        <v>44927</v>
      </c>
      <c r="E16" s="170">
        <v>592</v>
      </c>
      <c r="F16" s="170" t="s">
        <v>163</v>
      </c>
      <c r="G16" s="170" t="s">
        <v>1014</v>
      </c>
      <c r="H16" s="170" t="s">
        <v>1092</v>
      </c>
      <c r="I16" s="172">
        <v>0</v>
      </c>
      <c r="J16" s="172">
        <v>6479</v>
      </c>
      <c r="K16" s="172">
        <v>-6479</v>
      </c>
    </row>
    <row r="17" spans="1:11">
      <c r="A17" s="170">
        <v>40100000</v>
      </c>
      <c r="B17" s="170" t="s">
        <v>379</v>
      </c>
      <c r="C17" s="170" t="s">
        <v>324</v>
      </c>
      <c r="D17" s="171">
        <v>44927</v>
      </c>
      <c r="E17" s="170">
        <v>594</v>
      </c>
      <c r="F17" s="170" t="s">
        <v>439</v>
      </c>
      <c r="G17" s="170" t="s">
        <v>1029</v>
      </c>
      <c r="H17" s="170" t="s">
        <v>1117</v>
      </c>
      <c r="I17" s="172">
        <v>0</v>
      </c>
      <c r="J17" s="172">
        <v>14836.72</v>
      </c>
      <c r="K17" s="172">
        <v>-14836.72</v>
      </c>
    </row>
    <row r="18" spans="1:11">
      <c r="A18" s="170">
        <v>40100000</v>
      </c>
      <c r="B18" s="170" t="s">
        <v>388</v>
      </c>
      <c r="C18" s="170" t="s">
        <v>324</v>
      </c>
      <c r="D18" s="171">
        <v>44927</v>
      </c>
      <c r="E18" s="170">
        <v>618</v>
      </c>
      <c r="F18" s="170" t="s">
        <v>1030</v>
      </c>
      <c r="G18" s="170" t="s">
        <v>1031</v>
      </c>
      <c r="H18" s="170" t="s">
        <v>1121</v>
      </c>
      <c r="I18" s="172">
        <v>0</v>
      </c>
      <c r="J18" s="172">
        <v>7457.96</v>
      </c>
      <c r="K18" s="172">
        <v>-7457.96</v>
      </c>
    </row>
    <row r="19" spans="1:11">
      <c r="A19" s="170">
        <v>40100000</v>
      </c>
      <c r="B19" s="170" t="s">
        <v>1130</v>
      </c>
      <c r="C19" s="170" t="s">
        <v>324</v>
      </c>
      <c r="D19" s="171">
        <v>44927</v>
      </c>
      <c r="E19" s="170">
        <v>620</v>
      </c>
      <c r="F19" s="170" t="s">
        <v>1131</v>
      </c>
      <c r="G19" s="170" t="s">
        <v>1132</v>
      </c>
      <c r="H19" s="170" t="s">
        <v>1083</v>
      </c>
      <c r="I19" s="172">
        <v>0</v>
      </c>
      <c r="J19" s="172">
        <v>102327.03999999999</v>
      </c>
      <c r="K19" s="172">
        <v>-102327.03999999999</v>
      </c>
    </row>
    <row r="20" spans="1:11">
      <c r="A20" s="170">
        <v>40100000</v>
      </c>
      <c r="B20" s="170" t="s">
        <v>388</v>
      </c>
      <c r="C20" s="170" t="s">
        <v>324</v>
      </c>
      <c r="D20" s="171">
        <v>44927</v>
      </c>
      <c r="E20" s="170">
        <v>623</v>
      </c>
      <c r="F20" s="170" t="s">
        <v>979</v>
      </c>
      <c r="G20" s="170" t="s">
        <v>1032</v>
      </c>
      <c r="H20" s="170" t="s">
        <v>1136</v>
      </c>
      <c r="I20" s="172">
        <v>0</v>
      </c>
      <c r="J20" s="172">
        <v>864.87</v>
      </c>
      <c r="K20" s="172">
        <v>-864.87</v>
      </c>
    </row>
    <row r="21" spans="1:11">
      <c r="A21" s="170">
        <v>40100000</v>
      </c>
      <c r="B21" s="170" t="s">
        <v>388</v>
      </c>
      <c r="C21" s="170" t="s">
        <v>324</v>
      </c>
      <c r="D21" s="171">
        <v>44927</v>
      </c>
      <c r="E21" s="170">
        <v>624</v>
      </c>
      <c r="F21" s="170" t="s">
        <v>979</v>
      </c>
      <c r="G21" s="170" t="s">
        <v>1138</v>
      </c>
      <c r="H21" s="170" t="s">
        <v>1136</v>
      </c>
      <c r="I21" s="172">
        <v>0</v>
      </c>
      <c r="J21" s="172">
        <v>1437.6</v>
      </c>
      <c r="K21" s="172">
        <v>-1437.6</v>
      </c>
    </row>
    <row r="22" spans="1:11">
      <c r="A22" s="170">
        <v>40100000</v>
      </c>
      <c r="B22" s="170" t="s">
        <v>1140</v>
      </c>
      <c r="C22" s="170" t="s">
        <v>324</v>
      </c>
      <c r="D22" s="171">
        <v>44929</v>
      </c>
      <c r="E22" s="170">
        <v>613</v>
      </c>
      <c r="F22" s="170" t="s">
        <v>971</v>
      </c>
      <c r="G22" s="170" t="s">
        <v>1060</v>
      </c>
      <c r="H22" s="170" t="s">
        <v>1141</v>
      </c>
      <c r="I22" s="172">
        <v>0</v>
      </c>
      <c r="J22" s="172">
        <v>43.67</v>
      </c>
      <c r="K22" s="172">
        <v>-43.67</v>
      </c>
    </row>
    <row r="23" spans="1:11">
      <c r="A23" s="170">
        <v>40100000</v>
      </c>
      <c r="B23" s="170" t="s">
        <v>1143</v>
      </c>
      <c r="C23" s="170" t="s">
        <v>324</v>
      </c>
      <c r="D23" s="171">
        <v>44931</v>
      </c>
      <c r="E23" s="170">
        <v>568</v>
      </c>
      <c r="F23" s="170" t="s">
        <v>1033</v>
      </c>
      <c r="G23" s="170" t="s">
        <v>1034</v>
      </c>
      <c r="H23" s="170" t="s">
        <v>312</v>
      </c>
      <c r="I23" s="172">
        <v>0</v>
      </c>
      <c r="J23" s="172">
        <v>876</v>
      </c>
      <c r="K23" s="172">
        <v>-876</v>
      </c>
    </row>
    <row r="24" spans="1:11">
      <c r="A24" s="170">
        <v>40100000</v>
      </c>
      <c r="B24" s="170" t="s">
        <v>1145</v>
      </c>
      <c r="C24" s="170" t="s">
        <v>324</v>
      </c>
      <c r="D24" s="171">
        <v>44931</v>
      </c>
      <c r="E24" s="170">
        <v>573</v>
      </c>
      <c r="F24" s="170" t="s">
        <v>535</v>
      </c>
      <c r="G24" s="170" t="s">
        <v>944</v>
      </c>
      <c r="H24" s="170" t="s">
        <v>89</v>
      </c>
      <c r="I24" s="172">
        <v>0</v>
      </c>
      <c r="J24" s="172">
        <v>3912.15</v>
      </c>
      <c r="K24" s="172">
        <v>-3912.15</v>
      </c>
    </row>
    <row r="25" spans="1:11">
      <c r="A25" s="170">
        <v>40100000</v>
      </c>
      <c r="B25" s="170" t="s">
        <v>374</v>
      </c>
      <c r="C25" s="170" t="s">
        <v>324</v>
      </c>
      <c r="D25" s="171">
        <v>44935</v>
      </c>
      <c r="E25" s="170">
        <v>565</v>
      </c>
      <c r="F25" s="170" t="s">
        <v>975</v>
      </c>
      <c r="G25" s="170" t="s">
        <v>1061</v>
      </c>
      <c r="H25" s="170" t="s">
        <v>384</v>
      </c>
      <c r="I25" s="172">
        <v>0</v>
      </c>
      <c r="J25" s="172">
        <v>164.4</v>
      </c>
      <c r="K25" s="172">
        <v>-164.4</v>
      </c>
    </row>
    <row r="26" spans="1:11">
      <c r="A26" s="170">
        <v>40100000</v>
      </c>
      <c r="B26" s="170" t="s">
        <v>369</v>
      </c>
      <c r="C26" s="170" t="s">
        <v>324</v>
      </c>
      <c r="D26" s="171">
        <v>44935</v>
      </c>
      <c r="E26" s="170">
        <v>574</v>
      </c>
      <c r="F26" s="170" t="s">
        <v>533</v>
      </c>
      <c r="G26" s="170" t="s">
        <v>1146</v>
      </c>
      <c r="H26" s="170" t="s">
        <v>1148</v>
      </c>
      <c r="I26" s="172">
        <v>0</v>
      </c>
      <c r="J26" s="172">
        <v>205.75</v>
      </c>
      <c r="K26" s="172">
        <v>-205.75</v>
      </c>
    </row>
    <row r="27" spans="1:11">
      <c r="A27" s="170">
        <v>40100000</v>
      </c>
      <c r="B27" s="170" t="s">
        <v>1149</v>
      </c>
      <c r="C27" s="170" t="s">
        <v>324</v>
      </c>
      <c r="D27" s="171">
        <v>44935</v>
      </c>
      <c r="E27" s="170">
        <v>595</v>
      </c>
      <c r="F27" s="170" t="s">
        <v>815</v>
      </c>
      <c r="G27" s="170" t="s">
        <v>1035</v>
      </c>
      <c r="H27" s="170" t="s">
        <v>1092</v>
      </c>
      <c r="I27" s="172">
        <v>0</v>
      </c>
      <c r="J27" s="172">
        <v>75</v>
      </c>
      <c r="K27" s="172">
        <v>-75</v>
      </c>
    </row>
    <row r="28" spans="1:11">
      <c r="A28" s="170">
        <v>40100000</v>
      </c>
      <c r="B28" s="170" t="s">
        <v>1149</v>
      </c>
      <c r="C28" s="170" t="s">
        <v>324</v>
      </c>
      <c r="D28" s="171">
        <v>44935</v>
      </c>
      <c r="E28" s="170">
        <v>596</v>
      </c>
      <c r="F28" s="170" t="s">
        <v>815</v>
      </c>
      <c r="G28" s="170" t="s">
        <v>1036</v>
      </c>
      <c r="H28" s="170" t="s">
        <v>1092</v>
      </c>
      <c r="I28" s="172">
        <v>0</v>
      </c>
      <c r="J28" s="172">
        <v>75</v>
      </c>
      <c r="K28" s="172">
        <v>-75</v>
      </c>
    </row>
    <row r="29" spans="1:11">
      <c r="A29" s="170">
        <v>40100000</v>
      </c>
      <c r="B29" s="170" t="s">
        <v>1149</v>
      </c>
      <c r="C29" s="170" t="s">
        <v>324</v>
      </c>
      <c r="D29" s="171">
        <v>44935</v>
      </c>
      <c r="E29" s="170">
        <v>597</v>
      </c>
      <c r="F29" s="170" t="s">
        <v>815</v>
      </c>
      <c r="G29" s="170" t="s">
        <v>1037</v>
      </c>
      <c r="H29" s="170" t="s">
        <v>1092</v>
      </c>
      <c r="I29" s="172">
        <v>0</v>
      </c>
      <c r="J29" s="172">
        <v>75</v>
      </c>
      <c r="K29" s="172">
        <v>-75</v>
      </c>
    </row>
    <row r="30" spans="1:11">
      <c r="A30" s="170">
        <v>40100000</v>
      </c>
      <c r="B30" s="170" t="s">
        <v>1149</v>
      </c>
      <c r="C30" s="170" t="s">
        <v>324</v>
      </c>
      <c r="D30" s="171">
        <v>44935</v>
      </c>
      <c r="E30" s="170">
        <v>598</v>
      </c>
      <c r="F30" s="170" t="s">
        <v>815</v>
      </c>
      <c r="G30" s="170" t="s">
        <v>1038</v>
      </c>
      <c r="H30" s="170" t="s">
        <v>1092</v>
      </c>
      <c r="I30" s="172">
        <v>0</v>
      </c>
      <c r="J30" s="172">
        <v>300</v>
      </c>
      <c r="K30" s="172">
        <v>-300</v>
      </c>
    </row>
    <row r="31" spans="1:11">
      <c r="A31" s="170">
        <v>40100000</v>
      </c>
      <c r="B31" s="170" t="s">
        <v>1149</v>
      </c>
      <c r="C31" s="170" t="s">
        <v>324</v>
      </c>
      <c r="D31" s="171">
        <v>44935</v>
      </c>
      <c r="E31" s="170">
        <v>599</v>
      </c>
      <c r="F31" s="170" t="s">
        <v>815</v>
      </c>
      <c r="G31" s="170" t="s">
        <v>1039</v>
      </c>
      <c r="H31" s="170" t="s">
        <v>1092</v>
      </c>
      <c r="I31" s="172">
        <v>0</v>
      </c>
      <c r="J31" s="172">
        <v>75</v>
      </c>
      <c r="K31" s="172">
        <v>-75</v>
      </c>
    </row>
    <row r="32" spans="1:11">
      <c r="A32" s="170">
        <v>40100000</v>
      </c>
      <c r="B32" s="170" t="s">
        <v>1140</v>
      </c>
      <c r="C32" s="170" t="s">
        <v>324</v>
      </c>
      <c r="D32" s="171">
        <v>44937</v>
      </c>
      <c r="E32" s="170">
        <v>611</v>
      </c>
      <c r="F32" s="170" t="s">
        <v>970</v>
      </c>
      <c r="G32" s="170" t="s">
        <v>1062</v>
      </c>
      <c r="H32" s="170" t="s">
        <v>1141</v>
      </c>
      <c r="I32" s="172">
        <v>0</v>
      </c>
      <c r="J32" s="172">
        <v>73.23</v>
      </c>
      <c r="K32" s="172">
        <v>-73.23</v>
      </c>
    </row>
    <row r="33" spans="1:11">
      <c r="A33" s="170">
        <v>40100000</v>
      </c>
      <c r="B33" s="170" t="s">
        <v>374</v>
      </c>
      <c r="C33" s="170" t="s">
        <v>324</v>
      </c>
      <c r="D33" s="171">
        <v>44938</v>
      </c>
      <c r="E33" s="170">
        <v>566</v>
      </c>
      <c r="F33" s="170" t="s">
        <v>975</v>
      </c>
      <c r="G33" s="170" t="s">
        <v>1023</v>
      </c>
      <c r="H33" s="170" t="s">
        <v>384</v>
      </c>
      <c r="I33" s="172">
        <v>0</v>
      </c>
      <c r="J33" s="172">
        <v>2280</v>
      </c>
      <c r="K33" s="172">
        <v>-2280</v>
      </c>
    </row>
    <row r="34" spans="1:11">
      <c r="A34" s="170">
        <v>40100000</v>
      </c>
      <c r="B34" s="170" t="s">
        <v>373</v>
      </c>
      <c r="C34" s="170" t="s">
        <v>324</v>
      </c>
      <c r="D34" s="171">
        <v>44938</v>
      </c>
      <c r="E34" s="170">
        <v>582</v>
      </c>
      <c r="F34" s="170" t="s">
        <v>534</v>
      </c>
      <c r="G34" s="170" t="s">
        <v>1152</v>
      </c>
      <c r="H34" s="170" t="s">
        <v>1371</v>
      </c>
      <c r="I34" s="172">
        <v>0</v>
      </c>
      <c r="J34" s="172">
        <v>3005.16</v>
      </c>
      <c r="K34" s="172">
        <v>-3005.16</v>
      </c>
    </row>
    <row r="35" spans="1:11">
      <c r="A35" s="170">
        <v>40100000</v>
      </c>
      <c r="B35" s="170" t="s">
        <v>365</v>
      </c>
      <c r="C35" s="170" t="s">
        <v>324</v>
      </c>
      <c r="D35" s="171">
        <v>44939</v>
      </c>
      <c r="E35" s="170">
        <v>577</v>
      </c>
      <c r="F35" s="170" t="s">
        <v>1063</v>
      </c>
      <c r="G35" s="170" t="s">
        <v>1064</v>
      </c>
      <c r="H35" s="170" t="s">
        <v>1141</v>
      </c>
      <c r="I35" s="172">
        <v>0</v>
      </c>
      <c r="J35" s="172">
        <v>68.8</v>
      </c>
      <c r="K35" s="172">
        <v>-68.8</v>
      </c>
    </row>
    <row r="36" spans="1:11">
      <c r="A36" s="170">
        <v>40100000</v>
      </c>
      <c r="B36" s="170" t="s">
        <v>1154</v>
      </c>
      <c r="C36" s="170" t="s">
        <v>324</v>
      </c>
      <c r="D36" s="171">
        <v>44941</v>
      </c>
      <c r="E36" s="170">
        <v>583</v>
      </c>
      <c r="F36" s="170" t="s">
        <v>899</v>
      </c>
      <c r="G36" s="170" t="s">
        <v>1155</v>
      </c>
      <c r="H36" s="170" t="s">
        <v>384</v>
      </c>
      <c r="I36" s="172">
        <v>0</v>
      </c>
      <c r="J36" s="172">
        <v>267.23</v>
      </c>
      <c r="K36" s="172">
        <v>-267.23</v>
      </c>
    </row>
    <row r="37" spans="1:11">
      <c r="A37" s="170">
        <v>40100000</v>
      </c>
      <c r="B37" s="170" t="s">
        <v>369</v>
      </c>
      <c r="C37" s="170" t="s">
        <v>324</v>
      </c>
      <c r="D37" s="171">
        <v>44942</v>
      </c>
      <c r="E37" s="170">
        <v>578</v>
      </c>
      <c r="F37" s="170" t="s">
        <v>533</v>
      </c>
      <c r="G37" s="170" t="s">
        <v>1157</v>
      </c>
      <c r="H37" s="170" t="s">
        <v>1158</v>
      </c>
      <c r="I37" s="172">
        <v>0</v>
      </c>
      <c r="J37" s="172">
        <v>502.94</v>
      </c>
      <c r="K37" s="172">
        <v>-502.94</v>
      </c>
    </row>
    <row r="38" spans="1:11">
      <c r="A38" s="170">
        <v>40100000</v>
      </c>
      <c r="B38" s="170" t="s">
        <v>370</v>
      </c>
      <c r="C38" s="170" t="s">
        <v>324</v>
      </c>
      <c r="D38" s="171">
        <v>44945</v>
      </c>
      <c r="E38" s="170">
        <v>593</v>
      </c>
      <c r="F38" s="170" t="s">
        <v>393</v>
      </c>
      <c r="G38" s="170" t="s">
        <v>1015</v>
      </c>
      <c r="H38" s="170" t="s">
        <v>1159</v>
      </c>
      <c r="I38" s="172">
        <v>0</v>
      </c>
      <c r="J38" s="172">
        <v>1834</v>
      </c>
      <c r="K38" s="172">
        <v>-1834</v>
      </c>
    </row>
    <row r="39" spans="1:11">
      <c r="A39" s="170">
        <v>40100000</v>
      </c>
      <c r="B39" s="170" t="s">
        <v>1162</v>
      </c>
      <c r="C39" s="170" t="s">
        <v>324</v>
      </c>
      <c r="D39" s="171">
        <v>44945</v>
      </c>
      <c r="E39" s="170">
        <v>619</v>
      </c>
      <c r="F39" s="170" t="s">
        <v>1040</v>
      </c>
      <c r="G39" s="170" t="s">
        <v>1041</v>
      </c>
      <c r="H39" s="170" t="s">
        <v>312</v>
      </c>
      <c r="I39" s="172">
        <v>0</v>
      </c>
      <c r="J39" s="172">
        <v>240</v>
      </c>
      <c r="K39" s="172">
        <v>-240</v>
      </c>
    </row>
    <row r="40" spans="1:11">
      <c r="A40" s="170">
        <v>40100000</v>
      </c>
      <c r="B40" s="170" t="s">
        <v>376</v>
      </c>
      <c r="C40" s="170" t="s">
        <v>324</v>
      </c>
      <c r="D40" s="171">
        <v>44946</v>
      </c>
      <c r="E40" s="170">
        <v>581</v>
      </c>
      <c r="F40" s="170" t="s">
        <v>1164</v>
      </c>
      <c r="G40" s="170" t="s">
        <v>1165</v>
      </c>
      <c r="H40" s="170" t="s">
        <v>1110</v>
      </c>
      <c r="I40" s="172">
        <v>0</v>
      </c>
      <c r="J40" s="172">
        <v>1415.39</v>
      </c>
      <c r="K40" s="172">
        <v>-1415.39</v>
      </c>
    </row>
    <row r="41" spans="1:11">
      <c r="A41" s="170">
        <v>40100000</v>
      </c>
      <c r="B41" s="170" t="s">
        <v>367</v>
      </c>
      <c r="C41" s="170" t="s">
        <v>324</v>
      </c>
      <c r="D41" s="171">
        <v>44946</v>
      </c>
      <c r="E41" s="170">
        <v>586</v>
      </c>
      <c r="F41" s="170" t="s">
        <v>1838</v>
      </c>
      <c r="G41" s="170" t="s">
        <v>1168</v>
      </c>
      <c r="H41" s="170" t="s">
        <v>1110</v>
      </c>
      <c r="I41" s="172">
        <v>0</v>
      </c>
      <c r="J41" s="172">
        <v>4160.9799999999996</v>
      </c>
      <c r="K41" s="172">
        <v>-4160.9799999999996</v>
      </c>
    </row>
    <row r="42" spans="1:11">
      <c r="A42" s="170">
        <v>40100000</v>
      </c>
      <c r="B42" s="170" t="s">
        <v>369</v>
      </c>
      <c r="C42" s="170" t="s">
        <v>324</v>
      </c>
      <c r="D42" s="171">
        <v>44949</v>
      </c>
      <c r="E42" s="170">
        <v>579</v>
      </c>
      <c r="F42" s="170" t="s">
        <v>533</v>
      </c>
      <c r="G42" s="170" t="s">
        <v>1169</v>
      </c>
      <c r="H42" s="170" t="s">
        <v>1148</v>
      </c>
      <c r="I42" s="172">
        <v>0</v>
      </c>
      <c r="J42" s="172">
        <v>563.79</v>
      </c>
      <c r="K42" s="172">
        <v>-563.79</v>
      </c>
    </row>
    <row r="43" spans="1:11">
      <c r="A43" s="170">
        <v>40100000</v>
      </c>
      <c r="B43" s="170" t="s">
        <v>369</v>
      </c>
      <c r="C43" s="170" t="s">
        <v>324</v>
      </c>
      <c r="D43" s="171">
        <v>44949</v>
      </c>
      <c r="E43" s="170">
        <v>580</v>
      </c>
      <c r="F43" s="170" t="s">
        <v>533</v>
      </c>
      <c r="G43" s="170" t="s">
        <v>1170</v>
      </c>
      <c r="H43" s="170" t="s">
        <v>1171</v>
      </c>
      <c r="I43" s="172">
        <v>0</v>
      </c>
      <c r="J43" s="172">
        <v>196.08</v>
      </c>
      <c r="K43" s="172">
        <v>-196.08</v>
      </c>
    </row>
    <row r="44" spans="1:11">
      <c r="A44" s="170">
        <v>40100000</v>
      </c>
      <c r="B44" s="170" t="s">
        <v>1140</v>
      </c>
      <c r="C44" s="170" t="s">
        <v>324</v>
      </c>
      <c r="D44" s="171">
        <v>44950</v>
      </c>
      <c r="E44" s="170">
        <v>616</v>
      </c>
      <c r="F44" s="170" t="s">
        <v>972</v>
      </c>
      <c r="G44" s="170" t="s">
        <v>1065</v>
      </c>
      <c r="H44" s="170" t="s">
        <v>1141</v>
      </c>
      <c r="I44" s="172">
        <v>0</v>
      </c>
      <c r="J44" s="172">
        <v>15.97</v>
      </c>
      <c r="K44" s="172">
        <v>-15.97</v>
      </c>
    </row>
    <row r="45" spans="1:11">
      <c r="A45" s="170">
        <v>40100000</v>
      </c>
      <c r="B45" s="170" t="s">
        <v>1140</v>
      </c>
      <c r="C45" s="170" t="s">
        <v>324</v>
      </c>
      <c r="D45" s="171">
        <v>44951</v>
      </c>
      <c r="E45" s="170">
        <v>607</v>
      </c>
      <c r="F45" s="170" t="s">
        <v>972</v>
      </c>
      <c r="G45" s="170" t="s">
        <v>1066</v>
      </c>
      <c r="H45" s="170" t="s">
        <v>1141</v>
      </c>
      <c r="I45" s="172">
        <v>0</v>
      </c>
      <c r="J45" s="172">
        <v>69.98</v>
      </c>
      <c r="K45" s="172">
        <v>-69.98</v>
      </c>
    </row>
    <row r="46" spans="1:11">
      <c r="A46" s="170">
        <v>40100000</v>
      </c>
      <c r="B46" s="170" t="s">
        <v>400</v>
      </c>
      <c r="C46" s="170" t="s">
        <v>324</v>
      </c>
      <c r="D46" s="171">
        <v>44956</v>
      </c>
      <c r="E46" s="170">
        <v>603</v>
      </c>
      <c r="F46" s="170" t="s">
        <v>651</v>
      </c>
      <c r="G46" s="170" t="s">
        <v>1172</v>
      </c>
      <c r="H46" s="170" t="s">
        <v>384</v>
      </c>
      <c r="I46" s="172">
        <v>0</v>
      </c>
      <c r="J46" s="172">
        <v>7560</v>
      </c>
      <c r="K46" s="172">
        <v>-7560</v>
      </c>
    </row>
    <row r="47" spans="1:11">
      <c r="A47" s="170">
        <v>40100000</v>
      </c>
      <c r="B47" s="170" t="s">
        <v>1177</v>
      </c>
      <c r="C47" s="170" t="s">
        <v>324</v>
      </c>
      <c r="D47" s="171">
        <v>44957</v>
      </c>
      <c r="E47" s="170">
        <v>584</v>
      </c>
      <c r="F47" s="170" t="s">
        <v>1175</v>
      </c>
      <c r="G47" s="170" t="s">
        <v>1176</v>
      </c>
      <c r="H47" s="170" t="s">
        <v>351</v>
      </c>
      <c r="I47" s="172">
        <v>0</v>
      </c>
      <c r="J47" s="172">
        <v>9785</v>
      </c>
      <c r="K47" s="172">
        <v>-9785</v>
      </c>
    </row>
    <row r="48" spans="1:11">
      <c r="A48" s="170">
        <v>40100000</v>
      </c>
      <c r="B48" s="170" t="s">
        <v>1181</v>
      </c>
      <c r="C48" s="170" t="s">
        <v>324</v>
      </c>
      <c r="D48" s="171">
        <v>44957</v>
      </c>
      <c r="E48" s="170">
        <v>588</v>
      </c>
      <c r="F48" s="170" t="s">
        <v>625</v>
      </c>
      <c r="G48" s="170" t="s">
        <v>1020</v>
      </c>
      <c r="H48" s="170" t="s">
        <v>371</v>
      </c>
      <c r="I48" s="172">
        <v>0</v>
      </c>
      <c r="J48" s="172">
        <v>5760</v>
      </c>
      <c r="K48" s="172">
        <v>-5760</v>
      </c>
    </row>
    <row r="49" spans="1:11">
      <c r="A49" s="170">
        <v>40100000</v>
      </c>
      <c r="B49" s="170" t="s">
        <v>1181</v>
      </c>
      <c r="C49" s="170" t="s">
        <v>324</v>
      </c>
      <c r="D49" s="171">
        <v>44957</v>
      </c>
      <c r="E49" s="170">
        <v>589</v>
      </c>
      <c r="F49" s="170" t="s">
        <v>625</v>
      </c>
      <c r="G49" s="170" t="s">
        <v>1021</v>
      </c>
      <c r="H49" s="170" t="s">
        <v>371</v>
      </c>
      <c r="I49" s="172">
        <v>0</v>
      </c>
      <c r="J49" s="172">
        <v>15993</v>
      </c>
      <c r="K49" s="172">
        <v>-15993</v>
      </c>
    </row>
    <row r="50" spans="1:11">
      <c r="A50" s="170">
        <v>40100000</v>
      </c>
      <c r="B50" s="170" t="s">
        <v>1181</v>
      </c>
      <c r="C50" s="170" t="s">
        <v>324</v>
      </c>
      <c r="D50" s="171">
        <v>44957</v>
      </c>
      <c r="E50" s="170">
        <v>600</v>
      </c>
      <c r="F50" s="170" t="s">
        <v>625</v>
      </c>
      <c r="G50" s="170" t="s">
        <v>1022</v>
      </c>
      <c r="H50" s="170" t="s">
        <v>371</v>
      </c>
      <c r="I50" s="172">
        <v>0</v>
      </c>
      <c r="J50" s="172">
        <v>3150</v>
      </c>
      <c r="K50" s="172">
        <v>-3150</v>
      </c>
    </row>
    <row r="51" spans="1:11">
      <c r="A51" s="170">
        <v>40100000</v>
      </c>
      <c r="B51" s="170" t="s">
        <v>378</v>
      </c>
      <c r="C51" s="170" t="s">
        <v>324</v>
      </c>
      <c r="D51" s="171">
        <v>44957</v>
      </c>
      <c r="E51" s="170">
        <v>601</v>
      </c>
      <c r="F51" s="170" t="s">
        <v>397</v>
      </c>
      <c r="G51" s="170" t="s">
        <v>1182</v>
      </c>
      <c r="H51" s="170" t="s">
        <v>1092</v>
      </c>
      <c r="I51" s="172">
        <v>0</v>
      </c>
      <c r="J51" s="172">
        <v>9120</v>
      </c>
      <c r="K51" s="172">
        <v>-9120</v>
      </c>
    </row>
    <row r="52" spans="1:11">
      <c r="A52" s="170">
        <v>40100000</v>
      </c>
      <c r="B52" s="170" t="s">
        <v>374</v>
      </c>
      <c r="C52" s="170" t="s">
        <v>324</v>
      </c>
      <c r="D52" s="171">
        <v>44957</v>
      </c>
      <c r="E52" s="170">
        <v>602</v>
      </c>
      <c r="F52" s="170" t="s">
        <v>975</v>
      </c>
      <c r="G52" s="170" t="s">
        <v>1082</v>
      </c>
      <c r="H52" s="170" t="s">
        <v>351</v>
      </c>
      <c r="I52" s="172">
        <v>0</v>
      </c>
      <c r="J52" s="172">
        <v>2949.51</v>
      </c>
      <c r="K52" s="172">
        <v>-2949.51</v>
      </c>
    </row>
    <row r="53" spans="1:11">
      <c r="A53" s="170">
        <v>40100000</v>
      </c>
      <c r="B53" s="170" t="s">
        <v>374</v>
      </c>
      <c r="C53" s="170" t="s">
        <v>324</v>
      </c>
      <c r="D53" s="171">
        <v>44957</v>
      </c>
      <c r="E53" s="170">
        <v>602</v>
      </c>
      <c r="F53" s="170" t="s">
        <v>975</v>
      </c>
      <c r="G53" s="170" t="s">
        <v>1082</v>
      </c>
      <c r="H53" s="170" t="s">
        <v>351</v>
      </c>
      <c r="I53" s="172">
        <v>2949.51</v>
      </c>
      <c r="J53" s="172">
        <v>0</v>
      </c>
      <c r="K53" s="172">
        <v>2949.51</v>
      </c>
    </row>
    <row r="54" spans="1:11">
      <c r="A54" s="170">
        <v>40100000</v>
      </c>
      <c r="B54" s="170" t="s">
        <v>354</v>
      </c>
      <c r="C54" s="170" t="s">
        <v>324</v>
      </c>
      <c r="D54" s="171">
        <v>44957</v>
      </c>
      <c r="E54" s="170">
        <v>604</v>
      </c>
      <c r="F54" s="170" t="s">
        <v>163</v>
      </c>
      <c r="G54" s="170" t="s">
        <v>1016</v>
      </c>
      <c r="H54" s="170" t="s">
        <v>1184</v>
      </c>
      <c r="I54" s="172">
        <v>0</v>
      </c>
      <c r="J54" s="172">
        <v>6080</v>
      </c>
      <c r="K54" s="172">
        <v>-6080</v>
      </c>
    </row>
    <row r="55" spans="1:11">
      <c r="A55" s="170">
        <v>40100000</v>
      </c>
      <c r="B55" s="170" t="s">
        <v>354</v>
      </c>
      <c r="C55" s="170" t="s">
        <v>324</v>
      </c>
      <c r="D55" s="171">
        <v>44957</v>
      </c>
      <c r="E55" s="170">
        <v>605</v>
      </c>
      <c r="F55" s="170" t="s">
        <v>163</v>
      </c>
      <c r="G55" s="170" t="s">
        <v>1017</v>
      </c>
      <c r="H55" s="170" t="s">
        <v>1184</v>
      </c>
      <c r="I55" s="172">
        <v>0</v>
      </c>
      <c r="J55" s="172">
        <v>6080</v>
      </c>
      <c r="K55" s="172">
        <v>-6080</v>
      </c>
    </row>
    <row r="56" spans="1:11">
      <c r="A56" s="170">
        <v>40100000</v>
      </c>
      <c r="B56" s="170" t="s">
        <v>354</v>
      </c>
      <c r="C56" s="170" t="s">
        <v>324</v>
      </c>
      <c r="D56" s="171">
        <v>44957</v>
      </c>
      <c r="E56" s="170">
        <v>606</v>
      </c>
      <c r="F56" s="170" t="s">
        <v>163</v>
      </c>
      <c r="G56" s="170" t="s">
        <v>1018</v>
      </c>
      <c r="H56" s="170" t="s">
        <v>1184</v>
      </c>
      <c r="I56" s="172">
        <v>0</v>
      </c>
      <c r="J56" s="172">
        <v>6289</v>
      </c>
      <c r="K56" s="172">
        <v>-6289</v>
      </c>
    </row>
    <row r="57" spans="1:11">
      <c r="A57" s="170">
        <v>40100000</v>
      </c>
      <c r="B57" s="170" t="s">
        <v>1140</v>
      </c>
      <c r="C57" s="170" t="s">
        <v>324</v>
      </c>
      <c r="D57" s="171">
        <v>44957</v>
      </c>
      <c r="E57" s="170">
        <v>608</v>
      </c>
      <c r="F57" s="170" t="s">
        <v>972</v>
      </c>
      <c r="G57" s="170" t="s">
        <v>1067</v>
      </c>
      <c r="H57" s="170" t="s">
        <v>1141</v>
      </c>
      <c r="I57" s="172">
        <v>0</v>
      </c>
      <c r="J57" s="172">
        <v>119.43</v>
      </c>
      <c r="K57" s="172">
        <v>-119.43</v>
      </c>
    </row>
    <row r="58" spans="1:11">
      <c r="A58" s="170">
        <v>40100000</v>
      </c>
      <c r="B58" s="170" t="s">
        <v>1140</v>
      </c>
      <c r="C58" s="170" t="s">
        <v>324</v>
      </c>
      <c r="D58" s="171">
        <v>44957</v>
      </c>
      <c r="E58" s="170">
        <v>609</v>
      </c>
      <c r="F58" s="170" t="s">
        <v>971</v>
      </c>
      <c r="G58" s="170" t="s">
        <v>1068</v>
      </c>
      <c r="H58" s="170" t="s">
        <v>1141</v>
      </c>
      <c r="I58" s="172">
        <v>0</v>
      </c>
      <c r="J58" s="172">
        <v>40.22</v>
      </c>
      <c r="K58" s="172">
        <v>-40.22</v>
      </c>
    </row>
    <row r="59" spans="1:11">
      <c r="A59" s="170">
        <v>40100000</v>
      </c>
      <c r="B59" s="170" t="s">
        <v>1140</v>
      </c>
      <c r="C59" s="170" t="s">
        <v>324</v>
      </c>
      <c r="D59" s="171">
        <v>44957</v>
      </c>
      <c r="E59" s="170">
        <v>610</v>
      </c>
      <c r="F59" s="170" t="s">
        <v>972</v>
      </c>
      <c r="G59" s="170" t="s">
        <v>701</v>
      </c>
      <c r="H59" s="170" t="s">
        <v>1141</v>
      </c>
      <c r="I59" s="172">
        <v>0</v>
      </c>
      <c r="J59" s="172">
        <v>40.58</v>
      </c>
      <c r="K59" s="172">
        <v>-40.58</v>
      </c>
    </row>
    <row r="60" spans="1:11">
      <c r="A60" s="170">
        <v>40100000</v>
      </c>
      <c r="B60" s="170" t="s">
        <v>1140</v>
      </c>
      <c r="C60" s="170" t="s">
        <v>324</v>
      </c>
      <c r="D60" s="171">
        <v>44957</v>
      </c>
      <c r="E60" s="170">
        <v>612</v>
      </c>
      <c r="F60" s="170" t="s">
        <v>970</v>
      </c>
      <c r="G60" s="170" t="s">
        <v>1185</v>
      </c>
      <c r="H60" s="170" t="s">
        <v>1141</v>
      </c>
      <c r="I60" s="172">
        <v>0</v>
      </c>
      <c r="J60" s="172">
        <v>33.520000000000003</v>
      </c>
      <c r="K60" s="172">
        <v>-33.520000000000003</v>
      </c>
    </row>
    <row r="61" spans="1:11">
      <c r="A61" s="170">
        <v>40100000</v>
      </c>
      <c r="B61" s="170" t="s">
        <v>1140</v>
      </c>
      <c r="C61" s="170" t="s">
        <v>324</v>
      </c>
      <c r="D61" s="171">
        <v>44957</v>
      </c>
      <c r="E61" s="170">
        <v>614</v>
      </c>
      <c r="F61" s="170" t="s">
        <v>971</v>
      </c>
      <c r="G61" s="170" t="s">
        <v>1069</v>
      </c>
      <c r="H61" s="170" t="s">
        <v>1141</v>
      </c>
      <c r="I61" s="172">
        <v>0</v>
      </c>
      <c r="J61" s="172">
        <v>61.98</v>
      </c>
      <c r="K61" s="172">
        <v>-61.98</v>
      </c>
    </row>
    <row r="62" spans="1:11">
      <c r="A62" s="170">
        <v>40100000</v>
      </c>
      <c r="B62" s="170" t="s">
        <v>1140</v>
      </c>
      <c r="C62" s="170" t="s">
        <v>324</v>
      </c>
      <c r="D62" s="171">
        <v>44957</v>
      </c>
      <c r="E62" s="170">
        <v>615</v>
      </c>
      <c r="F62" s="170" t="s">
        <v>972</v>
      </c>
      <c r="G62" s="170" t="s">
        <v>1070</v>
      </c>
      <c r="H62" s="170" t="s">
        <v>1141</v>
      </c>
      <c r="I62" s="172">
        <v>0</v>
      </c>
      <c r="J62" s="172">
        <v>34.880000000000003</v>
      </c>
      <c r="K62" s="172">
        <v>-34.880000000000003</v>
      </c>
    </row>
    <row r="63" spans="1:11">
      <c r="A63" s="170">
        <v>40100000</v>
      </c>
      <c r="B63" s="170" t="s">
        <v>391</v>
      </c>
      <c r="C63" s="170" t="s">
        <v>324</v>
      </c>
      <c r="D63" s="171">
        <v>44957</v>
      </c>
      <c r="E63" s="170">
        <v>621</v>
      </c>
      <c r="F63" s="170" t="s">
        <v>542</v>
      </c>
      <c r="G63" s="170" t="s">
        <v>1186</v>
      </c>
      <c r="H63" s="170" t="s">
        <v>1110</v>
      </c>
      <c r="I63" s="172">
        <v>0</v>
      </c>
      <c r="J63" s="172">
        <v>3108</v>
      </c>
      <c r="K63" s="172">
        <v>-3108</v>
      </c>
    </row>
    <row r="64" spans="1:11">
      <c r="A64" s="170">
        <v>40100000</v>
      </c>
      <c r="B64" s="170" t="s">
        <v>391</v>
      </c>
      <c r="C64" s="170" t="s">
        <v>324</v>
      </c>
      <c r="D64" s="171">
        <v>44957</v>
      </c>
      <c r="E64" s="170">
        <v>622</v>
      </c>
      <c r="F64" s="170" t="s">
        <v>542</v>
      </c>
      <c r="G64" s="170" t="s">
        <v>1187</v>
      </c>
      <c r="H64" s="170" t="s">
        <v>1110</v>
      </c>
      <c r="I64" s="172">
        <v>0</v>
      </c>
      <c r="J64" s="172">
        <v>4158</v>
      </c>
      <c r="K64" s="172">
        <v>-4158</v>
      </c>
    </row>
    <row r="65" spans="1:11">
      <c r="A65" s="170">
        <v>40100000</v>
      </c>
      <c r="B65" s="170" t="s">
        <v>388</v>
      </c>
      <c r="C65" s="170" t="s">
        <v>324</v>
      </c>
      <c r="D65" s="171">
        <v>44957</v>
      </c>
      <c r="E65" s="170">
        <v>625</v>
      </c>
      <c r="F65" s="170" t="s">
        <v>979</v>
      </c>
      <c r="G65" s="170" t="s">
        <v>1188</v>
      </c>
      <c r="H65" s="170" t="s">
        <v>1136</v>
      </c>
      <c r="I65" s="172">
        <v>0</v>
      </c>
      <c r="J65" s="172">
        <v>1437.6</v>
      </c>
      <c r="K65" s="172">
        <v>-1437.6</v>
      </c>
    </row>
    <row r="66" spans="1:11">
      <c r="A66" s="170">
        <v>40100000</v>
      </c>
      <c r="B66" s="170" t="s">
        <v>377</v>
      </c>
      <c r="C66" s="170" t="s">
        <v>324</v>
      </c>
      <c r="D66" s="171">
        <v>44958</v>
      </c>
      <c r="E66" s="170">
        <v>630</v>
      </c>
      <c r="F66" s="170" t="s">
        <v>1189</v>
      </c>
      <c r="G66" s="170" t="s">
        <v>1190</v>
      </c>
      <c r="H66" s="170" t="s">
        <v>1110</v>
      </c>
      <c r="I66" s="172">
        <v>0</v>
      </c>
      <c r="J66" s="172">
        <v>1110.21</v>
      </c>
      <c r="K66" s="172">
        <v>-1110.21</v>
      </c>
    </row>
    <row r="67" spans="1:11">
      <c r="A67" s="170">
        <v>40100000</v>
      </c>
      <c r="B67" s="170" t="s">
        <v>377</v>
      </c>
      <c r="C67" s="170" t="s">
        <v>324</v>
      </c>
      <c r="D67" s="171">
        <v>44958</v>
      </c>
      <c r="E67" s="170">
        <v>631</v>
      </c>
      <c r="F67" s="170" t="s">
        <v>1189</v>
      </c>
      <c r="G67" s="170" t="s">
        <v>1191</v>
      </c>
      <c r="H67" s="170" t="s">
        <v>1110</v>
      </c>
      <c r="I67" s="172">
        <v>0</v>
      </c>
      <c r="J67" s="172">
        <v>61.27</v>
      </c>
      <c r="K67" s="172">
        <v>-61.27</v>
      </c>
    </row>
    <row r="68" spans="1:11">
      <c r="A68" s="170">
        <v>40100000</v>
      </c>
      <c r="B68" s="170" t="s">
        <v>382</v>
      </c>
      <c r="C68" s="170" t="s">
        <v>324</v>
      </c>
      <c r="D68" s="171">
        <v>44958</v>
      </c>
      <c r="E68" s="170">
        <v>633</v>
      </c>
      <c r="F68" s="170" t="s">
        <v>902</v>
      </c>
      <c r="G68" s="170" t="s">
        <v>1192</v>
      </c>
      <c r="H68" s="170" t="s">
        <v>1083</v>
      </c>
      <c r="I68" s="172">
        <v>0</v>
      </c>
      <c r="J68" s="172">
        <v>250.56</v>
      </c>
      <c r="K68" s="172">
        <v>-250.56</v>
      </c>
    </row>
    <row r="69" spans="1:11">
      <c r="A69" s="170">
        <v>40100000</v>
      </c>
      <c r="B69" s="170" t="s">
        <v>369</v>
      </c>
      <c r="C69" s="170" t="s">
        <v>324</v>
      </c>
      <c r="D69" s="171">
        <v>44958</v>
      </c>
      <c r="E69" s="170">
        <v>634</v>
      </c>
      <c r="F69" s="170" t="s">
        <v>533</v>
      </c>
      <c r="G69" s="170" t="s">
        <v>1194</v>
      </c>
      <c r="H69" s="170" t="s">
        <v>1195</v>
      </c>
      <c r="I69" s="172">
        <v>0</v>
      </c>
      <c r="J69" s="172">
        <v>205.75</v>
      </c>
      <c r="K69" s="172">
        <v>-205.75</v>
      </c>
    </row>
    <row r="70" spans="1:11">
      <c r="A70" s="170">
        <v>40100000</v>
      </c>
      <c r="B70" s="170" t="s">
        <v>369</v>
      </c>
      <c r="C70" s="170" t="s">
        <v>324</v>
      </c>
      <c r="D70" s="171">
        <v>44958</v>
      </c>
      <c r="E70" s="170">
        <v>636</v>
      </c>
      <c r="F70" s="170" t="s">
        <v>533</v>
      </c>
      <c r="G70" s="170" t="s">
        <v>1196</v>
      </c>
      <c r="H70" s="170" t="s">
        <v>1197</v>
      </c>
      <c r="I70" s="172">
        <v>0</v>
      </c>
      <c r="J70" s="172">
        <v>274.57</v>
      </c>
      <c r="K70" s="172">
        <v>-274.57</v>
      </c>
    </row>
    <row r="71" spans="1:11">
      <c r="A71" s="170">
        <v>40100000</v>
      </c>
      <c r="B71" s="170" t="s">
        <v>369</v>
      </c>
      <c r="C71" s="170" t="s">
        <v>324</v>
      </c>
      <c r="D71" s="171">
        <v>44958</v>
      </c>
      <c r="E71" s="170">
        <v>637</v>
      </c>
      <c r="F71" s="170" t="s">
        <v>533</v>
      </c>
      <c r="G71" s="170" t="s">
        <v>1198</v>
      </c>
      <c r="H71" s="170" t="s">
        <v>1199</v>
      </c>
      <c r="I71" s="172">
        <v>0</v>
      </c>
      <c r="J71" s="172">
        <v>2129.27</v>
      </c>
      <c r="K71" s="172">
        <v>-2129.27</v>
      </c>
    </row>
    <row r="72" spans="1:11">
      <c r="A72" s="170">
        <v>40100000</v>
      </c>
      <c r="B72" s="170" t="s">
        <v>1091</v>
      </c>
      <c r="C72" s="170" t="s">
        <v>324</v>
      </c>
      <c r="D72" s="171">
        <v>44958</v>
      </c>
      <c r="E72" s="170">
        <v>641</v>
      </c>
      <c r="F72" s="170" t="s">
        <v>496</v>
      </c>
      <c r="G72" s="170" t="s">
        <v>1200</v>
      </c>
      <c r="H72" s="170" t="s">
        <v>1113</v>
      </c>
      <c r="I72" s="172">
        <v>0</v>
      </c>
      <c r="J72" s="172">
        <v>164.4</v>
      </c>
      <c r="K72" s="172">
        <v>-164.4</v>
      </c>
    </row>
    <row r="73" spans="1:11">
      <c r="A73" s="170">
        <v>40100000</v>
      </c>
      <c r="B73" s="170" t="s">
        <v>1204</v>
      </c>
      <c r="C73" s="170" t="s">
        <v>324</v>
      </c>
      <c r="D73" s="171">
        <v>44958</v>
      </c>
      <c r="E73" s="170">
        <v>645</v>
      </c>
      <c r="F73" s="170" t="s">
        <v>1202</v>
      </c>
      <c r="G73" s="170" t="s">
        <v>1203</v>
      </c>
      <c r="H73" s="170" t="s">
        <v>384</v>
      </c>
      <c r="I73" s="172">
        <v>0</v>
      </c>
      <c r="J73" s="172">
        <v>3200</v>
      </c>
      <c r="K73" s="172">
        <v>-3200</v>
      </c>
    </row>
    <row r="74" spans="1:11">
      <c r="A74" s="170">
        <v>40100000</v>
      </c>
      <c r="B74" s="170" t="s">
        <v>369</v>
      </c>
      <c r="C74" s="170" t="s">
        <v>324</v>
      </c>
      <c r="D74" s="171">
        <v>44958</v>
      </c>
      <c r="E74" s="170">
        <v>647</v>
      </c>
      <c r="F74" s="170" t="s">
        <v>533</v>
      </c>
      <c r="G74" s="170" t="s">
        <v>1205</v>
      </c>
      <c r="H74" s="170" t="s">
        <v>1148</v>
      </c>
      <c r="I74" s="172">
        <v>0</v>
      </c>
      <c r="J74" s="172">
        <v>44.99</v>
      </c>
      <c r="K74" s="172">
        <v>-44.99</v>
      </c>
    </row>
    <row r="75" spans="1:11">
      <c r="A75" s="170">
        <v>40100000</v>
      </c>
      <c r="B75" s="170" t="s">
        <v>360</v>
      </c>
      <c r="C75" s="170" t="s">
        <v>324</v>
      </c>
      <c r="D75" s="171">
        <v>44958</v>
      </c>
      <c r="E75" s="170">
        <v>652</v>
      </c>
      <c r="F75" s="170" t="s">
        <v>815</v>
      </c>
      <c r="G75" s="170" t="s">
        <v>1206</v>
      </c>
      <c r="H75" s="170" t="s">
        <v>371</v>
      </c>
      <c r="I75" s="172">
        <v>0</v>
      </c>
      <c r="J75" s="172">
        <v>84</v>
      </c>
      <c r="K75" s="172">
        <v>-84</v>
      </c>
    </row>
    <row r="76" spans="1:11">
      <c r="A76" s="170">
        <v>40100000</v>
      </c>
      <c r="B76" s="170" t="s">
        <v>360</v>
      </c>
      <c r="C76" s="170" t="s">
        <v>324</v>
      </c>
      <c r="D76" s="171">
        <v>44958</v>
      </c>
      <c r="E76" s="170">
        <v>653</v>
      </c>
      <c r="F76" s="170" t="s">
        <v>815</v>
      </c>
      <c r="G76" s="170" t="s">
        <v>1207</v>
      </c>
      <c r="H76" s="170" t="s">
        <v>371</v>
      </c>
      <c r="I76" s="172">
        <v>0</v>
      </c>
      <c r="J76" s="172">
        <v>336</v>
      </c>
      <c r="K76" s="172">
        <v>-336</v>
      </c>
    </row>
    <row r="77" spans="1:11">
      <c r="A77" s="170">
        <v>40100000</v>
      </c>
      <c r="B77" s="170" t="s">
        <v>360</v>
      </c>
      <c r="C77" s="170" t="s">
        <v>324</v>
      </c>
      <c r="D77" s="171">
        <v>44958</v>
      </c>
      <c r="E77" s="170">
        <v>654</v>
      </c>
      <c r="F77" s="170" t="s">
        <v>815</v>
      </c>
      <c r="G77" s="170" t="s">
        <v>1208</v>
      </c>
      <c r="H77" s="170" t="s">
        <v>371</v>
      </c>
      <c r="I77" s="172">
        <v>0</v>
      </c>
      <c r="J77" s="172">
        <v>84</v>
      </c>
      <c r="K77" s="172">
        <v>-84</v>
      </c>
    </row>
    <row r="78" spans="1:11">
      <c r="A78" s="170">
        <v>40100000</v>
      </c>
      <c r="B78" s="170" t="s">
        <v>360</v>
      </c>
      <c r="C78" s="170" t="s">
        <v>324</v>
      </c>
      <c r="D78" s="171">
        <v>44958</v>
      </c>
      <c r="E78" s="170">
        <v>655</v>
      </c>
      <c r="F78" s="170" t="s">
        <v>815</v>
      </c>
      <c r="G78" s="170" t="s">
        <v>1209</v>
      </c>
      <c r="H78" s="170" t="s">
        <v>371</v>
      </c>
      <c r="I78" s="172">
        <v>0</v>
      </c>
      <c r="J78" s="172">
        <v>84</v>
      </c>
      <c r="K78" s="172">
        <v>-84</v>
      </c>
    </row>
    <row r="79" spans="1:11">
      <c r="A79" s="170">
        <v>40100000</v>
      </c>
      <c r="B79" s="170" t="s">
        <v>360</v>
      </c>
      <c r="C79" s="170" t="s">
        <v>324</v>
      </c>
      <c r="D79" s="171">
        <v>44958</v>
      </c>
      <c r="E79" s="170">
        <v>656</v>
      </c>
      <c r="F79" s="170" t="s">
        <v>815</v>
      </c>
      <c r="G79" s="170" t="s">
        <v>1210</v>
      </c>
      <c r="H79" s="170" t="s">
        <v>371</v>
      </c>
      <c r="I79" s="172">
        <v>0</v>
      </c>
      <c r="J79" s="172">
        <v>84</v>
      </c>
      <c r="K79" s="172">
        <v>-84</v>
      </c>
    </row>
    <row r="80" spans="1:11">
      <c r="A80" s="170">
        <v>40100000</v>
      </c>
      <c r="B80" s="170" t="s">
        <v>1140</v>
      </c>
      <c r="C80" s="170" t="s">
        <v>324</v>
      </c>
      <c r="D80" s="171">
        <v>44958</v>
      </c>
      <c r="E80" s="170">
        <v>658</v>
      </c>
      <c r="F80" s="170" t="s">
        <v>1211</v>
      </c>
      <c r="G80" s="170" t="s">
        <v>1212</v>
      </c>
      <c r="H80" s="170" t="s">
        <v>1184</v>
      </c>
      <c r="I80" s="172">
        <v>0</v>
      </c>
      <c r="J80" s="172">
        <v>31.97</v>
      </c>
      <c r="K80" s="172">
        <v>-31.97</v>
      </c>
    </row>
    <row r="81" spans="1:11">
      <c r="A81" s="170">
        <v>40100000</v>
      </c>
      <c r="B81" s="170" t="s">
        <v>1140</v>
      </c>
      <c r="C81" s="170" t="s">
        <v>324</v>
      </c>
      <c r="D81" s="171">
        <v>44958</v>
      </c>
      <c r="E81" s="170">
        <v>661</v>
      </c>
      <c r="F81" s="170" t="s">
        <v>972</v>
      </c>
      <c r="G81" s="170" t="s">
        <v>1214</v>
      </c>
      <c r="H81" s="170" t="s">
        <v>1092</v>
      </c>
      <c r="I81" s="172">
        <v>0</v>
      </c>
      <c r="J81" s="172">
        <v>14.71</v>
      </c>
      <c r="K81" s="172">
        <v>-14.71</v>
      </c>
    </row>
    <row r="82" spans="1:11">
      <c r="A82" s="170">
        <v>40100000</v>
      </c>
      <c r="B82" s="170" t="s">
        <v>1140</v>
      </c>
      <c r="C82" s="170" t="s">
        <v>324</v>
      </c>
      <c r="D82" s="171">
        <v>44958</v>
      </c>
      <c r="E82" s="170">
        <v>662</v>
      </c>
      <c r="F82" s="170" t="s">
        <v>972</v>
      </c>
      <c r="G82" s="170" t="s">
        <v>1216</v>
      </c>
      <c r="H82" s="170" t="s">
        <v>1092</v>
      </c>
      <c r="I82" s="172">
        <v>0</v>
      </c>
      <c r="J82" s="172">
        <v>15.76</v>
      </c>
      <c r="K82" s="172">
        <v>-15.76</v>
      </c>
    </row>
    <row r="83" spans="1:11">
      <c r="A83" s="170">
        <v>40100000</v>
      </c>
      <c r="B83" s="170" t="s">
        <v>372</v>
      </c>
      <c r="C83" s="170" t="s">
        <v>324</v>
      </c>
      <c r="D83" s="171">
        <v>44958</v>
      </c>
      <c r="E83" s="170">
        <v>665</v>
      </c>
      <c r="F83" s="170" t="s">
        <v>126</v>
      </c>
      <c r="G83" s="170" t="s">
        <v>1217</v>
      </c>
      <c r="H83" s="170" t="s">
        <v>1159</v>
      </c>
      <c r="I83" s="172">
        <v>0</v>
      </c>
      <c r="J83" s="172">
        <v>252</v>
      </c>
      <c r="K83" s="172">
        <v>-252</v>
      </c>
    </row>
    <row r="84" spans="1:11">
      <c r="A84" s="170">
        <v>40100000</v>
      </c>
      <c r="B84" s="170" t="s">
        <v>372</v>
      </c>
      <c r="C84" s="170" t="s">
        <v>324</v>
      </c>
      <c r="D84" s="171">
        <v>44958</v>
      </c>
      <c r="E84" s="170">
        <v>666</v>
      </c>
      <c r="F84" s="170" t="s">
        <v>126</v>
      </c>
      <c r="G84" s="170" t="s">
        <v>1218</v>
      </c>
      <c r="H84" s="170" t="s">
        <v>1219</v>
      </c>
      <c r="I84" s="172">
        <v>0</v>
      </c>
      <c r="J84" s="172">
        <v>25.33</v>
      </c>
      <c r="K84" s="172">
        <v>-25.33</v>
      </c>
    </row>
    <row r="85" spans="1:11">
      <c r="A85" s="170">
        <v>40100000</v>
      </c>
      <c r="B85" s="170" t="s">
        <v>372</v>
      </c>
      <c r="C85" s="170" t="s">
        <v>324</v>
      </c>
      <c r="D85" s="171">
        <v>44958</v>
      </c>
      <c r="E85" s="170">
        <v>668</v>
      </c>
      <c r="F85" s="170" t="s">
        <v>126</v>
      </c>
      <c r="G85" s="170" t="s">
        <v>1220</v>
      </c>
      <c r="H85" s="170" t="s">
        <v>1221</v>
      </c>
      <c r="I85" s="172">
        <v>0</v>
      </c>
      <c r="J85" s="172">
        <v>180</v>
      </c>
      <c r="K85" s="172">
        <v>-180</v>
      </c>
    </row>
    <row r="86" spans="1:11">
      <c r="A86" s="170">
        <v>40100000</v>
      </c>
      <c r="B86" s="170" t="s">
        <v>369</v>
      </c>
      <c r="C86" s="170" t="s">
        <v>324</v>
      </c>
      <c r="D86" s="171">
        <v>44958</v>
      </c>
      <c r="E86" s="170">
        <v>669</v>
      </c>
      <c r="F86" s="170" t="s">
        <v>533</v>
      </c>
      <c r="G86" s="170" t="s">
        <v>1222</v>
      </c>
      <c r="H86" s="170" t="s">
        <v>1223</v>
      </c>
      <c r="I86" s="172">
        <v>0</v>
      </c>
      <c r="J86" s="172">
        <v>563.79</v>
      </c>
      <c r="K86" s="172">
        <v>-563.79</v>
      </c>
    </row>
    <row r="87" spans="1:11">
      <c r="A87" s="170">
        <v>40100000</v>
      </c>
      <c r="B87" s="170" t="s">
        <v>369</v>
      </c>
      <c r="C87" s="170" t="s">
        <v>324</v>
      </c>
      <c r="D87" s="171">
        <v>44958</v>
      </c>
      <c r="E87" s="170">
        <v>670</v>
      </c>
      <c r="F87" s="170" t="s">
        <v>533</v>
      </c>
      <c r="G87" s="170" t="s">
        <v>1224</v>
      </c>
      <c r="H87" s="170" t="s">
        <v>1223</v>
      </c>
      <c r="I87" s="172">
        <v>0</v>
      </c>
      <c r="J87" s="172">
        <v>196.08</v>
      </c>
      <c r="K87" s="172">
        <v>-196.08</v>
      </c>
    </row>
    <row r="88" spans="1:11">
      <c r="A88" s="170">
        <v>40100000</v>
      </c>
      <c r="B88" s="170" t="s">
        <v>350</v>
      </c>
      <c r="C88" s="170" t="s">
        <v>324</v>
      </c>
      <c r="D88" s="171">
        <v>44958</v>
      </c>
      <c r="E88" s="170">
        <v>671</v>
      </c>
      <c r="F88" s="170" t="s">
        <v>97</v>
      </c>
      <c r="G88" s="170" t="s">
        <v>1225</v>
      </c>
      <c r="H88" s="170" t="s">
        <v>1226</v>
      </c>
      <c r="I88" s="172">
        <v>0</v>
      </c>
      <c r="J88" s="172">
        <v>57.6</v>
      </c>
      <c r="K88" s="172">
        <v>-57.6</v>
      </c>
    </row>
    <row r="89" spans="1:11">
      <c r="A89" s="170">
        <v>40100000</v>
      </c>
      <c r="B89" s="170" t="s">
        <v>350</v>
      </c>
      <c r="C89" s="170" t="s">
        <v>324</v>
      </c>
      <c r="D89" s="171">
        <v>44958</v>
      </c>
      <c r="E89" s="170">
        <v>672</v>
      </c>
      <c r="F89" s="170" t="s">
        <v>97</v>
      </c>
      <c r="G89" s="170" t="s">
        <v>1227</v>
      </c>
      <c r="H89" s="170" t="s">
        <v>1226</v>
      </c>
      <c r="I89" s="172">
        <v>0</v>
      </c>
      <c r="J89" s="172">
        <v>57.6</v>
      </c>
      <c r="K89" s="172">
        <v>-57.6</v>
      </c>
    </row>
    <row r="90" spans="1:11">
      <c r="A90" s="170">
        <v>40100000</v>
      </c>
      <c r="B90" s="170" t="s">
        <v>350</v>
      </c>
      <c r="C90" s="170" t="s">
        <v>324</v>
      </c>
      <c r="D90" s="171">
        <v>44958</v>
      </c>
      <c r="E90" s="170">
        <v>673</v>
      </c>
      <c r="F90" s="170" t="s">
        <v>97</v>
      </c>
      <c r="G90" s="170" t="s">
        <v>1228</v>
      </c>
      <c r="H90" s="170" t="s">
        <v>1226</v>
      </c>
      <c r="I90" s="172">
        <v>0</v>
      </c>
      <c r="J90" s="172">
        <v>57.6</v>
      </c>
      <c r="K90" s="172">
        <v>-57.6</v>
      </c>
    </row>
    <row r="91" spans="1:11">
      <c r="A91" s="170">
        <v>40100000</v>
      </c>
      <c r="B91" s="170" t="s">
        <v>1091</v>
      </c>
      <c r="C91" s="170" t="s">
        <v>324</v>
      </c>
      <c r="D91" s="171">
        <v>44958</v>
      </c>
      <c r="E91" s="170">
        <v>676</v>
      </c>
      <c r="F91" s="170" t="s">
        <v>496</v>
      </c>
      <c r="G91" s="170" t="s">
        <v>1229</v>
      </c>
      <c r="H91" s="170" t="s">
        <v>1184</v>
      </c>
      <c r="I91" s="172">
        <v>0</v>
      </c>
      <c r="J91" s="172">
        <v>360</v>
      </c>
      <c r="K91" s="172">
        <v>-360</v>
      </c>
    </row>
    <row r="92" spans="1:11">
      <c r="A92" s="170">
        <v>40100000</v>
      </c>
      <c r="B92" s="170" t="s">
        <v>1091</v>
      </c>
      <c r="C92" s="170" t="s">
        <v>324</v>
      </c>
      <c r="D92" s="171">
        <v>44958</v>
      </c>
      <c r="E92" s="170">
        <v>678</v>
      </c>
      <c r="F92" s="170" t="s">
        <v>496</v>
      </c>
      <c r="G92" s="170" t="s">
        <v>1230</v>
      </c>
      <c r="H92" s="170" t="s">
        <v>1231</v>
      </c>
      <c r="I92" s="172">
        <v>0</v>
      </c>
      <c r="J92" s="172">
        <v>360</v>
      </c>
      <c r="K92" s="172">
        <v>-360</v>
      </c>
    </row>
    <row r="93" spans="1:11">
      <c r="A93" s="170">
        <v>40100000</v>
      </c>
      <c r="B93" s="170" t="s">
        <v>1091</v>
      </c>
      <c r="C93" s="170" t="s">
        <v>324</v>
      </c>
      <c r="D93" s="171">
        <v>44958</v>
      </c>
      <c r="E93" s="170">
        <v>679</v>
      </c>
      <c r="F93" s="170" t="s">
        <v>496</v>
      </c>
      <c r="G93" s="170" t="s">
        <v>1232</v>
      </c>
      <c r="H93" s="170" t="s">
        <v>1231</v>
      </c>
      <c r="I93" s="172">
        <v>0</v>
      </c>
      <c r="J93" s="172">
        <v>192</v>
      </c>
      <c r="K93" s="172">
        <v>-192</v>
      </c>
    </row>
    <row r="94" spans="1:11">
      <c r="A94" s="170">
        <v>40100000</v>
      </c>
      <c r="B94" s="170" t="s">
        <v>350</v>
      </c>
      <c r="C94" s="170" t="s">
        <v>324</v>
      </c>
      <c r="D94" s="171">
        <v>44958</v>
      </c>
      <c r="E94" s="170">
        <v>680</v>
      </c>
      <c r="F94" s="170" t="s">
        <v>97</v>
      </c>
      <c r="G94" s="170" t="s">
        <v>1233</v>
      </c>
      <c r="H94" s="170" t="s">
        <v>1226</v>
      </c>
      <c r="I94" s="172">
        <v>0</v>
      </c>
      <c r="J94" s="172">
        <v>254.35</v>
      </c>
      <c r="K94" s="172">
        <v>-254.35</v>
      </c>
    </row>
    <row r="95" spans="1:11">
      <c r="A95" s="170">
        <v>40100000</v>
      </c>
      <c r="B95" s="170" t="s">
        <v>350</v>
      </c>
      <c r="C95" s="170" t="s">
        <v>324</v>
      </c>
      <c r="D95" s="171">
        <v>44958</v>
      </c>
      <c r="E95" s="170">
        <v>681</v>
      </c>
      <c r="F95" s="170" t="s">
        <v>97</v>
      </c>
      <c r="G95" s="170" t="s">
        <v>1234</v>
      </c>
      <c r="H95" s="170" t="s">
        <v>1226</v>
      </c>
      <c r="I95" s="172">
        <v>0</v>
      </c>
      <c r="J95" s="172">
        <v>3268.16</v>
      </c>
      <c r="K95" s="172">
        <v>-3268.16</v>
      </c>
    </row>
    <row r="96" spans="1:11">
      <c r="A96" s="170">
        <v>40100000</v>
      </c>
      <c r="B96" s="170" t="s">
        <v>388</v>
      </c>
      <c r="C96" s="170" t="s">
        <v>324</v>
      </c>
      <c r="D96" s="171">
        <v>44958</v>
      </c>
      <c r="E96" s="170">
        <v>684</v>
      </c>
      <c r="F96" s="170" t="s">
        <v>979</v>
      </c>
      <c r="G96" s="170" t="s">
        <v>1235</v>
      </c>
      <c r="H96" s="170" t="s">
        <v>1629</v>
      </c>
      <c r="I96" s="172">
        <v>0</v>
      </c>
      <c r="J96" s="172">
        <v>2663.62</v>
      </c>
      <c r="K96" s="172">
        <v>-2663.62</v>
      </c>
    </row>
    <row r="97" spans="1:11">
      <c r="A97" s="170">
        <v>40100000</v>
      </c>
      <c r="B97" s="170" t="s">
        <v>388</v>
      </c>
      <c r="C97" s="170" t="s">
        <v>324</v>
      </c>
      <c r="D97" s="171">
        <v>44958</v>
      </c>
      <c r="E97" s="170">
        <v>685</v>
      </c>
      <c r="F97" s="170" t="s">
        <v>979</v>
      </c>
      <c r="G97" s="170" t="s">
        <v>1236</v>
      </c>
      <c r="H97" s="170" t="s">
        <v>1237</v>
      </c>
      <c r="I97" s="172">
        <v>0</v>
      </c>
      <c r="J97" s="172">
        <v>3137</v>
      </c>
      <c r="K97" s="172">
        <v>-3137</v>
      </c>
    </row>
    <row r="98" spans="1:11">
      <c r="A98" s="170">
        <v>40100000</v>
      </c>
      <c r="B98" s="170" t="s">
        <v>388</v>
      </c>
      <c r="C98" s="170" t="s">
        <v>324</v>
      </c>
      <c r="D98" s="171">
        <v>44958</v>
      </c>
      <c r="E98" s="170">
        <v>686</v>
      </c>
      <c r="F98" s="170" t="s">
        <v>1238</v>
      </c>
      <c r="G98" s="170" t="s">
        <v>1239</v>
      </c>
      <c r="H98" s="170" t="s">
        <v>89</v>
      </c>
      <c r="I98" s="172">
        <v>300</v>
      </c>
      <c r="J98" s="172">
        <v>0</v>
      </c>
      <c r="K98" s="172">
        <v>300</v>
      </c>
    </row>
    <row r="99" spans="1:11">
      <c r="A99" s="170">
        <v>40100000</v>
      </c>
      <c r="B99" s="170" t="s">
        <v>388</v>
      </c>
      <c r="C99" s="170" t="s">
        <v>324</v>
      </c>
      <c r="D99" s="171">
        <v>44958</v>
      </c>
      <c r="E99" s="170">
        <v>687</v>
      </c>
      <c r="F99" s="170" t="s">
        <v>979</v>
      </c>
      <c r="G99" s="170" t="s">
        <v>1240</v>
      </c>
      <c r="H99" s="170" t="s">
        <v>1237</v>
      </c>
      <c r="I99" s="172">
        <v>0</v>
      </c>
      <c r="J99" s="172">
        <v>7457.96</v>
      </c>
      <c r="K99" s="172">
        <v>-7457.96</v>
      </c>
    </row>
    <row r="100" spans="1:11">
      <c r="A100" s="170">
        <v>40100000</v>
      </c>
      <c r="B100" s="170" t="s">
        <v>350</v>
      </c>
      <c r="C100" s="170" t="s">
        <v>324</v>
      </c>
      <c r="D100" s="171">
        <v>44958</v>
      </c>
      <c r="E100" s="170">
        <v>690</v>
      </c>
      <c r="F100" s="170" t="s">
        <v>97</v>
      </c>
      <c r="G100" s="170" t="s">
        <v>1241</v>
      </c>
      <c r="H100" s="170" t="s">
        <v>1242</v>
      </c>
      <c r="I100" s="172">
        <v>0</v>
      </c>
      <c r="J100" s="172">
        <v>213.4</v>
      </c>
      <c r="K100" s="172">
        <v>-213.4</v>
      </c>
    </row>
    <row r="101" spans="1:11">
      <c r="A101" s="170">
        <v>40100000</v>
      </c>
      <c r="B101" s="170" t="s">
        <v>350</v>
      </c>
      <c r="C101" s="170" t="s">
        <v>324</v>
      </c>
      <c r="D101" s="171">
        <v>44958</v>
      </c>
      <c r="E101" s="170">
        <v>691</v>
      </c>
      <c r="F101" s="170" t="s">
        <v>97</v>
      </c>
      <c r="G101" s="170" t="s">
        <v>1243</v>
      </c>
      <c r="H101" s="170" t="s">
        <v>1242</v>
      </c>
      <c r="I101" s="172">
        <v>94.8</v>
      </c>
      <c r="J101" s="172">
        <v>0</v>
      </c>
      <c r="K101" s="172">
        <v>94.8</v>
      </c>
    </row>
    <row r="102" spans="1:11">
      <c r="A102" s="170">
        <v>40100000</v>
      </c>
      <c r="B102" s="170" t="s">
        <v>372</v>
      </c>
      <c r="C102" s="170" t="s">
        <v>324</v>
      </c>
      <c r="D102" s="171">
        <v>44958</v>
      </c>
      <c r="E102" s="170">
        <v>692</v>
      </c>
      <c r="F102" s="170" t="s">
        <v>126</v>
      </c>
      <c r="G102" s="170" t="s">
        <v>681</v>
      </c>
      <c r="H102" s="170" t="s">
        <v>1114</v>
      </c>
      <c r="I102" s="172">
        <v>0</v>
      </c>
      <c r="J102" s="172">
        <v>252</v>
      </c>
      <c r="K102" s="172">
        <v>-252</v>
      </c>
    </row>
    <row r="103" spans="1:11">
      <c r="A103" s="170">
        <v>40100000</v>
      </c>
      <c r="B103" s="170" t="s">
        <v>372</v>
      </c>
      <c r="C103" s="170" t="s">
        <v>324</v>
      </c>
      <c r="D103" s="171">
        <v>44958</v>
      </c>
      <c r="E103" s="170">
        <v>693</v>
      </c>
      <c r="F103" s="170" t="s">
        <v>126</v>
      </c>
      <c r="G103" s="170" t="s">
        <v>1244</v>
      </c>
      <c r="H103" s="170" t="s">
        <v>1114</v>
      </c>
      <c r="I103" s="172">
        <v>16.86</v>
      </c>
      <c r="J103" s="172">
        <v>0</v>
      </c>
      <c r="K103" s="172">
        <v>16.86</v>
      </c>
    </row>
    <row r="104" spans="1:11">
      <c r="A104" s="170">
        <v>40100000</v>
      </c>
      <c r="B104" s="170" t="s">
        <v>380</v>
      </c>
      <c r="C104" s="170" t="s">
        <v>324</v>
      </c>
      <c r="D104" s="171">
        <v>44958</v>
      </c>
      <c r="E104" s="170">
        <v>695</v>
      </c>
      <c r="F104" s="170" t="s">
        <v>394</v>
      </c>
      <c r="G104" s="170" t="s">
        <v>1245</v>
      </c>
      <c r="H104" s="170" t="s">
        <v>1261</v>
      </c>
      <c r="I104" s="172">
        <v>0</v>
      </c>
      <c r="J104" s="172">
        <v>112.5</v>
      </c>
      <c r="K104" s="172">
        <v>-112.5</v>
      </c>
    </row>
    <row r="105" spans="1:11">
      <c r="A105" s="170">
        <v>40100000</v>
      </c>
      <c r="B105" s="170" t="s">
        <v>380</v>
      </c>
      <c r="C105" s="170" t="s">
        <v>324</v>
      </c>
      <c r="D105" s="171">
        <v>44958</v>
      </c>
      <c r="E105" s="170">
        <v>696</v>
      </c>
      <c r="F105" s="170" t="s">
        <v>394</v>
      </c>
      <c r="G105" s="170" t="s">
        <v>1247</v>
      </c>
      <c r="H105" s="170" t="s">
        <v>1261</v>
      </c>
      <c r="I105" s="172">
        <v>0</v>
      </c>
      <c r="J105" s="172">
        <v>142.69</v>
      </c>
      <c r="K105" s="172">
        <v>-142.69</v>
      </c>
    </row>
    <row r="106" spans="1:11">
      <c r="A106" s="170">
        <v>40100000</v>
      </c>
      <c r="B106" s="170" t="s">
        <v>380</v>
      </c>
      <c r="C106" s="170" t="s">
        <v>324</v>
      </c>
      <c r="D106" s="171">
        <v>44958</v>
      </c>
      <c r="E106" s="170">
        <v>697</v>
      </c>
      <c r="F106" s="170" t="s">
        <v>394</v>
      </c>
      <c r="G106" s="170" t="s">
        <v>1248</v>
      </c>
      <c r="H106" s="170" t="s">
        <v>1261</v>
      </c>
      <c r="I106" s="172">
        <v>0</v>
      </c>
      <c r="J106" s="172">
        <v>118.74</v>
      </c>
      <c r="K106" s="172">
        <v>-118.74</v>
      </c>
    </row>
    <row r="107" spans="1:11">
      <c r="A107" s="170">
        <v>40100000</v>
      </c>
      <c r="B107" s="170" t="s">
        <v>380</v>
      </c>
      <c r="C107" s="170" t="s">
        <v>324</v>
      </c>
      <c r="D107" s="171">
        <v>44958</v>
      </c>
      <c r="E107" s="170">
        <v>698</v>
      </c>
      <c r="F107" s="170" t="s">
        <v>394</v>
      </c>
      <c r="G107" s="170" t="s">
        <v>1249</v>
      </c>
      <c r="H107" s="170" t="s">
        <v>1261</v>
      </c>
      <c r="I107" s="172">
        <v>0</v>
      </c>
      <c r="J107" s="172">
        <v>306.43</v>
      </c>
      <c r="K107" s="172">
        <v>-306.43</v>
      </c>
    </row>
    <row r="108" spans="1:11">
      <c r="A108" s="170">
        <v>40100000</v>
      </c>
      <c r="B108" s="170" t="s">
        <v>380</v>
      </c>
      <c r="C108" s="170" t="s">
        <v>324</v>
      </c>
      <c r="D108" s="171">
        <v>44958</v>
      </c>
      <c r="E108" s="170">
        <v>699</v>
      </c>
      <c r="F108" s="170" t="s">
        <v>394</v>
      </c>
      <c r="G108" s="170" t="s">
        <v>1250</v>
      </c>
      <c r="H108" s="170" t="s">
        <v>1261</v>
      </c>
      <c r="I108" s="172">
        <v>0</v>
      </c>
      <c r="J108" s="172">
        <v>228.72</v>
      </c>
      <c r="K108" s="172">
        <v>-228.72</v>
      </c>
    </row>
    <row r="109" spans="1:11">
      <c r="A109" s="170">
        <v>40100000</v>
      </c>
      <c r="B109" s="170" t="s">
        <v>380</v>
      </c>
      <c r="C109" s="170" t="s">
        <v>324</v>
      </c>
      <c r="D109" s="171">
        <v>44958</v>
      </c>
      <c r="E109" s="170">
        <v>700</v>
      </c>
      <c r="F109" s="170" t="s">
        <v>394</v>
      </c>
      <c r="G109" s="170" t="s">
        <v>1251</v>
      </c>
      <c r="H109" s="170" t="s">
        <v>1261</v>
      </c>
      <c r="I109" s="172">
        <v>0</v>
      </c>
      <c r="J109" s="172">
        <v>413.07</v>
      </c>
      <c r="K109" s="172">
        <v>-413.07</v>
      </c>
    </row>
    <row r="110" spans="1:11">
      <c r="A110" s="170">
        <v>40100000</v>
      </c>
      <c r="B110" s="170" t="s">
        <v>380</v>
      </c>
      <c r="C110" s="170" t="s">
        <v>324</v>
      </c>
      <c r="D110" s="171">
        <v>44958</v>
      </c>
      <c r="E110" s="170">
        <v>701</v>
      </c>
      <c r="F110" s="170" t="s">
        <v>394</v>
      </c>
      <c r="G110" s="170" t="s">
        <v>1252</v>
      </c>
      <c r="H110" s="170" t="s">
        <v>1261</v>
      </c>
      <c r="I110" s="172">
        <v>0</v>
      </c>
      <c r="J110" s="172">
        <v>157.69999999999999</v>
      </c>
      <c r="K110" s="172">
        <v>-157.69999999999999</v>
      </c>
    </row>
    <row r="111" spans="1:11">
      <c r="A111" s="170">
        <v>40100000</v>
      </c>
      <c r="B111" s="170" t="s">
        <v>380</v>
      </c>
      <c r="C111" s="170" t="s">
        <v>324</v>
      </c>
      <c r="D111" s="171">
        <v>44958</v>
      </c>
      <c r="E111" s="170">
        <v>702</v>
      </c>
      <c r="F111" s="170" t="s">
        <v>394</v>
      </c>
      <c r="G111" s="170" t="s">
        <v>1253</v>
      </c>
      <c r="H111" s="170" t="s">
        <v>1261</v>
      </c>
      <c r="I111" s="172">
        <v>0</v>
      </c>
      <c r="J111" s="172">
        <v>377.21</v>
      </c>
      <c r="K111" s="172">
        <v>-377.21</v>
      </c>
    </row>
    <row r="112" spans="1:11">
      <c r="A112" s="170">
        <v>40100000</v>
      </c>
      <c r="B112" s="170" t="s">
        <v>380</v>
      </c>
      <c r="C112" s="170" t="s">
        <v>324</v>
      </c>
      <c r="D112" s="171">
        <v>44958</v>
      </c>
      <c r="E112" s="170">
        <v>703</v>
      </c>
      <c r="F112" s="170" t="s">
        <v>394</v>
      </c>
      <c r="G112" s="170" t="s">
        <v>1254</v>
      </c>
      <c r="H112" s="170" t="s">
        <v>1261</v>
      </c>
      <c r="I112" s="172">
        <v>0</v>
      </c>
      <c r="J112" s="172">
        <v>372.47</v>
      </c>
      <c r="K112" s="172">
        <v>-372.47</v>
      </c>
    </row>
    <row r="113" spans="1:11">
      <c r="A113" s="170">
        <v>40100000</v>
      </c>
      <c r="B113" s="170" t="s">
        <v>380</v>
      </c>
      <c r="C113" s="170" t="s">
        <v>324</v>
      </c>
      <c r="D113" s="171">
        <v>44958</v>
      </c>
      <c r="E113" s="170">
        <v>704</v>
      </c>
      <c r="F113" s="170" t="s">
        <v>394</v>
      </c>
      <c r="G113" s="170" t="s">
        <v>1255</v>
      </c>
      <c r="H113" s="170" t="s">
        <v>1261</v>
      </c>
      <c r="I113" s="172">
        <v>0</v>
      </c>
      <c r="J113" s="172">
        <v>169.19</v>
      </c>
      <c r="K113" s="172">
        <v>-169.19</v>
      </c>
    </row>
    <row r="114" spans="1:11">
      <c r="A114" s="170">
        <v>40100000</v>
      </c>
      <c r="B114" s="170" t="s">
        <v>380</v>
      </c>
      <c r="C114" s="170" t="s">
        <v>324</v>
      </c>
      <c r="D114" s="171">
        <v>44958</v>
      </c>
      <c r="E114" s="170">
        <v>705</v>
      </c>
      <c r="F114" s="170" t="s">
        <v>394</v>
      </c>
      <c r="G114" s="170" t="s">
        <v>1256</v>
      </c>
      <c r="H114" s="170" t="s">
        <v>1261</v>
      </c>
      <c r="I114" s="172">
        <v>0</v>
      </c>
      <c r="J114" s="172">
        <v>289.64999999999998</v>
      </c>
      <c r="K114" s="172">
        <v>-289.64999999999998</v>
      </c>
    </row>
    <row r="115" spans="1:11">
      <c r="A115" s="170">
        <v>40100000</v>
      </c>
      <c r="B115" s="170" t="s">
        <v>380</v>
      </c>
      <c r="C115" s="170" t="s">
        <v>324</v>
      </c>
      <c r="D115" s="171">
        <v>44958</v>
      </c>
      <c r="E115" s="170">
        <v>706</v>
      </c>
      <c r="F115" s="170" t="s">
        <v>394</v>
      </c>
      <c r="G115" s="170" t="s">
        <v>1257</v>
      </c>
      <c r="H115" s="170" t="s">
        <v>1261</v>
      </c>
      <c r="I115" s="172">
        <v>0</v>
      </c>
      <c r="J115" s="172">
        <v>338.06</v>
      </c>
      <c r="K115" s="172">
        <v>-338.06</v>
      </c>
    </row>
    <row r="116" spans="1:11">
      <c r="A116" s="170">
        <v>40100000</v>
      </c>
      <c r="B116" s="170" t="s">
        <v>380</v>
      </c>
      <c r="C116" s="170" t="s">
        <v>324</v>
      </c>
      <c r="D116" s="171">
        <v>44958</v>
      </c>
      <c r="E116" s="170">
        <v>708</v>
      </c>
      <c r="F116" s="170" t="s">
        <v>394</v>
      </c>
      <c r="G116" s="170" t="s">
        <v>1258</v>
      </c>
      <c r="H116" s="170" t="s">
        <v>1261</v>
      </c>
      <c r="I116" s="172">
        <v>0</v>
      </c>
      <c r="J116" s="172">
        <v>415.81</v>
      </c>
      <c r="K116" s="172">
        <v>-415.81</v>
      </c>
    </row>
    <row r="117" spans="1:11">
      <c r="A117" s="170">
        <v>40100000</v>
      </c>
      <c r="B117" s="170" t="s">
        <v>361</v>
      </c>
      <c r="C117" s="170" t="s">
        <v>324</v>
      </c>
      <c r="D117" s="171">
        <v>44959</v>
      </c>
      <c r="E117" s="170">
        <v>632</v>
      </c>
      <c r="F117" s="170" t="s">
        <v>392</v>
      </c>
      <c r="G117" s="170" t="s">
        <v>1260</v>
      </c>
      <c r="H117" s="170" t="s">
        <v>1261</v>
      </c>
      <c r="I117" s="172">
        <v>0</v>
      </c>
      <c r="J117" s="172">
        <v>3200</v>
      </c>
      <c r="K117" s="172">
        <v>-3200</v>
      </c>
    </row>
    <row r="118" spans="1:11">
      <c r="A118" s="170">
        <v>40100000</v>
      </c>
      <c r="B118" s="170" t="s">
        <v>369</v>
      </c>
      <c r="C118" s="170" t="s">
        <v>324</v>
      </c>
      <c r="D118" s="171">
        <v>44959</v>
      </c>
      <c r="E118" s="170">
        <v>667</v>
      </c>
      <c r="F118" s="170" t="s">
        <v>533</v>
      </c>
      <c r="G118" s="170" t="s">
        <v>1262</v>
      </c>
      <c r="H118" s="170" t="s">
        <v>1223</v>
      </c>
      <c r="I118" s="172">
        <v>0</v>
      </c>
      <c r="J118" s="172">
        <v>260</v>
      </c>
      <c r="K118" s="172">
        <v>-260</v>
      </c>
    </row>
    <row r="119" spans="1:11">
      <c r="A119" s="170">
        <v>40100000</v>
      </c>
      <c r="B119" s="170" t="s">
        <v>380</v>
      </c>
      <c r="C119" s="170" t="s">
        <v>324</v>
      </c>
      <c r="D119" s="171">
        <v>44959</v>
      </c>
      <c r="E119" s="170">
        <v>694</v>
      </c>
      <c r="F119" s="170" t="s">
        <v>394</v>
      </c>
      <c r="G119" s="170" t="s">
        <v>1263</v>
      </c>
      <c r="H119" s="170" t="s">
        <v>1261</v>
      </c>
      <c r="I119" s="172">
        <v>0</v>
      </c>
      <c r="J119" s="172">
        <v>242.84</v>
      </c>
      <c r="K119" s="172">
        <v>-242.84</v>
      </c>
    </row>
    <row r="120" spans="1:11">
      <c r="A120" s="170">
        <v>40100000</v>
      </c>
      <c r="B120" s="170" t="s">
        <v>1091</v>
      </c>
      <c r="C120" s="170" t="s">
        <v>324</v>
      </c>
      <c r="D120" s="171">
        <v>44963</v>
      </c>
      <c r="E120" s="170">
        <v>677</v>
      </c>
      <c r="F120" s="170" t="s">
        <v>496</v>
      </c>
      <c r="G120" s="170" t="s">
        <v>1264</v>
      </c>
      <c r="H120" s="170" t="s">
        <v>1231</v>
      </c>
      <c r="I120" s="172">
        <v>0</v>
      </c>
      <c r="J120" s="172">
        <v>234</v>
      </c>
      <c r="K120" s="172">
        <v>-234</v>
      </c>
    </row>
    <row r="121" spans="1:11">
      <c r="A121" s="170">
        <v>40100000</v>
      </c>
      <c r="B121" s="170" t="s">
        <v>1177</v>
      </c>
      <c r="C121" s="170" t="s">
        <v>324</v>
      </c>
      <c r="D121" s="171">
        <v>44964</v>
      </c>
      <c r="E121" s="170">
        <v>643</v>
      </c>
      <c r="F121" s="170" t="s">
        <v>1175</v>
      </c>
      <c r="G121" s="170" t="s">
        <v>1265</v>
      </c>
      <c r="H121" s="170" t="s">
        <v>89</v>
      </c>
      <c r="I121" s="172">
        <v>0</v>
      </c>
      <c r="J121" s="172">
        <v>10300</v>
      </c>
      <c r="K121" s="172">
        <v>-10300</v>
      </c>
    </row>
    <row r="122" spans="1:11">
      <c r="A122" s="170">
        <v>40100000</v>
      </c>
      <c r="B122" s="170" t="s">
        <v>350</v>
      </c>
      <c r="C122" s="170" t="s">
        <v>324</v>
      </c>
      <c r="D122" s="171">
        <v>44964</v>
      </c>
      <c r="E122" s="170">
        <v>674</v>
      </c>
      <c r="F122" s="170" t="s">
        <v>97</v>
      </c>
      <c r="G122" s="170" t="s">
        <v>1266</v>
      </c>
      <c r="H122" s="170" t="s">
        <v>1121</v>
      </c>
      <c r="I122" s="172">
        <v>0</v>
      </c>
      <c r="J122" s="172">
        <v>57.6</v>
      </c>
      <c r="K122" s="172">
        <v>-57.6</v>
      </c>
    </row>
    <row r="123" spans="1:11">
      <c r="A123" s="170">
        <v>40100000</v>
      </c>
      <c r="B123" s="170" t="s">
        <v>380</v>
      </c>
      <c r="C123" s="170" t="s">
        <v>324</v>
      </c>
      <c r="D123" s="171">
        <v>44966</v>
      </c>
      <c r="E123" s="170">
        <v>710</v>
      </c>
      <c r="F123" s="170" t="s">
        <v>394</v>
      </c>
      <c r="G123" s="170" t="s">
        <v>1267</v>
      </c>
      <c r="H123" s="170" t="s">
        <v>1261</v>
      </c>
      <c r="I123" s="172">
        <v>0</v>
      </c>
      <c r="J123" s="172">
        <v>240.28</v>
      </c>
      <c r="K123" s="172">
        <v>-240.28</v>
      </c>
    </row>
    <row r="124" spans="1:11">
      <c r="A124" s="170">
        <v>40100000</v>
      </c>
      <c r="B124" s="170" t="s">
        <v>399</v>
      </c>
      <c r="C124" s="170" t="s">
        <v>324</v>
      </c>
      <c r="D124" s="171">
        <v>44967</v>
      </c>
      <c r="E124" s="170">
        <v>626</v>
      </c>
      <c r="F124" s="170" t="s">
        <v>978</v>
      </c>
      <c r="G124" s="170" t="s">
        <v>1269</v>
      </c>
      <c r="H124" s="170" t="s">
        <v>1083</v>
      </c>
      <c r="I124" s="172">
        <v>0</v>
      </c>
      <c r="J124" s="172">
        <v>5185.78</v>
      </c>
      <c r="K124" s="172">
        <v>-5185.78</v>
      </c>
    </row>
    <row r="125" spans="1:11">
      <c r="A125" s="170">
        <v>40100000</v>
      </c>
      <c r="B125" s="170" t="s">
        <v>388</v>
      </c>
      <c r="C125" s="170" t="s">
        <v>324</v>
      </c>
      <c r="D125" s="171">
        <v>44967</v>
      </c>
      <c r="E125" s="170">
        <v>627</v>
      </c>
      <c r="F125" s="170" t="s">
        <v>1270</v>
      </c>
      <c r="G125" s="170" t="s">
        <v>1271</v>
      </c>
      <c r="H125" s="170" t="s">
        <v>1272</v>
      </c>
      <c r="I125" s="172">
        <v>0</v>
      </c>
      <c r="J125" s="172">
        <v>581.04</v>
      </c>
      <c r="K125" s="172">
        <v>-581.04</v>
      </c>
    </row>
    <row r="126" spans="1:11">
      <c r="A126" s="170">
        <v>40100000</v>
      </c>
      <c r="B126" s="170" t="s">
        <v>1140</v>
      </c>
      <c r="C126" s="170" t="s">
        <v>324</v>
      </c>
      <c r="D126" s="171">
        <v>44967</v>
      </c>
      <c r="E126" s="170">
        <v>657</v>
      </c>
      <c r="F126" s="170" t="s">
        <v>970</v>
      </c>
      <c r="G126" s="170" t="s">
        <v>1274</v>
      </c>
      <c r="H126" s="170" t="s">
        <v>1231</v>
      </c>
      <c r="I126" s="172">
        <v>0</v>
      </c>
      <c r="J126" s="172">
        <v>27.9</v>
      </c>
      <c r="K126" s="172">
        <v>-27.9</v>
      </c>
    </row>
    <row r="127" spans="1:11">
      <c r="A127" s="170">
        <v>40100000</v>
      </c>
      <c r="B127" s="170" t="s">
        <v>1140</v>
      </c>
      <c r="C127" s="170" t="s">
        <v>324</v>
      </c>
      <c r="D127" s="171">
        <v>44967</v>
      </c>
      <c r="E127" s="170">
        <v>659</v>
      </c>
      <c r="F127" s="170" t="s">
        <v>972</v>
      </c>
      <c r="G127" s="170" t="s">
        <v>1275</v>
      </c>
      <c r="H127" s="170" t="s">
        <v>1231</v>
      </c>
      <c r="I127" s="172">
        <v>0</v>
      </c>
      <c r="J127" s="172">
        <v>71.56</v>
      </c>
      <c r="K127" s="172">
        <v>-71.56</v>
      </c>
    </row>
    <row r="128" spans="1:11">
      <c r="A128" s="170">
        <v>40100000</v>
      </c>
      <c r="B128" s="170" t="s">
        <v>1140</v>
      </c>
      <c r="C128" s="170" t="s">
        <v>324</v>
      </c>
      <c r="D128" s="171">
        <v>44967</v>
      </c>
      <c r="E128" s="170">
        <v>660</v>
      </c>
      <c r="F128" s="170" t="s">
        <v>972</v>
      </c>
      <c r="G128" s="170" t="s">
        <v>1276</v>
      </c>
      <c r="H128" s="170" t="s">
        <v>1231</v>
      </c>
      <c r="I128" s="172">
        <v>0</v>
      </c>
      <c r="J128" s="172">
        <v>23.1</v>
      </c>
      <c r="K128" s="172">
        <v>-23.1</v>
      </c>
    </row>
    <row r="129" spans="1:11">
      <c r="A129" s="170">
        <v>40100000</v>
      </c>
      <c r="B129" s="170" t="s">
        <v>1140</v>
      </c>
      <c r="C129" s="170" t="s">
        <v>324</v>
      </c>
      <c r="D129" s="171">
        <v>44967</v>
      </c>
      <c r="E129" s="170">
        <v>663</v>
      </c>
      <c r="F129" s="170" t="s">
        <v>972</v>
      </c>
      <c r="G129" s="170" t="s">
        <v>1275</v>
      </c>
      <c r="H129" s="170" t="s">
        <v>1113</v>
      </c>
      <c r="I129" s="172">
        <v>0</v>
      </c>
      <c r="J129" s="172">
        <v>53.47</v>
      </c>
      <c r="K129" s="172">
        <v>-53.47</v>
      </c>
    </row>
    <row r="130" spans="1:11">
      <c r="A130" s="170">
        <v>40100000</v>
      </c>
      <c r="B130" s="170" t="s">
        <v>1140</v>
      </c>
      <c r="C130" s="170" t="s">
        <v>324</v>
      </c>
      <c r="D130" s="171">
        <v>44967</v>
      </c>
      <c r="E130" s="170">
        <v>664</v>
      </c>
      <c r="F130" s="170" t="s">
        <v>970</v>
      </c>
      <c r="G130" s="170" t="s">
        <v>1277</v>
      </c>
      <c r="H130" s="170" t="s">
        <v>1113</v>
      </c>
      <c r="I130" s="172">
        <v>0</v>
      </c>
      <c r="J130" s="172">
        <v>35.75</v>
      </c>
      <c r="K130" s="172">
        <v>-35.75</v>
      </c>
    </row>
    <row r="131" spans="1:11">
      <c r="A131" s="170">
        <v>40100000</v>
      </c>
      <c r="B131" s="170" t="s">
        <v>1091</v>
      </c>
      <c r="C131" s="170" t="s">
        <v>324</v>
      </c>
      <c r="D131" s="171">
        <v>44970</v>
      </c>
      <c r="E131" s="170">
        <v>675</v>
      </c>
      <c r="F131" s="170" t="s">
        <v>496</v>
      </c>
      <c r="G131" s="170" t="s">
        <v>1278</v>
      </c>
      <c r="H131" s="170" t="s">
        <v>1231</v>
      </c>
      <c r="I131" s="172">
        <v>0</v>
      </c>
      <c r="J131" s="172">
        <v>84</v>
      </c>
      <c r="K131" s="172">
        <v>-84</v>
      </c>
    </row>
    <row r="132" spans="1:11">
      <c r="A132" s="170">
        <v>40100000</v>
      </c>
      <c r="B132" s="170" t="s">
        <v>1162</v>
      </c>
      <c r="C132" s="170" t="s">
        <v>324</v>
      </c>
      <c r="D132" s="171">
        <v>44971</v>
      </c>
      <c r="E132" s="170">
        <v>629</v>
      </c>
      <c r="F132" s="170" t="s">
        <v>1279</v>
      </c>
      <c r="G132" s="170" t="s">
        <v>1280</v>
      </c>
      <c r="H132" s="170" t="s">
        <v>362</v>
      </c>
      <c r="I132" s="172">
        <v>0</v>
      </c>
      <c r="J132" s="172">
        <v>360</v>
      </c>
      <c r="K132" s="172">
        <v>-360</v>
      </c>
    </row>
    <row r="133" spans="1:11">
      <c r="A133" s="170">
        <v>40100000</v>
      </c>
      <c r="B133" s="170" t="s">
        <v>380</v>
      </c>
      <c r="C133" s="170" t="s">
        <v>324</v>
      </c>
      <c r="D133" s="171">
        <v>44973</v>
      </c>
      <c r="E133" s="170">
        <v>709</v>
      </c>
      <c r="F133" s="170" t="s">
        <v>394</v>
      </c>
      <c r="G133" s="170" t="s">
        <v>1281</v>
      </c>
      <c r="H133" s="170" t="s">
        <v>1261</v>
      </c>
      <c r="I133" s="172">
        <v>0</v>
      </c>
      <c r="J133" s="172">
        <v>136.07</v>
      </c>
      <c r="K133" s="172">
        <v>-136.07</v>
      </c>
    </row>
    <row r="134" spans="1:11">
      <c r="A134" s="170">
        <v>40100000</v>
      </c>
      <c r="B134" s="170" t="s">
        <v>376</v>
      </c>
      <c r="C134" s="170" t="s">
        <v>324</v>
      </c>
      <c r="D134" s="171">
        <v>44977</v>
      </c>
      <c r="E134" s="170">
        <v>628</v>
      </c>
      <c r="F134" s="170" t="s">
        <v>719</v>
      </c>
      <c r="G134" s="170" t="s">
        <v>1282</v>
      </c>
      <c r="H134" s="170" t="s">
        <v>1141</v>
      </c>
      <c r="I134" s="172">
        <v>0</v>
      </c>
      <c r="J134" s="172">
        <v>1415.39</v>
      </c>
      <c r="K134" s="172">
        <v>-1415.39</v>
      </c>
    </row>
    <row r="135" spans="1:11">
      <c r="A135" s="170">
        <v>40100000</v>
      </c>
      <c r="B135" s="170" t="s">
        <v>380</v>
      </c>
      <c r="C135" s="170" t="s">
        <v>324</v>
      </c>
      <c r="D135" s="171">
        <v>44980</v>
      </c>
      <c r="E135" s="170">
        <v>707</v>
      </c>
      <c r="F135" s="170" t="s">
        <v>394</v>
      </c>
      <c r="G135" s="170" t="s">
        <v>1283</v>
      </c>
      <c r="H135" s="170" t="s">
        <v>1261</v>
      </c>
      <c r="I135" s="172">
        <v>0</v>
      </c>
      <c r="J135" s="172">
        <v>57.08</v>
      </c>
      <c r="K135" s="172">
        <v>-57.08</v>
      </c>
    </row>
    <row r="136" spans="1:11">
      <c r="A136" s="170">
        <v>40100000</v>
      </c>
      <c r="B136" s="170" t="s">
        <v>1204</v>
      </c>
      <c r="C136" s="170" t="s">
        <v>324</v>
      </c>
      <c r="D136" s="171">
        <v>44985</v>
      </c>
      <c r="E136" s="170">
        <v>644</v>
      </c>
      <c r="F136" s="170" t="s">
        <v>1284</v>
      </c>
      <c r="G136" s="170" t="s">
        <v>1285</v>
      </c>
      <c r="H136" s="170" t="s">
        <v>351</v>
      </c>
      <c r="I136" s="172">
        <v>0</v>
      </c>
      <c r="J136" s="172">
        <v>3200</v>
      </c>
      <c r="K136" s="172">
        <v>-3200</v>
      </c>
    </row>
    <row r="137" spans="1:11">
      <c r="A137" s="170">
        <v>40100000</v>
      </c>
      <c r="B137" s="170" t="s">
        <v>350</v>
      </c>
      <c r="C137" s="170" t="s">
        <v>324</v>
      </c>
      <c r="D137" s="171">
        <v>44985</v>
      </c>
      <c r="E137" s="170">
        <v>682</v>
      </c>
      <c r="F137" s="170" t="s">
        <v>97</v>
      </c>
      <c r="G137" s="170" t="s">
        <v>1286</v>
      </c>
      <c r="H137" s="170" t="s">
        <v>1136</v>
      </c>
      <c r="I137" s="172">
        <v>0</v>
      </c>
      <c r="J137" s="172">
        <v>3168.72</v>
      </c>
      <c r="K137" s="172">
        <v>-3168.72</v>
      </c>
    </row>
    <row r="138" spans="1:11">
      <c r="A138" s="170">
        <v>40100000</v>
      </c>
      <c r="B138" s="170" t="s">
        <v>350</v>
      </c>
      <c r="C138" s="170" t="s">
        <v>324</v>
      </c>
      <c r="D138" s="171">
        <v>44985</v>
      </c>
      <c r="E138" s="170">
        <v>683</v>
      </c>
      <c r="F138" s="170" t="s">
        <v>97</v>
      </c>
      <c r="G138" s="170" t="s">
        <v>1287</v>
      </c>
      <c r="H138" s="170" t="s">
        <v>1136</v>
      </c>
      <c r="I138" s="172">
        <v>0</v>
      </c>
      <c r="J138" s="172">
        <v>236.86</v>
      </c>
      <c r="K138" s="172">
        <v>-236.86</v>
      </c>
    </row>
    <row r="139" spans="1:11">
      <c r="A139" s="170">
        <v>40100000</v>
      </c>
      <c r="B139" s="170" t="s">
        <v>388</v>
      </c>
      <c r="C139" s="170" t="s">
        <v>324</v>
      </c>
      <c r="D139" s="171">
        <v>44985</v>
      </c>
      <c r="E139" s="170">
        <v>689</v>
      </c>
      <c r="F139" s="170" t="s">
        <v>979</v>
      </c>
      <c r="G139" s="170" t="s">
        <v>1288</v>
      </c>
      <c r="H139" s="170" t="s">
        <v>1630</v>
      </c>
      <c r="I139" s="172">
        <v>0</v>
      </c>
      <c r="J139" s="172">
        <v>1437.6</v>
      </c>
      <c r="K139" s="172">
        <v>-1437.6</v>
      </c>
    </row>
    <row r="140" spans="1:11">
      <c r="A140" s="170">
        <v>40100000</v>
      </c>
      <c r="B140" s="170" t="s">
        <v>378</v>
      </c>
      <c r="C140" s="170" t="s">
        <v>324</v>
      </c>
      <c r="D140" s="171">
        <v>44985</v>
      </c>
      <c r="E140" s="170">
        <v>711</v>
      </c>
      <c r="F140" s="170" t="s">
        <v>397</v>
      </c>
      <c r="G140" s="170" t="s">
        <v>1289</v>
      </c>
      <c r="H140" s="170" t="s">
        <v>1261</v>
      </c>
      <c r="I140" s="172">
        <v>0</v>
      </c>
      <c r="J140" s="172">
        <v>9120</v>
      </c>
      <c r="K140" s="172">
        <v>-9120</v>
      </c>
    </row>
    <row r="141" spans="1:11">
      <c r="A141" s="170">
        <v>40100000</v>
      </c>
      <c r="B141" s="170" t="s">
        <v>388</v>
      </c>
      <c r="C141" s="170" t="s">
        <v>324</v>
      </c>
      <c r="D141" s="171">
        <v>44986</v>
      </c>
      <c r="E141" s="170">
        <v>688</v>
      </c>
      <c r="F141" s="170" t="s">
        <v>979</v>
      </c>
      <c r="G141" s="170" t="s">
        <v>1631</v>
      </c>
      <c r="H141" s="170" t="s">
        <v>1632</v>
      </c>
      <c r="I141" s="172">
        <v>0</v>
      </c>
      <c r="J141" s="172">
        <v>7457.96</v>
      </c>
      <c r="K141" s="172">
        <v>-7457.96</v>
      </c>
    </row>
    <row r="142" spans="1:11">
      <c r="A142" s="170">
        <v>40100000</v>
      </c>
      <c r="B142" s="170" t="s">
        <v>377</v>
      </c>
      <c r="C142" s="170" t="s">
        <v>324</v>
      </c>
      <c r="D142" s="171">
        <v>44986</v>
      </c>
      <c r="E142" s="170">
        <v>713</v>
      </c>
      <c r="F142" s="170" t="s">
        <v>1105</v>
      </c>
      <c r="G142" s="170" t="s">
        <v>1633</v>
      </c>
      <c r="H142" s="170" t="s">
        <v>1141</v>
      </c>
      <c r="I142" s="172">
        <v>0</v>
      </c>
      <c r="J142" s="172">
        <v>61.27</v>
      </c>
      <c r="K142" s="172">
        <v>-61.27</v>
      </c>
    </row>
    <row r="143" spans="1:11">
      <c r="A143" s="170">
        <v>40100000</v>
      </c>
      <c r="B143" s="170" t="s">
        <v>377</v>
      </c>
      <c r="C143" s="170" t="s">
        <v>324</v>
      </c>
      <c r="D143" s="171">
        <v>44986</v>
      </c>
      <c r="E143" s="170">
        <v>714</v>
      </c>
      <c r="F143" s="170" t="s">
        <v>1634</v>
      </c>
      <c r="G143" s="170" t="s">
        <v>1635</v>
      </c>
      <c r="H143" s="170" t="s">
        <v>1141</v>
      </c>
      <c r="I143" s="172">
        <v>0</v>
      </c>
      <c r="J143" s="172">
        <v>960.85</v>
      </c>
      <c r="K143" s="172">
        <v>-960.85</v>
      </c>
    </row>
    <row r="144" spans="1:11">
      <c r="A144" s="170">
        <v>40100000</v>
      </c>
      <c r="B144" s="170" t="s">
        <v>1636</v>
      </c>
      <c r="C144" s="170" t="s">
        <v>324</v>
      </c>
      <c r="D144" s="171">
        <v>44986</v>
      </c>
      <c r="E144" s="170">
        <v>715</v>
      </c>
      <c r="F144" s="170" t="s">
        <v>1637</v>
      </c>
      <c r="G144" s="170" t="s">
        <v>1638</v>
      </c>
      <c r="H144" s="170" t="s">
        <v>312</v>
      </c>
      <c r="I144" s="172">
        <v>0</v>
      </c>
      <c r="J144" s="172">
        <v>90</v>
      </c>
      <c r="K144" s="172">
        <v>-90</v>
      </c>
    </row>
    <row r="145" spans="1:11">
      <c r="A145" s="170">
        <v>40100000</v>
      </c>
      <c r="B145" s="170" t="s">
        <v>352</v>
      </c>
      <c r="C145" s="170" t="s">
        <v>324</v>
      </c>
      <c r="D145" s="171">
        <v>44986</v>
      </c>
      <c r="E145" s="170">
        <v>720</v>
      </c>
      <c r="F145" s="170" t="s">
        <v>505</v>
      </c>
      <c r="G145" s="170" t="s">
        <v>1639</v>
      </c>
      <c r="H145" s="170" t="s">
        <v>1359</v>
      </c>
      <c r="I145" s="172">
        <v>0</v>
      </c>
      <c r="J145" s="172">
        <v>137.41999999999999</v>
      </c>
      <c r="K145" s="172">
        <v>-137.41999999999999</v>
      </c>
    </row>
    <row r="146" spans="1:11">
      <c r="A146" s="170">
        <v>40100000</v>
      </c>
      <c r="B146" s="170" t="s">
        <v>376</v>
      </c>
      <c r="C146" s="170" t="s">
        <v>324</v>
      </c>
      <c r="D146" s="171">
        <v>44986</v>
      </c>
      <c r="E146" s="170">
        <v>723</v>
      </c>
      <c r="F146" s="170" t="s">
        <v>719</v>
      </c>
      <c r="G146" s="170" t="s">
        <v>1640</v>
      </c>
      <c r="H146" s="170" t="s">
        <v>1261</v>
      </c>
      <c r="I146" s="172">
        <v>0</v>
      </c>
      <c r="J146" s="172">
        <v>1335.28</v>
      </c>
      <c r="K146" s="172">
        <v>-1335.28</v>
      </c>
    </row>
    <row r="147" spans="1:11">
      <c r="A147" s="170">
        <v>40100000</v>
      </c>
      <c r="B147" s="170" t="s">
        <v>1641</v>
      </c>
      <c r="C147" s="170" t="s">
        <v>324</v>
      </c>
      <c r="D147" s="171">
        <v>44986</v>
      </c>
      <c r="E147" s="170">
        <v>724</v>
      </c>
      <c r="F147" s="170" t="s">
        <v>1642</v>
      </c>
      <c r="G147" s="170" t="s">
        <v>1643</v>
      </c>
      <c r="H147" s="170" t="s">
        <v>312</v>
      </c>
      <c r="I147" s="172">
        <v>0</v>
      </c>
      <c r="J147" s="172">
        <v>120</v>
      </c>
      <c r="K147" s="172">
        <v>-120</v>
      </c>
    </row>
    <row r="148" spans="1:11">
      <c r="A148" s="170">
        <v>40100000</v>
      </c>
      <c r="B148" s="170" t="s">
        <v>378</v>
      </c>
      <c r="C148" s="170" t="s">
        <v>324</v>
      </c>
      <c r="D148" s="171">
        <v>44986</v>
      </c>
      <c r="E148" s="170">
        <v>726</v>
      </c>
      <c r="F148" s="170" t="s">
        <v>397</v>
      </c>
      <c r="G148" s="170" t="s">
        <v>1644</v>
      </c>
      <c r="H148" s="170" t="s">
        <v>1261</v>
      </c>
      <c r="I148" s="172">
        <v>7752</v>
      </c>
      <c r="J148" s="172">
        <v>0</v>
      </c>
      <c r="K148" s="172">
        <v>7752</v>
      </c>
    </row>
    <row r="149" spans="1:11">
      <c r="A149" s="170">
        <v>40100000</v>
      </c>
      <c r="B149" s="170" t="s">
        <v>391</v>
      </c>
      <c r="C149" s="170" t="s">
        <v>324</v>
      </c>
      <c r="D149" s="171">
        <v>44986</v>
      </c>
      <c r="E149" s="170">
        <v>728</v>
      </c>
      <c r="F149" s="170" t="s">
        <v>542</v>
      </c>
      <c r="G149" s="170" t="s">
        <v>1645</v>
      </c>
      <c r="H149" s="170" t="s">
        <v>89</v>
      </c>
      <c r="I149" s="172">
        <v>0</v>
      </c>
      <c r="J149" s="172">
        <v>4158</v>
      </c>
      <c r="K149" s="172">
        <v>-4158</v>
      </c>
    </row>
    <row r="150" spans="1:11">
      <c r="A150" s="170">
        <v>40100000</v>
      </c>
      <c r="B150" s="170" t="s">
        <v>391</v>
      </c>
      <c r="C150" s="170" t="s">
        <v>324</v>
      </c>
      <c r="D150" s="171">
        <v>44986</v>
      </c>
      <c r="E150" s="170">
        <v>729</v>
      </c>
      <c r="F150" s="170" t="s">
        <v>542</v>
      </c>
      <c r="G150" s="170" t="s">
        <v>1646</v>
      </c>
      <c r="H150" s="170" t="s">
        <v>89</v>
      </c>
      <c r="I150" s="172">
        <v>0</v>
      </c>
      <c r="J150" s="172">
        <v>2268</v>
      </c>
      <c r="K150" s="172">
        <v>-2268</v>
      </c>
    </row>
    <row r="151" spans="1:11">
      <c r="A151" s="170">
        <v>40100000</v>
      </c>
      <c r="B151" s="170" t="s">
        <v>367</v>
      </c>
      <c r="C151" s="170" t="s">
        <v>324</v>
      </c>
      <c r="D151" s="171">
        <v>44986</v>
      </c>
      <c r="E151" s="170">
        <v>731</v>
      </c>
      <c r="F151" s="170" t="s">
        <v>1839</v>
      </c>
      <c r="G151" s="170" t="s">
        <v>1648</v>
      </c>
      <c r="H151" s="170" t="s">
        <v>1261</v>
      </c>
      <c r="I151" s="172">
        <v>0</v>
      </c>
      <c r="J151" s="172">
        <v>4160.9799999999996</v>
      </c>
      <c r="K151" s="172">
        <v>-4160.9799999999996</v>
      </c>
    </row>
    <row r="152" spans="1:11">
      <c r="A152" s="170">
        <v>40100000</v>
      </c>
      <c r="B152" s="170" t="s">
        <v>367</v>
      </c>
      <c r="C152" s="170" t="s">
        <v>324</v>
      </c>
      <c r="D152" s="171">
        <v>44986</v>
      </c>
      <c r="E152" s="170">
        <v>732</v>
      </c>
      <c r="F152" s="170" t="s">
        <v>1647</v>
      </c>
      <c r="G152" s="170" t="s">
        <v>1649</v>
      </c>
      <c r="H152" s="170" t="s">
        <v>1141</v>
      </c>
      <c r="I152" s="172">
        <v>0</v>
      </c>
      <c r="J152" s="172">
        <v>4160.9799999999996</v>
      </c>
      <c r="K152" s="172">
        <v>-4160.9799999999996</v>
      </c>
    </row>
    <row r="153" spans="1:11">
      <c r="A153" s="170">
        <v>40100000</v>
      </c>
      <c r="B153" s="170" t="s">
        <v>1095</v>
      </c>
      <c r="C153" s="170" t="s">
        <v>324</v>
      </c>
      <c r="D153" s="171">
        <v>44986</v>
      </c>
      <c r="E153" s="170">
        <v>733</v>
      </c>
      <c r="F153" s="170" t="s">
        <v>1010</v>
      </c>
      <c r="G153" s="170" t="s">
        <v>1650</v>
      </c>
      <c r="H153" s="170" t="s">
        <v>1359</v>
      </c>
      <c r="I153" s="172">
        <v>0</v>
      </c>
      <c r="J153" s="172">
        <v>6720</v>
      </c>
      <c r="K153" s="172">
        <v>-6720</v>
      </c>
    </row>
    <row r="154" spans="1:11">
      <c r="A154" s="170">
        <v>40100000</v>
      </c>
      <c r="B154" s="170" t="s">
        <v>354</v>
      </c>
      <c r="C154" s="170" t="s">
        <v>324</v>
      </c>
      <c r="D154" s="171">
        <v>44986</v>
      </c>
      <c r="E154" s="170">
        <v>734</v>
      </c>
      <c r="F154" s="170" t="s">
        <v>163</v>
      </c>
      <c r="G154" s="170" t="s">
        <v>1651</v>
      </c>
      <c r="H154" s="170" t="s">
        <v>1231</v>
      </c>
      <c r="I154" s="172">
        <v>0</v>
      </c>
      <c r="J154" s="172">
        <v>3952</v>
      </c>
      <c r="K154" s="172">
        <v>-3952</v>
      </c>
    </row>
    <row r="155" spans="1:11">
      <c r="A155" s="170">
        <v>40100000</v>
      </c>
      <c r="B155" s="170" t="s">
        <v>354</v>
      </c>
      <c r="C155" s="170" t="s">
        <v>324</v>
      </c>
      <c r="D155" s="171">
        <v>44986</v>
      </c>
      <c r="E155" s="170">
        <v>735</v>
      </c>
      <c r="F155" s="170" t="s">
        <v>163</v>
      </c>
      <c r="G155" s="170" t="s">
        <v>1652</v>
      </c>
      <c r="H155" s="170" t="s">
        <v>1231</v>
      </c>
      <c r="I155" s="172">
        <v>0</v>
      </c>
      <c r="J155" s="172">
        <v>6080</v>
      </c>
      <c r="K155" s="172">
        <v>-6080</v>
      </c>
    </row>
    <row r="156" spans="1:11">
      <c r="A156" s="170">
        <v>40100000</v>
      </c>
      <c r="B156" s="170" t="s">
        <v>354</v>
      </c>
      <c r="C156" s="170" t="s">
        <v>324</v>
      </c>
      <c r="D156" s="171">
        <v>44986</v>
      </c>
      <c r="E156" s="170">
        <v>736</v>
      </c>
      <c r="F156" s="170" t="s">
        <v>163</v>
      </c>
      <c r="G156" s="170" t="s">
        <v>1653</v>
      </c>
      <c r="H156" s="170" t="s">
        <v>1231</v>
      </c>
      <c r="I156" s="172">
        <v>0</v>
      </c>
      <c r="J156" s="172">
        <v>5890</v>
      </c>
      <c r="K156" s="172">
        <v>-5890</v>
      </c>
    </row>
    <row r="157" spans="1:11">
      <c r="A157" s="170">
        <v>40100000</v>
      </c>
      <c r="B157" s="170" t="s">
        <v>1130</v>
      </c>
      <c r="C157" s="170" t="s">
        <v>324</v>
      </c>
      <c r="D157" s="171">
        <v>44986</v>
      </c>
      <c r="E157" s="170">
        <v>737</v>
      </c>
      <c r="F157" s="170" t="s">
        <v>1718</v>
      </c>
      <c r="G157" s="170" t="s">
        <v>1654</v>
      </c>
      <c r="H157" s="170" t="s">
        <v>371</v>
      </c>
      <c r="I157" s="172">
        <v>0</v>
      </c>
      <c r="J157" s="172">
        <v>119732.48</v>
      </c>
      <c r="K157" s="172">
        <v>-119732.48</v>
      </c>
    </row>
    <row r="158" spans="1:11">
      <c r="A158" s="170">
        <v>40100000</v>
      </c>
      <c r="B158" s="170" t="s">
        <v>1140</v>
      </c>
      <c r="C158" s="170" t="s">
        <v>324</v>
      </c>
      <c r="D158" s="171">
        <v>44986</v>
      </c>
      <c r="E158" s="170">
        <v>738</v>
      </c>
      <c r="F158" s="170" t="s">
        <v>970</v>
      </c>
      <c r="G158" s="170" t="s">
        <v>1655</v>
      </c>
      <c r="H158" s="170" t="s">
        <v>1351</v>
      </c>
      <c r="I158" s="172">
        <v>0</v>
      </c>
      <c r="J158" s="172">
        <v>174.63</v>
      </c>
      <c r="K158" s="172">
        <v>-174.63</v>
      </c>
    </row>
    <row r="159" spans="1:11">
      <c r="A159" s="170">
        <v>40100000</v>
      </c>
      <c r="B159" s="170" t="s">
        <v>1149</v>
      </c>
      <c r="C159" s="170" t="s">
        <v>324</v>
      </c>
      <c r="D159" s="171">
        <v>44986</v>
      </c>
      <c r="E159" s="170">
        <v>744</v>
      </c>
      <c r="F159" s="170" t="s">
        <v>815</v>
      </c>
      <c r="G159" s="170" t="s">
        <v>1656</v>
      </c>
      <c r="H159" s="170" t="s">
        <v>1113</v>
      </c>
      <c r="I159" s="172">
        <v>0</v>
      </c>
      <c r="J159" s="172">
        <v>84</v>
      </c>
      <c r="K159" s="172">
        <v>-84</v>
      </c>
    </row>
    <row r="160" spans="1:11">
      <c r="A160" s="170">
        <v>40100000</v>
      </c>
      <c r="B160" s="170" t="s">
        <v>1149</v>
      </c>
      <c r="C160" s="170" t="s">
        <v>324</v>
      </c>
      <c r="D160" s="171">
        <v>44986</v>
      </c>
      <c r="E160" s="170">
        <v>745</v>
      </c>
      <c r="F160" s="170" t="s">
        <v>815</v>
      </c>
      <c r="G160" s="170" t="s">
        <v>1657</v>
      </c>
      <c r="H160" s="170" t="s">
        <v>1113</v>
      </c>
      <c r="I160" s="172">
        <v>0</v>
      </c>
      <c r="J160" s="172">
        <v>84</v>
      </c>
      <c r="K160" s="172">
        <v>-84</v>
      </c>
    </row>
    <row r="161" spans="1:11">
      <c r="A161" s="170">
        <v>40100000</v>
      </c>
      <c r="B161" s="170" t="s">
        <v>1149</v>
      </c>
      <c r="C161" s="170" t="s">
        <v>324</v>
      </c>
      <c r="D161" s="171">
        <v>44986</v>
      </c>
      <c r="E161" s="170">
        <v>746</v>
      </c>
      <c r="F161" s="170" t="s">
        <v>815</v>
      </c>
      <c r="G161" s="170" t="s">
        <v>1658</v>
      </c>
      <c r="H161" s="170" t="s">
        <v>1113</v>
      </c>
      <c r="I161" s="172">
        <v>0</v>
      </c>
      <c r="J161" s="172">
        <v>84</v>
      </c>
      <c r="K161" s="172">
        <v>-84</v>
      </c>
    </row>
    <row r="162" spans="1:11">
      <c r="A162" s="170">
        <v>40100000</v>
      </c>
      <c r="B162" s="170" t="s">
        <v>1149</v>
      </c>
      <c r="C162" s="170" t="s">
        <v>324</v>
      </c>
      <c r="D162" s="171">
        <v>44986</v>
      </c>
      <c r="E162" s="170">
        <v>747</v>
      </c>
      <c r="F162" s="170" t="s">
        <v>815</v>
      </c>
      <c r="G162" s="170" t="s">
        <v>1659</v>
      </c>
      <c r="H162" s="170" t="s">
        <v>1113</v>
      </c>
      <c r="I162" s="172">
        <v>0</v>
      </c>
      <c r="J162" s="172">
        <v>84</v>
      </c>
      <c r="K162" s="172">
        <v>-84</v>
      </c>
    </row>
    <row r="163" spans="1:11">
      <c r="A163" s="170">
        <v>40100000</v>
      </c>
      <c r="B163" s="170" t="s">
        <v>1149</v>
      </c>
      <c r="C163" s="170" t="s">
        <v>324</v>
      </c>
      <c r="D163" s="171">
        <v>44986</v>
      </c>
      <c r="E163" s="170">
        <v>748</v>
      </c>
      <c r="F163" s="170" t="s">
        <v>815</v>
      </c>
      <c r="G163" s="170" t="s">
        <v>1660</v>
      </c>
      <c r="H163" s="170" t="s">
        <v>1113</v>
      </c>
      <c r="I163" s="172">
        <v>0</v>
      </c>
      <c r="J163" s="172">
        <v>336</v>
      </c>
      <c r="K163" s="172">
        <v>-336</v>
      </c>
    </row>
    <row r="164" spans="1:11">
      <c r="A164" s="170">
        <v>40100000</v>
      </c>
      <c r="B164" s="170" t="s">
        <v>352</v>
      </c>
      <c r="C164" s="170" t="s">
        <v>324</v>
      </c>
      <c r="D164" s="171">
        <v>44986</v>
      </c>
      <c r="E164" s="170">
        <v>751</v>
      </c>
      <c r="F164" s="170" t="s">
        <v>505</v>
      </c>
      <c r="G164" s="170" t="s">
        <v>1661</v>
      </c>
      <c r="H164" s="170" t="s">
        <v>1087</v>
      </c>
      <c r="I164" s="172">
        <v>0</v>
      </c>
      <c r="J164" s="172">
        <v>111.72</v>
      </c>
      <c r="K164" s="172">
        <v>-111.72</v>
      </c>
    </row>
    <row r="165" spans="1:11">
      <c r="A165" s="170">
        <v>40100000</v>
      </c>
      <c r="B165" s="170" t="s">
        <v>350</v>
      </c>
      <c r="C165" s="170" t="s">
        <v>324</v>
      </c>
      <c r="D165" s="171">
        <v>44987</v>
      </c>
      <c r="E165" s="170">
        <v>712</v>
      </c>
      <c r="F165" s="170" t="s">
        <v>97</v>
      </c>
      <c r="G165" s="170" t="s">
        <v>1662</v>
      </c>
      <c r="H165" s="170" t="s">
        <v>1237</v>
      </c>
      <c r="I165" s="172">
        <v>0</v>
      </c>
      <c r="J165" s="172">
        <v>432</v>
      </c>
      <c r="K165" s="172">
        <v>-432</v>
      </c>
    </row>
    <row r="166" spans="1:11">
      <c r="A166" s="170">
        <v>40100000</v>
      </c>
      <c r="B166" s="170" t="s">
        <v>372</v>
      </c>
      <c r="C166" s="170" t="s">
        <v>324</v>
      </c>
      <c r="D166" s="171">
        <v>44991</v>
      </c>
      <c r="E166" s="170">
        <v>721</v>
      </c>
      <c r="F166" s="170" t="s">
        <v>126</v>
      </c>
      <c r="G166" s="170" t="s">
        <v>1663</v>
      </c>
      <c r="H166" s="170" t="s">
        <v>1226</v>
      </c>
      <c r="I166" s="172">
        <v>0</v>
      </c>
      <c r="J166" s="172">
        <v>316.27</v>
      </c>
      <c r="K166" s="172">
        <v>-316.27</v>
      </c>
    </row>
    <row r="167" spans="1:11">
      <c r="A167" s="170">
        <v>40100000</v>
      </c>
      <c r="B167" s="170" t="s">
        <v>361</v>
      </c>
      <c r="C167" s="170" t="s">
        <v>324</v>
      </c>
      <c r="D167" s="171">
        <v>44992</v>
      </c>
      <c r="E167" s="170">
        <v>717</v>
      </c>
      <c r="F167" s="170" t="s">
        <v>392</v>
      </c>
      <c r="G167" s="170" t="s">
        <v>1664</v>
      </c>
      <c r="H167" s="170" t="s">
        <v>1092</v>
      </c>
      <c r="I167" s="172">
        <v>0</v>
      </c>
      <c r="J167" s="172">
        <v>3200</v>
      </c>
      <c r="K167" s="172">
        <v>-3200</v>
      </c>
    </row>
    <row r="168" spans="1:11">
      <c r="A168" s="170">
        <v>40100000</v>
      </c>
      <c r="B168" s="170" t="s">
        <v>352</v>
      </c>
      <c r="C168" s="170" t="s">
        <v>324</v>
      </c>
      <c r="D168" s="171">
        <v>44992</v>
      </c>
      <c r="E168" s="170">
        <v>719</v>
      </c>
      <c r="F168" s="170" t="s">
        <v>505</v>
      </c>
      <c r="G168" s="170" t="s">
        <v>1665</v>
      </c>
      <c r="H168" s="170" t="s">
        <v>1096</v>
      </c>
      <c r="I168" s="172">
        <v>0</v>
      </c>
      <c r="J168" s="172">
        <v>212.52</v>
      </c>
      <c r="K168" s="172">
        <v>-212.52</v>
      </c>
    </row>
    <row r="169" spans="1:11">
      <c r="A169" s="170">
        <v>40100000</v>
      </c>
      <c r="B169" s="170" t="s">
        <v>398</v>
      </c>
      <c r="C169" s="170" t="s">
        <v>324</v>
      </c>
      <c r="D169" s="171">
        <v>44993</v>
      </c>
      <c r="E169" s="170">
        <v>727</v>
      </c>
      <c r="F169" s="170" t="s">
        <v>1666</v>
      </c>
      <c r="G169" s="170" t="s">
        <v>1667</v>
      </c>
      <c r="H169" s="170" t="s">
        <v>362</v>
      </c>
      <c r="I169" s="172">
        <v>0</v>
      </c>
      <c r="J169" s="172">
        <v>22032</v>
      </c>
      <c r="K169" s="172">
        <v>-22032</v>
      </c>
    </row>
    <row r="170" spans="1:11">
      <c r="A170" s="170">
        <v>40100000</v>
      </c>
      <c r="B170" s="170" t="s">
        <v>352</v>
      </c>
      <c r="C170" s="170" t="s">
        <v>324</v>
      </c>
      <c r="D170" s="171">
        <v>44994</v>
      </c>
      <c r="E170" s="170">
        <v>718</v>
      </c>
      <c r="F170" s="170" t="s">
        <v>505</v>
      </c>
      <c r="G170" s="170" t="s">
        <v>1668</v>
      </c>
      <c r="H170" s="170" t="s">
        <v>1117</v>
      </c>
      <c r="I170" s="172">
        <v>0</v>
      </c>
      <c r="J170" s="172">
        <v>152.62</v>
      </c>
      <c r="K170" s="172">
        <v>-152.62</v>
      </c>
    </row>
    <row r="171" spans="1:11">
      <c r="A171" s="170">
        <v>40100000</v>
      </c>
      <c r="B171" s="170" t="s">
        <v>1669</v>
      </c>
      <c r="C171" s="170" t="s">
        <v>324</v>
      </c>
      <c r="D171" s="171">
        <v>44998</v>
      </c>
      <c r="E171" s="170">
        <v>716</v>
      </c>
      <c r="F171" s="170" t="s">
        <v>656</v>
      </c>
      <c r="G171" s="170" t="s">
        <v>1670</v>
      </c>
      <c r="H171" s="170" t="s">
        <v>351</v>
      </c>
      <c r="I171" s="172">
        <v>0</v>
      </c>
      <c r="J171" s="172">
        <v>532.79999999999995</v>
      </c>
      <c r="K171" s="172">
        <v>-532.79999999999995</v>
      </c>
    </row>
    <row r="172" spans="1:11">
      <c r="A172" s="170">
        <v>40100000</v>
      </c>
      <c r="B172" s="170" t="s">
        <v>1671</v>
      </c>
      <c r="C172" s="170" t="s">
        <v>324</v>
      </c>
      <c r="D172" s="171">
        <v>45002</v>
      </c>
      <c r="E172" s="170">
        <v>725</v>
      </c>
      <c r="F172" s="170" t="s">
        <v>1672</v>
      </c>
      <c r="G172" s="170" t="s">
        <v>1840</v>
      </c>
      <c r="H172" s="170" t="s">
        <v>312</v>
      </c>
      <c r="I172" s="172">
        <v>0</v>
      </c>
      <c r="J172" s="172">
        <v>282</v>
      </c>
      <c r="K172" s="172">
        <v>-282</v>
      </c>
    </row>
    <row r="173" spans="1:11">
      <c r="A173" s="170">
        <v>40100000</v>
      </c>
      <c r="B173" s="170" t="s">
        <v>369</v>
      </c>
      <c r="C173" s="170" t="s">
        <v>324</v>
      </c>
      <c r="D173" s="171">
        <v>45005</v>
      </c>
      <c r="E173" s="170">
        <v>753</v>
      </c>
      <c r="F173" s="170" t="s">
        <v>533</v>
      </c>
      <c r="G173" s="170" t="s">
        <v>1674</v>
      </c>
      <c r="H173" s="170" t="s">
        <v>1719</v>
      </c>
      <c r="I173" s="172">
        <v>0</v>
      </c>
      <c r="J173" s="172">
        <v>244.65</v>
      </c>
      <c r="K173" s="172">
        <v>-244.65</v>
      </c>
    </row>
    <row r="174" spans="1:11">
      <c r="A174" s="170">
        <v>40100000</v>
      </c>
      <c r="B174" s="170" t="s">
        <v>1140</v>
      </c>
      <c r="C174" s="170" t="s">
        <v>324</v>
      </c>
      <c r="D174" s="171">
        <v>45007</v>
      </c>
      <c r="E174" s="170">
        <v>739</v>
      </c>
      <c r="F174" s="170" t="s">
        <v>972</v>
      </c>
      <c r="G174" s="170" t="s">
        <v>1675</v>
      </c>
      <c r="H174" s="170" t="s">
        <v>1159</v>
      </c>
      <c r="I174" s="172">
        <v>0</v>
      </c>
      <c r="J174" s="172">
        <v>42.81</v>
      </c>
      <c r="K174" s="172">
        <v>-42.81</v>
      </c>
    </row>
    <row r="175" spans="1:11">
      <c r="A175" s="170">
        <v>40100000</v>
      </c>
      <c r="B175" s="170" t="s">
        <v>1140</v>
      </c>
      <c r="C175" s="170" t="s">
        <v>324</v>
      </c>
      <c r="D175" s="171">
        <v>45007</v>
      </c>
      <c r="E175" s="170">
        <v>740</v>
      </c>
      <c r="F175" s="170" t="s">
        <v>970</v>
      </c>
      <c r="G175" s="170" t="s">
        <v>1676</v>
      </c>
      <c r="H175" s="170" t="s">
        <v>1159</v>
      </c>
      <c r="I175" s="172">
        <v>0</v>
      </c>
      <c r="J175" s="172">
        <v>23.5</v>
      </c>
      <c r="K175" s="172">
        <v>-23.5</v>
      </c>
    </row>
    <row r="176" spans="1:11">
      <c r="A176" s="170">
        <v>40100000</v>
      </c>
      <c r="B176" s="170" t="s">
        <v>1140</v>
      </c>
      <c r="C176" s="170" t="s">
        <v>324</v>
      </c>
      <c r="D176" s="171">
        <v>45007</v>
      </c>
      <c r="E176" s="170">
        <v>741</v>
      </c>
      <c r="F176" s="170" t="s">
        <v>970</v>
      </c>
      <c r="G176" s="170" t="s">
        <v>1677</v>
      </c>
      <c r="H176" s="170" t="s">
        <v>1159</v>
      </c>
      <c r="I176" s="172">
        <v>0</v>
      </c>
      <c r="J176" s="172">
        <v>13</v>
      </c>
      <c r="K176" s="172">
        <v>-13</v>
      </c>
    </row>
    <row r="177" spans="1:11">
      <c r="A177" s="170">
        <v>40100000</v>
      </c>
      <c r="B177" s="170" t="s">
        <v>1140</v>
      </c>
      <c r="C177" s="170" t="s">
        <v>324</v>
      </c>
      <c r="D177" s="171">
        <v>45007</v>
      </c>
      <c r="E177" s="170">
        <v>742</v>
      </c>
      <c r="F177" s="170" t="s">
        <v>970</v>
      </c>
      <c r="G177" s="170" t="s">
        <v>1678</v>
      </c>
      <c r="H177" s="170" t="s">
        <v>1159</v>
      </c>
      <c r="I177" s="172">
        <v>0</v>
      </c>
      <c r="J177" s="172">
        <v>60.54</v>
      </c>
      <c r="K177" s="172">
        <v>-60.54</v>
      </c>
    </row>
    <row r="178" spans="1:11">
      <c r="A178" s="170">
        <v>40100000</v>
      </c>
      <c r="B178" s="170" t="s">
        <v>1140</v>
      </c>
      <c r="C178" s="170" t="s">
        <v>324</v>
      </c>
      <c r="D178" s="171">
        <v>45007</v>
      </c>
      <c r="E178" s="170">
        <v>743</v>
      </c>
      <c r="F178" s="170" t="s">
        <v>972</v>
      </c>
      <c r="G178" s="170" t="s">
        <v>1679</v>
      </c>
      <c r="H178" s="170" t="s">
        <v>1159</v>
      </c>
      <c r="I178" s="172">
        <v>0</v>
      </c>
      <c r="J178" s="172">
        <v>47.78</v>
      </c>
      <c r="K178" s="172">
        <v>-47.78</v>
      </c>
    </row>
    <row r="179" spans="1:11">
      <c r="A179" s="170">
        <v>40100000</v>
      </c>
      <c r="B179" s="170" t="s">
        <v>369</v>
      </c>
      <c r="C179" s="170" t="s">
        <v>324</v>
      </c>
      <c r="D179" s="171">
        <v>45012</v>
      </c>
      <c r="E179" s="170">
        <v>754</v>
      </c>
      <c r="F179" s="170" t="s">
        <v>533</v>
      </c>
      <c r="G179" s="170" t="s">
        <v>1680</v>
      </c>
      <c r="H179" s="170" t="s">
        <v>1719</v>
      </c>
      <c r="I179" s="172">
        <v>0</v>
      </c>
      <c r="J179" s="172">
        <v>299.62</v>
      </c>
      <c r="K179" s="172">
        <v>-299.62</v>
      </c>
    </row>
    <row r="180" spans="1:11">
      <c r="A180" s="170">
        <v>40100000</v>
      </c>
      <c r="B180" s="170" t="s">
        <v>1681</v>
      </c>
      <c r="C180" s="170" t="s">
        <v>324</v>
      </c>
      <c r="D180" s="171">
        <v>45013</v>
      </c>
      <c r="E180" s="170">
        <v>756</v>
      </c>
      <c r="F180" s="170" t="s">
        <v>1682</v>
      </c>
      <c r="G180" s="170" t="s">
        <v>1683</v>
      </c>
      <c r="H180" s="170" t="s">
        <v>312</v>
      </c>
      <c r="I180" s="172">
        <v>0</v>
      </c>
      <c r="J180" s="172">
        <v>36309</v>
      </c>
      <c r="K180" s="172">
        <v>-36309</v>
      </c>
    </row>
    <row r="181" spans="1:11">
      <c r="A181" s="170">
        <v>40100000</v>
      </c>
      <c r="B181" s="170" t="s">
        <v>1315</v>
      </c>
      <c r="C181" s="170" t="s">
        <v>324</v>
      </c>
      <c r="D181" s="171">
        <v>45016</v>
      </c>
      <c r="E181" s="170">
        <v>730</v>
      </c>
      <c r="F181" s="170" t="s">
        <v>1684</v>
      </c>
      <c r="G181" s="170" t="s">
        <v>1685</v>
      </c>
      <c r="H181" s="170" t="s">
        <v>312</v>
      </c>
      <c r="I181" s="172">
        <v>0</v>
      </c>
      <c r="J181" s="172">
        <v>677.17</v>
      </c>
      <c r="K181" s="172">
        <v>-677.17</v>
      </c>
    </row>
    <row r="182" spans="1:11">
      <c r="A182" s="170">
        <v>40100000</v>
      </c>
      <c r="B182" s="170" t="s">
        <v>388</v>
      </c>
      <c r="C182" s="170" t="s">
        <v>324</v>
      </c>
      <c r="D182" s="171">
        <v>45016</v>
      </c>
      <c r="E182" s="170">
        <v>750</v>
      </c>
      <c r="F182" s="170" t="s">
        <v>979</v>
      </c>
      <c r="G182" s="170" t="s">
        <v>1686</v>
      </c>
      <c r="H182" s="170" t="s">
        <v>1687</v>
      </c>
      <c r="I182" s="172">
        <v>0</v>
      </c>
      <c r="J182" s="172">
        <v>1437.6</v>
      </c>
      <c r="K182" s="172">
        <v>-1437.6</v>
      </c>
    </row>
    <row r="183" spans="1:11">
      <c r="A183" s="170">
        <v>40100000</v>
      </c>
      <c r="B183" s="170" t="s">
        <v>1204</v>
      </c>
      <c r="C183" s="170" t="s">
        <v>324</v>
      </c>
      <c r="D183" s="171">
        <v>45016</v>
      </c>
      <c r="E183" s="170">
        <v>752</v>
      </c>
      <c r="F183" s="170" t="s">
        <v>1688</v>
      </c>
      <c r="G183" s="170" t="s">
        <v>1689</v>
      </c>
      <c r="H183" s="170" t="s">
        <v>371</v>
      </c>
      <c r="I183" s="172">
        <v>0</v>
      </c>
      <c r="J183" s="172">
        <v>3200</v>
      </c>
      <c r="K183" s="172">
        <v>-3200</v>
      </c>
    </row>
    <row r="184" spans="1:11">
      <c r="A184" s="170">
        <v>40100000</v>
      </c>
      <c r="B184" s="170" t="s">
        <v>1315</v>
      </c>
      <c r="C184" s="170" t="s">
        <v>324</v>
      </c>
      <c r="D184" s="171">
        <v>45017</v>
      </c>
      <c r="E184" s="170">
        <v>722</v>
      </c>
      <c r="F184" s="170" t="s">
        <v>1684</v>
      </c>
      <c r="G184" s="170" t="s">
        <v>1720</v>
      </c>
      <c r="H184" s="170" t="s">
        <v>362</v>
      </c>
      <c r="I184" s="172">
        <v>0</v>
      </c>
      <c r="J184" s="172">
        <v>711.07</v>
      </c>
      <c r="K184" s="172">
        <v>-711.07</v>
      </c>
    </row>
    <row r="185" spans="1:11">
      <c r="A185" s="170">
        <v>40100000</v>
      </c>
      <c r="B185" s="170" t="s">
        <v>350</v>
      </c>
      <c r="C185" s="170" t="s">
        <v>324</v>
      </c>
      <c r="D185" s="171">
        <v>45017</v>
      </c>
      <c r="E185" s="170">
        <v>755</v>
      </c>
      <c r="F185" s="170" t="s">
        <v>97</v>
      </c>
      <c r="G185" s="170" t="s">
        <v>1721</v>
      </c>
      <c r="H185" s="170" t="s">
        <v>1103</v>
      </c>
      <c r="I185" s="172">
        <v>0</v>
      </c>
      <c r="J185" s="172">
        <v>3139.85</v>
      </c>
      <c r="K185" s="172">
        <v>-3139.85</v>
      </c>
    </row>
    <row r="186" spans="1:11">
      <c r="A186" s="170">
        <v>40100000</v>
      </c>
      <c r="B186" s="170" t="s">
        <v>1722</v>
      </c>
      <c r="C186" s="170" t="s">
        <v>324</v>
      </c>
      <c r="D186" s="171">
        <v>45017</v>
      </c>
      <c r="E186" s="170">
        <v>757</v>
      </c>
      <c r="F186" s="170" t="s">
        <v>592</v>
      </c>
      <c r="G186" s="170" t="s">
        <v>1723</v>
      </c>
      <c r="H186" s="170" t="s">
        <v>362</v>
      </c>
      <c r="I186" s="172">
        <v>0</v>
      </c>
      <c r="J186" s="172">
        <v>1050</v>
      </c>
      <c r="K186" s="172">
        <v>-1050</v>
      </c>
    </row>
    <row r="187" spans="1:11">
      <c r="A187" s="170">
        <v>40100000</v>
      </c>
      <c r="B187" s="170" t="s">
        <v>380</v>
      </c>
      <c r="C187" s="170" t="s">
        <v>324</v>
      </c>
      <c r="D187" s="171">
        <v>45017</v>
      </c>
      <c r="E187" s="170">
        <v>758</v>
      </c>
      <c r="F187" s="170" t="s">
        <v>394</v>
      </c>
      <c r="G187" s="170" t="s">
        <v>1724</v>
      </c>
      <c r="H187" s="170" t="s">
        <v>1092</v>
      </c>
      <c r="I187" s="172">
        <v>0</v>
      </c>
      <c r="J187" s="172">
        <v>212.01</v>
      </c>
      <c r="K187" s="172">
        <v>-212.01</v>
      </c>
    </row>
    <row r="188" spans="1:11">
      <c r="A188" s="170">
        <v>40100000</v>
      </c>
      <c r="B188" s="170" t="s">
        <v>1669</v>
      </c>
      <c r="C188" s="170" t="s">
        <v>324</v>
      </c>
      <c r="D188" s="171">
        <v>45017</v>
      </c>
      <c r="E188" s="170">
        <v>761</v>
      </c>
      <c r="F188" s="170" t="s">
        <v>656</v>
      </c>
      <c r="G188" s="170" t="s">
        <v>1725</v>
      </c>
      <c r="H188" s="170" t="s">
        <v>1083</v>
      </c>
      <c r="I188" s="172">
        <v>0</v>
      </c>
      <c r="J188" s="172">
        <v>522</v>
      </c>
      <c r="K188" s="172">
        <v>-522</v>
      </c>
    </row>
    <row r="189" spans="1:11">
      <c r="A189" s="170">
        <v>40100000</v>
      </c>
      <c r="B189" s="170" t="s">
        <v>367</v>
      </c>
      <c r="C189" s="170" t="s">
        <v>324</v>
      </c>
      <c r="D189" s="171">
        <v>45017</v>
      </c>
      <c r="E189" s="170">
        <v>762</v>
      </c>
      <c r="F189" s="170" t="s">
        <v>1841</v>
      </c>
      <c r="G189" s="170" t="s">
        <v>1649</v>
      </c>
      <c r="H189" s="170" t="s">
        <v>1092</v>
      </c>
      <c r="I189" s="172">
        <v>4160.9799999999996</v>
      </c>
      <c r="J189" s="172">
        <v>0</v>
      </c>
      <c r="K189" s="172">
        <v>4160.9799999999996</v>
      </c>
    </row>
    <row r="190" spans="1:11">
      <c r="A190" s="170">
        <v>40100000</v>
      </c>
      <c r="B190" s="170" t="s">
        <v>367</v>
      </c>
      <c r="C190" s="170" t="s">
        <v>324</v>
      </c>
      <c r="D190" s="171">
        <v>45017</v>
      </c>
      <c r="E190" s="170">
        <v>762</v>
      </c>
      <c r="F190" s="170" t="s">
        <v>1842</v>
      </c>
      <c r="G190" s="170" t="s">
        <v>1726</v>
      </c>
      <c r="H190" s="170" t="s">
        <v>1092</v>
      </c>
      <c r="I190" s="172">
        <v>0</v>
      </c>
      <c r="J190" s="172">
        <v>4160.9799999999996</v>
      </c>
      <c r="K190" s="172">
        <v>-4160.9799999999996</v>
      </c>
    </row>
    <row r="191" spans="1:11">
      <c r="A191" s="170">
        <v>40100000</v>
      </c>
      <c r="B191" s="170" t="s">
        <v>376</v>
      </c>
      <c r="C191" s="170" t="s">
        <v>324</v>
      </c>
      <c r="D191" s="171">
        <v>45017</v>
      </c>
      <c r="E191" s="170">
        <v>763</v>
      </c>
      <c r="F191" s="170" t="s">
        <v>1727</v>
      </c>
      <c r="G191" s="170" t="s">
        <v>1728</v>
      </c>
      <c r="H191" s="170" t="s">
        <v>1092</v>
      </c>
      <c r="I191" s="172">
        <v>0</v>
      </c>
      <c r="J191" s="172">
        <v>1415.39</v>
      </c>
      <c r="K191" s="172">
        <v>-1415.39</v>
      </c>
    </row>
    <row r="192" spans="1:11">
      <c r="A192" s="170">
        <v>40100000</v>
      </c>
      <c r="B192" s="170" t="s">
        <v>1636</v>
      </c>
      <c r="C192" s="170" t="s">
        <v>324</v>
      </c>
      <c r="D192" s="171">
        <v>45017</v>
      </c>
      <c r="E192" s="170">
        <v>766</v>
      </c>
      <c r="F192" s="170" t="s">
        <v>1637</v>
      </c>
      <c r="G192" s="170" t="s">
        <v>1729</v>
      </c>
      <c r="H192" s="170" t="s">
        <v>362</v>
      </c>
      <c r="I192" s="172">
        <v>0</v>
      </c>
      <c r="J192" s="172">
        <v>33</v>
      </c>
      <c r="K192" s="172">
        <v>-33</v>
      </c>
    </row>
    <row r="193" spans="1:11">
      <c r="A193" s="170">
        <v>40100000</v>
      </c>
      <c r="B193" s="170" t="s">
        <v>364</v>
      </c>
      <c r="C193" s="170" t="s">
        <v>324</v>
      </c>
      <c r="D193" s="171">
        <v>45017</v>
      </c>
      <c r="E193" s="170">
        <v>767</v>
      </c>
      <c r="F193" s="170" t="s">
        <v>654</v>
      </c>
      <c r="G193" s="170" t="s">
        <v>1730</v>
      </c>
      <c r="H193" s="170" t="s">
        <v>1141</v>
      </c>
      <c r="I193" s="172">
        <v>0</v>
      </c>
      <c r="J193" s="172">
        <v>594.42999999999995</v>
      </c>
      <c r="K193" s="172">
        <v>-594.42999999999995</v>
      </c>
    </row>
    <row r="194" spans="1:11">
      <c r="A194" s="170">
        <v>40100000</v>
      </c>
      <c r="B194" s="170" t="s">
        <v>1731</v>
      </c>
      <c r="C194" s="170" t="s">
        <v>324</v>
      </c>
      <c r="D194" s="171">
        <v>45017</v>
      </c>
      <c r="E194" s="170">
        <v>768</v>
      </c>
      <c r="F194" s="170" t="s">
        <v>1732</v>
      </c>
      <c r="G194" s="170" t="s">
        <v>1733</v>
      </c>
      <c r="H194" s="170" t="s">
        <v>312</v>
      </c>
      <c r="I194" s="172">
        <v>0</v>
      </c>
      <c r="J194" s="172">
        <v>27150</v>
      </c>
      <c r="K194" s="172">
        <v>-27150</v>
      </c>
    </row>
    <row r="195" spans="1:11">
      <c r="A195" s="170">
        <v>40100000</v>
      </c>
      <c r="B195" s="170" t="s">
        <v>1091</v>
      </c>
      <c r="C195" s="170" t="s">
        <v>324</v>
      </c>
      <c r="D195" s="171">
        <v>45017</v>
      </c>
      <c r="E195" s="170">
        <v>770</v>
      </c>
      <c r="F195" s="170" t="s">
        <v>496</v>
      </c>
      <c r="G195" s="170" t="s">
        <v>1734</v>
      </c>
      <c r="H195" s="170" t="s">
        <v>1351</v>
      </c>
      <c r="I195" s="172">
        <v>0</v>
      </c>
      <c r="J195" s="172">
        <v>360</v>
      </c>
      <c r="K195" s="172">
        <v>-360</v>
      </c>
    </row>
    <row r="196" spans="1:11">
      <c r="A196" s="170">
        <v>40100000</v>
      </c>
      <c r="B196" s="170" t="s">
        <v>1669</v>
      </c>
      <c r="C196" s="170" t="s">
        <v>324</v>
      </c>
      <c r="D196" s="171">
        <v>45017</v>
      </c>
      <c r="E196" s="170">
        <v>771</v>
      </c>
      <c r="F196" s="170" t="s">
        <v>656</v>
      </c>
      <c r="G196" s="170" t="s">
        <v>1735</v>
      </c>
      <c r="H196" s="170" t="s">
        <v>1083</v>
      </c>
      <c r="I196" s="172">
        <v>0</v>
      </c>
      <c r="J196" s="172">
        <v>522</v>
      </c>
      <c r="K196" s="172">
        <v>-522</v>
      </c>
    </row>
    <row r="197" spans="1:11">
      <c r="A197" s="170">
        <v>40100000</v>
      </c>
      <c r="B197" s="170" t="s">
        <v>391</v>
      </c>
      <c r="C197" s="170" t="s">
        <v>324</v>
      </c>
      <c r="D197" s="171">
        <v>45017</v>
      </c>
      <c r="E197" s="170">
        <v>772</v>
      </c>
      <c r="F197" s="170" t="s">
        <v>542</v>
      </c>
      <c r="G197" s="170" t="s">
        <v>1736</v>
      </c>
      <c r="H197" s="170" t="s">
        <v>89</v>
      </c>
      <c r="I197" s="172">
        <v>0</v>
      </c>
      <c r="J197" s="172">
        <v>4158</v>
      </c>
      <c r="K197" s="172">
        <v>-4158</v>
      </c>
    </row>
    <row r="198" spans="1:11">
      <c r="A198" s="170">
        <v>40100000</v>
      </c>
      <c r="B198" s="170" t="s">
        <v>391</v>
      </c>
      <c r="C198" s="170" t="s">
        <v>324</v>
      </c>
      <c r="D198" s="171">
        <v>45017</v>
      </c>
      <c r="E198" s="170">
        <v>773</v>
      </c>
      <c r="F198" s="170" t="s">
        <v>542</v>
      </c>
      <c r="G198" s="170" t="s">
        <v>1737</v>
      </c>
      <c r="H198" s="170" t="s">
        <v>1141</v>
      </c>
      <c r="I198" s="172">
        <v>0</v>
      </c>
      <c r="J198" s="172">
        <v>2760</v>
      </c>
      <c r="K198" s="172">
        <v>-2760</v>
      </c>
    </row>
    <row r="199" spans="1:11">
      <c r="A199" s="170">
        <v>40100000</v>
      </c>
      <c r="B199" s="170" t="s">
        <v>1738</v>
      </c>
      <c r="C199" s="170" t="s">
        <v>324</v>
      </c>
      <c r="D199" s="171">
        <v>45017</v>
      </c>
      <c r="E199" s="170">
        <v>776</v>
      </c>
      <c r="F199" s="170" t="s">
        <v>1739</v>
      </c>
      <c r="G199" s="170" t="s">
        <v>1740</v>
      </c>
      <c r="H199" s="170" t="s">
        <v>312</v>
      </c>
      <c r="I199" s="172">
        <v>0</v>
      </c>
      <c r="J199" s="172">
        <v>2325.6</v>
      </c>
      <c r="K199" s="172">
        <v>-2325.6</v>
      </c>
    </row>
    <row r="200" spans="1:11">
      <c r="A200" s="170">
        <v>40100000</v>
      </c>
      <c r="B200" s="170" t="s">
        <v>353</v>
      </c>
      <c r="C200" s="170" t="s">
        <v>324</v>
      </c>
      <c r="D200" s="171">
        <v>45017</v>
      </c>
      <c r="E200" s="170">
        <v>779</v>
      </c>
      <c r="F200" s="170" t="s">
        <v>827</v>
      </c>
      <c r="G200" s="170" t="s">
        <v>1741</v>
      </c>
      <c r="H200" s="170" t="s">
        <v>1371</v>
      </c>
      <c r="I200" s="172">
        <v>0</v>
      </c>
      <c r="J200" s="172">
        <v>419.8</v>
      </c>
      <c r="K200" s="172">
        <v>-419.8</v>
      </c>
    </row>
    <row r="201" spans="1:11">
      <c r="A201" s="170">
        <v>40100000</v>
      </c>
      <c r="B201" s="170" t="s">
        <v>1742</v>
      </c>
      <c r="C201" s="170" t="s">
        <v>324</v>
      </c>
      <c r="D201" s="171">
        <v>45017</v>
      </c>
      <c r="E201" s="170">
        <v>780</v>
      </c>
      <c r="F201" s="170" t="s">
        <v>460</v>
      </c>
      <c r="G201" s="170" t="s">
        <v>1743</v>
      </c>
      <c r="H201" s="170" t="s">
        <v>362</v>
      </c>
      <c r="I201" s="172">
        <v>0</v>
      </c>
      <c r="J201" s="172">
        <v>2547</v>
      </c>
      <c r="K201" s="172">
        <v>-2547</v>
      </c>
    </row>
    <row r="202" spans="1:11">
      <c r="A202" s="170">
        <v>40100000</v>
      </c>
      <c r="B202" s="170" t="s">
        <v>377</v>
      </c>
      <c r="C202" s="170" t="s">
        <v>324</v>
      </c>
      <c r="D202" s="171">
        <v>45017</v>
      </c>
      <c r="E202" s="170">
        <v>781</v>
      </c>
      <c r="F202" s="170" t="s">
        <v>1744</v>
      </c>
      <c r="G202" s="170" t="s">
        <v>1745</v>
      </c>
      <c r="H202" s="170" t="s">
        <v>1261</v>
      </c>
      <c r="I202" s="172">
        <v>0</v>
      </c>
      <c r="J202" s="172">
        <v>904.83</v>
      </c>
      <c r="K202" s="172">
        <v>-904.83</v>
      </c>
    </row>
    <row r="203" spans="1:11">
      <c r="A203" s="170">
        <v>40100000</v>
      </c>
      <c r="B203" s="170" t="s">
        <v>377</v>
      </c>
      <c r="C203" s="170" t="s">
        <v>324</v>
      </c>
      <c r="D203" s="171">
        <v>45017</v>
      </c>
      <c r="E203" s="170">
        <v>782</v>
      </c>
      <c r="F203" s="170" t="s">
        <v>1105</v>
      </c>
      <c r="G203" s="170" t="s">
        <v>1746</v>
      </c>
      <c r="H203" s="170" t="s">
        <v>1261</v>
      </c>
      <c r="I203" s="172">
        <v>0</v>
      </c>
      <c r="J203" s="172">
        <v>47.81</v>
      </c>
      <c r="K203" s="172">
        <v>-47.81</v>
      </c>
    </row>
    <row r="204" spans="1:11">
      <c r="A204" s="170">
        <v>40100000</v>
      </c>
      <c r="B204" s="170" t="s">
        <v>375</v>
      </c>
      <c r="C204" s="170" t="s">
        <v>324</v>
      </c>
      <c r="D204" s="171">
        <v>45017</v>
      </c>
      <c r="E204" s="170">
        <v>784</v>
      </c>
      <c r="F204" s="170" t="s">
        <v>468</v>
      </c>
      <c r="G204" s="170" t="s">
        <v>1747</v>
      </c>
      <c r="H204" s="170" t="s">
        <v>1096</v>
      </c>
      <c r="I204" s="172">
        <v>0</v>
      </c>
      <c r="J204" s="172">
        <v>1654.81</v>
      </c>
      <c r="K204" s="172">
        <v>-1654.81</v>
      </c>
    </row>
    <row r="205" spans="1:11">
      <c r="A205" s="170">
        <v>40100000</v>
      </c>
      <c r="B205" s="170" t="s">
        <v>375</v>
      </c>
      <c r="C205" s="170" t="s">
        <v>324</v>
      </c>
      <c r="D205" s="171">
        <v>45017</v>
      </c>
      <c r="E205" s="170">
        <v>785</v>
      </c>
      <c r="F205" s="170" t="s">
        <v>468</v>
      </c>
      <c r="G205" s="170" t="s">
        <v>1748</v>
      </c>
      <c r="H205" s="170" t="s">
        <v>1096</v>
      </c>
      <c r="I205" s="172">
        <v>0</v>
      </c>
      <c r="J205" s="172">
        <v>1654.81</v>
      </c>
      <c r="K205" s="172">
        <v>-1654.81</v>
      </c>
    </row>
    <row r="206" spans="1:11">
      <c r="A206" s="170">
        <v>40100000</v>
      </c>
      <c r="B206" s="170" t="s">
        <v>1749</v>
      </c>
      <c r="C206" s="170" t="s">
        <v>324</v>
      </c>
      <c r="D206" s="171">
        <v>45017</v>
      </c>
      <c r="E206" s="170">
        <v>787</v>
      </c>
      <c r="F206" s="170" t="s">
        <v>1750</v>
      </c>
      <c r="G206" s="170" t="s">
        <v>1751</v>
      </c>
      <c r="H206" s="170" t="s">
        <v>312</v>
      </c>
      <c r="I206" s="172">
        <v>0</v>
      </c>
      <c r="J206" s="172">
        <v>2232</v>
      </c>
      <c r="K206" s="172">
        <v>-2232</v>
      </c>
    </row>
    <row r="207" spans="1:11">
      <c r="A207" s="170">
        <v>40100000</v>
      </c>
      <c r="B207" s="170" t="s">
        <v>379</v>
      </c>
      <c r="C207" s="170" t="s">
        <v>324</v>
      </c>
      <c r="D207" s="171">
        <v>45017</v>
      </c>
      <c r="E207" s="170">
        <v>788</v>
      </c>
      <c r="F207" s="170" t="s">
        <v>439</v>
      </c>
      <c r="G207" s="170" t="s">
        <v>1752</v>
      </c>
      <c r="H207" s="170" t="s">
        <v>1087</v>
      </c>
      <c r="I207" s="172">
        <v>0</v>
      </c>
      <c r="J207" s="172">
        <v>634.61</v>
      </c>
      <c r="K207" s="172">
        <v>-634.61</v>
      </c>
    </row>
    <row r="208" spans="1:11">
      <c r="A208" s="170">
        <v>40100000</v>
      </c>
      <c r="B208" s="170" t="s">
        <v>379</v>
      </c>
      <c r="C208" s="170" t="s">
        <v>324</v>
      </c>
      <c r="D208" s="171">
        <v>45017</v>
      </c>
      <c r="E208" s="170">
        <v>790</v>
      </c>
      <c r="F208" s="170" t="s">
        <v>1753</v>
      </c>
      <c r="G208" s="170" t="s">
        <v>1754</v>
      </c>
      <c r="H208" s="170" t="s">
        <v>1087</v>
      </c>
      <c r="I208" s="172">
        <v>0</v>
      </c>
      <c r="J208" s="172">
        <v>8145.59</v>
      </c>
      <c r="K208" s="172">
        <v>-8145.59</v>
      </c>
    </row>
    <row r="209" spans="1:11">
      <c r="A209" s="170">
        <v>40100000</v>
      </c>
      <c r="B209" s="170" t="s">
        <v>1731</v>
      </c>
      <c r="C209" s="170" t="s">
        <v>324</v>
      </c>
      <c r="D209" s="171">
        <v>45017</v>
      </c>
      <c r="E209" s="170">
        <v>793</v>
      </c>
      <c r="F209" s="170" t="s">
        <v>1755</v>
      </c>
      <c r="G209" s="170" t="s">
        <v>1756</v>
      </c>
      <c r="H209" s="170" t="s">
        <v>362</v>
      </c>
      <c r="I209" s="172">
        <v>0</v>
      </c>
      <c r="J209" s="172">
        <v>46200</v>
      </c>
      <c r="K209" s="172">
        <v>-46200</v>
      </c>
    </row>
    <row r="210" spans="1:11">
      <c r="A210" s="170">
        <v>40100000</v>
      </c>
      <c r="B210" s="170" t="s">
        <v>365</v>
      </c>
      <c r="C210" s="170" t="s">
        <v>324</v>
      </c>
      <c r="D210" s="171">
        <v>45017</v>
      </c>
      <c r="E210" s="170">
        <v>794</v>
      </c>
      <c r="F210" s="170" t="s">
        <v>758</v>
      </c>
      <c r="G210" s="170" t="s">
        <v>1757</v>
      </c>
      <c r="H210" s="170" t="s">
        <v>1261</v>
      </c>
      <c r="I210" s="172">
        <v>0</v>
      </c>
      <c r="J210" s="172">
        <v>7173.65</v>
      </c>
      <c r="K210" s="172">
        <v>-7173.65</v>
      </c>
    </row>
    <row r="211" spans="1:11">
      <c r="A211" s="170">
        <v>40100000</v>
      </c>
      <c r="B211" s="170" t="s">
        <v>365</v>
      </c>
      <c r="C211" s="170" t="s">
        <v>324</v>
      </c>
      <c r="D211" s="171">
        <v>45017</v>
      </c>
      <c r="E211" s="170">
        <v>795</v>
      </c>
      <c r="F211" s="170" t="s">
        <v>758</v>
      </c>
      <c r="G211" s="170" t="s">
        <v>1758</v>
      </c>
      <c r="H211" s="170" t="s">
        <v>1261</v>
      </c>
      <c r="I211" s="172">
        <v>0</v>
      </c>
      <c r="J211" s="172">
        <v>229.2</v>
      </c>
      <c r="K211" s="172">
        <v>-229.2</v>
      </c>
    </row>
    <row r="212" spans="1:11">
      <c r="A212" s="170">
        <v>40100000</v>
      </c>
      <c r="B212" s="170" t="s">
        <v>1759</v>
      </c>
      <c r="C212" s="170" t="s">
        <v>324</v>
      </c>
      <c r="D212" s="171">
        <v>45017</v>
      </c>
      <c r="E212" s="170">
        <v>796</v>
      </c>
      <c r="F212" s="170" t="s">
        <v>1760</v>
      </c>
      <c r="G212" s="170" t="s">
        <v>1761</v>
      </c>
      <c r="H212" s="170" t="s">
        <v>312</v>
      </c>
      <c r="I212" s="172">
        <v>0</v>
      </c>
      <c r="J212" s="172">
        <v>3150</v>
      </c>
      <c r="K212" s="172">
        <v>-3150</v>
      </c>
    </row>
    <row r="213" spans="1:11">
      <c r="A213" s="170">
        <v>40100000</v>
      </c>
      <c r="B213" s="170" t="s">
        <v>369</v>
      </c>
      <c r="C213" s="170" t="s">
        <v>324</v>
      </c>
      <c r="D213" s="171">
        <v>45017</v>
      </c>
      <c r="E213" s="170">
        <v>813</v>
      </c>
      <c r="F213" s="170" t="s">
        <v>533</v>
      </c>
      <c r="G213" s="170" t="s">
        <v>1762</v>
      </c>
      <c r="H213" s="170" t="s">
        <v>1763</v>
      </c>
      <c r="I213" s="172">
        <v>0</v>
      </c>
      <c r="J213" s="172">
        <v>146.63999999999999</v>
      </c>
      <c r="K213" s="172">
        <v>-146.63999999999999</v>
      </c>
    </row>
    <row r="214" spans="1:11">
      <c r="A214" s="170">
        <v>40100000</v>
      </c>
      <c r="B214" s="170" t="s">
        <v>369</v>
      </c>
      <c r="C214" s="170" t="s">
        <v>324</v>
      </c>
      <c r="D214" s="171">
        <v>45017</v>
      </c>
      <c r="E214" s="170">
        <v>814</v>
      </c>
      <c r="F214" s="170" t="s">
        <v>533</v>
      </c>
      <c r="G214" s="170" t="s">
        <v>1764</v>
      </c>
      <c r="H214" s="170" t="s">
        <v>1763</v>
      </c>
      <c r="I214" s="172">
        <v>0</v>
      </c>
      <c r="J214" s="172">
        <v>156.08000000000001</v>
      </c>
      <c r="K214" s="172">
        <v>-156.08000000000001</v>
      </c>
    </row>
    <row r="215" spans="1:11">
      <c r="A215" s="170">
        <v>40100000</v>
      </c>
      <c r="B215" s="170" t="s">
        <v>369</v>
      </c>
      <c r="C215" s="170" t="s">
        <v>324</v>
      </c>
      <c r="D215" s="171">
        <v>45017</v>
      </c>
      <c r="E215" s="170">
        <v>815</v>
      </c>
      <c r="F215" s="170" t="s">
        <v>533</v>
      </c>
      <c r="G215" s="170" t="s">
        <v>1765</v>
      </c>
      <c r="H215" s="170" t="s">
        <v>1763</v>
      </c>
      <c r="I215" s="172">
        <v>0</v>
      </c>
      <c r="J215" s="172">
        <v>99.43</v>
      </c>
      <c r="K215" s="172">
        <v>-99.43</v>
      </c>
    </row>
    <row r="216" spans="1:11">
      <c r="A216" s="170">
        <v>40100000</v>
      </c>
      <c r="B216" s="170" t="s">
        <v>1693</v>
      </c>
      <c r="C216" s="170" t="s">
        <v>324</v>
      </c>
      <c r="D216" s="171">
        <v>45017</v>
      </c>
      <c r="E216" s="170">
        <v>817</v>
      </c>
      <c r="F216" s="170" t="s">
        <v>1766</v>
      </c>
      <c r="G216" s="170" t="s">
        <v>1767</v>
      </c>
      <c r="H216" s="170" t="s">
        <v>362</v>
      </c>
      <c r="I216" s="172">
        <v>0</v>
      </c>
      <c r="J216" s="172">
        <v>157.36000000000001</v>
      </c>
      <c r="K216" s="172">
        <v>-157.36000000000001</v>
      </c>
    </row>
    <row r="217" spans="1:11">
      <c r="A217" s="170">
        <v>40100000</v>
      </c>
      <c r="B217" s="170" t="s">
        <v>352</v>
      </c>
      <c r="C217" s="170" t="s">
        <v>324</v>
      </c>
      <c r="D217" s="171">
        <v>45017</v>
      </c>
      <c r="E217" s="170">
        <v>818</v>
      </c>
      <c r="F217" s="170" t="s">
        <v>505</v>
      </c>
      <c r="G217" s="170" t="s">
        <v>1768</v>
      </c>
      <c r="H217" s="170" t="s">
        <v>1110</v>
      </c>
      <c r="I217" s="172">
        <v>0</v>
      </c>
      <c r="J217" s="172">
        <v>129.41999999999999</v>
      </c>
      <c r="K217" s="172">
        <v>-129.41999999999999</v>
      </c>
    </row>
    <row r="218" spans="1:11">
      <c r="A218" s="170">
        <v>40100000</v>
      </c>
      <c r="B218" s="170" t="s">
        <v>1091</v>
      </c>
      <c r="C218" s="170" t="s">
        <v>324</v>
      </c>
      <c r="D218" s="171">
        <v>45017</v>
      </c>
      <c r="E218" s="170">
        <v>819</v>
      </c>
      <c r="F218" s="170" t="s">
        <v>496</v>
      </c>
      <c r="G218" s="170" t="s">
        <v>1769</v>
      </c>
      <c r="H218" s="170" t="s">
        <v>1159</v>
      </c>
      <c r="I218" s="172">
        <v>0</v>
      </c>
      <c r="J218" s="172">
        <v>360</v>
      </c>
      <c r="K218" s="172">
        <v>-360</v>
      </c>
    </row>
    <row r="219" spans="1:11">
      <c r="A219" s="170">
        <v>40100000</v>
      </c>
      <c r="B219" s="170" t="s">
        <v>388</v>
      </c>
      <c r="C219" s="170" t="s">
        <v>324</v>
      </c>
      <c r="D219" s="171">
        <v>45017</v>
      </c>
      <c r="E219" s="170">
        <v>825</v>
      </c>
      <c r="F219" s="170" t="s">
        <v>979</v>
      </c>
      <c r="G219" s="170" t="s">
        <v>1770</v>
      </c>
      <c r="H219" s="170" t="s">
        <v>1771</v>
      </c>
      <c r="I219" s="172">
        <v>0</v>
      </c>
      <c r="J219" s="172">
        <v>8978.3799999999992</v>
      </c>
      <c r="K219" s="172">
        <v>-8978.3799999999992</v>
      </c>
    </row>
    <row r="220" spans="1:11">
      <c r="A220" s="170">
        <v>40100000</v>
      </c>
      <c r="B220" s="170" t="s">
        <v>388</v>
      </c>
      <c r="C220" s="170" t="s">
        <v>324</v>
      </c>
      <c r="D220" s="171">
        <v>45017</v>
      </c>
      <c r="E220" s="170">
        <v>827</v>
      </c>
      <c r="F220" s="170" t="s">
        <v>979</v>
      </c>
      <c r="G220" s="170" t="s">
        <v>1772</v>
      </c>
      <c r="H220" s="170" t="s">
        <v>1771</v>
      </c>
      <c r="I220" s="172">
        <v>0</v>
      </c>
      <c r="J220" s="172">
        <v>1771.67</v>
      </c>
      <c r="K220" s="172">
        <v>-1771.67</v>
      </c>
    </row>
    <row r="221" spans="1:11">
      <c r="A221" s="170">
        <v>40100000</v>
      </c>
      <c r="B221" s="170" t="s">
        <v>350</v>
      </c>
      <c r="C221" s="170" t="s">
        <v>324</v>
      </c>
      <c r="D221" s="171">
        <v>45017</v>
      </c>
      <c r="E221" s="170">
        <v>829</v>
      </c>
      <c r="F221" s="170" t="s">
        <v>97</v>
      </c>
      <c r="G221" s="170" t="s">
        <v>1773</v>
      </c>
      <c r="H221" s="170" t="s">
        <v>1272</v>
      </c>
      <c r="I221" s="172">
        <v>0</v>
      </c>
      <c r="J221" s="172">
        <v>57.6</v>
      </c>
      <c r="K221" s="172">
        <v>-57.6</v>
      </c>
    </row>
    <row r="222" spans="1:11">
      <c r="A222" s="170">
        <v>40100000</v>
      </c>
      <c r="B222" s="170" t="s">
        <v>372</v>
      </c>
      <c r="C222" s="170" t="s">
        <v>324</v>
      </c>
      <c r="D222" s="171">
        <v>45017</v>
      </c>
      <c r="E222" s="170">
        <v>831</v>
      </c>
      <c r="F222" s="170" t="s">
        <v>126</v>
      </c>
      <c r="G222" s="170" t="s">
        <v>1774</v>
      </c>
      <c r="H222" s="170" t="s">
        <v>1121</v>
      </c>
      <c r="I222" s="172">
        <v>0</v>
      </c>
      <c r="J222" s="172">
        <v>30.32</v>
      </c>
      <c r="K222" s="172">
        <v>-30.32</v>
      </c>
    </row>
    <row r="223" spans="1:11">
      <c r="A223" s="170">
        <v>40100000</v>
      </c>
      <c r="B223" s="170" t="s">
        <v>372</v>
      </c>
      <c r="C223" s="170" t="s">
        <v>324</v>
      </c>
      <c r="D223" s="171">
        <v>45017</v>
      </c>
      <c r="E223" s="170">
        <v>832</v>
      </c>
      <c r="F223" s="170" t="s">
        <v>126</v>
      </c>
      <c r="G223" s="170" t="s">
        <v>1775</v>
      </c>
      <c r="H223" s="170" t="s">
        <v>1121</v>
      </c>
      <c r="I223" s="172">
        <v>0</v>
      </c>
      <c r="J223" s="172">
        <v>252</v>
      </c>
      <c r="K223" s="172">
        <v>-252</v>
      </c>
    </row>
    <row r="224" spans="1:11">
      <c r="A224" s="170">
        <v>40100000</v>
      </c>
      <c r="B224" s="170" t="s">
        <v>385</v>
      </c>
      <c r="C224" s="170" t="s">
        <v>324</v>
      </c>
      <c r="D224" s="171">
        <v>45017</v>
      </c>
      <c r="E224" s="170">
        <v>835</v>
      </c>
      <c r="F224" s="170" t="s">
        <v>474</v>
      </c>
      <c r="G224" s="170" t="s">
        <v>1776</v>
      </c>
      <c r="H224" s="170" t="s">
        <v>1087</v>
      </c>
      <c r="I224" s="172">
        <v>0</v>
      </c>
      <c r="J224" s="172">
        <v>40.659999999999997</v>
      </c>
      <c r="K224" s="172">
        <v>-40.659999999999997</v>
      </c>
    </row>
    <row r="225" spans="1:11">
      <c r="A225" s="170">
        <v>40100000</v>
      </c>
      <c r="B225" s="170" t="s">
        <v>385</v>
      </c>
      <c r="C225" s="170" t="s">
        <v>324</v>
      </c>
      <c r="D225" s="171">
        <v>45017</v>
      </c>
      <c r="E225" s="170">
        <v>836</v>
      </c>
      <c r="F225" s="170" t="s">
        <v>474</v>
      </c>
      <c r="G225" s="170" t="s">
        <v>1777</v>
      </c>
      <c r="H225" s="170" t="s">
        <v>1087</v>
      </c>
      <c r="I225" s="172">
        <v>0</v>
      </c>
      <c r="J225" s="172">
        <v>37.26</v>
      </c>
      <c r="K225" s="172">
        <v>-37.26</v>
      </c>
    </row>
    <row r="226" spans="1:11">
      <c r="A226" s="170">
        <v>40100000</v>
      </c>
      <c r="B226" s="170" t="s">
        <v>375</v>
      </c>
      <c r="C226" s="170" t="s">
        <v>324</v>
      </c>
      <c r="D226" s="171">
        <v>45018</v>
      </c>
      <c r="E226" s="170">
        <v>783</v>
      </c>
      <c r="F226" s="170" t="s">
        <v>468</v>
      </c>
      <c r="G226" s="170" t="s">
        <v>1778</v>
      </c>
      <c r="H226" s="170" t="s">
        <v>1096</v>
      </c>
      <c r="I226" s="172">
        <v>0</v>
      </c>
      <c r="J226" s="172">
        <v>1654.81</v>
      </c>
      <c r="K226" s="172">
        <v>-1654.81</v>
      </c>
    </row>
    <row r="227" spans="1:11">
      <c r="A227" s="170">
        <v>40100000</v>
      </c>
      <c r="B227" s="170" t="s">
        <v>361</v>
      </c>
      <c r="C227" s="170" t="s">
        <v>324</v>
      </c>
      <c r="D227" s="171">
        <v>45019</v>
      </c>
      <c r="E227" s="170">
        <v>765</v>
      </c>
      <c r="F227" s="170" t="s">
        <v>392</v>
      </c>
      <c r="G227" s="170" t="s">
        <v>701</v>
      </c>
      <c r="H227" s="170" t="s">
        <v>1113</v>
      </c>
      <c r="I227" s="172">
        <v>0</v>
      </c>
      <c r="J227" s="172">
        <v>3200</v>
      </c>
      <c r="K227" s="172">
        <v>-3200</v>
      </c>
    </row>
    <row r="228" spans="1:11">
      <c r="A228" s="170">
        <v>40100000</v>
      </c>
      <c r="B228" s="170" t="s">
        <v>1779</v>
      </c>
      <c r="C228" s="170" t="s">
        <v>324</v>
      </c>
      <c r="D228" s="171">
        <v>45019</v>
      </c>
      <c r="E228" s="170">
        <v>798</v>
      </c>
      <c r="F228" s="170" t="s">
        <v>1780</v>
      </c>
      <c r="G228" s="170" t="s">
        <v>1781</v>
      </c>
      <c r="H228" s="170" t="s">
        <v>312</v>
      </c>
      <c r="I228" s="172">
        <v>0</v>
      </c>
      <c r="J228" s="172">
        <v>1100</v>
      </c>
      <c r="K228" s="172">
        <v>-1100</v>
      </c>
    </row>
    <row r="229" spans="1:11">
      <c r="A229" s="170">
        <v>40100000</v>
      </c>
      <c r="B229" s="170" t="s">
        <v>360</v>
      </c>
      <c r="C229" s="170" t="s">
        <v>324</v>
      </c>
      <c r="D229" s="171">
        <v>45019</v>
      </c>
      <c r="E229" s="170">
        <v>805</v>
      </c>
      <c r="F229" s="170" t="s">
        <v>815</v>
      </c>
      <c r="G229" s="170" t="s">
        <v>1660</v>
      </c>
      <c r="H229" s="170" t="s">
        <v>1096</v>
      </c>
      <c r="I229" s="172">
        <v>0</v>
      </c>
      <c r="J229" s="172">
        <v>336</v>
      </c>
      <c r="K229" s="172">
        <v>-336</v>
      </c>
    </row>
    <row r="230" spans="1:11">
      <c r="A230" s="170">
        <v>40100000</v>
      </c>
      <c r="B230" s="170" t="s">
        <v>360</v>
      </c>
      <c r="C230" s="170" t="s">
        <v>324</v>
      </c>
      <c r="D230" s="171">
        <v>45019</v>
      </c>
      <c r="E230" s="170">
        <v>806</v>
      </c>
      <c r="F230" s="170" t="s">
        <v>815</v>
      </c>
      <c r="G230" s="170" t="s">
        <v>1659</v>
      </c>
      <c r="H230" s="170" t="s">
        <v>1096</v>
      </c>
      <c r="I230" s="172">
        <v>0</v>
      </c>
      <c r="J230" s="172">
        <v>84</v>
      </c>
      <c r="K230" s="172">
        <v>-84</v>
      </c>
    </row>
    <row r="231" spans="1:11">
      <c r="A231" s="170">
        <v>40100000</v>
      </c>
      <c r="B231" s="170" t="s">
        <v>360</v>
      </c>
      <c r="C231" s="170" t="s">
        <v>324</v>
      </c>
      <c r="D231" s="171">
        <v>45019</v>
      </c>
      <c r="E231" s="170">
        <v>807</v>
      </c>
      <c r="F231" s="170" t="s">
        <v>815</v>
      </c>
      <c r="G231" s="170" t="s">
        <v>1658</v>
      </c>
      <c r="H231" s="170" t="s">
        <v>1096</v>
      </c>
      <c r="I231" s="172">
        <v>0</v>
      </c>
      <c r="J231" s="172">
        <v>84</v>
      </c>
      <c r="K231" s="172">
        <v>-84</v>
      </c>
    </row>
    <row r="232" spans="1:11">
      <c r="A232" s="170">
        <v>40100000</v>
      </c>
      <c r="B232" s="170" t="s">
        <v>360</v>
      </c>
      <c r="C232" s="170" t="s">
        <v>324</v>
      </c>
      <c r="D232" s="171">
        <v>45019</v>
      </c>
      <c r="E232" s="170">
        <v>808</v>
      </c>
      <c r="F232" s="170" t="s">
        <v>815</v>
      </c>
      <c r="G232" s="170" t="s">
        <v>1657</v>
      </c>
      <c r="H232" s="170" t="s">
        <v>1096</v>
      </c>
      <c r="I232" s="172">
        <v>0</v>
      </c>
      <c r="J232" s="172">
        <v>84</v>
      </c>
      <c r="K232" s="172">
        <v>-84</v>
      </c>
    </row>
    <row r="233" spans="1:11">
      <c r="A233" s="170">
        <v>40100000</v>
      </c>
      <c r="B233" s="170" t="s">
        <v>360</v>
      </c>
      <c r="C233" s="170" t="s">
        <v>324</v>
      </c>
      <c r="D233" s="171">
        <v>45019</v>
      </c>
      <c r="E233" s="170">
        <v>816</v>
      </c>
      <c r="F233" s="170" t="s">
        <v>815</v>
      </c>
      <c r="G233" s="170" t="s">
        <v>1656</v>
      </c>
      <c r="H233" s="170" t="s">
        <v>1096</v>
      </c>
      <c r="I233" s="172">
        <v>0</v>
      </c>
      <c r="J233" s="172">
        <v>84</v>
      </c>
      <c r="K233" s="172">
        <v>-84</v>
      </c>
    </row>
    <row r="234" spans="1:11">
      <c r="A234" s="170">
        <v>40100000</v>
      </c>
      <c r="B234" s="170" t="s">
        <v>380</v>
      </c>
      <c r="C234" s="170" t="s">
        <v>324</v>
      </c>
      <c r="D234" s="171">
        <v>45020</v>
      </c>
      <c r="E234" s="170">
        <v>759</v>
      </c>
      <c r="F234" s="170" t="s">
        <v>394</v>
      </c>
      <c r="G234" s="170" t="s">
        <v>1782</v>
      </c>
      <c r="H234" s="170" t="s">
        <v>1092</v>
      </c>
      <c r="I234" s="172">
        <v>0</v>
      </c>
      <c r="J234" s="172">
        <v>77.12</v>
      </c>
      <c r="K234" s="172">
        <v>-77.12</v>
      </c>
    </row>
    <row r="235" spans="1:11">
      <c r="A235" s="170">
        <v>40100000</v>
      </c>
      <c r="B235" s="170" t="s">
        <v>360</v>
      </c>
      <c r="C235" s="170" t="s">
        <v>324</v>
      </c>
      <c r="D235" s="171">
        <v>45020</v>
      </c>
      <c r="E235" s="170">
        <v>764</v>
      </c>
      <c r="F235" s="170" t="s">
        <v>815</v>
      </c>
      <c r="G235" s="170" t="s">
        <v>1783</v>
      </c>
      <c r="H235" s="170" t="s">
        <v>1096</v>
      </c>
      <c r="I235" s="172">
        <v>0</v>
      </c>
      <c r="J235" s="172">
        <v>84</v>
      </c>
      <c r="K235" s="172">
        <v>-84</v>
      </c>
    </row>
    <row r="236" spans="1:11">
      <c r="A236" s="170">
        <v>40100000</v>
      </c>
      <c r="B236" s="170" t="s">
        <v>1731</v>
      </c>
      <c r="C236" s="170" t="s">
        <v>324</v>
      </c>
      <c r="D236" s="171">
        <v>45020</v>
      </c>
      <c r="E236" s="170">
        <v>775</v>
      </c>
      <c r="F236" s="170" t="s">
        <v>1732</v>
      </c>
      <c r="G236" s="170" t="s">
        <v>1784</v>
      </c>
      <c r="H236" s="170" t="s">
        <v>384</v>
      </c>
      <c r="I236" s="172">
        <v>0</v>
      </c>
      <c r="J236" s="172">
        <v>46200</v>
      </c>
      <c r="K236" s="172">
        <v>-46200</v>
      </c>
    </row>
    <row r="237" spans="1:11">
      <c r="A237" s="170">
        <v>40100000</v>
      </c>
      <c r="B237" s="170" t="s">
        <v>379</v>
      </c>
      <c r="C237" s="170" t="s">
        <v>324</v>
      </c>
      <c r="D237" s="171">
        <v>45020</v>
      </c>
      <c r="E237" s="170">
        <v>789</v>
      </c>
      <c r="F237" s="170" t="s">
        <v>1753</v>
      </c>
      <c r="G237" s="170" t="s">
        <v>1785</v>
      </c>
      <c r="H237" s="170" t="s">
        <v>1087</v>
      </c>
      <c r="I237" s="172">
        <v>0</v>
      </c>
      <c r="J237" s="172">
        <v>8145.59</v>
      </c>
      <c r="K237" s="172">
        <v>-8145.59</v>
      </c>
    </row>
    <row r="238" spans="1:11">
      <c r="A238" s="170">
        <v>40100000</v>
      </c>
      <c r="B238" s="170" t="s">
        <v>380</v>
      </c>
      <c r="C238" s="170" t="s">
        <v>324</v>
      </c>
      <c r="D238" s="171">
        <v>45022</v>
      </c>
      <c r="E238" s="170">
        <v>774</v>
      </c>
      <c r="F238" s="170" t="s">
        <v>394</v>
      </c>
      <c r="G238" s="170" t="s">
        <v>1786</v>
      </c>
      <c r="H238" s="170" t="s">
        <v>1113</v>
      </c>
      <c r="I238" s="172">
        <v>0</v>
      </c>
      <c r="J238" s="172">
        <v>640.01</v>
      </c>
      <c r="K238" s="172">
        <v>-640.01</v>
      </c>
    </row>
    <row r="239" spans="1:11">
      <c r="A239" s="170">
        <v>40100000</v>
      </c>
      <c r="B239" s="170" t="s">
        <v>369</v>
      </c>
      <c r="C239" s="170" t="s">
        <v>324</v>
      </c>
      <c r="D239" s="171">
        <v>45022</v>
      </c>
      <c r="E239" s="170">
        <v>822</v>
      </c>
      <c r="F239" s="170" t="s">
        <v>533</v>
      </c>
      <c r="G239" s="170" t="s">
        <v>1787</v>
      </c>
      <c r="H239" s="170" t="s">
        <v>1788</v>
      </c>
      <c r="I239" s="172">
        <v>0</v>
      </c>
      <c r="J239" s="172">
        <v>141.69999999999999</v>
      </c>
      <c r="K239" s="172">
        <v>-141.69999999999999</v>
      </c>
    </row>
    <row r="240" spans="1:11">
      <c r="A240" s="170">
        <v>40100000</v>
      </c>
      <c r="B240" s="170" t="s">
        <v>350</v>
      </c>
      <c r="C240" s="170" t="s">
        <v>324</v>
      </c>
      <c r="D240" s="171">
        <v>45022</v>
      </c>
      <c r="E240" s="170">
        <v>830</v>
      </c>
      <c r="F240" s="170" t="s">
        <v>97</v>
      </c>
      <c r="G240" s="170" t="s">
        <v>1789</v>
      </c>
      <c r="H240" s="170" t="s">
        <v>1630</v>
      </c>
      <c r="I240" s="172">
        <v>0</v>
      </c>
      <c r="J240" s="172">
        <v>57.6</v>
      </c>
      <c r="K240" s="172">
        <v>-57.6</v>
      </c>
    </row>
    <row r="241" spans="1:11">
      <c r="A241" s="170">
        <v>40100000</v>
      </c>
      <c r="B241" s="170" t="s">
        <v>365</v>
      </c>
      <c r="C241" s="170" t="s">
        <v>324</v>
      </c>
      <c r="D241" s="171">
        <v>45024</v>
      </c>
      <c r="E241" s="170">
        <v>769</v>
      </c>
      <c r="F241" s="170" t="s">
        <v>758</v>
      </c>
      <c r="G241" s="170" t="s">
        <v>1790</v>
      </c>
      <c r="H241" s="170" t="s">
        <v>1092</v>
      </c>
      <c r="I241" s="172">
        <v>0</v>
      </c>
      <c r="J241" s="172">
        <v>2244.29</v>
      </c>
      <c r="K241" s="172">
        <v>-2244.29</v>
      </c>
    </row>
    <row r="242" spans="1:11">
      <c r="A242" s="170">
        <v>40100000</v>
      </c>
      <c r="B242" s="170" t="s">
        <v>369</v>
      </c>
      <c r="C242" s="170" t="s">
        <v>324</v>
      </c>
      <c r="D242" s="171">
        <v>45026</v>
      </c>
      <c r="E242" s="170">
        <v>820</v>
      </c>
      <c r="F242" s="170" t="s">
        <v>533</v>
      </c>
      <c r="G242" s="170" t="s">
        <v>1791</v>
      </c>
      <c r="H242" s="170" t="s">
        <v>1843</v>
      </c>
      <c r="I242" s="172">
        <v>0</v>
      </c>
      <c r="J242" s="172">
        <v>356.84</v>
      </c>
      <c r="K242" s="172">
        <v>-356.84</v>
      </c>
    </row>
    <row r="243" spans="1:11">
      <c r="A243" s="170">
        <v>40100000</v>
      </c>
      <c r="B243" s="170" t="s">
        <v>367</v>
      </c>
      <c r="C243" s="170" t="s">
        <v>324</v>
      </c>
      <c r="D243" s="171">
        <v>45027</v>
      </c>
      <c r="E243" s="170">
        <v>778</v>
      </c>
      <c r="F243" s="170" t="s">
        <v>1647</v>
      </c>
      <c r="G243" s="170" t="s">
        <v>1792</v>
      </c>
      <c r="H243" s="170" t="s">
        <v>1261</v>
      </c>
      <c r="I243" s="172">
        <v>0</v>
      </c>
      <c r="J243" s="172">
        <v>329.27</v>
      </c>
      <c r="K243" s="172">
        <v>-329.27</v>
      </c>
    </row>
    <row r="244" spans="1:11">
      <c r="A244" s="170">
        <v>40100000</v>
      </c>
      <c r="B244" s="170" t="s">
        <v>369</v>
      </c>
      <c r="C244" s="170" t="s">
        <v>324</v>
      </c>
      <c r="D244" s="171">
        <v>45029</v>
      </c>
      <c r="E244" s="170">
        <v>821</v>
      </c>
      <c r="F244" s="170" t="s">
        <v>533</v>
      </c>
      <c r="G244" s="170" t="s">
        <v>1793</v>
      </c>
      <c r="H244" s="170" t="s">
        <v>1794</v>
      </c>
      <c r="I244" s="172">
        <v>0</v>
      </c>
      <c r="J244" s="172">
        <v>497.53</v>
      </c>
      <c r="K244" s="172">
        <v>-497.53</v>
      </c>
    </row>
    <row r="245" spans="1:11">
      <c r="A245" s="170">
        <v>40100000</v>
      </c>
      <c r="B245" s="170" t="s">
        <v>369</v>
      </c>
      <c r="C245" s="170" t="s">
        <v>324</v>
      </c>
      <c r="D245" s="171">
        <v>45033</v>
      </c>
      <c r="E245" s="170">
        <v>777</v>
      </c>
      <c r="F245" s="170" t="s">
        <v>533</v>
      </c>
      <c r="G245" s="170" t="s">
        <v>1795</v>
      </c>
      <c r="H245" s="170" t="s">
        <v>1844</v>
      </c>
      <c r="I245" s="172">
        <v>0</v>
      </c>
      <c r="J245" s="172">
        <v>96.49</v>
      </c>
      <c r="K245" s="172">
        <v>-96.49</v>
      </c>
    </row>
    <row r="246" spans="1:11">
      <c r="A246" s="170">
        <v>40100000</v>
      </c>
      <c r="B246" s="170" t="s">
        <v>1759</v>
      </c>
      <c r="C246" s="170" t="s">
        <v>324</v>
      </c>
      <c r="D246" s="171">
        <v>45035</v>
      </c>
      <c r="E246" s="170">
        <v>791</v>
      </c>
      <c r="F246" s="170" t="s">
        <v>1796</v>
      </c>
      <c r="G246" s="170" t="s">
        <v>1797</v>
      </c>
      <c r="H246" s="170" t="s">
        <v>312</v>
      </c>
      <c r="I246" s="172">
        <v>3150</v>
      </c>
      <c r="J246" s="172">
        <v>0</v>
      </c>
      <c r="K246" s="172">
        <v>3150</v>
      </c>
    </row>
    <row r="247" spans="1:11">
      <c r="A247" s="170">
        <v>40100000</v>
      </c>
      <c r="B247" s="170" t="s">
        <v>1759</v>
      </c>
      <c r="C247" s="170" t="s">
        <v>324</v>
      </c>
      <c r="D247" s="171">
        <v>45035</v>
      </c>
      <c r="E247" s="170">
        <v>797</v>
      </c>
      <c r="F247" s="170" t="s">
        <v>1760</v>
      </c>
      <c r="G247" s="170" t="s">
        <v>1798</v>
      </c>
      <c r="H247" s="170" t="s">
        <v>362</v>
      </c>
      <c r="I247" s="172">
        <v>0</v>
      </c>
      <c r="J247" s="172">
        <v>3000</v>
      </c>
      <c r="K247" s="172">
        <v>-3000</v>
      </c>
    </row>
    <row r="248" spans="1:11">
      <c r="A248" s="170">
        <v>40100000</v>
      </c>
      <c r="B248" s="170" t="s">
        <v>1140</v>
      </c>
      <c r="C248" s="170" t="s">
        <v>324</v>
      </c>
      <c r="D248" s="171">
        <v>45035</v>
      </c>
      <c r="E248" s="170">
        <v>809</v>
      </c>
      <c r="F248" s="170" t="s">
        <v>970</v>
      </c>
      <c r="G248" s="170" t="s">
        <v>1799</v>
      </c>
      <c r="H248" s="170" t="s">
        <v>1219</v>
      </c>
      <c r="I248" s="172">
        <v>0</v>
      </c>
      <c r="J248" s="172">
        <v>19.88</v>
      </c>
      <c r="K248" s="172">
        <v>-19.88</v>
      </c>
    </row>
    <row r="249" spans="1:11">
      <c r="A249" s="170">
        <v>40100000</v>
      </c>
      <c r="B249" s="170" t="s">
        <v>1140</v>
      </c>
      <c r="C249" s="170" t="s">
        <v>324</v>
      </c>
      <c r="D249" s="171">
        <v>45035</v>
      </c>
      <c r="E249" s="170">
        <v>811</v>
      </c>
      <c r="F249" s="170" t="s">
        <v>970</v>
      </c>
      <c r="G249" s="170" t="s">
        <v>1800</v>
      </c>
      <c r="H249" s="170" t="s">
        <v>1219</v>
      </c>
      <c r="I249" s="172">
        <v>0</v>
      </c>
      <c r="J249" s="172">
        <v>37.880000000000003</v>
      </c>
      <c r="K249" s="172">
        <v>-37.880000000000003</v>
      </c>
    </row>
    <row r="250" spans="1:11">
      <c r="A250" s="170">
        <v>40100000</v>
      </c>
      <c r="B250" s="170" t="s">
        <v>1140</v>
      </c>
      <c r="C250" s="170" t="s">
        <v>324</v>
      </c>
      <c r="D250" s="171">
        <v>45035</v>
      </c>
      <c r="E250" s="170">
        <v>812</v>
      </c>
      <c r="F250" s="170" t="s">
        <v>970</v>
      </c>
      <c r="G250" s="170" t="s">
        <v>1801</v>
      </c>
      <c r="H250" s="170" t="s">
        <v>1219</v>
      </c>
      <c r="I250" s="172">
        <v>0</v>
      </c>
      <c r="J250" s="172">
        <v>36.630000000000003</v>
      </c>
      <c r="K250" s="172">
        <v>-36.630000000000003</v>
      </c>
    </row>
    <row r="251" spans="1:11">
      <c r="A251" s="170">
        <v>40100000</v>
      </c>
      <c r="B251" s="170" t="s">
        <v>1140</v>
      </c>
      <c r="C251" s="170" t="s">
        <v>324</v>
      </c>
      <c r="D251" s="171">
        <v>45036</v>
      </c>
      <c r="E251" s="170">
        <v>810</v>
      </c>
      <c r="F251" s="170" t="s">
        <v>972</v>
      </c>
      <c r="G251" s="170" t="s">
        <v>1802</v>
      </c>
      <c r="H251" s="170" t="s">
        <v>1219</v>
      </c>
      <c r="I251" s="172">
        <v>0</v>
      </c>
      <c r="J251" s="172">
        <v>27.68</v>
      </c>
      <c r="K251" s="172">
        <v>-27.68</v>
      </c>
    </row>
    <row r="252" spans="1:11">
      <c r="A252" s="170">
        <v>40100000</v>
      </c>
      <c r="B252" s="170" t="s">
        <v>369</v>
      </c>
      <c r="C252" s="170" t="s">
        <v>324</v>
      </c>
      <c r="D252" s="171">
        <v>45044</v>
      </c>
      <c r="E252" s="170">
        <v>823</v>
      </c>
      <c r="F252" s="170" t="s">
        <v>533</v>
      </c>
      <c r="G252" s="170" t="s">
        <v>1803</v>
      </c>
      <c r="H252" s="170" t="s">
        <v>1804</v>
      </c>
      <c r="I252" s="172">
        <v>0</v>
      </c>
      <c r="J252" s="172">
        <v>185.04</v>
      </c>
      <c r="K252" s="172">
        <v>-185.04</v>
      </c>
    </row>
    <row r="253" spans="1:11">
      <c r="A253" s="170">
        <v>40100000</v>
      </c>
      <c r="B253" s="170" t="s">
        <v>369</v>
      </c>
      <c r="C253" s="170" t="s">
        <v>324</v>
      </c>
      <c r="D253" s="171">
        <v>45044</v>
      </c>
      <c r="E253" s="170">
        <v>824</v>
      </c>
      <c r="F253" s="170" t="s">
        <v>533</v>
      </c>
      <c r="G253" s="170" t="s">
        <v>1805</v>
      </c>
      <c r="H253" s="170" t="s">
        <v>1804</v>
      </c>
      <c r="I253" s="172">
        <v>0</v>
      </c>
      <c r="J253" s="172">
        <v>652.62</v>
      </c>
      <c r="K253" s="172">
        <v>-652.62</v>
      </c>
    </row>
    <row r="254" spans="1:11">
      <c r="A254" s="170">
        <v>40100000</v>
      </c>
      <c r="B254" s="170" t="s">
        <v>1731</v>
      </c>
      <c r="C254" s="170" t="s">
        <v>324</v>
      </c>
      <c r="D254" s="171">
        <v>45046</v>
      </c>
      <c r="E254" s="170">
        <v>792</v>
      </c>
      <c r="F254" s="170" t="s">
        <v>1755</v>
      </c>
      <c r="G254" s="170" t="s">
        <v>1806</v>
      </c>
      <c r="H254" s="170" t="s">
        <v>362</v>
      </c>
      <c r="I254" s="172">
        <v>46200</v>
      </c>
      <c r="J254" s="172">
        <v>0</v>
      </c>
      <c r="K254" s="172">
        <v>46200</v>
      </c>
    </row>
    <row r="255" spans="1:11">
      <c r="A255" s="170">
        <v>40100000</v>
      </c>
      <c r="B255" s="170" t="s">
        <v>388</v>
      </c>
      <c r="C255" s="170" t="s">
        <v>324</v>
      </c>
      <c r="D255" s="171">
        <v>45046</v>
      </c>
      <c r="E255" s="170">
        <v>826</v>
      </c>
      <c r="F255" s="170" t="s">
        <v>979</v>
      </c>
      <c r="G255" s="170" t="s">
        <v>1807</v>
      </c>
      <c r="H255" s="170" t="s">
        <v>1771</v>
      </c>
      <c r="I255" s="172">
        <v>0</v>
      </c>
      <c r="J255" s="172">
        <v>1437.6</v>
      </c>
      <c r="K255" s="172">
        <v>-1437.6</v>
      </c>
    </row>
    <row r="256" spans="1:11">
      <c r="A256" s="170">
        <v>40100000</v>
      </c>
      <c r="B256" s="170" t="s">
        <v>1204</v>
      </c>
      <c r="C256" s="170" t="s">
        <v>324</v>
      </c>
      <c r="D256" s="171">
        <v>45046</v>
      </c>
      <c r="E256" s="170">
        <v>833</v>
      </c>
      <c r="F256" s="170" t="s">
        <v>1688</v>
      </c>
      <c r="G256" s="170" t="s">
        <v>1808</v>
      </c>
      <c r="H256" s="170" t="s">
        <v>1110</v>
      </c>
      <c r="I256" s="172">
        <v>0</v>
      </c>
      <c r="J256" s="172">
        <v>3200</v>
      </c>
      <c r="K256" s="172">
        <v>-3200</v>
      </c>
    </row>
    <row r="257" spans="1:11">
      <c r="A257" s="170">
        <v>40100000</v>
      </c>
      <c r="B257" s="170" t="s">
        <v>363</v>
      </c>
      <c r="C257" s="170" t="s">
        <v>324</v>
      </c>
      <c r="D257" s="171">
        <v>45046</v>
      </c>
      <c r="E257" s="170">
        <v>834</v>
      </c>
      <c r="F257" s="170" t="s">
        <v>1809</v>
      </c>
      <c r="G257" s="170" t="s">
        <v>1812</v>
      </c>
      <c r="H257" s="170" t="s">
        <v>1113</v>
      </c>
      <c r="I257" s="172">
        <v>385.52</v>
      </c>
      <c r="J257" s="172">
        <v>0</v>
      </c>
      <c r="K257" s="172">
        <v>385.52</v>
      </c>
    </row>
    <row r="258" spans="1:11">
      <c r="A258" s="170">
        <v>40100000</v>
      </c>
      <c r="B258" s="170" t="s">
        <v>363</v>
      </c>
      <c r="C258" s="170" t="s">
        <v>324</v>
      </c>
      <c r="D258" s="171">
        <v>45046</v>
      </c>
      <c r="E258" s="170">
        <v>834</v>
      </c>
      <c r="F258" s="170" t="s">
        <v>1809</v>
      </c>
      <c r="G258" s="170" t="s">
        <v>1810</v>
      </c>
      <c r="H258" s="170" t="s">
        <v>1113</v>
      </c>
      <c r="I258" s="172">
        <v>1250.18</v>
      </c>
      <c r="J258" s="172">
        <v>0</v>
      </c>
      <c r="K258" s="172">
        <v>1250.18</v>
      </c>
    </row>
    <row r="259" spans="1:11">
      <c r="A259" s="170">
        <v>40100000</v>
      </c>
      <c r="B259" s="170" t="s">
        <v>363</v>
      </c>
      <c r="C259" s="170" t="s">
        <v>324</v>
      </c>
      <c r="D259" s="171">
        <v>45046</v>
      </c>
      <c r="E259" s="170">
        <v>834</v>
      </c>
      <c r="F259" s="170" t="s">
        <v>1809</v>
      </c>
      <c r="G259" s="170" t="s">
        <v>1811</v>
      </c>
      <c r="H259" s="170" t="s">
        <v>1113</v>
      </c>
      <c r="I259" s="172">
        <v>0</v>
      </c>
      <c r="J259" s="172">
        <v>2571.62</v>
      </c>
      <c r="K259" s="172">
        <v>-2571.62</v>
      </c>
    </row>
    <row r="260" spans="1:11">
      <c r="A260" s="170">
        <v>40100000</v>
      </c>
      <c r="B260" s="170" t="s">
        <v>385</v>
      </c>
      <c r="C260" s="170" t="s">
        <v>324</v>
      </c>
      <c r="D260" s="171">
        <v>45046</v>
      </c>
      <c r="E260" s="170">
        <v>837</v>
      </c>
      <c r="F260" s="170" t="s">
        <v>1813</v>
      </c>
      <c r="G260" s="170" t="s">
        <v>1815</v>
      </c>
      <c r="H260" s="170" t="s">
        <v>1110</v>
      </c>
      <c r="I260" s="172">
        <v>93.62</v>
      </c>
      <c r="J260" s="172">
        <v>0</v>
      </c>
      <c r="K260" s="172">
        <v>93.62</v>
      </c>
    </row>
    <row r="261" spans="1:11">
      <c r="A261" s="170">
        <v>40100000</v>
      </c>
      <c r="B261" s="170" t="s">
        <v>385</v>
      </c>
      <c r="C261" s="170" t="s">
        <v>324</v>
      </c>
      <c r="D261" s="171">
        <v>45046</v>
      </c>
      <c r="E261" s="170">
        <v>837</v>
      </c>
      <c r="F261" s="170" t="s">
        <v>1813</v>
      </c>
      <c r="G261" s="170" t="s">
        <v>1814</v>
      </c>
      <c r="H261" s="170" t="s">
        <v>1110</v>
      </c>
      <c r="I261" s="172">
        <v>73</v>
      </c>
      <c r="J261" s="172">
        <v>0</v>
      </c>
      <c r="K261" s="172">
        <v>73</v>
      </c>
    </row>
    <row r="262" spans="1:11">
      <c r="A262" s="170">
        <v>40100000</v>
      </c>
      <c r="B262" s="170" t="s">
        <v>383</v>
      </c>
      <c r="C262" s="170" t="s">
        <v>324</v>
      </c>
      <c r="D262" s="171">
        <v>45046</v>
      </c>
      <c r="E262" s="170">
        <v>837</v>
      </c>
      <c r="F262" s="170" t="s">
        <v>1816</v>
      </c>
      <c r="G262" s="170" t="s">
        <v>1817</v>
      </c>
      <c r="H262" s="170" t="s">
        <v>371</v>
      </c>
      <c r="I262" s="172">
        <v>105.44</v>
      </c>
      <c r="J262" s="172">
        <v>0</v>
      </c>
      <c r="K262" s="172">
        <v>105.44</v>
      </c>
    </row>
    <row r="263" spans="1:11">
      <c r="A263" s="170">
        <v>40100000</v>
      </c>
      <c r="B263" s="170" t="s">
        <v>388</v>
      </c>
      <c r="C263" s="170" t="s">
        <v>324</v>
      </c>
      <c r="D263" s="171">
        <v>45047</v>
      </c>
      <c r="E263" s="170">
        <v>828</v>
      </c>
      <c r="F263" s="170" t="s">
        <v>979</v>
      </c>
      <c r="G263" s="170" t="s">
        <v>1845</v>
      </c>
      <c r="H263" s="170" t="s">
        <v>1846</v>
      </c>
      <c r="I263" s="172">
        <v>0</v>
      </c>
      <c r="J263" s="172">
        <v>9528.76</v>
      </c>
      <c r="K263" s="172">
        <v>-9528.76</v>
      </c>
    </row>
    <row r="264" spans="1:11">
      <c r="A264" s="170">
        <v>40100000</v>
      </c>
      <c r="B264" s="170" t="s">
        <v>378</v>
      </c>
      <c r="C264" s="170" t="s">
        <v>324</v>
      </c>
      <c r="D264" s="171">
        <v>45047</v>
      </c>
      <c r="E264" s="170">
        <v>839</v>
      </c>
      <c r="F264" s="170" t="s">
        <v>397</v>
      </c>
      <c r="G264" s="170" t="s">
        <v>1847</v>
      </c>
      <c r="H264" s="170" t="s">
        <v>1092</v>
      </c>
      <c r="I264" s="172">
        <v>0</v>
      </c>
      <c r="J264" s="172">
        <v>10488</v>
      </c>
      <c r="K264" s="172">
        <v>-10488</v>
      </c>
    </row>
    <row r="265" spans="1:11">
      <c r="A265" s="170">
        <v>40100000</v>
      </c>
      <c r="B265" s="170" t="s">
        <v>378</v>
      </c>
      <c r="C265" s="170" t="s">
        <v>324</v>
      </c>
      <c r="D265" s="171">
        <v>45047</v>
      </c>
      <c r="E265" s="170">
        <v>840</v>
      </c>
      <c r="F265" s="170" t="s">
        <v>397</v>
      </c>
      <c r="G265" s="170" t="s">
        <v>1848</v>
      </c>
      <c r="H265" s="170" t="s">
        <v>1092</v>
      </c>
      <c r="I265" s="172">
        <v>0</v>
      </c>
      <c r="J265" s="172">
        <v>7296</v>
      </c>
      <c r="K265" s="172">
        <v>-7296</v>
      </c>
    </row>
    <row r="266" spans="1:11">
      <c r="A266" s="170">
        <v>40100000</v>
      </c>
      <c r="B266" s="170" t="s">
        <v>376</v>
      </c>
      <c r="C266" s="170" t="s">
        <v>324</v>
      </c>
      <c r="D266" s="171">
        <v>45047</v>
      </c>
      <c r="E266" s="170">
        <v>841</v>
      </c>
      <c r="F266" s="170" t="s">
        <v>719</v>
      </c>
      <c r="G266" s="170" t="s">
        <v>1849</v>
      </c>
      <c r="H266" s="170" t="s">
        <v>1113</v>
      </c>
      <c r="I266" s="172">
        <v>0</v>
      </c>
      <c r="J266" s="172">
        <v>1415.39</v>
      </c>
      <c r="K266" s="172">
        <v>-1415.39</v>
      </c>
    </row>
    <row r="267" spans="1:11">
      <c r="A267" s="170">
        <v>40100000</v>
      </c>
      <c r="B267" s="170" t="s">
        <v>367</v>
      </c>
      <c r="C267" s="170" t="s">
        <v>324</v>
      </c>
      <c r="D267" s="171">
        <v>45047</v>
      </c>
      <c r="E267" s="170">
        <v>842</v>
      </c>
      <c r="F267" s="170" t="s">
        <v>1647</v>
      </c>
      <c r="G267" s="170" t="s">
        <v>1850</v>
      </c>
      <c r="H267" s="170" t="s">
        <v>1113</v>
      </c>
      <c r="I267" s="172">
        <v>0</v>
      </c>
      <c r="J267" s="172">
        <v>4160.9799999999996</v>
      </c>
      <c r="K267" s="172">
        <v>-4160.9799999999996</v>
      </c>
    </row>
    <row r="268" spans="1:11">
      <c r="A268" s="170">
        <v>40100000</v>
      </c>
      <c r="B268" s="170" t="s">
        <v>1154</v>
      </c>
      <c r="C268" s="170" t="s">
        <v>324</v>
      </c>
      <c r="D268" s="171">
        <v>45047</v>
      </c>
      <c r="E268" s="170">
        <v>843</v>
      </c>
      <c r="F268" s="170" t="s">
        <v>899</v>
      </c>
      <c r="G268" s="170" t="s">
        <v>1851</v>
      </c>
      <c r="H268" s="170" t="s">
        <v>351</v>
      </c>
      <c r="I268" s="172">
        <v>0</v>
      </c>
      <c r="J268" s="172">
        <v>267.23</v>
      </c>
      <c r="K268" s="172">
        <v>-267.23</v>
      </c>
    </row>
    <row r="269" spans="1:11">
      <c r="A269" s="170">
        <v>40100000</v>
      </c>
      <c r="B269" s="170" t="s">
        <v>369</v>
      </c>
      <c r="C269" s="170" t="s">
        <v>324</v>
      </c>
      <c r="D269" s="171">
        <v>45047</v>
      </c>
      <c r="E269" s="170">
        <v>844</v>
      </c>
      <c r="F269" s="170" t="s">
        <v>533</v>
      </c>
      <c r="G269" s="170" t="s">
        <v>1852</v>
      </c>
      <c r="H269" s="170" t="s">
        <v>1844</v>
      </c>
      <c r="I269" s="172">
        <v>0</v>
      </c>
      <c r="J269" s="172">
        <v>65.22</v>
      </c>
      <c r="K269" s="172">
        <v>-65.22</v>
      </c>
    </row>
    <row r="270" spans="1:11">
      <c r="A270" s="170">
        <v>40100000</v>
      </c>
      <c r="B270" s="170" t="s">
        <v>369</v>
      </c>
      <c r="C270" s="170" t="s">
        <v>324</v>
      </c>
      <c r="D270" s="171">
        <v>45047</v>
      </c>
      <c r="E270" s="170">
        <v>845</v>
      </c>
      <c r="F270" s="170" t="s">
        <v>533</v>
      </c>
      <c r="G270" s="170" t="s">
        <v>1853</v>
      </c>
      <c r="H270" s="170" t="s">
        <v>1844</v>
      </c>
      <c r="I270" s="172">
        <v>0</v>
      </c>
      <c r="J270" s="172">
        <v>1004.38</v>
      </c>
      <c r="K270" s="172">
        <v>-1004.38</v>
      </c>
    </row>
    <row r="271" spans="1:11">
      <c r="A271" s="170">
        <v>40100000</v>
      </c>
      <c r="B271" s="170" t="s">
        <v>377</v>
      </c>
      <c r="C271" s="170" t="s">
        <v>324</v>
      </c>
      <c r="D271" s="171">
        <v>45047</v>
      </c>
      <c r="E271" s="170">
        <v>848</v>
      </c>
      <c r="F271" s="170" t="s">
        <v>1105</v>
      </c>
      <c r="G271" s="170" t="s">
        <v>1745</v>
      </c>
      <c r="H271" s="170" t="s">
        <v>1261</v>
      </c>
      <c r="I271" s="172">
        <v>0</v>
      </c>
      <c r="J271" s="172">
        <v>904.83</v>
      </c>
      <c r="K271" s="172">
        <v>-904.83</v>
      </c>
    </row>
    <row r="272" spans="1:11">
      <c r="A272" s="170">
        <v>40100000</v>
      </c>
      <c r="B272" s="170" t="s">
        <v>377</v>
      </c>
      <c r="C272" s="170" t="s">
        <v>324</v>
      </c>
      <c r="D272" s="171">
        <v>45047</v>
      </c>
      <c r="E272" s="170">
        <v>849</v>
      </c>
      <c r="F272" s="170" t="s">
        <v>1105</v>
      </c>
      <c r="G272" s="170" t="s">
        <v>1746</v>
      </c>
      <c r="H272" s="170" t="s">
        <v>1261</v>
      </c>
      <c r="I272" s="172">
        <v>0</v>
      </c>
      <c r="J272" s="172">
        <v>47.81</v>
      </c>
      <c r="K272" s="172">
        <v>-47.81</v>
      </c>
    </row>
    <row r="273" spans="1:11">
      <c r="A273" s="170">
        <v>40100000</v>
      </c>
      <c r="B273" s="170" t="s">
        <v>1749</v>
      </c>
      <c r="C273" s="170" t="s">
        <v>324</v>
      </c>
      <c r="D273" s="171">
        <v>45047</v>
      </c>
      <c r="E273" s="170">
        <v>850</v>
      </c>
      <c r="F273" s="170" t="s">
        <v>1750</v>
      </c>
      <c r="G273" s="170" t="s">
        <v>1854</v>
      </c>
      <c r="H273" s="170" t="s">
        <v>362</v>
      </c>
      <c r="I273" s="172">
        <v>0</v>
      </c>
      <c r="J273" s="172">
        <v>1317.6</v>
      </c>
      <c r="K273" s="172">
        <v>-1317.6</v>
      </c>
    </row>
    <row r="274" spans="1:11">
      <c r="A274" s="170">
        <v>40100000</v>
      </c>
      <c r="B274" s="170" t="s">
        <v>370</v>
      </c>
      <c r="C274" s="170" t="s">
        <v>324</v>
      </c>
      <c r="D274" s="171">
        <v>45047</v>
      </c>
      <c r="E274" s="170">
        <v>852</v>
      </c>
      <c r="F274" s="170" t="s">
        <v>393</v>
      </c>
      <c r="G274" s="170" t="s">
        <v>1855</v>
      </c>
      <c r="H274" s="170" t="s">
        <v>1219</v>
      </c>
      <c r="I274" s="172">
        <v>0</v>
      </c>
      <c r="J274" s="172">
        <v>1920</v>
      </c>
      <c r="K274" s="172">
        <v>-1920</v>
      </c>
    </row>
    <row r="275" spans="1:11">
      <c r="A275" s="170">
        <v>40100000</v>
      </c>
      <c r="B275" s="170" t="s">
        <v>1091</v>
      </c>
      <c r="C275" s="170" t="s">
        <v>324</v>
      </c>
      <c r="D275" s="171">
        <v>45047</v>
      </c>
      <c r="E275" s="170">
        <v>854</v>
      </c>
      <c r="F275" s="170" t="s">
        <v>496</v>
      </c>
      <c r="G275" s="170" t="s">
        <v>1856</v>
      </c>
      <c r="H275" s="170" t="s">
        <v>1219</v>
      </c>
      <c r="I275" s="172">
        <v>0</v>
      </c>
      <c r="J275" s="172">
        <v>360</v>
      </c>
      <c r="K275" s="172">
        <v>-360</v>
      </c>
    </row>
    <row r="276" spans="1:11">
      <c r="A276" s="170">
        <v>40100000</v>
      </c>
      <c r="B276" s="170" t="s">
        <v>380</v>
      </c>
      <c r="C276" s="170" t="s">
        <v>324</v>
      </c>
      <c r="D276" s="171">
        <v>45047</v>
      </c>
      <c r="E276" s="170">
        <v>855</v>
      </c>
      <c r="F276" s="170" t="s">
        <v>394</v>
      </c>
      <c r="G276" s="170" t="s">
        <v>1857</v>
      </c>
      <c r="H276" s="170" t="s">
        <v>1113</v>
      </c>
      <c r="I276" s="172">
        <v>0</v>
      </c>
      <c r="J276" s="172">
        <v>300.64999999999998</v>
      </c>
      <c r="K276" s="172">
        <v>-300.64999999999998</v>
      </c>
    </row>
    <row r="277" spans="1:11">
      <c r="A277" s="170">
        <v>40100000</v>
      </c>
      <c r="B277" s="170" t="s">
        <v>372</v>
      </c>
      <c r="C277" s="170" t="s">
        <v>324</v>
      </c>
      <c r="D277" s="171">
        <v>45047</v>
      </c>
      <c r="E277" s="170">
        <v>858</v>
      </c>
      <c r="F277" s="170" t="s">
        <v>126</v>
      </c>
      <c r="G277" s="170" t="s">
        <v>1858</v>
      </c>
      <c r="H277" s="170" t="s">
        <v>1242</v>
      </c>
      <c r="I277" s="172">
        <v>0</v>
      </c>
      <c r="J277" s="172">
        <v>414</v>
      </c>
      <c r="K277" s="172">
        <v>-414</v>
      </c>
    </row>
    <row r="278" spans="1:11">
      <c r="A278" s="170">
        <v>40100000</v>
      </c>
      <c r="B278" s="170" t="s">
        <v>1181</v>
      </c>
      <c r="C278" s="170" t="s">
        <v>324</v>
      </c>
      <c r="D278" s="171">
        <v>45047</v>
      </c>
      <c r="E278" s="170">
        <v>860</v>
      </c>
      <c r="F278" s="170" t="s">
        <v>625</v>
      </c>
      <c r="G278" s="170" t="s">
        <v>1836</v>
      </c>
      <c r="H278" s="170" t="s">
        <v>1371</v>
      </c>
      <c r="I278" s="172">
        <v>0</v>
      </c>
      <c r="J278" s="172">
        <v>20340</v>
      </c>
      <c r="K278" s="172">
        <v>-20340</v>
      </c>
    </row>
    <row r="279" spans="1:11">
      <c r="A279" s="170">
        <v>40100000</v>
      </c>
      <c r="B279" s="170" t="s">
        <v>391</v>
      </c>
      <c r="C279" s="170" t="s">
        <v>324</v>
      </c>
      <c r="D279" s="171">
        <v>45047</v>
      </c>
      <c r="E279" s="170">
        <v>861</v>
      </c>
      <c r="F279" s="170" t="s">
        <v>542</v>
      </c>
      <c r="G279" s="170" t="s">
        <v>1859</v>
      </c>
      <c r="H279" s="170" t="s">
        <v>1141</v>
      </c>
      <c r="I279" s="172">
        <v>0</v>
      </c>
      <c r="J279" s="172">
        <v>4158</v>
      </c>
      <c r="K279" s="172">
        <v>-4158</v>
      </c>
    </row>
    <row r="280" spans="1:11">
      <c r="A280" s="170">
        <v>40100000</v>
      </c>
      <c r="B280" s="170" t="s">
        <v>391</v>
      </c>
      <c r="C280" s="170" t="s">
        <v>324</v>
      </c>
      <c r="D280" s="171">
        <v>45047</v>
      </c>
      <c r="E280" s="170">
        <v>862</v>
      </c>
      <c r="F280" s="170" t="s">
        <v>542</v>
      </c>
      <c r="G280" s="170" t="s">
        <v>1860</v>
      </c>
      <c r="H280" s="170" t="s">
        <v>89</v>
      </c>
      <c r="I280" s="172">
        <v>0</v>
      </c>
      <c r="J280" s="172">
        <v>2192.4</v>
      </c>
      <c r="K280" s="172">
        <v>-2192.4</v>
      </c>
    </row>
    <row r="281" spans="1:11">
      <c r="A281" s="170">
        <v>40100000</v>
      </c>
      <c r="B281" s="170" t="s">
        <v>1742</v>
      </c>
      <c r="C281" s="170" t="s">
        <v>324</v>
      </c>
      <c r="D281" s="171">
        <v>45047</v>
      </c>
      <c r="E281" s="170">
        <v>863</v>
      </c>
      <c r="F281" s="170" t="s">
        <v>460</v>
      </c>
      <c r="G281" s="170" t="s">
        <v>1861</v>
      </c>
      <c r="H281" s="170" t="s">
        <v>89</v>
      </c>
      <c r="I281" s="172">
        <v>0</v>
      </c>
      <c r="J281" s="172">
        <v>2547</v>
      </c>
      <c r="K281" s="172">
        <v>-2547</v>
      </c>
    </row>
    <row r="282" spans="1:11">
      <c r="A282" s="170">
        <v>40100000</v>
      </c>
      <c r="B282" s="170" t="s">
        <v>388</v>
      </c>
      <c r="C282" s="170" t="s">
        <v>324</v>
      </c>
      <c r="D282" s="171">
        <v>45047</v>
      </c>
      <c r="E282" s="170">
        <v>864</v>
      </c>
      <c r="F282" s="170" t="s">
        <v>979</v>
      </c>
      <c r="G282" s="170" t="s">
        <v>1862</v>
      </c>
      <c r="H282" s="170" t="s">
        <v>1863</v>
      </c>
      <c r="I282" s="172">
        <v>0</v>
      </c>
      <c r="J282" s="172">
        <v>1867.86</v>
      </c>
      <c r="K282" s="172">
        <v>-1867.86</v>
      </c>
    </row>
    <row r="283" spans="1:11">
      <c r="A283" s="170">
        <v>40100000</v>
      </c>
      <c r="B283" s="170" t="s">
        <v>388</v>
      </c>
      <c r="C283" s="170" t="s">
        <v>324</v>
      </c>
      <c r="D283" s="171">
        <v>45047</v>
      </c>
      <c r="E283" s="170">
        <v>865</v>
      </c>
      <c r="F283" s="170" t="s">
        <v>979</v>
      </c>
      <c r="G283" s="170" t="s">
        <v>1864</v>
      </c>
      <c r="H283" s="170" t="s">
        <v>1863</v>
      </c>
      <c r="I283" s="172">
        <v>0</v>
      </c>
      <c r="J283" s="172">
        <v>1785.96</v>
      </c>
      <c r="K283" s="172">
        <v>-1785.96</v>
      </c>
    </row>
    <row r="284" spans="1:11">
      <c r="A284" s="170">
        <v>40100000</v>
      </c>
      <c r="B284" s="170" t="s">
        <v>363</v>
      </c>
      <c r="C284" s="170" t="s">
        <v>324</v>
      </c>
      <c r="D284" s="171">
        <v>45047</v>
      </c>
      <c r="E284" s="170">
        <v>866</v>
      </c>
      <c r="F284" s="170" t="s">
        <v>478</v>
      </c>
      <c r="G284" s="170" t="s">
        <v>1865</v>
      </c>
      <c r="H284" s="170" t="s">
        <v>1184</v>
      </c>
      <c r="I284" s="172">
        <v>0</v>
      </c>
      <c r="J284" s="172">
        <v>328.64</v>
      </c>
      <c r="K284" s="172">
        <v>-328.64</v>
      </c>
    </row>
    <row r="285" spans="1:11">
      <c r="A285" s="170">
        <v>40100000</v>
      </c>
      <c r="B285" s="170" t="s">
        <v>363</v>
      </c>
      <c r="C285" s="170" t="s">
        <v>324</v>
      </c>
      <c r="D285" s="171">
        <v>45047</v>
      </c>
      <c r="E285" s="170">
        <v>867</v>
      </c>
      <c r="F285" s="170" t="s">
        <v>478</v>
      </c>
      <c r="G285" s="170" t="s">
        <v>1866</v>
      </c>
      <c r="H285" s="170" t="s">
        <v>1184</v>
      </c>
      <c r="I285" s="172">
        <v>0</v>
      </c>
      <c r="J285" s="172">
        <v>328.64</v>
      </c>
      <c r="K285" s="172">
        <v>-328.64</v>
      </c>
    </row>
    <row r="286" spans="1:11">
      <c r="A286" s="170">
        <v>40100000</v>
      </c>
      <c r="B286" s="170" t="s">
        <v>354</v>
      </c>
      <c r="C286" s="170" t="s">
        <v>324</v>
      </c>
      <c r="D286" s="171">
        <v>45047</v>
      </c>
      <c r="E286" s="170">
        <v>869</v>
      </c>
      <c r="F286" s="170" t="s">
        <v>163</v>
      </c>
      <c r="G286" s="170" t="s">
        <v>1867</v>
      </c>
      <c r="H286" s="170" t="s">
        <v>1351</v>
      </c>
      <c r="I286" s="172">
        <v>0</v>
      </c>
      <c r="J286" s="172">
        <v>5548</v>
      </c>
      <c r="K286" s="172">
        <v>-5548</v>
      </c>
    </row>
    <row r="287" spans="1:11">
      <c r="A287" s="170">
        <v>40100000</v>
      </c>
      <c r="B287" s="170" t="s">
        <v>354</v>
      </c>
      <c r="C287" s="170" t="s">
        <v>324</v>
      </c>
      <c r="D287" s="171">
        <v>45047</v>
      </c>
      <c r="E287" s="170">
        <v>870</v>
      </c>
      <c r="F287" s="170" t="s">
        <v>163</v>
      </c>
      <c r="G287" s="170" t="s">
        <v>1868</v>
      </c>
      <c r="H287" s="170" t="s">
        <v>1351</v>
      </c>
      <c r="I287" s="172">
        <v>0</v>
      </c>
      <c r="J287" s="172">
        <v>3914</v>
      </c>
      <c r="K287" s="172">
        <v>-3914</v>
      </c>
    </row>
    <row r="288" spans="1:11">
      <c r="A288" s="170">
        <v>40100000</v>
      </c>
      <c r="B288" s="170" t="s">
        <v>354</v>
      </c>
      <c r="C288" s="170" t="s">
        <v>324</v>
      </c>
      <c r="D288" s="171">
        <v>45047</v>
      </c>
      <c r="E288" s="170">
        <v>871</v>
      </c>
      <c r="F288" s="170" t="s">
        <v>163</v>
      </c>
      <c r="G288" s="170" t="s">
        <v>1869</v>
      </c>
      <c r="H288" s="170" t="s">
        <v>1351</v>
      </c>
      <c r="I288" s="172">
        <v>0</v>
      </c>
      <c r="J288" s="172">
        <v>5700</v>
      </c>
      <c r="K288" s="172">
        <v>-5700</v>
      </c>
    </row>
    <row r="289" spans="1:11">
      <c r="A289" s="170">
        <v>40100000</v>
      </c>
      <c r="B289" s="170" t="s">
        <v>361</v>
      </c>
      <c r="C289" s="170" t="s">
        <v>324</v>
      </c>
      <c r="D289" s="171">
        <v>45048</v>
      </c>
      <c r="E289" s="170">
        <v>851</v>
      </c>
      <c r="F289" s="170" t="s">
        <v>392</v>
      </c>
      <c r="G289" s="170" t="s">
        <v>1870</v>
      </c>
      <c r="H289" s="170" t="s">
        <v>1184</v>
      </c>
      <c r="I289" s="172">
        <v>0</v>
      </c>
      <c r="J289" s="172">
        <v>3600</v>
      </c>
      <c r="K289" s="172">
        <v>-3600</v>
      </c>
    </row>
    <row r="290" spans="1:11">
      <c r="A290" s="170">
        <v>40100000</v>
      </c>
      <c r="B290" s="170" t="s">
        <v>380</v>
      </c>
      <c r="C290" s="170" t="s">
        <v>324</v>
      </c>
      <c r="D290" s="171">
        <v>45050</v>
      </c>
      <c r="E290" s="170">
        <v>856</v>
      </c>
      <c r="F290" s="170" t="s">
        <v>394</v>
      </c>
      <c r="G290" s="170" t="s">
        <v>1871</v>
      </c>
      <c r="H290" s="170" t="s">
        <v>1113</v>
      </c>
      <c r="I290" s="172">
        <v>0</v>
      </c>
      <c r="J290" s="172">
        <v>220.38</v>
      </c>
      <c r="K290" s="172">
        <v>-220.38</v>
      </c>
    </row>
    <row r="291" spans="1:11">
      <c r="A291" s="170">
        <v>40100000</v>
      </c>
      <c r="B291" s="170" t="s">
        <v>375</v>
      </c>
      <c r="C291" s="170" t="s">
        <v>324</v>
      </c>
      <c r="D291" s="171">
        <v>45052</v>
      </c>
      <c r="E291" s="170">
        <v>857</v>
      </c>
      <c r="F291" s="170" t="s">
        <v>468</v>
      </c>
      <c r="G291" s="170" t="s">
        <v>1837</v>
      </c>
      <c r="H291" s="170" t="s">
        <v>1359</v>
      </c>
      <c r="I291" s="172">
        <v>0</v>
      </c>
      <c r="J291" s="172">
        <v>1654.81</v>
      </c>
      <c r="K291" s="172">
        <v>-1654.81</v>
      </c>
    </row>
    <row r="292" spans="1:11">
      <c r="A292" s="170">
        <v>40100000</v>
      </c>
      <c r="B292" s="170" t="s">
        <v>360</v>
      </c>
      <c r="C292" s="170" t="s">
        <v>324</v>
      </c>
      <c r="D292" s="171">
        <v>45054</v>
      </c>
      <c r="E292" s="170">
        <v>799</v>
      </c>
      <c r="F292" s="170" t="s">
        <v>815</v>
      </c>
      <c r="G292" s="170" t="s">
        <v>1872</v>
      </c>
      <c r="H292" s="170" t="s">
        <v>1359</v>
      </c>
      <c r="I292" s="172">
        <v>0</v>
      </c>
      <c r="J292" s="172">
        <v>84</v>
      </c>
      <c r="K292" s="172">
        <v>-84</v>
      </c>
    </row>
    <row r="293" spans="1:11">
      <c r="A293" s="170">
        <v>40100000</v>
      </c>
      <c r="B293" s="170" t="s">
        <v>360</v>
      </c>
      <c r="C293" s="170" t="s">
        <v>324</v>
      </c>
      <c r="D293" s="171">
        <v>45054</v>
      </c>
      <c r="E293" s="170">
        <v>800</v>
      </c>
      <c r="F293" s="170" t="s">
        <v>815</v>
      </c>
      <c r="G293" s="170" t="s">
        <v>1873</v>
      </c>
      <c r="H293" s="170" t="s">
        <v>1359</v>
      </c>
      <c r="I293" s="172">
        <v>0</v>
      </c>
      <c r="J293" s="172">
        <v>84</v>
      </c>
      <c r="K293" s="172">
        <v>-84</v>
      </c>
    </row>
    <row r="294" spans="1:11">
      <c r="A294" s="170">
        <v>40100000</v>
      </c>
      <c r="B294" s="170" t="s">
        <v>360</v>
      </c>
      <c r="C294" s="170" t="s">
        <v>324</v>
      </c>
      <c r="D294" s="171">
        <v>45054</v>
      </c>
      <c r="E294" s="170">
        <v>801</v>
      </c>
      <c r="F294" s="170" t="s">
        <v>815</v>
      </c>
      <c r="G294" s="170" t="s">
        <v>1874</v>
      </c>
      <c r="H294" s="170" t="s">
        <v>1359</v>
      </c>
      <c r="I294" s="172">
        <v>0</v>
      </c>
      <c r="J294" s="172">
        <v>84</v>
      </c>
      <c r="K294" s="172">
        <v>-84</v>
      </c>
    </row>
    <row r="295" spans="1:11">
      <c r="A295" s="170">
        <v>40100000</v>
      </c>
      <c r="B295" s="170" t="s">
        <v>360</v>
      </c>
      <c r="C295" s="170" t="s">
        <v>324</v>
      </c>
      <c r="D295" s="171">
        <v>45054</v>
      </c>
      <c r="E295" s="170">
        <v>802</v>
      </c>
      <c r="F295" s="170" t="s">
        <v>815</v>
      </c>
      <c r="G295" s="170" t="s">
        <v>1875</v>
      </c>
      <c r="H295" s="170" t="s">
        <v>1359</v>
      </c>
      <c r="I295" s="172">
        <v>0</v>
      </c>
      <c r="J295" s="172">
        <v>336</v>
      </c>
      <c r="K295" s="172">
        <v>-336</v>
      </c>
    </row>
    <row r="296" spans="1:11">
      <c r="A296" s="170">
        <v>40100000</v>
      </c>
      <c r="B296" s="170" t="s">
        <v>360</v>
      </c>
      <c r="C296" s="170" t="s">
        <v>324</v>
      </c>
      <c r="D296" s="171">
        <v>45054</v>
      </c>
      <c r="E296" s="170">
        <v>803</v>
      </c>
      <c r="F296" s="170" t="s">
        <v>815</v>
      </c>
      <c r="G296" s="170" t="s">
        <v>1876</v>
      </c>
      <c r="H296" s="170" t="s">
        <v>1359</v>
      </c>
      <c r="I296" s="172">
        <v>0</v>
      </c>
      <c r="J296" s="172">
        <v>84</v>
      </c>
      <c r="K296" s="172">
        <v>-84</v>
      </c>
    </row>
    <row r="297" spans="1:11">
      <c r="A297" s="170">
        <v>40100000</v>
      </c>
      <c r="B297" s="170" t="s">
        <v>360</v>
      </c>
      <c r="C297" s="170" t="s">
        <v>324</v>
      </c>
      <c r="D297" s="171">
        <v>45054</v>
      </c>
      <c r="E297" s="170">
        <v>804</v>
      </c>
      <c r="F297" s="170" t="s">
        <v>815</v>
      </c>
      <c r="G297" s="170" t="s">
        <v>1877</v>
      </c>
      <c r="H297" s="170" t="s">
        <v>1359</v>
      </c>
      <c r="I297" s="172">
        <v>0</v>
      </c>
      <c r="J297" s="172">
        <v>84</v>
      </c>
      <c r="K297" s="172">
        <v>-84</v>
      </c>
    </row>
    <row r="298" spans="1:11">
      <c r="A298" s="170">
        <v>40100000</v>
      </c>
      <c r="B298" s="170" t="s">
        <v>369</v>
      </c>
      <c r="C298" s="170" t="s">
        <v>324</v>
      </c>
      <c r="D298" s="171">
        <v>45054</v>
      </c>
      <c r="E298" s="170">
        <v>846</v>
      </c>
      <c r="F298" s="170" t="s">
        <v>533</v>
      </c>
      <c r="G298" s="170" t="s">
        <v>1878</v>
      </c>
      <c r="H298" s="170" t="s">
        <v>89</v>
      </c>
      <c r="I298" s="172">
        <v>0</v>
      </c>
      <c r="J298" s="172">
        <v>317.27999999999997</v>
      </c>
      <c r="K298" s="172">
        <v>-317.27999999999997</v>
      </c>
    </row>
    <row r="299" spans="1:11">
      <c r="A299" s="170">
        <v>40100000</v>
      </c>
      <c r="B299" s="170" t="s">
        <v>365</v>
      </c>
      <c r="C299" s="170" t="s">
        <v>324</v>
      </c>
      <c r="D299" s="171">
        <v>45055</v>
      </c>
      <c r="E299" s="170">
        <v>881</v>
      </c>
      <c r="F299" s="170" t="s">
        <v>758</v>
      </c>
      <c r="G299" s="170" t="s">
        <v>1879</v>
      </c>
      <c r="H299" s="170" t="s">
        <v>1113</v>
      </c>
      <c r="I299" s="172">
        <v>0</v>
      </c>
      <c r="J299" s="172">
        <v>755.27</v>
      </c>
      <c r="K299" s="172">
        <v>-755.27</v>
      </c>
    </row>
    <row r="300" spans="1:11">
      <c r="A300" s="170">
        <v>40100000</v>
      </c>
      <c r="B300" s="170" t="s">
        <v>369</v>
      </c>
      <c r="C300" s="170" t="s">
        <v>324</v>
      </c>
      <c r="D300" s="171">
        <v>45061</v>
      </c>
      <c r="E300" s="170">
        <v>847</v>
      </c>
      <c r="F300" s="170" t="s">
        <v>533</v>
      </c>
      <c r="G300" s="170" t="s">
        <v>1880</v>
      </c>
      <c r="H300" s="170" t="s">
        <v>89</v>
      </c>
      <c r="I300" s="172">
        <v>0</v>
      </c>
      <c r="J300" s="172">
        <v>1230.5999999999999</v>
      </c>
      <c r="K300" s="172">
        <v>-1230.5999999999999</v>
      </c>
    </row>
    <row r="301" spans="1:11">
      <c r="A301" s="170">
        <v>40100000</v>
      </c>
      <c r="B301" s="170" t="s">
        <v>1881</v>
      </c>
      <c r="C301" s="170" t="s">
        <v>324</v>
      </c>
      <c r="D301" s="171">
        <v>45061</v>
      </c>
      <c r="E301" s="170">
        <v>859</v>
      </c>
      <c r="F301" s="170" t="s">
        <v>1882</v>
      </c>
      <c r="G301" s="170" t="s">
        <v>1883</v>
      </c>
      <c r="H301" s="170" t="s">
        <v>312</v>
      </c>
      <c r="I301" s="172">
        <v>0</v>
      </c>
      <c r="J301" s="172">
        <v>1750</v>
      </c>
      <c r="K301" s="172">
        <v>-1750</v>
      </c>
    </row>
    <row r="302" spans="1:11">
      <c r="A302" s="170">
        <v>40100000</v>
      </c>
      <c r="B302" s="170" t="s">
        <v>1140</v>
      </c>
      <c r="C302" s="170" t="s">
        <v>324</v>
      </c>
      <c r="D302" s="171">
        <v>45062</v>
      </c>
      <c r="E302" s="170">
        <v>873</v>
      </c>
      <c r="F302" s="170" t="s">
        <v>1884</v>
      </c>
      <c r="G302" s="170" t="s">
        <v>1885</v>
      </c>
      <c r="H302" s="170" t="s">
        <v>1221</v>
      </c>
      <c r="I302" s="172">
        <v>0</v>
      </c>
      <c r="J302" s="172">
        <v>8.65</v>
      </c>
      <c r="K302" s="172">
        <v>-8.65</v>
      </c>
    </row>
    <row r="303" spans="1:11">
      <c r="A303" s="170">
        <v>40100000</v>
      </c>
      <c r="B303" s="170" t="s">
        <v>1140</v>
      </c>
      <c r="C303" s="170" t="s">
        <v>324</v>
      </c>
      <c r="D303" s="171">
        <v>45062</v>
      </c>
      <c r="E303" s="170">
        <v>874</v>
      </c>
      <c r="F303" s="170" t="s">
        <v>970</v>
      </c>
      <c r="G303" s="170" t="s">
        <v>1886</v>
      </c>
      <c r="H303" s="170" t="s">
        <v>1221</v>
      </c>
      <c r="I303" s="172">
        <v>0</v>
      </c>
      <c r="J303" s="172">
        <v>28.32</v>
      </c>
      <c r="K303" s="172">
        <v>-28.32</v>
      </c>
    </row>
    <row r="304" spans="1:11">
      <c r="A304" s="170">
        <v>40100000</v>
      </c>
      <c r="B304" s="170" t="s">
        <v>1140</v>
      </c>
      <c r="C304" s="170" t="s">
        <v>324</v>
      </c>
      <c r="D304" s="171">
        <v>45062</v>
      </c>
      <c r="E304" s="170">
        <v>876</v>
      </c>
      <c r="F304" s="170" t="s">
        <v>970</v>
      </c>
      <c r="G304" s="170" t="s">
        <v>1887</v>
      </c>
      <c r="H304" s="170" t="s">
        <v>1221</v>
      </c>
      <c r="I304" s="172">
        <v>0</v>
      </c>
      <c r="J304" s="172">
        <v>16.66</v>
      </c>
      <c r="K304" s="172">
        <v>-16.66</v>
      </c>
    </row>
    <row r="305" spans="1:11">
      <c r="A305" s="170">
        <v>40100000</v>
      </c>
      <c r="B305" s="170" t="s">
        <v>1140</v>
      </c>
      <c r="C305" s="170" t="s">
        <v>324</v>
      </c>
      <c r="D305" s="171">
        <v>45062</v>
      </c>
      <c r="E305" s="170">
        <v>877</v>
      </c>
      <c r="F305" s="170" t="s">
        <v>970</v>
      </c>
      <c r="G305" s="170" t="s">
        <v>1888</v>
      </c>
      <c r="H305" s="170" t="s">
        <v>1221</v>
      </c>
      <c r="I305" s="172">
        <v>0</v>
      </c>
      <c r="J305" s="172">
        <v>20.75</v>
      </c>
      <c r="K305" s="172">
        <v>-20.75</v>
      </c>
    </row>
    <row r="306" spans="1:11">
      <c r="A306" s="170">
        <v>40100000</v>
      </c>
      <c r="B306" s="170" t="s">
        <v>1140</v>
      </c>
      <c r="C306" s="170" t="s">
        <v>324</v>
      </c>
      <c r="D306" s="171">
        <v>45062</v>
      </c>
      <c r="E306" s="170">
        <v>878</v>
      </c>
      <c r="F306" s="170" t="s">
        <v>970</v>
      </c>
      <c r="G306" s="170" t="s">
        <v>1889</v>
      </c>
      <c r="H306" s="170" t="s">
        <v>1221</v>
      </c>
      <c r="I306" s="172">
        <v>0</v>
      </c>
      <c r="J306" s="172">
        <v>21.11</v>
      </c>
      <c r="K306" s="172">
        <v>-21.11</v>
      </c>
    </row>
    <row r="307" spans="1:11">
      <c r="A307" s="170">
        <v>40100000</v>
      </c>
      <c r="B307" s="170" t="s">
        <v>1140</v>
      </c>
      <c r="C307" s="170" t="s">
        <v>324</v>
      </c>
      <c r="D307" s="171">
        <v>45062</v>
      </c>
      <c r="E307" s="170">
        <v>879</v>
      </c>
      <c r="F307" s="170" t="s">
        <v>970</v>
      </c>
      <c r="G307" s="170" t="s">
        <v>1890</v>
      </c>
      <c r="H307" s="170" t="s">
        <v>1221</v>
      </c>
      <c r="I307" s="172">
        <v>0</v>
      </c>
      <c r="J307" s="172">
        <v>71.64</v>
      </c>
      <c r="K307" s="172">
        <v>-71.64</v>
      </c>
    </row>
    <row r="308" spans="1:11">
      <c r="A308" s="170">
        <v>40100000</v>
      </c>
      <c r="B308" s="170" t="s">
        <v>1140</v>
      </c>
      <c r="C308" s="170" t="s">
        <v>324</v>
      </c>
      <c r="D308" s="171">
        <v>45064</v>
      </c>
      <c r="E308" s="170">
        <v>875</v>
      </c>
      <c r="F308" s="170" t="s">
        <v>970</v>
      </c>
      <c r="G308" s="170" t="s">
        <v>1891</v>
      </c>
      <c r="H308" s="170" t="s">
        <v>1221</v>
      </c>
      <c r="I308" s="172">
        <v>0</v>
      </c>
      <c r="J308" s="172">
        <v>26.24</v>
      </c>
      <c r="K308" s="172">
        <v>-26.24</v>
      </c>
    </row>
    <row r="309" spans="1:11">
      <c r="A309" s="170">
        <v>40100000</v>
      </c>
      <c r="B309" s="170" t="s">
        <v>365</v>
      </c>
      <c r="C309" s="170" t="s">
        <v>324</v>
      </c>
      <c r="D309" s="171">
        <v>45065</v>
      </c>
      <c r="E309" s="170">
        <v>883</v>
      </c>
      <c r="F309" s="170" t="s">
        <v>758</v>
      </c>
      <c r="G309" s="170" t="s">
        <v>1892</v>
      </c>
      <c r="H309" s="170" t="s">
        <v>89</v>
      </c>
      <c r="I309" s="172">
        <v>0</v>
      </c>
      <c r="J309" s="172">
        <v>580.24</v>
      </c>
      <c r="K309" s="172">
        <v>-580.24</v>
      </c>
    </row>
    <row r="310" spans="1:11">
      <c r="A310" s="170">
        <v>40100000</v>
      </c>
      <c r="B310" s="170" t="s">
        <v>1140</v>
      </c>
      <c r="C310" s="170" t="s">
        <v>324</v>
      </c>
      <c r="D310" s="171">
        <v>45066</v>
      </c>
      <c r="E310" s="170">
        <v>880</v>
      </c>
      <c r="F310" s="170" t="s">
        <v>970</v>
      </c>
      <c r="G310" s="170" t="s">
        <v>1893</v>
      </c>
      <c r="H310" s="170" t="s">
        <v>1221</v>
      </c>
      <c r="I310" s="172">
        <v>0</v>
      </c>
      <c r="J310" s="172">
        <v>12.08</v>
      </c>
      <c r="K310" s="172">
        <v>-12.08</v>
      </c>
    </row>
    <row r="311" spans="1:11">
      <c r="A311" s="170">
        <v>40100000</v>
      </c>
      <c r="B311" s="170" t="s">
        <v>378</v>
      </c>
      <c r="C311" s="170" t="s">
        <v>324</v>
      </c>
      <c r="D311" s="171">
        <v>45077</v>
      </c>
      <c r="E311" s="170">
        <v>838</v>
      </c>
      <c r="F311" s="170" t="s">
        <v>1894</v>
      </c>
      <c r="G311" s="170" t="s">
        <v>1644</v>
      </c>
      <c r="H311" s="170" t="s">
        <v>1113</v>
      </c>
      <c r="I311" s="172">
        <v>0</v>
      </c>
      <c r="J311" s="172">
        <v>7752</v>
      </c>
      <c r="K311" s="172">
        <v>-7752</v>
      </c>
    </row>
    <row r="312" spans="1:11">
      <c r="A312" s="170">
        <v>40100000</v>
      </c>
      <c r="B312" s="170" t="s">
        <v>388</v>
      </c>
      <c r="C312" s="170" t="s">
        <v>324</v>
      </c>
      <c r="D312" s="171">
        <v>45077</v>
      </c>
      <c r="E312" s="170">
        <v>872</v>
      </c>
      <c r="F312" s="170" t="s">
        <v>979</v>
      </c>
      <c r="G312" s="170" t="s">
        <v>1895</v>
      </c>
      <c r="H312" s="170" t="s">
        <v>1896</v>
      </c>
      <c r="I312" s="172">
        <v>0</v>
      </c>
      <c r="J312" s="172">
        <v>1437.6</v>
      </c>
      <c r="K312" s="172">
        <v>-1437.6</v>
      </c>
    </row>
    <row r="313" spans="1:11">
      <c r="A313" s="170">
        <v>40100000</v>
      </c>
      <c r="B313" s="170" t="s">
        <v>1328</v>
      </c>
      <c r="C313" s="170" t="s">
        <v>355</v>
      </c>
      <c r="D313" s="171">
        <v>44927</v>
      </c>
      <c r="E313" s="170">
        <v>11</v>
      </c>
      <c r="F313" s="170" t="s">
        <v>358</v>
      </c>
      <c r="G313" s="170" t="s">
        <v>357</v>
      </c>
      <c r="H313" s="170" t="s">
        <v>89</v>
      </c>
      <c r="I313" s="172">
        <v>0</v>
      </c>
      <c r="J313" s="172">
        <v>5125.05</v>
      </c>
      <c r="K313" s="172">
        <v>-5125.05</v>
      </c>
    </row>
    <row r="314" spans="1:11">
      <c r="A314" s="170">
        <v>40100000</v>
      </c>
      <c r="B314" s="170" t="s">
        <v>1091</v>
      </c>
      <c r="C314" s="170" t="s">
        <v>355</v>
      </c>
      <c r="D314" s="171">
        <v>44927</v>
      </c>
      <c r="E314" s="170">
        <v>11</v>
      </c>
      <c r="F314" s="170" t="s">
        <v>358</v>
      </c>
      <c r="G314" s="170" t="s">
        <v>357</v>
      </c>
      <c r="H314" s="170" t="s">
        <v>89</v>
      </c>
      <c r="I314" s="172">
        <v>360</v>
      </c>
      <c r="J314" s="172">
        <v>0</v>
      </c>
      <c r="K314" s="172">
        <v>360</v>
      </c>
    </row>
    <row r="315" spans="1:11">
      <c r="A315" s="170">
        <v>40100000</v>
      </c>
      <c r="B315" s="170" t="s">
        <v>1315</v>
      </c>
      <c r="C315" s="170" t="s">
        <v>355</v>
      </c>
      <c r="D315" s="171">
        <v>44927</v>
      </c>
      <c r="E315" s="170">
        <v>11</v>
      </c>
      <c r="F315" s="170" t="s">
        <v>358</v>
      </c>
      <c r="G315" s="170" t="s">
        <v>357</v>
      </c>
      <c r="H315" s="170" t="s">
        <v>89</v>
      </c>
      <c r="I315" s="172">
        <v>677.17</v>
      </c>
      <c r="J315" s="172">
        <v>0</v>
      </c>
      <c r="K315" s="172">
        <v>677.17</v>
      </c>
    </row>
    <row r="316" spans="1:11">
      <c r="A316" s="170">
        <v>40100000</v>
      </c>
      <c r="B316" s="170" t="s">
        <v>363</v>
      </c>
      <c r="C316" s="170" t="s">
        <v>355</v>
      </c>
      <c r="D316" s="171">
        <v>44927</v>
      </c>
      <c r="E316" s="170">
        <v>11</v>
      </c>
      <c r="F316" s="170" t="s">
        <v>358</v>
      </c>
      <c r="G316" s="170" t="s">
        <v>357</v>
      </c>
      <c r="H316" s="170" t="s">
        <v>89</v>
      </c>
      <c r="I316" s="172">
        <v>1019</v>
      </c>
      <c r="J316" s="172">
        <v>0</v>
      </c>
      <c r="K316" s="172">
        <v>1019</v>
      </c>
    </row>
    <row r="317" spans="1:11">
      <c r="A317" s="170">
        <v>40100000</v>
      </c>
      <c r="B317" s="170" t="s">
        <v>373</v>
      </c>
      <c r="C317" s="170" t="s">
        <v>355</v>
      </c>
      <c r="D317" s="171">
        <v>44927</v>
      </c>
      <c r="E317" s="170">
        <v>11</v>
      </c>
      <c r="F317" s="170" t="s">
        <v>358</v>
      </c>
      <c r="G317" s="170" t="s">
        <v>357</v>
      </c>
      <c r="H317" s="170" t="s">
        <v>89</v>
      </c>
      <c r="I317" s="172">
        <v>0</v>
      </c>
      <c r="J317" s="172">
        <v>1735.8</v>
      </c>
      <c r="K317" s="172">
        <v>-1735.8</v>
      </c>
    </row>
    <row r="318" spans="1:11">
      <c r="A318" s="170">
        <v>40100000</v>
      </c>
      <c r="B318" s="170" t="s">
        <v>391</v>
      </c>
      <c r="C318" s="170" t="s">
        <v>355</v>
      </c>
      <c r="D318" s="171">
        <v>44927</v>
      </c>
      <c r="E318" s="170">
        <v>11</v>
      </c>
      <c r="F318" s="170" t="s">
        <v>358</v>
      </c>
      <c r="G318" s="170" t="s">
        <v>357</v>
      </c>
      <c r="H318" s="170" t="s">
        <v>89</v>
      </c>
      <c r="I318" s="172">
        <v>0</v>
      </c>
      <c r="J318" s="172">
        <v>12775.2</v>
      </c>
      <c r="K318" s="172">
        <v>-12775.2</v>
      </c>
    </row>
    <row r="319" spans="1:11">
      <c r="A319" s="170">
        <v>40100000</v>
      </c>
      <c r="B319" s="170" t="s">
        <v>388</v>
      </c>
      <c r="C319" s="170" t="s">
        <v>355</v>
      </c>
      <c r="D319" s="171">
        <v>44927</v>
      </c>
      <c r="E319" s="170">
        <v>11</v>
      </c>
      <c r="F319" s="170" t="s">
        <v>358</v>
      </c>
      <c r="G319" s="170" t="s">
        <v>357</v>
      </c>
      <c r="H319" s="170" t="s">
        <v>89</v>
      </c>
      <c r="I319" s="172">
        <v>0</v>
      </c>
      <c r="J319" s="172">
        <v>1062.75</v>
      </c>
      <c r="K319" s="172">
        <v>-1062.75</v>
      </c>
    </row>
    <row r="320" spans="1:11">
      <c r="A320" s="170">
        <v>40100000</v>
      </c>
      <c r="B320" s="170" t="s">
        <v>367</v>
      </c>
      <c r="C320" s="170" t="s">
        <v>355</v>
      </c>
      <c r="D320" s="171">
        <v>44927</v>
      </c>
      <c r="E320" s="170">
        <v>11</v>
      </c>
      <c r="F320" s="170" t="s">
        <v>358</v>
      </c>
      <c r="G320" s="170" t="s">
        <v>357</v>
      </c>
      <c r="H320" s="170" t="s">
        <v>89</v>
      </c>
      <c r="I320" s="172">
        <v>0</v>
      </c>
      <c r="J320" s="172">
        <v>4160.9799999999996</v>
      </c>
      <c r="K320" s="172">
        <v>-4160.9799999999996</v>
      </c>
    </row>
    <row r="321" spans="1:11">
      <c r="A321" s="170">
        <v>40100000</v>
      </c>
      <c r="B321" s="170" t="s">
        <v>372</v>
      </c>
      <c r="C321" s="170" t="s">
        <v>355</v>
      </c>
      <c r="D321" s="171">
        <v>44927</v>
      </c>
      <c r="E321" s="170">
        <v>11</v>
      </c>
      <c r="F321" s="170" t="s">
        <v>358</v>
      </c>
      <c r="G321" s="170" t="s">
        <v>357</v>
      </c>
      <c r="H321" s="170" t="s">
        <v>89</v>
      </c>
      <c r="I321" s="172">
        <v>0</v>
      </c>
      <c r="J321" s="172">
        <v>1564.47</v>
      </c>
      <c r="K321" s="172">
        <v>-1564.47</v>
      </c>
    </row>
    <row r="322" spans="1:11">
      <c r="A322" s="170">
        <v>40100000</v>
      </c>
      <c r="B322" s="170" t="s">
        <v>361</v>
      </c>
      <c r="C322" s="170" t="s">
        <v>355</v>
      </c>
      <c r="D322" s="171">
        <v>44927</v>
      </c>
      <c r="E322" s="170">
        <v>11</v>
      </c>
      <c r="F322" s="170" t="s">
        <v>358</v>
      </c>
      <c r="G322" s="170" t="s">
        <v>357</v>
      </c>
      <c r="H322" s="170" t="s">
        <v>89</v>
      </c>
      <c r="I322" s="172">
        <v>0</v>
      </c>
      <c r="J322" s="172">
        <v>1600</v>
      </c>
      <c r="K322" s="172">
        <v>-1600</v>
      </c>
    </row>
    <row r="323" spans="1:11">
      <c r="A323" s="170">
        <v>40100000</v>
      </c>
      <c r="B323" s="170" t="s">
        <v>378</v>
      </c>
      <c r="C323" s="170" t="s">
        <v>355</v>
      </c>
      <c r="D323" s="171">
        <v>44927</v>
      </c>
      <c r="E323" s="170">
        <v>11</v>
      </c>
      <c r="F323" s="170" t="s">
        <v>358</v>
      </c>
      <c r="G323" s="170" t="s">
        <v>357</v>
      </c>
      <c r="H323" s="170" t="s">
        <v>89</v>
      </c>
      <c r="I323" s="172">
        <v>0</v>
      </c>
      <c r="J323" s="172">
        <v>7752</v>
      </c>
      <c r="K323" s="172">
        <v>-7752</v>
      </c>
    </row>
    <row r="324" spans="1:11">
      <c r="A324" s="170">
        <v>40100000</v>
      </c>
      <c r="B324" s="170" t="s">
        <v>370</v>
      </c>
      <c r="C324" s="170" t="s">
        <v>355</v>
      </c>
      <c r="D324" s="171">
        <v>44927</v>
      </c>
      <c r="E324" s="170">
        <v>11</v>
      </c>
      <c r="F324" s="170" t="s">
        <v>358</v>
      </c>
      <c r="G324" s="170" t="s">
        <v>357</v>
      </c>
      <c r="H324" s="170" t="s">
        <v>89</v>
      </c>
      <c r="I324" s="172">
        <v>0</v>
      </c>
      <c r="J324" s="172">
        <v>333</v>
      </c>
      <c r="K324" s="172">
        <v>-333</v>
      </c>
    </row>
    <row r="325" spans="1:11">
      <c r="A325" s="170">
        <v>40100000</v>
      </c>
      <c r="B325" s="170" t="s">
        <v>1313</v>
      </c>
      <c r="C325" s="170" t="s">
        <v>355</v>
      </c>
      <c r="D325" s="171">
        <v>44927</v>
      </c>
      <c r="E325" s="170">
        <v>11</v>
      </c>
      <c r="F325" s="170" t="s">
        <v>358</v>
      </c>
      <c r="G325" s="170" t="s">
        <v>357</v>
      </c>
      <c r="H325" s="170" t="s">
        <v>89</v>
      </c>
      <c r="I325" s="172">
        <v>0</v>
      </c>
      <c r="J325" s="172">
        <v>3534</v>
      </c>
      <c r="K325" s="172">
        <v>-3534</v>
      </c>
    </row>
    <row r="326" spans="1:11">
      <c r="A326" s="170">
        <v>40100000</v>
      </c>
      <c r="B326" s="170" t="s">
        <v>365</v>
      </c>
      <c r="C326" s="170" t="s">
        <v>355</v>
      </c>
      <c r="D326" s="171">
        <v>44927</v>
      </c>
      <c r="E326" s="170">
        <v>11</v>
      </c>
      <c r="F326" s="170" t="s">
        <v>358</v>
      </c>
      <c r="G326" s="170" t="s">
        <v>357</v>
      </c>
      <c r="H326" s="170" t="s">
        <v>89</v>
      </c>
      <c r="I326" s="172">
        <v>0</v>
      </c>
      <c r="J326" s="172">
        <v>1325.6</v>
      </c>
      <c r="K326" s="172">
        <v>-1325.6</v>
      </c>
    </row>
    <row r="327" spans="1:11">
      <c r="A327" s="170">
        <v>40100000</v>
      </c>
      <c r="B327" s="170" t="s">
        <v>1320</v>
      </c>
      <c r="C327" s="170" t="s">
        <v>355</v>
      </c>
      <c r="D327" s="171">
        <v>44927</v>
      </c>
      <c r="E327" s="170">
        <v>11</v>
      </c>
      <c r="F327" s="170" t="s">
        <v>358</v>
      </c>
      <c r="G327" s="170" t="s">
        <v>357</v>
      </c>
      <c r="H327" s="170" t="s">
        <v>89</v>
      </c>
      <c r="I327" s="172">
        <v>0</v>
      </c>
      <c r="J327" s="172">
        <v>2036.08</v>
      </c>
      <c r="K327" s="172">
        <v>-2036.08</v>
      </c>
    </row>
    <row r="328" spans="1:11">
      <c r="A328" s="170">
        <v>40100000</v>
      </c>
      <c r="B328" s="170" t="s">
        <v>354</v>
      </c>
      <c r="C328" s="170" t="s">
        <v>355</v>
      </c>
      <c r="D328" s="171">
        <v>44927</v>
      </c>
      <c r="E328" s="170">
        <v>11</v>
      </c>
      <c r="F328" s="170" t="s">
        <v>358</v>
      </c>
      <c r="G328" s="170" t="s">
        <v>357</v>
      </c>
      <c r="H328" s="170" t="s">
        <v>89</v>
      </c>
      <c r="I328" s="172">
        <v>0</v>
      </c>
      <c r="J328" s="172">
        <v>13840</v>
      </c>
      <c r="K328" s="172">
        <v>-13840</v>
      </c>
    </row>
    <row r="329" spans="1:11">
      <c r="A329" s="170">
        <v>40100000</v>
      </c>
      <c r="B329" s="170" t="s">
        <v>374</v>
      </c>
      <c r="C329" s="170" t="s">
        <v>355</v>
      </c>
      <c r="D329" s="171">
        <v>44927</v>
      </c>
      <c r="E329" s="170">
        <v>11</v>
      </c>
      <c r="F329" s="170" t="s">
        <v>358</v>
      </c>
      <c r="G329" s="170" t="s">
        <v>357</v>
      </c>
      <c r="H329" s="170" t="s">
        <v>89</v>
      </c>
      <c r="I329" s="172">
        <v>0</v>
      </c>
      <c r="J329" s="172">
        <v>1362</v>
      </c>
      <c r="K329" s="172">
        <v>-1362</v>
      </c>
    </row>
    <row r="330" spans="1:11">
      <c r="A330" s="170">
        <v>40100000</v>
      </c>
      <c r="B330" s="170" t="s">
        <v>375</v>
      </c>
      <c r="C330" s="170" t="s">
        <v>355</v>
      </c>
      <c r="D330" s="171">
        <v>44927</v>
      </c>
      <c r="E330" s="170">
        <v>11</v>
      </c>
      <c r="F330" s="170" t="s">
        <v>358</v>
      </c>
      <c r="G330" s="170" t="s">
        <v>357</v>
      </c>
      <c r="H330" s="170" t="s">
        <v>89</v>
      </c>
      <c r="I330" s="172">
        <v>0</v>
      </c>
      <c r="J330" s="172">
        <v>1667.2</v>
      </c>
      <c r="K330" s="172">
        <v>-1667.2</v>
      </c>
    </row>
    <row r="331" spans="1:11">
      <c r="A331" s="170">
        <v>40100000</v>
      </c>
      <c r="B331" s="170" t="s">
        <v>1346</v>
      </c>
      <c r="C331" s="170" t="s">
        <v>355</v>
      </c>
      <c r="D331" s="171">
        <v>44927</v>
      </c>
      <c r="E331" s="170">
        <v>11</v>
      </c>
      <c r="F331" s="170" t="s">
        <v>358</v>
      </c>
      <c r="G331" s="170" t="s">
        <v>357</v>
      </c>
      <c r="H331" s="170" t="s">
        <v>89</v>
      </c>
      <c r="I331" s="172">
        <v>0</v>
      </c>
      <c r="J331" s="172">
        <v>151.19999999999999</v>
      </c>
      <c r="K331" s="172">
        <v>-151.19999999999999</v>
      </c>
    </row>
    <row r="332" spans="1:11">
      <c r="A332" s="170">
        <v>40100000</v>
      </c>
      <c r="B332" s="170" t="s">
        <v>366</v>
      </c>
      <c r="C332" s="170" t="s">
        <v>355</v>
      </c>
      <c r="D332" s="171">
        <v>44927</v>
      </c>
      <c r="E332" s="170">
        <v>11</v>
      </c>
      <c r="F332" s="170" t="s">
        <v>358</v>
      </c>
      <c r="G332" s="170" t="s">
        <v>357</v>
      </c>
      <c r="H332" s="170" t="s">
        <v>89</v>
      </c>
      <c r="I332" s="172">
        <v>4200</v>
      </c>
      <c r="J332" s="172">
        <v>0</v>
      </c>
      <c r="K332" s="172">
        <v>4200</v>
      </c>
    </row>
    <row r="333" spans="1:11">
      <c r="A333" s="170">
        <v>40100000</v>
      </c>
      <c r="B333" s="170" t="s">
        <v>1145</v>
      </c>
      <c r="C333" s="170" t="s">
        <v>355</v>
      </c>
      <c r="D333" s="171">
        <v>44927</v>
      </c>
      <c r="E333" s="170">
        <v>11</v>
      </c>
      <c r="F333" s="170" t="s">
        <v>358</v>
      </c>
      <c r="G333" s="170" t="s">
        <v>357</v>
      </c>
      <c r="H333" s="170" t="s">
        <v>89</v>
      </c>
      <c r="I333" s="172">
        <v>0</v>
      </c>
      <c r="J333" s="172">
        <v>15702.35</v>
      </c>
      <c r="K333" s="172">
        <v>-15702.35</v>
      </c>
    </row>
    <row r="334" spans="1:11">
      <c r="A334" s="170">
        <v>40100000</v>
      </c>
      <c r="B334" s="170" t="s">
        <v>1334</v>
      </c>
      <c r="C334" s="170" t="s">
        <v>355</v>
      </c>
      <c r="D334" s="171">
        <v>44927</v>
      </c>
      <c r="E334" s="170">
        <v>11</v>
      </c>
      <c r="F334" s="170" t="s">
        <v>358</v>
      </c>
      <c r="G334" s="170" t="s">
        <v>357</v>
      </c>
      <c r="H334" s="170" t="s">
        <v>89</v>
      </c>
      <c r="I334" s="172">
        <v>0</v>
      </c>
      <c r="J334" s="172">
        <v>90</v>
      </c>
      <c r="K334" s="172">
        <v>-90</v>
      </c>
    </row>
    <row r="335" spans="1:11">
      <c r="A335" s="170">
        <v>40100000</v>
      </c>
      <c r="B335" s="170" t="s">
        <v>359</v>
      </c>
      <c r="C335" s="170" t="s">
        <v>355</v>
      </c>
      <c r="D335" s="171">
        <v>44927</v>
      </c>
      <c r="E335" s="170">
        <v>11</v>
      </c>
      <c r="F335" s="170" t="s">
        <v>358</v>
      </c>
      <c r="G335" s="170" t="s">
        <v>357</v>
      </c>
      <c r="H335" s="170" t="s">
        <v>89</v>
      </c>
      <c r="I335" s="172">
        <v>0</v>
      </c>
      <c r="J335" s="172">
        <v>8815.83</v>
      </c>
      <c r="K335" s="172">
        <v>-8815.83</v>
      </c>
    </row>
    <row r="336" spans="1:11">
      <c r="A336" s="170">
        <v>40100000</v>
      </c>
      <c r="B336" s="170" t="s">
        <v>377</v>
      </c>
      <c r="C336" s="170" t="s">
        <v>355</v>
      </c>
      <c r="D336" s="171">
        <v>44927</v>
      </c>
      <c r="E336" s="170">
        <v>11</v>
      </c>
      <c r="F336" s="170" t="s">
        <v>358</v>
      </c>
      <c r="G336" s="170" t="s">
        <v>357</v>
      </c>
      <c r="H336" s="170" t="s">
        <v>89</v>
      </c>
      <c r="I336" s="172">
        <v>0</v>
      </c>
      <c r="J336" s="172">
        <v>1000.81</v>
      </c>
      <c r="K336" s="172">
        <v>-1000.81</v>
      </c>
    </row>
    <row r="337" spans="1:11">
      <c r="A337" s="170">
        <v>40100000</v>
      </c>
      <c r="B337" s="170" t="s">
        <v>352</v>
      </c>
      <c r="C337" s="170" t="s">
        <v>355</v>
      </c>
      <c r="D337" s="171">
        <v>44927</v>
      </c>
      <c r="E337" s="170">
        <v>11</v>
      </c>
      <c r="F337" s="170" t="s">
        <v>358</v>
      </c>
      <c r="G337" s="170" t="s">
        <v>357</v>
      </c>
      <c r="H337" s="170" t="s">
        <v>89</v>
      </c>
      <c r="I337" s="172">
        <v>111.72</v>
      </c>
      <c r="J337" s="172">
        <v>0</v>
      </c>
      <c r="K337" s="172">
        <v>111.72</v>
      </c>
    </row>
    <row r="338" spans="1:11">
      <c r="A338" s="170">
        <v>40100000</v>
      </c>
      <c r="B338" s="170" t="s">
        <v>385</v>
      </c>
      <c r="C338" s="170" t="s">
        <v>355</v>
      </c>
      <c r="D338" s="171">
        <v>44927</v>
      </c>
      <c r="E338" s="170">
        <v>11</v>
      </c>
      <c r="F338" s="170" t="s">
        <v>358</v>
      </c>
      <c r="G338" s="170" t="s">
        <v>357</v>
      </c>
      <c r="H338" s="170" t="s">
        <v>89</v>
      </c>
      <c r="I338" s="172">
        <v>0</v>
      </c>
      <c r="J338" s="172">
        <v>129.36000000000001</v>
      </c>
      <c r="K338" s="172">
        <v>-129.36000000000001</v>
      </c>
    </row>
    <row r="339" spans="1:11">
      <c r="A339" s="170">
        <v>40100000</v>
      </c>
      <c r="B339" s="170" t="s">
        <v>383</v>
      </c>
      <c r="C339" s="170" t="s">
        <v>355</v>
      </c>
      <c r="D339" s="171">
        <v>44927</v>
      </c>
      <c r="E339" s="170">
        <v>11</v>
      </c>
      <c r="F339" s="170" t="s">
        <v>358</v>
      </c>
      <c r="G339" s="170" t="s">
        <v>357</v>
      </c>
      <c r="H339" s="170" t="s">
        <v>89</v>
      </c>
      <c r="I339" s="172">
        <v>0</v>
      </c>
      <c r="J339" s="172">
        <v>105.44</v>
      </c>
      <c r="K339" s="172">
        <v>-105.44</v>
      </c>
    </row>
    <row r="340" spans="1:11">
      <c r="A340" s="170">
        <v>40100000</v>
      </c>
      <c r="B340" s="170" t="s">
        <v>369</v>
      </c>
      <c r="C340" s="170" t="s">
        <v>355</v>
      </c>
      <c r="D340" s="171">
        <v>44927</v>
      </c>
      <c r="E340" s="170">
        <v>11</v>
      </c>
      <c r="F340" s="170" t="s">
        <v>358</v>
      </c>
      <c r="G340" s="170" t="s">
        <v>357</v>
      </c>
      <c r="H340" s="170" t="s">
        <v>89</v>
      </c>
      <c r="I340" s="172">
        <v>2199.7399999999998</v>
      </c>
      <c r="J340" s="172">
        <v>0</v>
      </c>
      <c r="K340" s="172">
        <v>2199.7399999999998</v>
      </c>
    </row>
    <row r="341" spans="1:11">
      <c r="A341" s="170">
        <v>40100000</v>
      </c>
      <c r="B341" s="170" t="s">
        <v>350</v>
      </c>
      <c r="C341" s="170" t="s">
        <v>355</v>
      </c>
      <c r="D341" s="171">
        <v>44927</v>
      </c>
      <c r="E341" s="170">
        <v>11</v>
      </c>
      <c r="F341" s="170" t="s">
        <v>358</v>
      </c>
      <c r="G341" s="170" t="s">
        <v>357</v>
      </c>
      <c r="H341" s="170" t="s">
        <v>89</v>
      </c>
      <c r="I341" s="172">
        <v>0</v>
      </c>
      <c r="J341" s="172">
        <v>6900.78</v>
      </c>
      <c r="K341" s="172">
        <v>-6900.78</v>
      </c>
    </row>
    <row r="342" spans="1:11">
      <c r="A342" s="170">
        <v>40100000</v>
      </c>
      <c r="B342" s="170" t="s">
        <v>1204</v>
      </c>
      <c r="C342" s="170" t="s">
        <v>93</v>
      </c>
      <c r="D342" s="171">
        <v>44928</v>
      </c>
      <c r="E342" s="170">
        <v>2</v>
      </c>
      <c r="F342" s="170" t="s">
        <v>1348</v>
      </c>
      <c r="G342" s="170" t="s">
        <v>89</v>
      </c>
      <c r="H342" s="170" t="s">
        <v>351</v>
      </c>
      <c r="I342" s="172">
        <v>3200</v>
      </c>
      <c r="J342" s="172">
        <v>0</v>
      </c>
      <c r="K342" s="172">
        <v>3200</v>
      </c>
    </row>
    <row r="343" spans="1:11">
      <c r="A343" s="170">
        <v>40100000</v>
      </c>
      <c r="B343" s="170" t="s">
        <v>364</v>
      </c>
      <c r="C343" s="170" t="s">
        <v>93</v>
      </c>
      <c r="D343" s="171">
        <v>44928</v>
      </c>
      <c r="E343" s="170">
        <v>2</v>
      </c>
      <c r="F343" s="170" t="s">
        <v>654</v>
      </c>
      <c r="G343" s="170" t="s">
        <v>89</v>
      </c>
      <c r="H343" s="170" t="s">
        <v>1110</v>
      </c>
      <c r="I343" s="172">
        <v>594.42999999999995</v>
      </c>
      <c r="J343" s="172">
        <v>0</v>
      </c>
      <c r="K343" s="172">
        <v>594.42999999999995</v>
      </c>
    </row>
    <row r="344" spans="1:11">
      <c r="A344" s="170">
        <v>40100000</v>
      </c>
      <c r="B344" s="170" t="s">
        <v>1204</v>
      </c>
      <c r="C344" s="170" t="s">
        <v>93</v>
      </c>
      <c r="D344" s="171">
        <v>44928</v>
      </c>
      <c r="E344" s="170">
        <v>2</v>
      </c>
      <c r="F344" s="170" t="s">
        <v>1350</v>
      </c>
      <c r="G344" s="170" t="s">
        <v>89</v>
      </c>
      <c r="H344" s="170" t="s">
        <v>384</v>
      </c>
      <c r="I344" s="172">
        <v>3200</v>
      </c>
      <c r="J344" s="172">
        <v>0</v>
      </c>
      <c r="K344" s="172">
        <v>3200</v>
      </c>
    </row>
    <row r="345" spans="1:11">
      <c r="A345" s="170">
        <v>40100000</v>
      </c>
      <c r="B345" s="170" t="s">
        <v>350</v>
      </c>
      <c r="C345" s="170" t="s">
        <v>93</v>
      </c>
      <c r="D345" s="171">
        <v>44928</v>
      </c>
      <c r="E345" s="170">
        <v>2</v>
      </c>
      <c r="F345" s="170" t="s">
        <v>1349</v>
      </c>
      <c r="G345" s="170" t="s">
        <v>89</v>
      </c>
      <c r="H345" s="170" t="s">
        <v>1351</v>
      </c>
      <c r="I345" s="172">
        <v>3420.37</v>
      </c>
      <c r="J345" s="172">
        <v>0</v>
      </c>
      <c r="K345" s="172">
        <v>3420.37</v>
      </c>
    </row>
    <row r="346" spans="1:11">
      <c r="A346" s="170">
        <v>40100000</v>
      </c>
      <c r="B346" s="170" t="s">
        <v>363</v>
      </c>
      <c r="C346" s="170" t="s">
        <v>93</v>
      </c>
      <c r="D346" s="171">
        <v>44928</v>
      </c>
      <c r="E346" s="170">
        <v>2</v>
      </c>
      <c r="F346" s="170" t="s">
        <v>478</v>
      </c>
      <c r="G346" s="170" t="s">
        <v>89</v>
      </c>
      <c r="H346" s="170" t="s">
        <v>1184</v>
      </c>
      <c r="I346" s="172">
        <v>328.64</v>
      </c>
      <c r="J346" s="172">
        <v>0</v>
      </c>
      <c r="K346" s="172">
        <v>328.64</v>
      </c>
    </row>
    <row r="347" spans="1:11">
      <c r="A347" s="170">
        <v>40100000</v>
      </c>
      <c r="B347" s="170" t="s">
        <v>1354</v>
      </c>
      <c r="C347" s="170" t="s">
        <v>93</v>
      </c>
      <c r="D347" s="171">
        <v>44928</v>
      </c>
      <c r="E347" s="170">
        <v>2</v>
      </c>
      <c r="F347" s="170" t="s">
        <v>1353</v>
      </c>
      <c r="G347" s="170" t="s">
        <v>89</v>
      </c>
      <c r="H347" s="170" t="s">
        <v>89</v>
      </c>
      <c r="I347" s="172">
        <v>12000</v>
      </c>
      <c r="J347" s="172">
        <v>0</v>
      </c>
      <c r="K347" s="172">
        <v>12000</v>
      </c>
    </row>
    <row r="348" spans="1:11">
      <c r="A348" s="170">
        <v>40100000</v>
      </c>
      <c r="B348" s="170" t="s">
        <v>372</v>
      </c>
      <c r="C348" s="170" t="s">
        <v>93</v>
      </c>
      <c r="D348" s="171">
        <v>44928</v>
      </c>
      <c r="E348" s="170">
        <v>2</v>
      </c>
      <c r="F348" s="170" t="s">
        <v>126</v>
      </c>
      <c r="G348" s="170" t="s">
        <v>89</v>
      </c>
      <c r="H348" s="170" t="s">
        <v>1159</v>
      </c>
      <c r="I348" s="172">
        <v>252</v>
      </c>
      <c r="J348" s="172">
        <v>0</v>
      </c>
      <c r="K348" s="172">
        <v>252</v>
      </c>
    </row>
    <row r="349" spans="1:11">
      <c r="A349" s="170">
        <v>40100000</v>
      </c>
      <c r="B349" s="170" t="s">
        <v>350</v>
      </c>
      <c r="C349" s="170" t="s">
        <v>93</v>
      </c>
      <c r="D349" s="171">
        <v>44928</v>
      </c>
      <c r="E349" s="170">
        <v>2</v>
      </c>
      <c r="F349" s="170" t="s">
        <v>1349</v>
      </c>
      <c r="G349" s="170" t="s">
        <v>89</v>
      </c>
      <c r="H349" s="170" t="s">
        <v>1351</v>
      </c>
      <c r="I349" s="172">
        <v>396.7</v>
      </c>
      <c r="J349" s="172">
        <v>0</v>
      </c>
      <c r="K349" s="172">
        <v>396.7</v>
      </c>
    </row>
    <row r="350" spans="1:11">
      <c r="A350" s="170">
        <v>40100000</v>
      </c>
      <c r="B350" s="170" t="s">
        <v>1140</v>
      </c>
      <c r="C350" s="170" t="s">
        <v>93</v>
      </c>
      <c r="D350" s="171">
        <v>44930</v>
      </c>
      <c r="E350" s="170">
        <v>2</v>
      </c>
      <c r="F350" s="170" t="s">
        <v>1357</v>
      </c>
      <c r="G350" s="170" t="s">
        <v>89</v>
      </c>
      <c r="H350" s="170" t="s">
        <v>1141</v>
      </c>
      <c r="I350" s="172">
        <v>43.67</v>
      </c>
      <c r="J350" s="172">
        <v>0</v>
      </c>
      <c r="K350" s="172">
        <v>43.67</v>
      </c>
    </row>
    <row r="351" spans="1:11">
      <c r="A351" s="170">
        <v>40100000</v>
      </c>
      <c r="B351" s="170" t="s">
        <v>388</v>
      </c>
      <c r="C351" s="170" t="s">
        <v>93</v>
      </c>
      <c r="D351" s="171">
        <v>44931</v>
      </c>
      <c r="E351" s="170">
        <v>2</v>
      </c>
      <c r="F351" s="170" t="s">
        <v>107</v>
      </c>
      <c r="G351" s="170" t="s">
        <v>89</v>
      </c>
      <c r="H351" s="170" t="s">
        <v>1242</v>
      </c>
      <c r="I351" s="172">
        <v>1660.92</v>
      </c>
      <c r="J351" s="172">
        <v>0</v>
      </c>
      <c r="K351" s="172">
        <v>1660.92</v>
      </c>
    </row>
    <row r="352" spans="1:11">
      <c r="A352" s="170">
        <v>40100000</v>
      </c>
      <c r="B352" s="170" t="s">
        <v>388</v>
      </c>
      <c r="C352" s="170" t="s">
        <v>93</v>
      </c>
      <c r="D352" s="171">
        <v>44931</v>
      </c>
      <c r="E352" s="170">
        <v>2</v>
      </c>
      <c r="F352" s="170" t="s">
        <v>107</v>
      </c>
      <c r="G352" s="170" t="s">
        <v>89</v>
      </c>
      <c r="H352" s="170" t="s">
        <v>1121</v>
      </c>
      <c r="I352" s="172">
        <v>7457.96</v>
      </c>
      <c r="J352" s="172">
        <v>0</v>
      </c>
      <c r="K352" s="172">
        <v>7457.96</v>
      </c>
    </row>
    <row r="353" spans="1:11">
      <c r="A353" s="170">
        <v>40100000</v>
      </c>
      <c r="B353" s="170" t="s">
        <v>367</v>
      </c>
      <c r="C353" s="170" t="s">
        <v>93</v>
      </c>
      <c r="D353" s="171">
        <v>44931</v>
      </c>
      <c r="E353" s="170">
        <v>2</v>
      </c>
      <c r="F353" s="170" t="s">
        <v>116</v>
      </c>
      <c r="G353" s="170" t="s">
        <v>89</v>
      </c>
      <c r="H353" s="170" t="s">
        <v>1087</v>
      </c>
      <c r="I353" s="172">
        <v>4160.9799999999996</v>
      </c>
      <c r="J353" s="172">
        <v>0</v>
      </c>
      <c r="K353" s="172">
        <v>4160.9799999999996</v>
      </c>
    </row>
    <row r="354" spans="1:11">
      <c r="A354" s="170">
        <v>40100000</v>
      </c>
      <c r="B354" s="170" t="s">
        <v>372</v>
      </c>
      <c r="C354" s="170" t="s">
        <v>93</v>
      </c>
      <c r="D354" s="171">
        <v>44935</v>
      </c>
      <c r="E354" s="170">
        <v>1</v>
      </c>
      <c r="F354" s="170" t="s">
        <v>126</v>
      </c>
      <c r="G354" s="170" t="s">
        <v>89</v>
      </c>
      <c r="H354" s="170" t="s">
        <v>1221</v>
      </c>
      <c r="I354" s="172">
        <v>158.13</v>
      </c>
      <c r="J354" s="172">
        <v>0</v>
      </c>
      <c r="K354" s="172">
        <v>158.13</v>
      </c>
    </row>
    <row r="355" spans="1:11">
      <c r="A355" s="170">
        <v>40100000</v>
      </c>
      <c r="B355" s="170" t="s">
        <v>391</v>
      </c>
      <c r="C355" s="170" t="s">
        <v>93</v>
      </c>
      <c r="D355" s="171">
        <v>44935</v>
      </c>
      <c r="E355" s="170">
        <v>1</v>
      </c>
      <c r="F355" s="170" t="s">
        <v>1360</v>
      </c>
      <c r="G355" s="170" t="s">
        <v>89</v>
      </c>
      <c r="H355" s="170" t="s">
        <v>1117</v>
      </c>
      <c r="I355" s="172">
        <v>12157.64</v>
      </c>
      <c r="J355" s="172">
        <v>0</v>
      </c>
      <c r="K355" s="172">
        <v>12157.64</v>
      </c>
    </row>
    <row r="356" spans="1:11">
      <c r="A356" s="170">
        <v>40100000</v>
      </c>
      <c r="B356" s="170" t="s">
        <v>1143</v>
      </c>
      <c r="C356" s="170" t="s">
        <v>93</v>
      </c>
      <c r="D356" s="171">
        <v>44935</v>
      </c>
      <c r="E356" s="170">
        <v>1</v>
      </c>
      <c r="F356" s="170" t="s">
        <v>1368</v>
      </c>
      <c r="G356" s="170" t="s">
        <v>89</v>
      </c>
      <c r="H356" s="170" t="s">
        <v>312</v>
      </c>
      <c r="I356" s="172">
        <v>876</v>
      </c>
      <c r="J356" s="172">
        <v>0</v>
      </c>
      <c r="K356" s="172">
        <v>876</v>
      </c>
    </row>
    <row r="357" spans="1:11">
      <c r="A357" s="170">
        <v>40100000</v>
      </c>
      <c r="B357" s="170" t="s">
        <v>372</v>
      </c>
      <c r="C357" s="170" t="s">
        <v>93</v>
      </c>
      <c r="D357" s="171">
        <v>44935</v>
      </c>
      <c r="E357" s="170">
        <v>2</v>
      </c>
      <c r="F357" s="170" t="s">
        <v>126</v>
      </c>
      <c r="G357" s="170" t="s">
        <v>89</v>
      </c>
      <c r="H357" s="170" t="s">
        <v>1219</v>
      </c>
      <c r="I357" s="172">
        <v>25.33</v>
      </c>
      <c r="J357" s="172">
        <v>0</v>
      </c>
      <c r="K357" s="172">
        <v>25.33</v>
      </c>
    </row>
    <row r="358" spans="1:11">
      <c r="A358" s="170">
        <v>40100000</v>
      </c>
      <c r="B358" s="170" t="s">
        <v>1313</v>
      </c>
      <c r="C358" s="170" t="s">
        <v>93</v>
      </c>
      <c r="D358" s="171">
        <v>44936</v>
      </c>
      <c r="E358" s="170">
        <v>1</v>
      </c>
      <c r="F358" s="170" t="s">
        <v>1375</v>
      </c>
      <c r="G358" s="170" t="s">
        <v>89</v>
      </c>
      <c r="H358" s="170" t="s">
        <v>312</v>
      </c>
      <c r="I358" s="172">
        <v>3534</v>
      </c>
      <c r="J358" s="172">
        <v>0</v>
      </c>
      <c r="K358" s="172">
        <v>3534</v>
      </c>
    </row>
    <row r="359" spans="1:11">
      <c r="A359" s="170">
        <v>40100000</v>
      </c>
      <c r="B359" s="170" t="s">
        <v>1145</v>
      </c>
      <c r="C359" s="170" t="s">
        <v>93</v>
      </c>
      <c r="D359" s="171">
        <v>44936</v>
      </c>
      <c r="E359" s="170">
        <v>1</v>
      </c>
      <c r="F359" s="170" t="s">
        <v>1376</v>
      </c>
      <c r="G359" s="170" t="s">
        <v>89</v>
      </c>
      <c r="H359" s="170" t="s">
        <v>1110</v>
      </c>
      <c r="I359" s="172">
        <v>10584</v>
      </c>
      <c r="J359" s="172">
        <v>0</v>
      </c>
      <c r="K359" s="172">
        <v>10584</v>
      </c>
    </row>
    <row r="360" spans="1:11">
      <c r="A360" s="170">
        <v>40100000</v>
      </c>
      <c r="B360" s="170" t="s">
        <v>1091</v>
      </c>
      <c r="C360" s="170" t="s">
        <v>93</v>
      </c>
      <c r="D360" s="171">
        <v>44936</v>
      </c>
      <c r="E360" s="170">
        <v>1</v>
      </c>
      <c r="F360" s="170" t="s">
        <v>1384</v>
      </c>
      <c r="G360" s="170" t="s">
        <v>89</v>
      </c>
      <c r="H360" s="170" t="s">
        <v>1092</v>
      </c>
      <c r="I360" s="172">
        <v>360</v>
      </c>
      <c r="J360" s="172">
        <v>0</v>
      </c>
      <c r="K360" s="172">
        <v>360</v>
      </c>
    </row>
    <row r="361" spans="1:11">
      <c r="A361" s="170">
        <v>40100000</v>
      </c>
      <c r="B361" s="170" t="s">
        <v>375</v>
      </c>
      <c r="C361" s="170" t="s">
        <v>93</v>
      </c>
      <c r="D361" s="171">
        <v>44936</v>
      </c>
      <c r="E361" s="170">
        <v>1</v>
      </c>
      <c r="F361" s="170" t="s">
        <v>1377</v>
      </c>
      <c r="G361" s="170" t="s">
        <v>89</v>
      </c>
      <c r="H361" s="170" t="s">
        <v>1371</v>
      </c>
      <c r="I361" s="172">
        <v>1698.2</v>
      </c>
      <c r="J361" s="172">
        <v>0</v>
      </c>
      <c r="K361" s="172">
        <v>1698.2</v>
      </c>
    </row>
    <row r="362" spans="1:11">
      <c r="A362" s="170">
        <v>40100000</v>
      </c>
      <c r="B362" s="170" t="s">
        <v>391</v>
      </c>
      <c r="C362" s="170" t="s">
        <v>93</v>
      </c>
      <c r="D362" s="171">
        <v>44936</v>
      </c>
      <c r="E362" s="170">
        <v>1</v>
      </c>
      <c r="F362" s="170" t="s">
        <v>1360</v>
      </c>
      <c r="G362" s="170" t="s">
        <v>89</v>
      </c>
      <c r="H362" s="170" t="s">
        <v>1117</v>
      </c>
      <c r="I362" s="172">
        <v>617.55999999999995</v>
      </c>
      <c r="J362" s="172">
        <v>0</v>
      </c>
      <c r="K362" s="172">
        <v>617.55999999999995</v>
      </c>
    </row>
    <row r="363" spans="1:11">
      <c r="A363" s="170">
        <v>40100000</v>
      </c>
      <c r="B363" s="170" t="s">
        <v>370</v>
      </c>
      <c r="C363" s="170" t="s">
        <v>93</v>
      </c>
      <c r="D363" s="171">
        <v>44936</v>
      </c>
      <c r="E363" s="170">
        <v>1</v>
      </c>
      <c r="F363" s="170" t="s">
        <v>393</v>
      </c>
      <c r="G363" s="170" t="s">
        <v>89</v>
      </c>
      <c r="H363" s="170" t="s">
        <v>1159</v>
      </c>
      <c r="I363" s="172">
        <v>142</v>
      </c>
      <c r="J363" s="172">
        <v>0</v>
      </c>
      <c r="K363" s="172">
        <v>142</v>
      </c>
    </row>
    <row r="364" spans="1:11">
      <c r="A364" s="170">
        <v>40100000</v>
      </c>
      <c r="B364" s="170" t="s">
        <v>374</v>
      </c>
      <c r="C364" s="170" t="s">
        <v>93</v>
      </c>
      <c r="D364" s="171">
        <v>44936</v>
      </c>
      <c r="E364" s="170">
        <v>1</v>
      </c>
      <c r="F364" s="170" t="s">
        <v>1379</v>
      </c>
      <c r="G364" s="170" t="s">
        <v>89</v>
      </c>
      <c r="H364" s="170" t="s">
        <v>384</v>
      </c>
      <c r="I364" s="172">
        <v>1362</v>
      </c>
      <c r="J364" s="172">
        <v>0</v>
      </c>
      <c r="K364" s="172">
        <v>1362</v>
      </c>
    </row>
    <row r="365" spans="1:11">
      <c r="A365" s="170">
        <v>40100000</v>
      </c>
      <c r="B365" s="170" t="s">
        <v>377</v>
      </c>
      <c r="C365" s="170" t="s">
        <v>93</v>
      </c>
      <c r="D365" s="171">
        <v>44936</v>
      </c>
      <c r="E365" s="170">
        <v>1</v>
      </c>
      <c r="F365" s="170" t="s">
        <v>1381</v>
      </c>
      <c r="G365" s="170" t="s">
        <v>89</v>
      </c>
      <c r="H365" s="170" t="s">
        <v>1087</v>
      </c>
      <c r="I365" s="172">
        <v>1000.81</v>
      </c>
      <c r="J365" s="172">
        <v>0</v>
      </c>
      <c r="K365" s="172">
        <v>1000.81</v>
      </c>
    </row>
    <row r="366" spans="1:11">
      <c r="A366" s="170">
        <v>40100000</v>
      </c>
      <c r="B366" s="170" t="s">
        <v>1320</v>
      </c>
      <c r="C366" s="170" t="s">
        <v>93</v>
      </c>
      <c r="D366" s="171">
        <v>44936</v>
      </c>
      <c r="E366" s="170">
        <v>1</v>
      </c>
      <c r="F366" s="170" t="s">
        <v>1380</v>
      </c>
      <c r="G366" s="170" t="s">
        <v>89</v>
      </c>
      <c r="H366" s="170" t="s">
        <v>351</v>
      </c>
      <c r="I366" s="172">
        <v>2036.08</v>
      </c>
      <c r="J366" s="172">
        <v>0</v>
      </c>
      <c r="K366" s="172">
        <v>2036.08</v>
      </c>
    </row>
    <row r="367" spans="1:11">
      <c r="A367" s="170">
        <v>40100000</v>
      </c>
      <c r="B367" s="170" t="s">
        <v>1145</v>
      </c>
      <c r="C367" s="170" t="s">
        <v>93</v>
      </c>
      <c r="D367" s="171">
        <v>44936</v>
      </c>
      <c r="E367" s="170">
        <v>1</v>
      </c>
      <c r="F367" s="170" t="s">
        <v>1378</v>
      </c>
      <c r="G367" s="170" t="s">
        <v>89</v>
      </c>
      <c r="H367" s="170" t="s">
        <v>1110</v>
      </c>
      <c r="I367" s="172">
        <v>3907.15</v>
      </c>
      <c r="J367" s="172">
        <v>0</v>
      </c>
      <c r="K367" s="172">
        <v>3907.15</v>
      </c>
    </row>
    <row r="368" spans="1:11">
      <c r="A368" s="170">
        <v>40100000</v>
      </c>
      <c r="B368" s="170" t="s">
        <v>361</v>
      </c>
      <c r="C368" s="170" t="s">
        <v>93</v>
      </c>
      <c r="D368" s="171">
        <v>44936</v>
      </c>
      <c r="E368" s="170">
        <v>1</v>
      </c>
      <c r="F368" s="170" t="s">
        <v>1383</v>
      </c>
      <c r="G368" s="170" t="s">
        <v>89</v>
      </c>
      <c r="H368" s="170" t="s">
        <v>1141</v>
      </c>
      <c r="I368" s="172">
        <v>1600</v>
      </c>
      <c r="J368" s="172">
        <v>0</v>
      </c>
      <c r="K368" s="172">
        <v>1600</v>
      </c>
    </row>
    <row r="369" spans="1:11">
      <c r="A369" s="170">
        <v>40100000</v>
      </c>
      <c r="B369" s="170" t="s">
        <v>379</v>
      </c>
      <c r="C369" s="170" t="s">
        <v>93</v>
      </c>
      <c r="D369" s="171">
        <v>44936</v>
      </c>
      <c r="E369" s="170">
        <v>1</v>
      </c>
      <c r="F369" s="170" t="s">
        <v>1382</v>
      </c>
      <c r="G369" s="170" t="s">
        <v>89</v>
      </c>
      <c r="H369" s="170" t="s">
        <v>1117</v>
      </c>
      <c r="I369" s="172">
        <v>14836.72</v>
      </c>
      <c r="J369" s="172">
        <v>0</v>
      </c>
      <c r="K369" s="172">
        <v>14836.72</v>
      </c>
    </row>
    <row r="370" spans="1:11">
      <c r="A370" s="170">
        <v>40100000</v>
      </c>
      <c r="B370" s="170" t="s">
        <v>378</v>
      </c>
      <c r="C370" s="170" t="s">
        <v>93</v>
      </c>
      <c r="D370" s="171">
        <v>44936</v>
      </c>
      <c r="E370" s="170">
        <v>1</v>
      </c>
      <c r="F370" s="170" t="s">
        <v>165</v>
      </c>
      <c r="G370" s="170" t="s">
        <v>89</v>
      </c>
      <c r="H370" s="170" t="s">
        <v>1110</v>
      </c>
      <c r="I370" s="172">
        <v>7752</v>
      </c>
      <c r="J370" s="172">
        <v>0</v>
      </c>
      <c r="K370" s="172">
        <v>7752</v>
      </c>
    </row>
    <row r="371" spans="1:11">
      <c r="A371" s="170">
        <v>40100000</v>
      </c>
      <c r="B371" s="170" t="s">
        <v>373</v>
      </c>
      <c r="C371" s="170" t="s">
        <v>93</v>
      </c>
      <c r="D371" s="171">
        <v>44936</v>
      </c>
      <c r="E371" s="170">
        <v>1</v>
      </c>
      <c r="F371" s="170" t="s">
        <v>130</v>
      </c>
      <c r="G371" s="170" t="s">
        <v>89</v>
      </c>
      <c r="H371" s="170" t="s">
        <v>371</v>
      </c>
      <c r="I371" s="172">
        <v>1735.8</v>
      </c>
      <c r="J371" s="172">
        <v>0</v>
      </c>
      <c r="K371" s="172">
        <v>1735.8</v>
      </c>
    </row>
    <row r="372" spans="1:11">
      <c r="A372" s="170">
        <v>40100000</v>
      </c>
      <c r="B372" s="170" t="s">
        <v>354</v>
      </c>
      <c r="C372" s="170" t="s">
        <v>93</v>
      </c>
      <c r="D372" s="171">
        <v>44936</v>
      </c>
      <c r="E372" s="170">
        <v>1</v>
      </c>
      <c r="F372" s="170" t="s">
        <v>163</v>
      </c>
      <c r="G372" s="170" t="s">
        <v>89</v>
      </c>
      <c r="H372" s="170" t="s">
        <v>1113</v>
      </c>
      <c r="I372" s="172">
        <v>13832</v>
      </c>
      <c r="J372" s="172">
        <v>0</v>
      </c>
      <c r="K372" s="172">
        <v>13832</v>
      </c>
    </row>
    <row r="373" spans="1:11">
      <c r="A373" s="170">
        <v>40100000</v>
      </c>
      <c r="B373" s="170" t="s">
        <v>1346</v>
      </c>
      <c r="C373" s="170" t="s">
        <v>93</v>
      </c>
      <c r="D373" s="171">
        <v>44938</v>
      </c>
      <c r="E373" s="170">
        <v>1</v>
      </c>
      <c r="F373" s="170" t="s">
        <v>1385</v>
      </c>
      <c r="G373" s="170" t="s">
        <v>89</v>
      </c>
      <c r="H373" s="170" t="s">
        <v>312</v>
      </c>
      <c r="I373" s="172">
        <v>151.19999999999999</v>
      </c>
      <c r="J373" s="172">
        <v>0</v>
      </c>
      <c r="K373" s="172">
        <v>151.19999999999999</v>
      </c>
    </row>
    <row r="374" spans="1:11">
      <c r="A374" s="170">
        <v>40100000</v>
      </c>
      <c r="B374" s="170" t="s">
        <v>1149</v>
      </c>
      <c r="C374" s="170" t="s">
        <v>93</v>
      </c>
      <c r="D374" s="171">
        <v>44938</v>
      </c>
      <c r="E374" s="170">
        <v>1</v>
      </c>
      <c r="F374" s="170" t="s">
        <v>1386</v>
      </c>
      <c r="G374" s="170" t="s">
        <v>89</v>
      </c>
      <c r="H374" s="170" t="s">
        <v>1092</v>
      </c>
      <c r="I374" s="172">
        <v>75</v>
      </c>
      <c r="J374" s="172">
        <v>0</v>
      </c>
      <c r="K374" s="172">
        <v>75</v>
      </c>
    </row>
    <row r="375" spans="1:11">
      <c r="A375" s="170">
        <v>40100000</v>
      </c>
      <c r="B375" s="170" t="s">
        <v>1149</v>
      </c>
      <c r="C375" s="170" t="s">
        <v>93</v>
      </c>
      <c r="D375" s="171">
        <v>44938</v>
      </c>
      <c r="E375" s="170">
        <v>1</v>
      </c>
      <c r="F375" s="170" t="s">
        <v>1386</v>
      </c>
      <c r="G375" s="170" t="s">
        <v>89</v>
      </c>
      <c r="H375" s="170" t="s">
        <v>1092</v>
      </c>
      <c r="I375" s="172">
        <v>75</v>
      </c>
      <c r="J375" s="172">
        <v>0</v>
      </c>
      <c r="K375" s="172">
        <v>75</v>
      </c>
    </row>
    <row r="376" spans="1:11">
      <c r="A376" s="170">
        <v>40100000</v>
      </c>
      <c r="B376" s="170" t="s">
        <v>1149</v>
      </c>
      <c r="C376" s="170" t="s">
        <v>93</v>
      </c>
      <c r="D376" s="171">
        <v>44938</v>
      </c>
      <c r="E376" s="170">
        <v>1</v>
      </c>
      <c r="F376" s="170" t="s">
        <v>1386</v>
      </c>
      <c r="G376" s="170" t="s">
        <v>89</v>
      </c>
      <c r="H376" s="170" t="s">
        <v>1092</v>
      </c>
      <c r="I376" s="172">
        <v>75</v>
      </c>
      <c r="J376" s="172">
        <v>0</v>
      </c>
      <c r="K376" s="172">
        <v>75</v>
      </c>
    </row>
    <row r="377" spans="1:11">
      <c r="A377" s="170">
        <v>40100000</v>
      </c>
      <c r="B377" s="170" t="s">
        <v>1140</v>
      </c>
      <c r="C377" s="170" t="s">
        <v>93</v>
      </c>
      <c r="D377" s="171">
        <v>44939</v>
      </c>
      <c r="E377" s="170">
        <v>1</v>
      </c>
      <c r="F377" s="170" t="s">
        <v>1387</v>
      </c>
      <c r="G377" s="170" t="s">
        <v>89</v>
      </c>
      <c r="H377" s="170" t="s">
        <v>1141</v>
      </c>
      <c r="I377" s="172">
        <v>119.43</v>
      </c>
      <c r="J377" s="172">
        <v>0</v>
      </c>
      <c r="K377" s="172">
        <v>119.43</v>
      </c>
    </row>
    <row r="378" spans="1:11">
      <c r="A378" s="170">
        <v>40100000</v>
      </c>
      <c r="B378" s="170" t="s">
        <v>1149</v>
      </c>
      <c r="C378" s="170" t="s">
        <v>93</v>
      </c>
      <c r="D378" s="171">
        <v>44939</v>
      </c>
      <c r="E378" s="170">
        <v>1</v>
      </c>
      <c r="F378" s="170" t="s">
        <v>1386</v>
      </c>
      <c r="G378" s="170" t="s">
        <v>89</v>
      </c>
      <c r="H378" s="170" t="s">
        <v>1092</v>
      </c>
      <c r="I378" s="172">
        <v>300</v>
      </c>
      <c r="J378" s="172">
        <v>0</v>
      </c>
      <c r="K378" s="172">
        <v>300</v>
      </c>
    </row>
    <row r="379" spans="1:11">
      <c r="A379" s="170">
        <v>40100000</v>
      </c>
      <c r="B379" s="170" t="s">
        <v>1140</v>
      </c>
      <c r="C379" s="170" t="s">
        <v>93</v>
      </c>
      <c r="D379" s="171">
        <v>44939</v>
      </c>
      <c r="E379" s="170">
        <v>1</v>
      </c>
      <c r="F379" s="170" t="s">
        <v>1387</v>
      </c>
      <c r="G379" s="170" t="s">
        <v>89</v>
      </c>
      <c r="H379" s="170" t="s">
        <v>1141</v>
      </c>
      <c r="I379" s="172">
        <v>154.03</v>
      </c>
      <c r="J379" s="172">
        <v>0</v>
      </c>
      <c r="K379" s="172">
        <v>154.03</v>
      </c>
    </row>
    <row r="380" spans="1:11">
      <c r="A380" s="170">
        <v>40100000</v>
      </c>
      <c r="B380" s="170" t="s">
        <v>369</v>
      </c>
      <c r="C380" s="170" t="s">
        <v>93</v>
      </c>
      <c r="D380" s="171">
        <v>44939</v>
      </c>
      <c r="E380" s="170">
        <v>1</v>
      </c>
      <c r="F380" s="170" t="s">
        <v>1388</v>
      </c>
      <c r="G380" s="170" t="s">
        <v>89</v>
      </c>
      <c r="H380" s="170" t="s">
        <v>1389</v>
      </c>
      <c r="I380" s="172">
        <v>363.98</v>
      </c>
      <c r="J380" s="172">
        <v>0</v>
      </c>
      <c r="K380" s="172">
        <v>363.98</v>
      </c>
    </row>
    <row r="381" spans="1:11">
      <c r="A381" s="170">
        <v>40100000</v>
      </c>
      <c r="B381" s="170" t="s">
        <v>1149</v>
      </c>
      <c r="C381" s="170" t="s">
        <v>93</v>
      </c>
      <c r="D381" s="171">
        <v>44939</v>
      </c>
      <c r="E381" s="170">
        <v>1</v>
      </c>
      <c r="F381" s="170" t="s">
        <v>1386</v>
      </c>
      <c r="G381" s="170" t="s">
        <v>89</v>
      </c>
      <c r="H381" s="170" t="s">
        <v>1092</v>
      </c>
      <c r="I381" s="172">
        <v>75</v>
      </c>
      <c r="J381" s="172">
        <v>0</v>
      </c>
      <c r="K381" s="172">
        <v>75</v>
      </c>
    </row>
    <row r="382" spans="1:11">
      <c r="A382" s="170">
        <v>40100000</v>
      </c>
      <c r="B382" s="170" t="s">
        <v>388</v>
      </c>
      <c r="C382" s="170" t="s">
        <v>93</v>
      </c>
      <c r="D382" s="171">
        <v>44942</v>
      </c>
      <c r="E382" s="170">
        <v>1</v>
      </c>
      <c r="F382" s="170" t="s">
        <v>107</v>
      </c>
      <c r="G382" s="170" t="s">
        <v>89</v>
      </c>
      <c r="H382" s="170" t="s">
        <v>1136</v>
      </c>
      <c r="I382" s="172">
        <v>1437.6</v>
      </c>
      <c r="J382" s="172">
        <v>0</v>
      </c>
      <c r="K382" s="172">
        <v>1437.6</v>
      </c>
    </row>
    <row r="383" spans="1:11">
      <c r="A383" s="170">
        <v>40100000</v>
      </c>
      <c r="B383" s="170" t="s">
        <v>350</v>
      </c>
      <c r="C383" s="170" t="s">
        <v>93</v>
      </c>
      <c r="D383" s="171">
        <v>44944</v>
      </c>
      <c r="E383" s="170">
        <v>1</v>
      </c>
      <c r="F383" s="170" t="s">
        <v>1349</v>
      </c>
      <c r="G383" s="170" t="s">
        <v>89</v>
      </c>
      <c r="H383" s="170" t="s">
        <v>1226</v>
      </c>
      <c r="I383" s="172">
        <v>57.6</v>
      </c>
      <c r="J383" s="172">
        <v>0</v>
      </c>
      <c r="K383" s="172">
        <v>57.6</v>
      </c>
    </row>
    <row r="384" spans="1:11">
      <c r="A384" s="170">
        <v>40100000</v>
      </c>
      <c r="B384" s="170" t="s">
        <v>369</v>
      </c>
      <c r="C384" s="170" t="s">
        <v>93</v>
      </c>
      <c r="D384" s="171">
        <v>44946</v>
      </c>
      <c r="E384" s="170">
        <v>1</v>
      </c>
      <c r="F384" s="170" t="s">
        <v>1388</v>
      </c>
      <c r="G384" s="170" t="s">
        <v>89</v>
      </c>
      <c r="H384" s="170" t="s">
        <v>1393</v>
      </c>
      <c r="I384" s="172">
        <v>251.77</v>
      </c>
      <c r="J384" s="172">
        <v>0</v>
      </c>
      <c r="K384" s="172">
        <v>251.77</v>
      </c>
    </row>
    <row r="385" spans="1:11">
      <c r="A385" s="170">
        <v>40100000</v>
      </c>
      <c r="B385" s="170" t="s">
        <v>352</v>
      </c>
      <c r="C385" s="170" t="s">
        <v>93</v>
      </c>
      <c r="D385" s="171">
        <v>44946</v>
      </c>
      <c r="E385" s="170">
        <v>1</v>
      </c>
      <c r="F385" s="170" t="s">
        <v>1391</v>
      </c>
      <c r="G385" s="170" t="s">
        <v>89</v>
      </c>
      <c r="H385" s="170" t="s">
        <v>1117</v>
      </c>
      <c r="I385" s="172">
        <v>152.62</v>
      </c>
      <c r="J385" s="172">
        <v>0</v>
      </c>
      <c r="K385" s="172">
        <v>152.62</v>
      </c>
    </row>
    <row r="386" spans="1:11">
      <c r="A386" s="170">
        <v>40100000</v>
      </c>
      <c r="B386" s="170" t="s">
        <v>377</v>
      </c>
      <c r="C386" s="170" t="s">
        <v>93</v>
      </c>
      <c r="D386" s="171">
        <v>44949</v>
      </c>
      <c r="E386" s="170">
        <v>1</v>
      </c>
      <c r="F386" s="170" t="s">
        <v>1381</v>
      </c>
      <c r="G386" s="170" t="s">
        <v>89</v>
      </c>
      <c r="H386" s="170" t="s">
        <v>1087</v>
      </c>
      <c r="I386" s="172">
        <v>807.37</v>
      </c>
      <c r="J386" s="172">
        <v>0</v>
      </c>
      <c r="K386" s="172">
        <v>807.37</v>
      </c>
    </row>
    <row r="387" spans="1:11">
      <c r="A387" s="170">
        <v>40100000</v>
      </c>
      <c r="B387" s="170" t="s">
        <v>374</v>
      </c>
      <c r="C387" s="170" t="s">
        <v>93</v>
      </c>
      <c r="D387" s="171">
        <v>44949</v>
      </c>
      <c r="E387" s="170">
        <v>1</v>
      </c>
      <c r="F387" s="170" t="s">
        <v>1379</v>
      </c>
      <c r="G387" s="170" t="s">
        <v>89</v>
      </c>
      <c r="H387" s="170" t="s">
        <v>384</v>
      </c>
      <c r="I387" s="172">
        <v>2444.4</v>
      </c>
      <c r="J387" s="172">
        <v>0</v>
      </c>
      <c r="K387" s="172">
        <v>2444.4</v>
      </c>
    </row>
    <row r="388" spans="1:11">
      <c r="A388" s="170">
        <v>40100000</v>
      </c>
      <c r="B388" s="170" t="s">
        <v>350</v>
      </c>
      <c r="C388" s="170" t="s">
        <v>93</v>
      </c>
      <c r="D388" s="171">
        <v>44949</v>
      </c>
      <c r="E388" s="170">
        <v>1</v>
      </c>
      <c r="F388" s="170" t="s">
        <v>1349</v>
      </c>
      <c r="G388" s="170" t="s">
        <v>89</v>
      </c>
      <c r="H388" s="170" t="s">
        <v>1221</v>
      </c>
      <c r="I388" s="172">
        <v>202.55</v>
      </c>
      <c r="J388" s="172">
        <v>0</v>
      </c>
      <c r="K388" s="172">
        <v>202.55</v>
      </c>
    </row>
    <row r="389" spans="1:11">
      <c r="A389" s="170">
        <v>40100000</v>
      </c>
      <c r="B389" s="170" t="s">
        <v>370</v>
      </c>
      <c r="C389" s="170" t="s">
        <v>93</v>
      </c>
      <c r="D389" s="171">
        <v>44949</v>
      </c>
      <c r="E389" s="170">
        <v>1</v>
      </c>
      <c r="F389" s="170" t="s">
        <v>393</v>
      </c>
      <c r="G389" s="170" t="s">
        <v>89</v>
      </c>
      <c r="H389" s="170" t="s">
        <v>1159</v>
      </c>
      <c r="I389" s="172">
        <v>1692</v>
      </c>
      <c r="J389" s="172">
        <v>0</v>
      </c>
      <c r="K389" s="172">
        <v>1692</v>
      </c>
    </row>
    <row r="390" spans="1:11">
      <c r="A390" s="170">
        <v>40100000</v>
      </c>
      <c r="B390" s="170" t="s">
        <v>350</v>
      </c>
      <c r="C390" s="170" t="s">
        <v>93</v>
      </c>
      <c r="D390" s="171">
        <v>44949</v>
      </c>
      <c r="E390" s="170">
        <v>1</v>
      </c>
      <c r="F390" s="170" t="s">
        <v>1349</v>
      </c>
      <c r="G390" s="170" t="s">
        <v>89</v>
      </c>
      <c r="H390" s="170" t="s">
        <v>1351</v>
      </c>
      <c r="I390" s="172">
        <v>3315.54</v>
      </c>
      <c r="J390" s="172">
        <v>0</v>
      </c>
      <c r="K390" s="172">
        <v>3315.54</v>
      </c>
    </row>
    <row r="391" spans="1:11">
      <c r="A391" s="170">
        <v>40100000</v>
      </c>
      <c r="B391" s="170" t="s">
        <v>354</v>
      </c>
      <c r="C391" s="170" t="s">
        <v>93</v>
      </c>
      <c r="D391" s="171">
        <v>44949</v>
      </c>
      <c r="E391" s="170">
        <v>1</v>
      </c>
      <c r="F391" s="170" t="s">
        <v>163</v>
      </c>
      <c r="G391" s="170" t="s">
        <v>89</v>
      </c>
      <c r="H391" s="170" t="s">
        <v>1092</v>
      </c>
      <c r="I391" s="172">
        <v>19247</v>
      </c>
      <c r="J391" s="172">
        <v>0</v>
      </c>
      <c r="K391" s="172">
        <v>19247</v>
      </c>
    </row>
    <row r="392" spans="1:11">
      <c r="A392" s="170">
        <v>40100000</v>
      </c>
      <c r="B392" s="170" t="s">
        <v>1095</v>
      </c>
      <c r="C392" s="170" t="s">
        <v>93</v>
      </c>
      <c r="D392" s="171">
        <v>44949</v>
      </c>
      <c r="E392" s="170">
        <v>1</v>
      </c>
      <c r="F392" s="170" t="s">
        <v>1396</v>
      </c>
      <c r="G392" s="170" t="s">
        <v>89</v>
      </c>
      <c r="H392" s="170" t="s">
        <v>1096</v>
      </c>
      <c r="I392" s="172">
        <v>14112</v>
      </c>
      <c r="J392" s="172">
        <v>0</v>
      </c>
      <c r="K392" s="172">
        <v>14112</v>
      </c>
    </row>
    <row r="393" spans="1:11">
      <c r="A393" s="170">
        <v>40100000</v>
      </c>
      <c r="B393" s="170" t="s">
        <v>1162</v>
      </c>
      <c r="C393" s="170" t="s">
        <v>93</v>
      </c>
      <c r="D393" s="171">
        <v>44949</v>
      </c>
      <c r="E393" s="170">
        <v>1</v>
      </c>
      <c r="F393" s="170" t="s">
        <v>1397</v>
      </c>
      <c r="G393" s="170" t="s">
        <v>89</v>
      </c>
      <c r="H393" s="170" t="s">
        <v>312</v>
      </c>
      <c r="I393" s="172">
        <v>240</v>
      </c>
      <c r="J393" s="172">
        <v>0</v>
      </c>
      <c r="K393" s="172">
        <v>240</v>
      </c>
    </row>
    <row r="394" spans="1:11">
      <c r="A394" s="170">
        <v>40100000</v>
      </c>
      <c r="B394" s="170" t="s">
        <v>365</v>
      </c>
      <c r="C394" s="170" t="s">
        <v>93</v>
      </c>
      <c r="D394" s="171">
        <v>44949</v>
      </c>
      <c r="E394" s="170">
        <v>1</v>
      </c>
      <c r="F394" s="170" t="s">
        <v>183</v>
      </c>
      <c r="G394" s="170" t="s">
        <v>89</v>
      </c>
      <c r="H394" s="170" t="s">
        <v>1141</v>
      </c>
      <c r="I394" s="172">
        <v>1325.6</v>
      </c>
      <c r="J394" s="172">
        <v>0</v>
      </c>
      <c r="K394" s="172">
        <v>1325.6</v>
      </c>
    </row>
    <row r="395" spans="1:11">
      <c r="A395" s="170">
        <v>40100000</v>
      </c>
      <c r="B395" s="170" t="s">
        <v>1140</v>
      </c>
      <c r="C395" s="170" t="s">
        <v>93</v>
      </c>
      <c r="D395" s="171">
        <v>44952</v>
      </c>
      <c r="E395" s="170">
        <v>1</v>
      </c>
      <c r="F395" s="170" t="s">
        <v>1387</v>
      </c>
      <c r="G395" s="170" t="s">
        <v>89</v>
      </c>
      <c r="H395" s="170" t="s">
        <v>1141</v>
      </c>
      <c r="I395" s="172">
        <v>15.97</v>
      </c>
      <c r="J395" s="172">
        <v>0</v>
      </c>
      <c r="K395" s="172">
        <v>15.97</v>
      </c>
    </row>
    <row r="396" spans="1:11">
      <c r="A396" s="170">
        <v>40100000</v>
      </c>
      <c r="B396" s="170" t="s">
        <v>1140</v>
      </c>
      <c r="C396" s="170" t="s">
        <v>93</v>
      </c>
      <c r="D396" s="171">
        <v>44952</v>
      </c>
      <c r="E396" s="170">
        <v>1</v>
      </c>
      <c r="F396" s="170" t="s">
        <v>1387</v>
      </c>
      <c r="G396" s="170" t="s">
        <v>89</v>
      </c>
      <c r="H396" s="170" t="s">
        <v>1141</v>
      </c>
      <c r="I396" s="172">
        <v>69.98</v>
      </c>
      <c r="J396" s="172">
        <v>0</v>
      </c>
      <c r="K396" s="172">
        <v>69.98</v>
      </c>
    </row>
    <row r="397" spans="1:11">
      <c r="A397" s="170">
        <v>40100000</v>
      </c>
      <c r="B397" s="170" t="s">
        <v>1140</v>
      </c>
      <c r="C397" s="170" t="s">
        <v>93</v>
      </c>
      <c r="D397" s="171">
        <v>44952</v>
      </c>
      <c r="E397" s="170">
        <v>1</v>
      </c>
      <c r="F397" s="170" t="s">
        <v>1387</v>
      </c>
      <c r="G397" s="170" t="s">
        <v>89</v>
      </c>
      <c r="H397" s="170" t="s">
        <v>1141</v>
      </c>
      <c r="I397" s="172">
        <v>94.84</v>
      </c>
      <c r="J397" s="172">
        <v>0</v>
      </c>
      <c r="K397" s="172">
        <v>94.84</v>
      </c>
    </row>
    <row r="398" spans="1:11">
      <c r="A398" s="170">
        <v>40100000</v>
      </c>
      <c r="B398" s="170" t="s">
        <v>1140</v>
      </c>
      <c r="C398" s="170" t="s">
        <v>93</v>
      </c>
      <c r="D398" s="171">
        <v>44952</v>
      </c>
      <c r="E398" s="170">
        <v>1</v>
      </c>
      <c r="F398" s="170" t="s">
        <v>1387</v>
      </c>
      <c r="G398" s="170" t="s">
        <v>89</v>
      </c>
      <c r="H398" s="170" t="s">
        <v>1141</v>
      </c>
      <c r="I398" s="172">
        <v>34.880000000000003</v>
      </c>
      <c r="J398" s="172">
        <v>0</v>
      </c>
      <c r="K398" s="172">
        <v>34.880000000000003</v>
      </c>
    </row>
    <row r="399" spans="1:11">
      <c r="A399" s="170">
        <v>40100000</v>
      </c>
      <c r="B399" s="170" t="s">
        <v>1091</v>
      </c>
      <c r="C399" s="170" t="s">
        <v>93</v>
      </c>
      <c r="D399" s="171">
        <v>44956</v>
      </c>
      <c r="E399" s="170">
        <v>1</v>
      </c>
      <c r="F399" s="170" t="s">
        <v>1384</v>
      </c>
      <c r="G399" s="170" t="s">
        <v>89</v>
      </c>
      <c r="H399" s="170" t="s">
        <v>1113</v>
      </c>
      <c r="I399" s="172">
        <v>164.4</v>
      </c>
      <c r="J399" s="172">
        <v>0</v>
      </c>
      <c r="K399" s="172">
        <v>164.4</v>
      </c>
    </row>
    <row r="400" spans="1:11">
      <c r="A400" s="170">
        <v>40100000</v>
      </c>
      <c r="B400" s="170" t="s">
        <v>365</v>
      </c>
      <c r="C400" s="170" t="s">
        <v>93</v>
      </c>
      <c r="D400" s="171">
        <v>44956</v>
      </c>
      <c r="E400" s="170">
        <v>1</v>
      </c>
      <c r="F400" s="170" t="s">
        <v>183</v>
      </c>
      <c r="G400" s="170" t="s">
        <v>89</v>
      </c>
      <c r="H400" s="170" t="s">
        <v>1141</v>
      </c>
      <c r="I400" s="172">
        <v>68.8</v>
      </c>
      <c r="J400" s="172">
        <v>0</v>
      </c>
      <c r="K400" s="172">
        <v>68.8</v>
      </c>
    </row>
    <row r="401" spans="1:11">
      <c r="A401" s="170">
        <v>40100000</v>
      </c>
      <c r="B401" s="170" t="s">
        <v>372</v>
      </c>
      <c r="C401" s="170" t="s">
        <v>93</v>
      </c>
      <c r="D401" s="171">
        <v>44956</v>
      </c>
      <c r="E401" s="170">
        <v>1</v>
      </c>
      <c r="F401" s="170" t="s">
        <v>126</v>
      </c>
      <c r="G401" s="170" t="s">
        <v>89</v>
      </c>
      <c r="H401" s="170" t="s">
        <v>1221</v>
      </c>
      <c r="I401" s="172">
        <v>1284.9100000000001</v>
      </c>
      <c r="J401" s="172">
        <v>0</v>
      </c>
      <c r="K401" s="172">
        <v>1284.9100000000001</v>
      </c>
    </row>
    <row r="402" spans="1:11">
      <c r="A402" s="170">
        <v>40100000</v>
      </c>
      <c r="B402" s="170" t="s">
        <v>369</v>
      </c>
      <c r="C402" s="170" t="s">
        <v>93</v>
      </c>
      <c r="D402" s="171">
        <v>44957</v>
      </c>
      <c r="E402" s="170">
        <v>1</v>
      </c>
      <c r="F402" s="170" t="s">
        <v>1435</v>
      </c>
      <c r="G402" s="170" t="s">
        <v>89</v>
      </c>
      <c r="H402" s="170" t="s">
        <v>1148</v>
      </c>
      <c r="I402" s="172">
        <v>415.95</v>
      </c>
      <c r="J402" s="172">
        <v>0</v>
      </c>
      <c r="K402" s="172">
        <v>415.95</v>
      </c>
    </row>
    <row r="403" spans="1:11">
      <c r="A403" s="170">
        <v>40100000</v>
      </c>
      <c r="B403" s="170" t="s">
        <v>353</v>
      </c>
      <c r="C403" s="170" t="s">
        <v>93</v>
      </c>
      <c r="D403" s="171">
        <v>44957</v>
      </c>
      <c r="E403" s="170">
        <v>1</v>
      </c>
      <c r="F403" s="170" t="s">
        <v>1434</v>
      </c>
      <c r="G403" s="170" t="s">
        <v>89</v>
      </c>
      <c r="H403" s="170" t="s">
        <v>371</v>
      </c>
      <c r="I403" s="172">
        <v>419.8</v>
      </c>
      <c r="J403" s="172">
        <v>0</v>
      </c>
      <c r="K403" s="172">
        <v>419.8</v>
      </c>
    </row>
    <row r="404" spans="1:11">
      <c r="A404" s="170">
        <v>40100000</v>
      </c>
      <c r="B404" s="170" t="s">
        <v>1204</v>
      </c>
      <c r="C404" s="170" t="s">
        <v>93</v>
      </c>
      <c r="D404" s="171">
        <v>44958</v>
      </c>
      <c r="E404" s="170">
        <v>2</v>
      </c>
      <c r="F404" s="170" t="s">
        <v>1438</v>
      </c>
      <c r="G404" s="170" t="s">
        <v>89</v>
      </c>
      <c r="H404" s="170" t="s">
        <v>371</v>
      </c>
      <c r="I404" s="172">
        <v>3200</v>
      </c>
      <c r="J404" s="172">
        <v>0</v>
      </c>
      <c r="K404" s="172">
        <v>3200</v>
      </c>
    </row>
    <row r="405" spans="1:11">
      <c r="A405" s="170">
        <v>40100000</v>
      </c>
      <c r="B405" s="170" t="s">
        <v>1130</v>
      </c>
      <c r="C405" s="170" t="s">
        <v>93</v>
      </c>
      <c r="D405" s="171">
        <v>44958</v>
      </c>
      <c r="E405" s="170">
        <v>2</v>
      </c>
      <c r="F405" s="170" t="s">
        <v>1437</v>
      </c>
      <c r="G405" s="170" t="s">
        <v>89</v>
      </c>
      <c r="H405" s="170" t="s">
        <v>1083</v>
      </c>
      <c r="I405" s="172">
        <v>102327.03999999999</v>
      </c>
      <c r="J405" s="172">
        <v>0</v>
      </c>
      <c r="K405" s="172">
        <v>102327.03999999999</v>
      </c>
    </row>
    <row r="406" spans="1:11">
      <c r="A406" s="170">
        <v>40100000</v>
      </c>
      <c r="B406" s="170" t="s">
        <v>1140</v>
      </c>
      <c r="C406" s="170" t="s">
        <v>93</v>
      </c>
      <c r="D406" s="171">
        <v>44959</v>
      </c>
      <c r="E406" s="170">
        <v>2</v>
      </c>
      <c r="F406" s="170" t="s">
        <v>970</v>
      </c>
      <c r="G406" s="170" t="s">
        <v>89</v>
      </c>
      <c r="H406" s="170" t="s">
        <v>1092</v>
      </c>
      <c r="I406" s="172">
        <v>14.71</v>
      </c>
      <c r="J406" s="172">
        <v>0</v>
      </c>
      <c r="K406" s="172">
        <v>14.71</v>
      </c>
    </row>
    <row r="407" spans="1:11">
      <c r="A407" s="170">
        <v>40100000</v>
      </c>
      <c r="B407" s="170" t="s">
        <v>1140</v>
      </c>
      <c r="C407" s="170" t="s">
        <v>93</v>
      </c>
      <c r="D407" s="171">
        <v>44959</v>
      </c>
      <c r="E407" s="170">
        <v>2</v>
      </c>
      <c r="F407" s="170" t="s">
        <v>1357</v>
      </c>
      <c r="G407" s="170" t="s">
        <v>89</v>
      </c>
      <c r="H407" s="170" t="s">
        <v>1184</v>
      </c>
      <c r="I407" s="172">
        <v>31.97</v>
      </c>
      <c r="J407" s="172">
        <v>0</v>
      </c>
      <c r="K407" s="172">
        <v>31.97</v>
      </c>
    </row>
    <row r="408" spans="1:11">
      <c r="A408" s="170">
        <v>40100000</v>
      </c>
      <c r="B408" s="170" t="s">
        <v>350</v>
      </c>
      <c r="C408" s="170" t="s">
        <v>93</v>
      </c>
      <c r="D408" s="171">
        <v>44960</v>
      </c>
      <c r="E408" s="170">
        <v>2</v>
      </c>
      <c r="F408" s="170" t="s">
        <v>1440</v>
      </c>
      <c r="G408" s="170" t="s">
        <v>89</v>
      </c>
      <c r="H408" s="170" t="s">
        <v>1114</v>
      </c>
      <c r="I408" s="172">
        <v>432</v>
      </c>
      <c r="J408" s="172">
        <v>0</v>
      </c>
      <c r="K408" s="172">
        <v>432</v>
      </c>
    </row>
    <row r="409" spans="1:11">
      <c r="A409" s="170">
        <v>40100000</v>
      </c>
      <c r="B409" s="170" t="s">
        <v>1140</v>
      </c>
      <c r="C409" s="170" t="s">
        <v>93</v>
      </c>
      <c r="D409" s="171">
        <v>44960</v>
      </c>
      <c r="E409" s="170">
        <v>2</v>
      </c>
      <c r="F409" s="170" t="s">
        <v>970</v>
      </c>
      <c r="G409" s="170" t="s">
        <v>89</v>
      </c>
      <c r="H409" s="170" t="s">
        <v>1092</v>
      </c>
      <c r="I409" s="172">
        <v>15.76</v>
      </c>
      <c r="J409" s="172">
        <v>0</v>
      </c>
      <c r="K409" s="172">
        <v>15.76</v>
      </c>
    </row>
    <row r="410" spans="1:11">
      <c r="A410" s="170">
        <v>40100000</v>
      </c>
      <c r="B410" s="170" t="s">
        <v>373</v>
      </c>
      <c r="C410" s="170" t="s">
        <v>93</v>
      </c>
      <c r="D410" s="171">
        <v>44963</v>
      </c>
      <c r="E410" s="170">
        <v>2</v>
      </c>
      <c r="F410" s="170" t="s">
        <v>1463</v>
      </c>
      <c r="G410" s="170" t="s">
        <v>89</v>
      </c>
      <c r="H410" s="170" t="s">
        <v>1371</v>
      </c>
      <c r="I410" s="172">
        <v>3005.16</v>
      </c>
      <c r="J410" s="172">
        <v>0</v>
      </c>
      <c r="K410" s="172">
        <v>3005.16</v>
      </c>
    </row>
    <row r="411" spans="1:11">
      <c r="A411" s="170">
        <v>40100000</v>
      </c>
      <c r="B411" s="170" t="s">
        <v>376</v>
      </c>
      <c r="C411" s="170" t="s">
        <v>93</v>
      </c>
      <c r="D411" s="171">
        <v>44963</v>
      </c>
      <c r="E411" s="170">
        <v>2</v>
      </c>
      <c r="F411" s="170" t="s">
        <v>144</v>
      </c>
      <c r="G411" s="170" t="s">
        <v>89</v>
      </c>
      <c r="H411" s="170" t="s">
        <v>1110</v>
      </c>
      <c r="I411" s="172">
        <v>1415.39</v>
      </c>
      <c r="J411" s="172">
        <v>0</v>
      </c>
      <c r="K411" s="172">
        <v>1415.39</v>
      </c>
    </row>
    <row r="412" spans="1:11">
      <c r="A412" s="170">
        <v>40100000</v>
      </c>
      <c r="B412" s="170" t="s">
        <v>391</v>
      </c>
      <c r="C412" s="170" t="s">
        <v>93</v>
      </c>
      <c r="D412" s="171">
        <v>44964</v>
      </c>
      <c r="E412" s="170">
        <v>1</v>
      </c>
      <c r="F412" s="170" t="s">
        <v>1360</v>
      </c>
      <c r="G412" s="170" t="s">
        <v>89</v>
      </c>
      <c r="H412" s="170" t="s">
        <v>1087</v>
      </c>
      <c r="I412" s="172">
        <v>6228</v>
      </c>
      <c r="J412" s="172">
        <v>0</v>
      </c>
      <c r="K412" s="172">
        <v>6228</v>
      </c>
    </row>
    <row r="413" spans="1:11">
      <c r="A413" s="170">
        <v>40100000</v>
      </c>
      <c r="B413" s="170" t="s">
        <v>1091</v>
      </c>
      <c r="C413" s="170" t="s">
        <v>93</v>
      </c>
      <c r="D413" s="171">
        <v>44966</v>
      </c>
      <c r="E413" s="170">
        <v>1</v>
      </c>
      <c r="F413" s="170" t="s">
        <v>1384</v>
      </c>
      <c r="G413" s="170" t="s">
        <v>89</v>
      </c>
      <c r="H413" s="170" t="s">
        <v>1231</v>
      </c>
      <c r="I413" s="172">
        <v>192</v>
      </c>
      <c r="J413" s="172">
        <v>0</v>
      </c>
      <c r="K413" s="172">
        <v>192</v>
      </c>
    </row>
    <row r="414" spans="1:11">
      <c r="A414" s="170">
        <v>40100000</v>
      </c>
      <c r="B414" s="170" t="s">
        <v>1091</v>
      </c>
      <c r="C414" s="170" t="s">
        <v>93</v>
      </c>
      <c r="D414" s="171">
        <v>44966</v>
      </c>
      <c r="E414" s="170">
        <v>1</v>
      </c>
      <c r="F414" s="170" t="s">
        <v>1384</v>
      </c>
      <c r="G414" s="170" t="s">
        <v>89</v>
      </c>
      <c r="H414" s="170" t="s">
        <v>1231</v>
      </c>
      <c r="I414" s="172">
        <v>360</v>
      </c>
      <c r="J414" s="172">
        <v>0</v>
      </c>
      <c r="K414" s="172">
        <v>360</v>
      </c>
    </row>
    <row r="415" spans="1:11">
      <c r="A415" s="170">
        <v>40100000</v>
      </c>
      <c r="B415" s="170" t="s">
        <v>369</v>
      </c>
      <c r="C415" s="170" t="s">
        <v>93</v>
      </c>
      <c r="D415" s="171">
        <v>44967</v>
      </c>
      <c r="E415" s="170">
        <v>1</v>
      </c>
      <c r="F415" s="170" t="s">
        <v>1388</v>
      </c>
      <c r="G415" s="170" t="s">
        <v>89</v>
      </c>
      <c r="H415" s="170" t="s">
        <v>1195</v>
      </c>
      <c r="I415" s="172">
        <v>205.75</v>
      </c>
      <c r="J415" s="172">
        <v>0</v>
      </c>
      <c r="K415" s="172">
        <v>205.75</v>
      </c>
    </row>
    <row r="416" spans="1:11">
      <c r="A416" s="170">
        <v>40100000</v>
      </c>
      <c r="B416" s="170" t="s">
        <v>360</v>
      </c>
      <c r="C416" s="170" t="s">
        <v>93</v>
      </c>
      <c r="D416" s="171">
        <v>44967</v>
      </c>
      <c r="E416" s="170">
        <v>1</v>
      </c>
      <c r="F416" s="170" t="s">
        <v>1466</v>
      </c>
      <c r="G416" s="170" t="s">
        <v>89</v>
      </c>
      <c r="H416" s="170" t="s">
        <v>371</v>
      </c>
      <c r="I416" s="172">
        <v>84</v>
      </c>
      <c r="J416" s="172">
        <v>0</v>
      </c>
      <c r="K416" s="172">
        <v>84</v>
      </c>
    </row>
    <row r="417" spans="1:11">
      <c r="A417" s="170">
        <v>40100000</v>
      </c>
      <c r="B417" s="170" t="s">
        <v>360</v>
      </c>
      <c r="C417" s="170" t="s">
        <v>93</v>
      </c>
      <c r="D417" s="171">
        <v>44967</v>
      </c>
      <c r="E417" s="170">
        <v>1</v>
      </c>
      <c r="F417" s="170" t="s">
        <v>1466</v>
      </c>
      <c r="G417" s="170" t="s">
        <v>89</v>
      </c>
      <c r="H417" s="170" t="s">
        <v>371</v>
      </c>
      <c r="I417" s="172">
        <v>84</v>
      </c>
      <c r="J417" s="172">
        <v>0</v>
      </c>
      <c r="K417" s="172">
        <v>84</v>
      </c>
    </row>
    <row r="418" spans="1:11">
      <c r="A418" s="170">
        <v>40100000</v>
      </c>
      <c r="B418" s="170" t="s">
        <v>360</v>
      </c>
      <c r="C418" s="170" t="s">
        <v>93</v>
      </c>
      <c r="D418" s="171">
        <v>44967</v>
      </c>
      <c r="E418" s="170">
        <v>1</v>
      </c>
      <c r="F418" s="170" t="s">
        <v>1466</v>
      </c>
      <c r="G418" s="170" t="s">
        <v>89</v>
      </c>
      <c r="H418" s="170" t="s">
        <v>371</v>
      </c>
      <c r="I418" s="172">
        <v>84</v>
      </c>
      <c r="J418" s="172">
        <v>0</v>
      </c>
      <c r="K418" s="172">
        <v>84</v>
      </c>
    </row>
    <row r="419" spans="1:11">
      <c r="A419" s="170">
        <v>40100000</v>
      </c>
      <c r="B419" s="170" t="s">
        <v>360</v>
      </c>
      <c r="C419" s="170" t="s">
        <v>93</v>
      </c>
      <c r="D419" s="171">
        <v>44967</v>
      </c>
      <c r="E419" s="170">
        <v>1</v>
      </c>
      <c r="F419" s="170" t="s">
        <v>1466</v>
      </c>
      <c r="G419" s="170" t="s">
        <v>89</v>
      </c>
      <c r="H419" s="170" t="s">
        <v>371</v>
      </c>
      <c r="I419" s="172">
        <v>84</v>
      </c>
      <c r="J419" s="172">
        <v>0</v>
      </c>
      <c r="K419" s="172">
        <v>84</v>
      </c>
    </row>
    <row r="420" spans="1:11">
      <c r="A420" s="170">
        <v>40100000</v>
      </c>
      <c r="B420" s="170" t="s">
        <v>367</v>
      </c>
      <c r="C420" s="170" t="s">
        <v>93</v>
      </c>
      <c r="D420" s="171">
        <v>44967</v>
      </c>
      <c r="E420" s="170">
        <v>1</v>
      </c>
      <c r="F420" s="170" t="s">
        <v>116</v>
      </c>
      <c r="G420" s="170" t="s">
        <v>89</v>
      </c>
      <c r="H420" s="170" t="s">
        <v>1110</v>
      </c>
      <c r="I420" s="172">
        <v>4160.9799999999996</v>
      </c>
      <c r="J420" s="172">
        <v>0</v>
      </c>
      <c r="K420" s="172">
        <v>4160.9799999999996</v>
      </c>
    </row>
    <row r="421" spans="1:11">
      <c r="A421" s="170">
        <v>40100000</v>
      </c>
      <c r="B421" s="170" t="s">
        <v>360</v>
      </c>
      <c r="C421" s="170" t="s">
        <v>93</v>
      </c>
      <c r="D421" s="171">
        <v>44967</v>
      </c>
      <c r="E421" s="170">
        <v>1</v>
      </c>
      <c r="F421" s="170" t="s">
        <v>1466</v>
      </c>
      <c r="G421" s="170" t="s">
        <v>89</v>
      </c>
      <c r="H421" s="170" t="s">
        <v>371</v>
      </c>
      <c r="I421" s="172">
        <v>336</v>
      </c>
      <c r="J421" s="172">
        <v>0</v>
      </c>
      <c r="K421" s="172">
        <v>336</v>
      </c>
    </row>
    <row r="422" spans="1:11">
      <c r="A422" s="170">
        <v>40100000</v>
      </c>
      <c r="B422" s="170" t="s">
        <v>1181</v>
      </c>
      <c r="C422" s="170" t="s">
        <v>93</v>
      </c>
      <c r="D422" s="171">
        <v>44970</v>
      </c>
      <c r="E422" s="170">
        <v>1</v>
      </c>
      <c r="F422" s="170" t="s">
        <v>1467</v>
      </c>
      <c r="G422" s="170" t="s">
        <v>89</v>
      </c>
      <c r="H422" s="170" t="s">
        <v>371</v>
      </c>
      <c r="I422" s="172">
        <v>21784</v>
      </c>
      <c r="J422" s="172">
        <v>0</v>
      </c>
      <c r="K422" s="172">
        <v>21784</v>
      </c>
    </row>
    <row r="423" spans="1:11">
      <c r="A423" s="170">
        <v>40100000</v>
      </c>
      <c r="B423" s="170" t="s">
        <v>1140</v>
      </c>
      <c r="C423" s="170" t="s">
        <v>93</v>
      </c>
      <c r="D423" s="171">
        <v>44970</v>
      </c>
      <c r="E423" s="170">
        <v>1</v>
      </c>
      <c r="F423" s="170" t="s">
        <v>1357</v>
      </c>
      <c r="G423" s="170" t="s">
        <v>89</v>
      </c>
      <c r="H423" s="170" t="s">
        <v>1231</v>
      </c>
      <c r="I423" s="172">
        <v>27.9</v>
      </c>
      <c r="J423" s="172">
        <v>0</v>
      </c>
      <c r="K423" s="172">
        <v>27.9</v>
      </c>
    </row>
    <row r="424" spans="1:11">
      <c r="A424" s="170">
        <v>40100000</v>
      </c>
      <c r="B424" s="170" t="s">
        <v>1177</v>
      </c>
      <c r="C424" s="170" t="s">
        <v>93</v>
      </c>
      <c r="D424" s="171">
        <v>44970</v>
      </c>
      <c r="E424" s="170">
        <v>1</v>
      </c>
      <c r="F424" s="170" t="s">
        <v>1470</v>
      </c>
      <c r="G424" s="170" t="s">
        <v>89</v>
      </c>
      <c r="H424" s="170" t="s">
        <v>351</v>
      </c>
      <c r="I424" s="172">
        <v>9816</v>
      </c>
      <c r="J424" s="172">
        <v>0</v>
      </c>
      <c r="K424" s="172">
        <v>9816</v>
      </c>
    </row>
    <row r="425" spans="1:11">
      <c r="A425" s="170">
        <v>40100000</v>
      </c>
      <c r="B425" s="170" t="s">
        <v>388</v>
      </c>
      <c r="C425" s="170" t="s">
        <v>93</v>
      </c>
      <c r="D425" s="171">
        <v>44970</v>
      </c>
      <c r="E425" s="170">
        <v>1</v>
      </c>
      <c r="F425" s="170" t="s">
        <v>1469</v>
      </c>
      <c r="G425" s="170" t="s">
        <v>89</v>
      </c>
      <c r="H425" s="170" t="s">
        <v>1237</v>
      </c>
      <c r="I425" s="172">
        <v>3137</v>
      </c>
      <c r="J425" s="172">
        <v>0</v>
      </c>
      <c r="K425" s="172">
        <v>3137</v>
      </c>
    </row>
    <row r="426" spans="1:11">
      <c r="A426" s="170">
        <v>40100000</v>
      </c>
      <c r="B426" s="170" t="s">
        <v>388</v>
      </c>
      <c r="C426" s="170" t="s">
        <v>93</v>
      </c>
      <c r="D426" s="171">
        <v>44970</v>
      </c>
      <c r="E426" s="170">
        <v>1</v>
      </c>
      <c r="F426" s="170" t="s">
        <v>1469</v>
      </c>
      <c r="G426" s="170" t="s">
        <v>89</v>
      </c>
      <c r="H426" s="170" t="s">
        <v>1237</v>
      </c>
      <c r="I426" s="172">
        <v>7457.96</v>
      </c>
      <c r="J426" s="172">
        <v>0</v>
      </c>
      <c r="K426" s="172">
        <v>7457.96</v>
      </c>
    </row>
    <row r="427" spans="1:11">
      <c r="A427" s="170">
        <v>40100000</v>
      </c>
      <c r="B427" s="170" t="s">
        <v>1154</v>
      </c>
      <c r="C427" s="170" t="s">
        <v>93</v>
      </c>
      <c r="D427" s="171">
        <v>44970</v>
      </c>
      <c r="E427" s="170">
        <v>1</v>
      </c>
      <c r="F427" s="170" t="s">
        <v>1472</v>
      </c>
      <c r="G427" s="170" t="s">
        <v>89</v>
      </c>
      <c r="H427" s="170" t="s">
        <v>384</v>
      </c>
      <c r="I427" s="172">
        <v>267.23</v>
      </c>
      <c r="J427" s="172">
        <v>0</v>
      </c>
      <c r="K427" s="172">
        <v>267.23</v>
      </c>
    </row>
    <row r="428" spans="1:11">
      <c r="A428" s="170">
        <v>40100000</v>
      </c>
      <c r="B428" s="170" t="s">
        <v>1140</v>
      </c>
      <c r="C428" s="170" t="s">
        <v>93</v>
      </c>
      <c r="D428" s="171">
        <v>44971</v>
      </c>
      <c r="E428" s="170">
        <v>1</v>
      </c>
      <c r="F428" s="170" t="s">
        <v>1357</v>
      </c>
      <c r="G428" s="170" t="s">
        <v>89</v>
      </c>
      <c r="H428" s="170" t="s">
        <v>1113</v>
      </c>
      <c r="I428" s="172">
        <v>89.22</v>
      </c>
      <c r="J428" s="172">
        <v>0</v>
      </c>
      <c r="K428" s="172">
        <v>89.22</v>
      </c>
    </row>
    <row r="429" spans="1:11">
      <c r="A429" s="170">
        <v>40100000</v>
      </c>
      <c r="B429" s="170" t="s">
        <v>1140</v>
      </c>
      <c r="C429" s="170" t="s">
        <v>93</v>
      </c>
      <c r="D429" s="171">
        <v>44971</v>
      </c>
      <c r="E429" s="170">
        <v>1</v>
      </c>
      <c r="F429" s="170" t="s">
        <v>1357</v>
      </c>
      <c r="G429" s="170" t="s">
        <v>89</v>
      </c>
      <c r="H429" s="170" t="s">
        <v>1231</v>
      </c>
      <c r="I429" s="172">
        <v>71.56</v>
      </c>
      <c r="J429" s="172">
        <v>0</v>
      </c>
      <c r="K429" s="172">
        <v>71.56</v>
      </c>
    </row>
    <row r="430" spans="1:11">
      <c r="A430" s="170">
        <v>40100000</v>
      </c>
      <c r="B430" s="170" t="s">
        <v>1140</v>
      </c>
      <c r="C430" s="170" t="s">
        <v>93</v>
      </c>
      <c r="D430" s="171">
        <v>44971</v>
      </c>
      <c r="E430" s="170">
        <v>1</v>
      </c>
      <c r="F430" s="170" t="s">
        <v>1357</v>
      </c>
      <c r="G430" s="170" t="s">
        <v>89</v>
      </c>
      <c r="H430" s="170" t="s">
        <v>1231</v>
      </c>
      <c r="I430" s="172">
        <v>23.1</v>
      </c>
      <c r="J430" s="172">
        <v>0</v>
      </c>
      <c r="K430" s="172">
        <v>23.1</v>
      </c>
    </row>
    <row r="431" spans="1:11">
      <c r="A431" s="170">
        <v>40100000</v>
      </c>
      <c r="B431" s="170" t="s">
        <v>369</v>
      </c>
      <c r="C431" s="170" t="s">
        <v>93</v>
      </c>
      <c r="D431" s="171">
        <v>44974</v>
      </c>
      <c r="E431" s="170">
        <v>1</v>
      </c>
      <c r="F431" s="170" t="s">
        <v>1388</v>
      </c>
      <c r="G431" s="170" t="s">
        <v>89</v>
      </c>
      <c r="H431" s="170" t="s">
        <v>1158</v>
      </c>
      <c r="I431" s="172">
        <v>502.94</v>
      </c>
      <c r="J431" s="172">
        <v>0</v>
      </c>
      <c r="K431" s="172">
        <v>502.94</v>
      </c>
    </row>
    <row r="432" spans="1:11">
      <c r="A432" s="170">
        <v>40100000</v>
      </c>
      <c r="B432" s="170" t="s">
        <v>388</v>
      </c>
      <c r="C432" s="170" t="s">
        <v>93</v>
      </c>
      <c r="D432" s="171">
        <v>44977</v>
      </c>
      <c r="E432" s="170">
        <v>1</v>
      </c>
      <c r="F432" s="170" t="s">
        <v>1469</v>
      </c>
      <c r="G432" s="170" t="s">
        <v>89</v>
      </c>
      <c r="H432" s="170" t="s">
        <v>1630</v>
      </c>
      <c r="I432" s="172">
        <v>1437.6</v>
      </c>
      <c r="J432" s="172">
        <v>0</v>
      </c>
      <c r="K432" s="172">
        <v>1437.6</v>
      </c>
    </row>
    <row r="433" spans="1:11">
      <c r="A433" s="170">
        <v>40100000</v>
      </c>
      <c r="B433" s="170" t="s">
        <v>350</v>
      </c>
      <c r="C433" s="170" t="s">
        <v>93</v>
      </c>
      <c r="D433" s="171">
        <v>44977</v>
      </c>
      <c r="E433" s="170">
        <v>1</v>
      </c>
      <c r="F433" s="170" t="s">
        <v>1475</v>
      </c>
      <c r="G433" s="170" t="s">
        <v>89</v>
      </c>
      <c r="H433" s="170" t="s">
        <v>1226</v>
      </c>
      <c r="I433" s="172">
        <v>57.6</v>
      </c>
      <c r="J433" s="172">
        <v>0</v>
      </c>
      <c r="K433" s="172">
        <v>57.6</v>
      </c>
    </row>
    <row r="434" spans="1:11">
      <c r="A434" s="170">
        <v>40100000</v>
      </c>
      <c r="B434" s="170" t="s">
        <v>352</v>
      </c>
      <c r="C434" s="170" t="s">
        <v>93</v>
      </c>
      <c r="D434" s="171">
        <v>44977</v>
      </c>
      <c r="E434" s="170">
        <v>1</v>
      </c>
      <c r="F434" s="170" t="s">
        <v>1391</v>
      </c>
      <c r="G434" s="170" t="s">
        <v>89</v>
      </c>
      <c r="H434" s="170" t="s">
        <v>1359</v>
      </c>
      <c r="I434" s="172">
        <v>137.41999999999999</v>
      </c>
      <c r="J434" s="172">
        <v>0</v>
      </c>
      <c r="K434" s="172">
        <v>137.41999999999999</v>
      </c>
    </row>
    <row r="435" spans="1:11">
      <c r="A435" s="170">
        <v>40100000</v>
      </c>
      <c r="B435" s="170" t="s">
        <v>400</v>
      </c>
      <c r="C435" s="170" t="s">
        <v>93</v>
      </c>
      <c r="D435" s="171">
        <v>44978</v>
      </c>
      <c r="E435" s="170">
        <v>1</v>
      </c>
      <c r="F435" s="170" t="s">
        <v>651</v>
      </c>
      <c r="G435" s="170" t="s">
        <v>89</v>
      </c>
      <c r="H435" s="170" t="s">
        <v>384</v>
      </c>
      <c r="I435" s="172">
        <v>7560</v>
      </c>
      <c r="J435" s="172">
        <v>0</v>
      </c>
      <c r="K435" s="172">
        <v>7560</v>
      </c>
    </row>
    <row r="436" spans="1:11">
      <c r="A436" s="170">
        <v>40100000</v>
      </c>
      <c r="B436" s="170" t="s">
        <v>378</v>
      </c>
      <c r="C436" s="170" t="s">
        <v>93</v>
      </c>
      <c r="D436" s="171">
        <v>44978</v>
      </c>
      <c r="E436" s="170">
        <v>1</v>
      </c>
      <c r="F436" s="170" t="s">
        <v>165</v>
      </c>
      <c r="G436" s="170" t="s">
        <v>89</v>
      </c>
      <c r="H436" s="170" t="s">
        <v>1092</v>
      </c>
      <c r="I436" s="172">
        <v>16872</v>
      </c>
      <c r="J436" s="172">
        <v>0</v>
      </c>
      <c r="K436" s="172">
        <v>16872</v>
      </c>
    </row>
    <row r="437" spans="1:11">
      <c r="A437" s="170">
        <v>40100000</v>
      </c>
      <c r="B437" s="170" t="s">
        <v>1091</v>
      </c>
      <c r="C437" s="170" t="s">
        <v>93</v>
      </c>
      <c r="D437" s="171">
        <v>44978</v>
      </c>
      <c r="E437" s="170">
        <v>1</v>
      </c>
      <c r="F437" s="170" t="s">
        <v>1476</v>
      </c>
      <c r="G437" s="170" t="s">
        <v>89</v>
      </c>
      <c r="H437" s="170" t="s">
        <v>1231</v>
      </c>
      <c r="I437" s="172">
        <v>318</v>
      </c>
      <c r="J437" s="172">
        <v>0</v>
      </c>
      <c r="K437" s="172">
        <v>318</v>
      </c>
    </row>
    <row r="438" spans="1:11">
      <c r="A438" s="170">
        <v>40100000</v>
      </c>
      <c r="B438" s="170" t="s">
        <v>1181</v>
      </c>
      <c r="C438" s="170" t="s">
        <v>93</v>
      </c>
      <c r="D438" s="171">
        <v>44978</v>
      </c>
      <c r="E438" s="170">
        <v>1</v>
      </c>
      <c r="F438" s="170" t="s">
        <v>1467</v>
      </c>
      <c r="G438" s="170" t="s">
        <v>89</v>
      </c>
      <c r="H438" s="170" t="s">
        <v>371</v>
      </c>
      <c r="I438" s="172">
        <v>3181</v>
      </c>
      <c r="J438" s="172">
        <v>0</v>
      </c>
      <c r="K438" s="172">
        <v>3181</v>
      </c>
    </row>
    <row r="439" spans="1:11">
      <c r="A439" s="170">
        <v>40100000</v>
      </c>
      <c r="B439" s="170" t="s">
        <v>374</v>
      </c>
      <c r="C439" s="170" t="s">
        <v>93</v>
      </c>
      <c r="D439" s="171">
        <v>44978</v>
      </c>
      <c r="E439" s="170">
        <v>1</v>
      </c>
      <c r="F439" s="170" t="s">
        <v>1379</v>
      </c>
      <c r="G439" s="170" t="s">
        <v>89</v>
      </c>
      <c r="H439" s="170" t="s">
        <v>1083</v>
      </c>
      <c r="I439" s="172">
        <v>2949.51</v>
      </c>
      <c r="J439" s="172">
        <v>0</v>
      </c>
      <c r="K439" s="172">
        <v>2949.51</v>
      </c>
    </row>
    <row r="440" spans="1:11">
      <c r="A440" s="170">
        <v>40100000</v>
      </c>
      <c r="B440" s="170" t="s">
        <v>354</v>
      </c>
      <c r="C440" s="170" t="s">
        <v>93</v>
      </c>
      <c r="D440" s="171">
        <v>44978</v>
      </c>
      <c r="E440" s="170">
        <v>1</v>
      </c>
      <c r="F440" s="170" t="s">
        <v>163</v>
      </c>
      <c r="G440" s="170" t="s">
        <v>89</v>
      </c>
      <c r="H440" s="170" t="s">
        <v>1184</v>
      </c>
      <c r="I440" s="172">
        <v>18449</v>
      </c>
      <c r="J440" s="172">
        <v>0</v>
      </c>
      <c r="K440" s="172">
        <v>18449</v>
      </c>
    </row>
    <row r="441" spans="1:11">
      <c r="A441" s="170">
        <v>40100000</v>
      </c>
      <c r="B441" s="170" t="s">
        <v>350</v>
      </c>
      <c r="C441" s="170" t="s">
        <v>93</v>
      </c>
      <c r="D441" s="171">
        <v>44984</v>
      </c>
      <c r="E441" s="170">
        <v>1</v>
      </c>
      <c r="F441" s="170" t="s">
        <v>1440</v>
      </c>
      <c r="G441" s="170" t="s">
        <v>89</v>
      </c>
      <c r="H441" s="170" t="s">
        <v>1226</v>
      </c>
      <c r="I441" s="172">
        <v>254.35</v>
      </c>
      <c r="J441" s="172">
        <v>0</v>
      </c>
      <c r="K441" s="172">
        <v>254.35</v>
      </c>
    </row>
    <row r="442" spans="1:11">
      <c r="A442" s="170">
        <v>40100000</v>
      </c>
      <c r="B442" s="170" t="s">
        <v>350</v>
      </c>
      <c r="C442" s="170" t="s">
        <v>93</v>
      </c>
      <c r="D442" s="171">
        <v>44984</v>
      </c>
      <c r="E442" s="170">
        <v>1</v>
      </c>
      <c r="F442" s="170" t="s">
        <v>1440</v>
      </c>
      <c r="G442" s="170" t="s">
        <v>89</v>
      </c>
      <c r="H442" s="170" t="s">
        <v>1226</v>
      </c>
      <c r="I442" s="172">
        <v>3268.16</v>
      </c>
      <c r="J442" s="172">
        <v>0</v>
      </c>
      <c r="K442" s="172">
        <v>3268.16</v>
      </c>
    </row>
    <row r="443" spans="1:11">
      <c r="A443" s="170">
        <v>40100000</v>
      </c>
      <c r="B443" s="170" t="s">
        <v>1162</v>
      </c>
      <c r="C443" s="170" t="s">
        <v>93</v>
      </c>
      <c r="D443" s="171">
        <v>44985</v>
      </c>
      <c r="E443" s="170">
        <v>1</v>
      </c>
      <c r="F443" s="170" t="s">
        <v>1397</v>
      </c>
      <c r="G443" s="170" t="s">
        <v>89</v>
      </c>
      <c r="H443" s="170" t="s">
        <v>362</v>
      </c>
      <c r="I443" s="172">
        <v>360</v>
      </c>
      <c r="J443" s="172">
        <v>0</v>
      </c>
      <c r="K443" s="172">
        <v>360</v>
      </c>
    </row>
    <row r="444" spans="1:11">
      <c r="A444" s="170">
        <v>40100000</v>
      </c>
      <c r="B444" s="170" t="s">
        <v>376</v>
      </c>
      <c r="C444" s="170" t="s">
        <v>93</v>
      </c>
      <c r="D444" s="171">
        <v>44985</v>
      </c>
      <c r="E444" s="170">
        <v>1</v>
      </c>
      <c r="F444" s="170" t="s">
        <v>144</v>
      </c>
      <c r="G444" s="170" t="s">
        <v>89</v>
      </c>
      <c r="H444" s="170" t="s">
        <v>1141</v>
      </c>
      <c r="I444" s="172">
        <v>1415.39</v>
      </c>
      <c r="J444" s="172">
        <v>0</v>
      </c>
      <c r="K444" s="172">
        <v>1415.39</v>
      </c>
    </row>
    <row r="445" spans="1:11">
      <c r="A445" s="170">
        <v>40100000</v>
      </c>
      <c r="B445" s="170" t="s">
        <v>382</v>
      </c>
      <c r="C445" s="170" t="s">
        <v>93</v>
      </c>
      <c r="D445" s="171">
        <v>44985</v>
      </c>
      <c r="E445" s="170">
        <v>1</v>
      </c>
      <c r="F445" s="170" t="s">
        <v>396</v>
      </c>
      <c r="G445" s="170" t="s">
        <v>89</v>
      </c>
      <c r="H445" s="170" t="s">
        <v>1083</v>
      </c>
      <c r="I445" s="172">
        <v>250.56</v>
      </c>
      <c r="J445" s="172">
        <v>0</v>
      </c>
      <c r="K445" s="172">
        <v>250.56</v>
      </c>
    </row>
    <row r="446" spans="1:11">
      <c r="A446" s="170">
        <v>40100000</v>
      </c>
      <c r="B446" s="170" t="s">
        <v>388</v>
      </c>
      <c r="C446" s="170" t="s">
        <v>93</v>
      </c>
      <c r="D446" s="171">
        <v>44985</v>
      </c>
      <c r="E446" s="170">
        <v>1</v>
      </c>
      <c r="F446" s="170" t="s">
        <v>1503</v>
      </c>
      <c r="G446" s="170" t="s">
        <v>89</v>
      </c>
      <c r="H446" s="170" t="s">
        <v>1272</v>
      </c>
      <c r="I446" s="172">
        <v>581.04</v>
      </c>
      <c r="J446" s="172">
        <v>0</v>
      </c>
      <c r="K446" s="172">
        <v>581.04</v>
      </c>
    </row>
    <row r="447" spans="1:11">
      <c r="A447" s="170">
        <v>40100000</v>
      </c>
      <c r="B447" s="170" t="s">
        <v>369</v>
      </c>
      <c r="C447" s="170" t="s">
        <v>93</v>
      </c>
      <c r="D447" s="171">
        <v>44985</v>
      </c>
      <c r="E447" s="170">
        <v>1</v>
      </c>
      <c r="F447" s="170" t="s">
        <v>1388</v>
      </c>
      <c r="G447" s="170" t="s">
        <v>89</v>
      </c>
      <c r="H447" s="170" t="s">
        <v>1223</v>
      </c>
      <c r="I447" s="172">
        <v>1019.87</v>
      </c>
      <c r="J447" s="172">
        <v>0</v>
      </c>
      <c r="K447" s="172">
        <v>1019.87</v>
      </c>
    </row>
    <row r="448" spans="1:11">
      <c r="A448" s="170">
        <v>40100000</v>
      </c>
      <c r="B448" s="170" t="s">
        <v>361</v>
      </c>
      <c r="C448" s="170" t="s">
        <v>93</v>
      </c>
      <c r="D448" s="171">
        <v>44985</v>
      </c>
      <c r="E448" s="170">
        <v>1</v>
      </c>
      <c r="F448" s="170" t="s">
        <v>1383</v>
      </c>
      <c r="G448" s="170" t="s">
        <v>89</v>
      </c>
      <c r="H448" s="170" t="s">
        <v>1261</v>
      </c>
      <c r="I448" s="172">
        <v>3200</v>
      </c>
      <c r="J448" s="172">
        <v>0</v>
      </c>
      <c r="K448" s="172">
        <v>3200</v>
      </c>
    </row>
    <row r="449" spans="1:11">
      <c r="A449" s="170">
        <v>40100000</v>
      </c>
      <c r="B449" s="170" t="s">
        <v>399</v>
      </c>
      <c r="C449" s="170" t="s">
        <v>93</v>
      </c>
      <c r="D449" s="171">
        <v>44985</v>
      </c>
      <c r="E449" s="170">
        <v>1</v>
      </c>
      <c r="F449" s="170" t="s">
        <v>1504</v>
      </c>
      <c r="G449" s="170" t="s">
        <v>89</v>
      </c>
      <c r="H449" s="170" t="s">
        <v>1083</v>
      </c>
      <c r="I449" s="172">
        <v>5185.78</v>
      </c>
      <c r="J449" s="172">
        <v>0</v>
      </c>
      <c r="K449" s="172">
        <v>5185.78</v>
      </c>
    </row>
    <row r="450" spans="1:11">
      <c r="A450" s="170">
        <v>40100000</v>
      </c>
      <c r="B450" s="170" t="s">
        <v>377</v>
      </c>
      <c r="C450" s="170" t="s">
        <v>93</v>
      </c>
      <c r="D450" s="171">
        <v>44985</v>
      </c>
      <c r="E450" s="170">
        <v>1</v>
      </c>
      <c r="F450" s="170" t="s">
        <v>1381</v>
      </c>
      <c r="G450" s="170" t="s">
        <v>89</v>
      </c>
      <c r="H450" s="170" t="s">
        <v>1110</v>
      </c>
      <c r="I450" s="172">
        <v>1171.48</v>
      </c>
      <c r="J450" s="172">
        <v>0</v>
      </c>
      <c r="K450" s="172">
        <v>1171.48</v>
      </c>
    </row>
    <row r="451" spans="1:11">
      <c r="A451" s="170">
        <v>40100000</v>
      </c>
      <c r="B451" s="170" t="s">
        <v>1204</v>
      </c>
      <c r="C451" s="170" t="s">
        <v>93</v>
      </c>
      <c r="D451" s="171">
        <v>44986</v>
      </c>
      <c r="E451" s="170">
        <v>1</v>
      </c>
      <c r="F451" s="170" t="s">
        <v>1438</v>
      </c>
      <c r="G451" s="170" t="s">
        <v>89</v>
      </c>
      <c r="H451" s="170" t="s">
        <v>1110</v>
      </c>
      <c r="I451" s="172">
        <v>3200</v>
      </c>
      <c r="J451" s="172">
        <v>0</v>
      </c>
      <c r="K451" s="172">
        <v>3200</v>
      </c>
    </row>
    <row r="452" spans="1:11">
      <c r="A452" s="170">
        <v>40100000</v>
      </c>
      <c r="B452" s="170" t="s">
        <v>1140</v>
      </c>
      <c r="C452" s="170" t="s">
        <v>93</v>
      </c>
      <c r="D452" s="171">
        <v>44987</v>
      </c>
      <c r="E452" s="170">
        <v>1</v>
      </c>
      <c r="F452" s="170" t="s">
        <v>1357</v>
      </c>
      <c r="G452" s="170" t="s">
        <v>89</v>
      </c>
      <c r="H452" s="170" t="s">
        <v>1351</v>
      </c>
      <c r="I452" s="172">
        <v>174.63</v>
      </c>
      <c r="J452" s="172">
        <v>0</v>
      </c>
      <c r="K452" s="172">
        <v>174.63</v>
      </c>
    </row>
    <row r="453" spans="1:11">
      <c r="A453" s="170">
        <v>40100000</v>
      </c>
      <c r="B453" s="170" t="s">
        <v>385</v>
      </c>
      <c r="C453" s="170" t="s">
        <v>93</v>
      </c>
      <c r="D453" s="171">
        <v>44987</v>
      </c>
      <c r="E453" s="170">
        <v>1</v>
      </c>
      <c r="F453" s="170" t="s">
        <v>1690</v>
      </c>
      <c r="G453" s="170" t="s">
        <v>89</v>
      </c>
      <c r="H453" s="170" t="s">
        <v>1087</v>
      </c>
      <c r="I453" s="172">
        <v>40.659999999999997</v>
      </c>
      <c r="J453" s="172">
        <v>0</v>
      </c>
      <c r="K453" s="172">
        <v>40.659999999999997</v>
      </c>
    </row>
    <row r="454" spans="1:11">
      <c r="A454" s="170">
        <v>40100000</v>
      </c>
      <c r="B454" s="170" t="s">
        <v>388</v>
      </c>
      <c r="C454" s="170" t="s">
        <v>93</v>
      </c>
      <c r="D454" s="171">
        <v>44991</v>
      </c>
      <c r="E454" s="170">
        <v>1</v>
      </c>
      <c r="F454" s="170" t="s">
        <v>1469</v>
      </c>
      <c r="G454" s="170" t="s">
        <v>89</v>
      </c>
      <c r="H454" s="170" t="s">
        <v>89</v>
      </c>
      <c r="I454" s="172">
        <v>106.22</v>
      </c>
      <c r="J454" s="172">
        <v>0</v>
      </c>
      <c r="K454" s="172">
        <v>106.22</v>
      </c>
    </row>
    <row r="455" spans="1:11">
      <c r="A455" s="170">
        <v>40100000</v>
      </c>
      <c r="B455" s="170" t="s">
        <v>388</v>
      </c>
      <c r="C455" s="170" t="s">
        <v>93</v>
      </c>
      <c r="D455" s="171">
        <v>44991</v>
      </c>
      <c r="E455" s="170">
        <v>1</v>
      </c>
      <c r="F455" s="170" t="s">
        <v>1469</v>
      </c>
      <c r="G455" s="170" t="s">
        <v>89</v>
      </c>
      <c r="H455" s="170" t="s">
        <v>1632</v>
      </c>
      <c r="I455" s="172">
        <v>7457.96</v>
      </c>
      <c r="J455" s="172">
        <v>0</v>
      </c>
      <c r="K455" s="172">
        <v>7457.96</v>
      </c>
    </row>
    <row r="456" spans="1:11">
      <c r="A456" s="170">
        <v>40100000</v>
      </c>
      <c r="B456" s="170" t="s">
        <v>388</v>
      </c>
      <c r="C456" s="170" t="s">
        <v>93</v>
      </c>
      <c r="D456" s="171">
        <v>44991</v>
      </c>
      <c r="E456" s="170">
        <v>1</v>
      </c>
      <c r="F456" s="170" t="s">
        <v>1469</v>
      </c>
      <c r="G456" s="170" t="s">
        <v>89</v>
      </c>
      <c r="H456" s="170" t="s">
        <v>1629</v>
      </c>
      <c r="I456" s="172">
        <v>2663.62</v>
      </c>
      <c r="J456" s="172">
        <v>0</v>
      </c>
      <c r="K456" s="172">
        <v>2663.62</v>
      </c>
    </row>
    <row r="457" spans="1:11">
      <c r="A457" s="170">
        <v>40100000</v>
      </c>
      <c r="B457" s="170" t="s">
        <v>1091</v>
      </c>
      <c r="C457" s="170" t="s">
        <v>93</v>
      </c>
      <c r="D457" s="171">
        <v>44992</v>
      </c>
      <c r="E457" s="170">
        <v>1</v>
      </c>
      <c r="F457" s="170" t="s">
        <v>1384</v>
      </c>
      <c r="G457" s="170" t="s">
        <v>89</v>
      </c>
      <c r="H457" s="170" t="s">
        <v>1351</v>
      </c>
      <c r="I457" s="172">
        <v>360</v>
      </c>
      <c r="J457" s="172">
        <v>0</v>
      </c>
      <c r="K457" s="172">
        <v>360</v>
      </c>
    </row>
    <row r="458" spans="1:11">
      <c r="A458" s="170">
        <v>40100000</v>
      </c>
      <c r="B458" s="170" t="s">
        <v>1149</v>
      </c>
      <c r="C458" s="170" t="s">
        <v>93</v>
      </c>
      <c r="D458" s="171">
        <v>44994</v>
      </c>
      <c r="E458" s="170">
        <v>1</v>
      </c>
      <c r="F458" s="170" t="s">
        <v>1466</v>
      </c>
      <c r="G458" s="170" t="s">
        <v>89</v>
      </c>
      <c r="H458" s="170" t="s">
        <v>1113</v>
      </c>
      <c r="I458" s="172">
        <v>84</v>
      </c>
      <c r="J458" s="172">
        <v>0</v>
      </c>
      <c r="K458" s="172">
        <v>84</v>
      </c>
    </row>
    <row r="459" spans="1:11">
      <c r="A459" s="170">
        <v>40100000</v>
      </c>
      <c r="B459" s="170" t="s">
        <v>1149</v>
      </c>
      <c r="C459" s="170" t="s">
        <v>93</v>
      </c>
      <c r="D459" s="171">
        <v>44994</v>
      </c>
      <c r="E459" s="170">
        <v>1</v>
      </c>
      <c r="F459" s="170" t="s">
        <v>1466</v>
      </c>
      <c r="G459" s="170" t="s">
        <v>89</v>
      </c>
      <c r="H459" s="170" t="s">
        <v>1113</v>
      </c>
      <c r="I459" s="172">
        <v>84</v>
      </c>
      <c r="J459" s="172">
        <v>0</v>
      </c>
      <c r="K459" s="172">
        <v>84</v>
      </c>
    </row>
    <row r="460" spans="1:11">
      <c r="A460" s="170">
        <v>40100000</v>
      </c>
      <c r="B460" s="170" t="s">
        <v>1149</v>
      </c>
      <c r="C460" s="170" t="s">
        <v>93</v>
      </c>
      <c r="D460" s="171">
        <v>44994</v>
      </c>
      <c r="E460" s="170">
        <v>1</v>
      </c>
      <c r="F460" s="170" t="s">
        <v>1466</v>
      </c>
      <c r="G460" s="170" t="s">
        <v>89</v>
      </c>
      <c r="H460" s="170" t="s">
        <v>1113</v>
      </c>
      <c r="I460" s="172">
        <v>84</v>
      </c>
      <c r="J460" s="172">
        <v>0</v>
      </c>
      <c r="K460" s="172">
        <v>84</v>
      </c>
    </row>
    <row r="461" spans="1:11">
      <c r="A461" s="170">
        <v>40100000</v>
      </c>
      <c r="B461" s="170" t="s">
        <v>1149</v>
      </c>
      <c r="C461" s="170" t="s">
        <v>93</v>
      </c>
      <c r="D461" s="171">
        <v>44995</v>
      </c>
      <c r="E461" s="170">
        <v>1</v>
      </c>
      <c r="F461" s="170" t="s">
        <v>1466</v>
      </c>
      <c r="G461" s="170" t="s">
        <v>89</v>
      </c>
      <c r="H461" s="170" t="s">
        <v>1113</v>
      </c>
      <c r="I461" s="172">
        <v>336</v>
      </c>
      <c r="J461" s="172">
        <v>0</v>
      </c>
      <c r="K461" s="172">
        <v>336</v>
      </c>
    </row>
    <row r="462" spans="1:11">
      <c r="A462" s="170">
        <v>40100000</v>
      </c>
      <c r="B462" s="170" t="s">
        <v>369</v>
      </c>
      <c r="C462" s="170" t="s">
        <v>93</v>
      </c>
      <c r="D462" s="171">
        <v>44995</v>
      </c>
      <c r="E462" s="170">
        <v>1</v>
      </c>
      <c r="F462" s="170" t="s">
        <v>1691</v>
      </c>
      <c r="G462" s="170" t="s">
        <v>89</v>
      </c>
      <c r="H462" s="170" t="s">
        <v>1763</v>
      </c>
      <c r="I462" s="172">
        <v>99.43</v>
      </c>
      <c r="J462" s="172">
        <v>0</v>
      </c>
      <c r="K462" s="172">
        <v>99.43</v>
      </c>
    </row>
    <row r="463" spans="1:11">
      <c r="A463" s="170">
        <v>40100000</v>
      </c>
      <c r="B463" s="170" t="s">
        <v>1149</v>
      </c>
      <c r="C463" s="170" t="s">
        <v>93</v>
      </c>
      <c r="D463" s="171">
        <v>44995</v>
      </c>
      <c r="E463" s="170">
        <v>1</v>
      </c>
      <c r="F463" s="170" t="s">
        <v>1466</v>
      </c>
      <c r="G463" s="170" t="s">
        <v>89</v>
      </c>
      <c r="H463" s="170" t="s">
        <v>1113</v>
      </c>
      <c r="I463" s="172">
        <v>84</v>
      </c>
      <c r="J463" s="172">
        <v>0</v>
      </c>
      <c r="K463" s="172">
        <v>84</v>
      </c>
    </row>
    <row r="464" spans="1:11">
      <c r="A464" s="170">
        <v>40100000</v>
      </c>
      <c r="B464" s="170" t="s">
        <v>380</v>
      </c>
      <c r="C464" s="170" t="s">
        <v>93</v>
      </c>
      <c r="D464" s="171">
        <v>44995</v>
      </c>
      <c r="E464" s="170">
        <v>1</v>
      </c>
      <c r="F464" s="170" t="s">
        <v>394</v>
      </c>
      <c r="G464" s="170" t="s">
        <v>89</v>
      </c>
      <c r="H464" s="170" t="s">
        <v>1261</v>
      </c>
      <c r="I464" s="172">
        <v>4118.51</v>
      </c>
      <c r="J464" s="172">
        <v>0</v>
      </c>
      <c r="K464" s="172">
        <v>4118.51</v>
      </c>
    </row>
    <row r="465" spans="1:11">
      <c r="A465" s="170">
        <v>40100000</v>
      </c>
      <c r="B465" s="170" t="s">
        <v>367</v>
      </c>
      <c r="C465" s="170" t="s">
        <v>93</v>
      </c>
      <c r="D465" s="171">
        <v>45001</v>
      </c>
      <c r="E465" s="170">
        <v>1</v>
      </c>
      <c r="F465" s="170" t="s">
        <v>1692</v>
      </c>
      <c r="G465" s="170" t="s">
        <v>89</v>
      </c>
      <c r="H465" s="170" t="s">
        <v>1141</v>
      </c>
      <c r="I465" s="172">
        <v>4160.9799999999996</v>
      </c>
      <c r="J465" s="172">
        <v>0</v>
      </c>
      <c r="K465" s="172">
        <v>4160.9799999999996</v>
      </c>
    </row>
    <row r="466" spans="1:11">
      <c r="A466" s="170">
        <v>40100000</v>
      </c>
      <c r="B466" s="170" t="s">
        <v>354</v>
      </c>
      <c r="C466" s="170" t="s">
        <v>93</v>
      </c>
      <c r="D466" s="171">
        <v>45002</v>
      </c>
      <c r="E466" s="170">
        <v>1</v>
      </c>
      <c r="F466" s="170" t="s">
        <v>163</v>
      </c>
      <c r="G466" s="170" t="s">
        <v>89</v>
      </c>
      <c r="H466" s="170" t="s">
        <v>1231</v>
      </c>
      <c r="I466" s="172">
        <v>15922</v>
      </c>
      <c r="J466" s="172">
        <v>0</v>
      </c>
      <c r="K466" s="172">
        <v>15922</v>
      </c>
    </row>
    <row r="467" spans="1:11">
      <c r="A467" s="170">
        <v>40100000</v>
      </c>
      <c r="B467" s="170" t="s">
        <v>1636</v>
      </c>
      <c r="C467" s="170" t="s">
        <v>93</v>
      </c>
      <c r="D467" s="171">
        <v>45002</v>
      </c>
      <c r="E467" s="170">
        <v>1</v>
      </c>
      <c r="F467" s="170" t="s">
        <v>1696</v>
      </c>
      <c r="G467" s="170" t="s">
        <v>89</v>
      </c>
      <c r="H467" s="170" t="s">
        <v>312</v>
      </c>
      <c r="I467" s="172">
        <v>90</v>
      </c>
      <c r="J467" s="172">
        <v>0</v>
      </c>
      <c r="K467" s="172">
        <v>90</v>
      </c>
    </row>
    <row r="468" spans="1:11">
      <c r="A468" s="170">
        <v>40100000</v>
      </c>
      <c r="B468" s="170" t="s">
        <v>1693</v>
      </c>
      <c r="C468" s="170" t="s">
        <v>93</v>
      </c>
      <c r="D468" s="171">
        <v>45002</v>
      </c>
      <c r="E468" s="170">
        <v>1</v>
      </c>
      <c r="F468" s="170" t="s">
        <v>981</v>
      </c>
      <c r="G468" s="170" t="s">
        <v>89</v>
      </c>
      <c r="H468" s="170" t="s">
        <v>362</v>
      </c>
      <c r="I468" s="172">
        <v>150</v>
      </c>
      <c r="J468" s="172">
        <v>0</v>
      </c>
      <c r="K468" s="172">
        <v>150</v>
      </c>
    </row>
    <row r="469" spans="1:11">
      <c r="A469" s="170">
        <v>40100000</v>
      </c>
      <c r="B469" s="170" t="s">
        <v>369</v>
      </c>
      <c r="C469" s="170" t="s">
        <v>93</v>
      </c>
      <c r="D469" s="171">
        <v>45002</v>
      </c>
      <c r="E469" s="170">
        <v>1</v>
      </c>
      <c r="F469" s="170" t="s">
        <v>1691</v>
      </c>
      <c r="G469" s="170" t="s">
        <v>89</v>
      </c>
      <c r="H469" s="170" t="s">
        <v>1763</v>
      </c>
      <c r="I469" s="172">
        <v>156.08000000000001</v>
      </c>
      <c r="J469" s="172">
        <v>0</v>
      </c>
      <c r="K469" s="172">
        <v>156.08000000000001</v>
      </c>
    </row>
    <row r="470" spans="1:11">
      <c r="A470" s="170">
        <v>40100000</v>
      </c>
      <c r="B470" s="170" t="s">
        <v>1669</v>
      </c>
      <c r="C470" s="170" t="s">
        <v>93</v>
      </c>
      <c r="D470" s="171">
        <v>45002</v>
      </c>
      <c r="E470" s="170">
        <v>1</v>
      </c>
      <c r="F470" s="170" t="s">
        <v>1697</v>
      </c>
      <c r="G470" s="170" t="s">
        <v>89</v>
      </c>
      <c r="H470" s="170" t="s">
        <v>351</v>
      </c>
      <c r="I470" s="172">
        <v>532.79999999999995</v>
      </c>
      <c r="J470" s="172">
        <v>0</v>
      </c>
      <c r="K470" s="172">
        <v>532.79999999999995</v>
      </c>
    </row>
    <row r="471" spans="1:11">
      <c r="A471" s="170">
        <v>40100000</v>
      </c>
      <c r="B471" s="170" t="s">
        <v>377</v>
      </c>
      <c r="C471" s="170" t="s">
        <v>93</v>
      </c>
      <c r="D471" s="171">
        <v>45002</v>
      </c>
      <c r="E471" s="170">
        <v>1</v>
      </c>
      <c r="F471" s="170" t="s">
        <v>1381</v>
      </c>
      <c r="G471" s="170" t="s">
        <v>89</v>
      </c>
      <c r="H471" s="170" t="s">
        <v>1141</v>
      </c>
      <c r="I471" s="172">
        <v>1022.12</v>
      </c>
      <c r="J471" s="172">
        <v>0</v>
      </c>
      <c r="K471" s="172">
        <v>1022.12</v>
      </c>
    </row>
    <row r="472" spans="1:11">
      <c r="A472" s="170">
        <v>40100000</v>
      </c>
      <c r="B472" s="170" t="s">
        <v>391</v>
      </c>
      <c r="C472" s="170" t="s">
        <v>93</v>
      </c>
      <c r="D472" s="171">
        <v>45002</v>
      </c>
      <c r="E472" s="170">
        <v>1</v>
      </c>
      <c r="F472" s="170" t="s">
        <v>1360</v>
      </c>
      <c r="G472" s="170" t="s">
        <v>89</v>
      </c>
      <c r="H472" s="170" t="s">
        <v>1110</v>
      </c>
      <c r="I472" s="172">
        <v>7266</v>
      </c>
      <c r="J472" s="172">
        <v>0</v>
      </c>
      <c r="K472" s="172">
        <v>7266</v>
      </c>
    </row>
    <row r="473" spans="1:11">
      <c r="A473" s="170">
        <v>40100000</v>
      </c>
      <c r="B473" s="170" t="s">
        <v>372</v>
      </c>
      <c r="C473" s="170" t="s">
        <v>93</v>
      </c>
      <c r="D473" s="171">
        <v>45002</v>
      </c>
      <c r="E473" s="170">
        <v>1</v>
      </c>
      <c r="F473" s="170" t="s">
        <v>126</v>
      </c>
      <c r="G473" s="170" t="s">
        <v>89</v>
      </c>
      <c r="H473" s="170" t="s">
        <v>1226</v>
      </c>
      <c r="I473" s="172">
        <v>316.27</v>
      </c>
      <c r="J473" s="172">
        <v>0</v>
      </c>
      <c r="K473" s="172">
        <v>316.27</v>
      </c>
    </row>
    <row r="474" spans="1:11">
      <c r="A474" s="170">
        <v>40100000</v>
      </c>
      <c r="B474" s="170" t="s">
        <v>361</v>
      </c>
      <c r="C474" s="170" t="s">
        <v>93</v>
      </c>
      <c r="D474" s="171">
        <v>45002</v>
      </c>
      <c r="E474" s="170">
        <v>1</v>
      </c>
      <c r="F474" s="170" t="s">
        <v>1383</v>
      </c>
      <c r="G474" s="170" t="s">
        <v>89</v>
      </c>
      <c r="H474" s="170" t="s">
        <v>1092</v>
      </c>
      <c r="I474" s="172">
        <v>3200</v>
      </c>
      <c r="J474" s="172">
        <v>0</v>
      </c>
      <c r="K474" s="172">
        <v>3200</v>
      </c>
    </row>
    <row r="475" spans="1:11">
      <c r="A475" s="170">
        <v>40100000</v>
      </c>
      <c r="B475" s="170" t="s">
        <v>376</v>
      </c>
      <c r="C475" s="170" t="s">
        <v>93</v>
      </c>
      <c r="D475" s="171">
        <v>45002</v>
      </c>
      <c r="E475" s="170">
        <v>1</v>
      </c>
      <c r="F475" s="170" t="s">
        <v>1695</v>
      </c>
      <c r="G475" s="170" t="s">
        <v>89</v>
      </c>
      <c r="H475" s="170" t="s">
        <v>1261</v>
      </c>
      <c r="I475" s="172">
        <v>1335.28</v>
      </c>
      <c r="J475" s="172">
        <v>0</v>
      </c>
      <c r="K475" s="172">
        <v>1335.28</v>
      </c>
    </row>
    <row r="476" spans="1:11">
      <c r="A476" s="170">
        <v>40100000</v>
      </c>
      <c r="B476" s="170" t="s">
        <v>1641</v>
      </c>
      <c r="C476" s="170" t="s">
        <v>93</v>
      </c>
      <c r="D476" s="171">
        <v>45002</v>
      </c>
      <c r="E476" s="170">
        <v>1</v>
      </c>
      <c r="F476" s="170" t="s">
        <v>1694</v>
      </c>
      <c r="G476" s="170" t="s">
        <v>89</v>
      </c>
      <c r="H476" s="170" t="s">
        <v>312</v>
      </c>
      <c r="I476" s="172">
        <v>120</v>
      </c>
      <c r="J476" s="172">
        <v>0</v>
      </c>
      <c r="K476" s="172">
        <v>120</v>
      </c>
    </row>
    <row r="477" spans="1:11">
      <c r="A477" s="170">
        <v>40100000</v>
      </c>
      <c r="B477" s="170" t="s">
        <v>378</v>
      </c>
      <c r="C477" s="170" t="s">
        <v>93</v>
      </c>
      <c r="D477" s="171">
        <v>45002</v>
      </c>
      <c r="E477" s="170">
        <v>1</v>
      </c>
      <c r="F477" s="170" t="s">
        <v>165</v>
      </c>
      <c r="G477" s="170" t="s">
        <v>89</v>
      </c>
      <c r="H477" s="170" t="s">
        <v>1261</v>
      </c>
      <c r="I477" s="172">
        <v>1368</v>
      </c>
      <c r="J477" s="172">
        <v>0</v>
      </c>
      <c r="K477" s="172">
        <v>1368</v>
      </c>
    </row>
    <row r="478" spans="1:11">
      <c r="A478" s="170">
        <v>40100000</v>
      </c>
      <c r="B478" s="170" t="s">
        <v>398</v>
      </c>
      <c r="C478" s="170" t="s">
        <v>93</v>
      </c>
      <c r="D478" s="171">
        <v>45002</v>
      </c>
      <c r="E478" s="170">
        <v>1</v>
      </c>
      <c r="F478" s="170" t="s">
        <v>1698</v>
      </c>
      <c r="G478" s="170" t="s">
        <v>89</v>
      </c>
      <c r="H478" s="170" t="s">
        <v>362</v>
      </c>
      <c r="I478" s="172">
        <v>22032</v>
      </c>
      <c r="J478" s="172">
        <v>0</v>
      </c>
      <c r="K478" s="172">
        <v>22032</v>
      </c>
    </row>
    <row r="479" spans="1:11">
      <c r="A479" s="170">
        <v>40100000</v>
      </c>
      <c r="B479" s="170" t="s">
        <v>352</v>
      </c>
      <c r="C479" s="170" t="s">
        <v>93</v>
      </c>
      <c r="D479" s="171">
        <v>45005</v>
      </c>
      <c r="E479" s="170">
        <v>1</v>
      </c>
      <c r="F479" s="170" t="s">
        <v>1391</v>
      </c>
      <c r="G479" s="170" t="s">
        <v>89</v>
      </c>
      <c r="H479" s="170" t="s">
        <v>1096</v>
      </c>
      <c r="I479" s="172">
        <v>212.52</v>
      </c>
      <c r="J479" s="172">
        <v>0</v>
      </c>
      <c r="K479" s="172">
        <v>212.52</v>
      </c>
    </row>
    <row r="480" spans="1:11">
      <c r="A480" s="170">
        <v>40100000</v>
      </c>
      <c r="B480" s="170" t="s">
        <v>350</v>
      </c>
      <c r="C480" s="170" t="s">
        <v>93</v>
      </c>
      <c r="D480" s="171">
        <v>45005</v>
      </c>
      <c r="E480" s="170">
        <v>1</v>
      </c>
      <c r="F480" s="170" t="s">
        <v>1699</v>
      </c>
      <c r="G480" s="170" t="s">
        <v>89</v>
      </c>
      <c r="H480" s="170" t="s">
        <v>1272</v>
      </c>
      <c r="I480" s="172">
        <v>57.6</v>
      </c>
      <c r="J480" s="172">
        <v>0</v>
      </c>
      <c r="K480" s="172">
        <v>57.6</v>
      </c>
    </row>
    <row r="481" spans="1:11">
      <c r="A481" s="170">
        <v>40100000</v>
      </c>
      <c r="B481" s="170" t="s">
        <v>388</v>
      </c>
      <c r="C481" s="170" t="s">
        <v>93</v>
      </c>
      <c r="D481" s="171">
        <v>45006</v>
      </c>
      <c r="E481" s="170">
        <v>1</v>
      </c>
      <c r="F481" s="170" t="s">
        <v>1469</v>
      </c>
      <c r="G481" s="170" t="s">
        <v>89</v>
      </c>
      <c r="H481" s="170" t="s">
        <v>1687</v>
      </c>
      <c r="I481" s="172">
        <v>1437.6</v>
      </c>
      <c r="J481" s="172">
        <v>0</v>
      </c>
      <c r="K481" s="172">
        <v>1437.6</v>
      </c>
    </row>
    <row r="482" spans="1:11">
      <c r="A482" s="170">
        <v>40100000</v>
      </c>
      <c r="B482" s="170" t="s">
        <v>1140</v>
      </c>
      <c r="C482" s="170" t="s">
        <v>93</v>
      </c>
      <c r="D482" s="171">
        <v>45009</v>
      </c>
      <c r="E482" s="170">
        <v>1</v>
      </c>
      <c r="F482" s="170" t="s">
        <v>1357</v>
      </c>
      <c r="G482" s="170" t="s">
        <v>89</v>
      </c>
      <c r="H482" s="170" t="s">
        <v>1159</v>
      </c>
      <c r="I482" s="172">
        <v>13</v>
      </c>
      <c r="J482" s="172">
        <v>0</v>
      </c>
      <c r="K482" s="172">
        <v>13</v>
      </c>
    </row>
    <row r="483" spans="1:11">
      <c r="A483" s="170">
        <v>40100000</v>
      </c>
      <c r="B483" s="170" t="s">
        <v>1140</v>
      </c>
      <c r="C483" s="170" t="s">
        <v>93</v>
      </c>
      <c r="D483" s="171">
        <v>45009</v>
      </c>
      <c r="E483" s="170">
        <v>1</v>
      </c>
      <c r="F483" s="170" t="s">
        <v>1357</v>
      </c>
      <c r="G483" s="170" t="s">
        <v>89</v>
      </c>
      <c r="H483" s="170" t="s">
        <v>1159</v>
      </c>
      <c r="I483" s="172">
        <v>60.54</v>
      </c>
      <c r="J483" s="172">
        <v>0</v>
      </c>
      <c r="K483" s="172">
        <v>60.54</v>
      </c>
    </row>
    <row r="484" spans="1:11">
      <c r="A484" s="170">
        <v>40100000</v>
      </c>
      <c r="B484" s="170" t="s">
        <v>369</v>
      </c>
      <c r="C484" s="170" t="s">
        <v>93</v>
      </c>
      <c r="D484" s="171">
        <v>45009</v>
      </c>
      <c r="E484" s="170">
        <v>1</v>
      </c>
      <c r="F484" s="170" t="s">
        <v>1691</v>
      </c>
      <c r="G484" s="170" t="s">
        <v>89</v>
      </c>
      <c r="H484" s="170" t="s">
        <v>1763</v>
      </c>
      <c r="I484" s="172">
        <v>146.63999999999999</v>
      </c>
      <c r="J484" s="172">
        <v>0</v>
      </c>
      <c r="K484" s="172">
        <v>146.63999999999999</v>
      </c>
    </row>
    <row r="485" spans="1:11">
      <c r="A485" s="170">
        <v>40100000</v>
      </c>
      <c r="B485" s="170" t="s">
        <v>1140</v>
      </c>
      <c r="C485" s="170" t="s">
        <v>93</v>
      </c>
      <c r="D485" s="171">
        <v>45009</v>
      </c>
      <c r="E485" s="170">
        <v>1</v>
      </c>
      <c r="F485" s="170" t="s">
        <v>1357</v>
      </c>
      <c r="G485" s="170" t="s">
        <v>89</v>
      </c>
      <c r="H485" s="170" t="s">
        <v>1159</v>
      </c>
      <c r="I485" s="172">
        <v>71.28</v>
      </c>
      <c r="J485" s="172">
        <v>0</v>
      </c>
      <c r="K485" s="172">
        <v>71.28</v>
      </c>
    </row>
    <row r="486" spans="1:11">
      <c r="A486" s="170">
        <v>40100000</v>
      </c>
      <c r="B486" s="170" t="s">
        <v>1140</v>
      </c>
      <c r="C486" s="170" t="s">
        <v>93</v>
      </c>
      <c r="D486" s="171">
        <v>45009</v>
      </c>
      <c r="E486" s="170">
        <v>1</v>
      </c>
      <c r="F486" s="170" t="s">
        <v>1357</v>
      </c>
      <c r="G486" s="170" t="s">
        <v>89</v>
      </c>
      <c r="H486" s="170" t="s">
        <v>1159</v>
      </c>
      <c r="I486" s="172">
        <v>42.81</v>
      </c>
      <c r="J486" s="172">
        <v>0</v>
      </c>
      <c r="K486" s="172">
        <v>42.81</v>
      </c>
    </row>
    <row r="487" spans="1:11">
      <c r="A487" s="170">
        <v>40100000</v>
      </c>
      <c r="B487" s="170" t="s">
        <v>350</v>
      </c>
      <c r="C487" s="170" t="s">
        <v>93</v>
      </c>
      <c r="D487" s="171">
        <v>45012</v>
      </c>
      <c r="E487" s="170">
        <v>1</v>
      </c>
      <c r="F487" s="170" t="s">
        <v>1440</v>
      </c>
      <c r="G487" s="170" t="s">
        <v>89</v>
      </c>
      <c r="H487" s="170" t="s">
        <v>1136</v>
      </c>
      <c r="I487" s="172">
        <v>236.86</v>
      </c>
      <c r="J487" s="172">
        <v>0</v>
      </c>
      <c r="K487" s="172">
        <v>236.86</v>
      </c>
    </row>
    <row r="488" spans="1:11">
      <c r="A488" s="170">
        <v>40100000</v>
      </c>
      <c r="B488" s="170" t="s">
        <v>350</v>
      </c>
      <c r="C488" s="170" t="s">
        <v>93</v>
      </c>
      <c r="D488" s="171">
        <v>45012</v>
      </c>
      <c r="E488" s="170">
        <v>1</v>
      </c>
      <c r="F488" s="170" t="s">
        <v>1440</v>
      </c>
      <c r="G488" s="170" t="s">
        <v>89</v>
      </c>
      <c r="H488" s="170" t="s">
        <v>1136</v>
      </c>
      <c r="I488" s="172">
        <v>3168.72</v>
      </c>
      <c r="J488" s="172">
        <v>0</v>
      </c>
      <c r="K488" s="172">
        <v>3168.72</v>
      </c>
    </row>
    <row r="489" spans="1:11">
      <c r="A489" s="170">
        <v>40100000</v>
      </c>
      <c r="B489" s="170" t="s">
        <v>1681</v>
      </c>
      <c r="C489" s="170" t="s">
        <v>93</v>
      </c>
      <c r="D489" s="171">
        <v>45013</v>
      </c>
      <c r="E489" s="170">
        <v>1</v>
      </c>
      <c r="F489" s="170" t="s">
        <v>1700</v>
      </c>
      <c r="G489" s="170" t="s">
        <v>89</v>
      </c>
      <c r="H489" s="170" t="s">
        <v>312</v>
      </c>
      <c r="I489" s="172">
        <v>36309</v>
      </c>
      <c r="J489" s="172">
        <v>0</v>
      </c>
      <c r="K489" s="172">
        <v>36309</v>
      </c>
    </row>
    <row r="490" spans="1:11">
      <c r="A490" s="170">
        <v>40100000</v>
      </c>
      <c r="B490" s="170" t="s">
        <v>1095</v>
      </c>
      <c r="C490" s="170" t="s">
        <v>93</v>
      </c>
      <c r="D490" s="171">
        <v>45014</v>
      </c>
      <c r="E490" s="170">
        <v>1</v>
      </c>
      <c r="F490" s="170" t="s">
        <v>1396</v>
      </c>
      <c r="G490" s="170" t="s">
        <v>89</v>
      </c>
      <c r="H490" s="170" t="s">
        <v>1359</v>
      </c>
      <c r="I490" s="172">
        <v>6720</v>
      </c>
      <c r="J490" s="172">
        <v>0</v>
      </c>
      <c r="K490" s="172">
        <v>6720</v>
      </c>
    </row>
    <row r="491" spans="1:11">
      <c r="A491" s="170">
        <v>40100000</v>
      </c>
      <c r="B491" s="170" t="s">
        <v>1354</v>
      </c>
      <c r="C491" s="170" t="s">
        <v>93</v>
      </c>
      <c r="D491" s="171">
        <v>45015</v>
      </c>
      <c r="E491" s="170">
        <v>1</v>
      </c>
      <c r="F491" s="170" t="s">
        <v>1701</v>
      </c>
      <c r="G491" s="170" t="s">
        <v>89</v>
      </c>
      <c r="H491" s="170" t="s">
        <v>89</v>
      </c>
      <c r="I491" s="172">
        <v>12000</v>
      </c>
      <c r="J491" s="172">
        <v>0</v>
      </c>
      <c r="K491" s="172">
        <v>12000</v>
      </c>
    </row>
    <row r="492" spans="1:11">
      <c r="A492" s="170">
        <v>40100000</v>
      </c>
      <c r="B492" s="170" t="s">
        <v>369</v>
      </c>
      <c r="C492" s="170" t="s">
        <v>93</v>
      </c>
      <c r="D492" s="171">
        <v>45019</v>
      </c>
      <c r="E492" s="170">
        <v>1</v>
      </c>
      <c r="F492" s="170" t="s">
        <v>766</v>
      </c>
      <c r="G492" s="170" t="s">
        <v>89</v>
      </c>
      <c r="H492" s="170" t="s">
        <v>1804</v>
      </c>
      <c r="I492" s="172">
        <v>837.66</v>
      </c>
      <c r="J492" s="172">
        <v>0</v>
      </c>
      <c r="K492" s="172">
        <v>837.66</v>
      </c>
    </row>
    <row r="493" spans="1:11">
      <c r="A493" s="170">
        <v>40100000</v>
      </c>
      <c r="B493" s="170" t="s">
        <v>364</v>
      </c>
      <c r="C493" s="170" t="s">
        <v>93</v>
      </c>
      <c r="D493" s="171">
        <v>45019</v>
      </c>
      <c r="E493" s="170">
        <v>1</v>
      </c>
      <c r="F493" s="170" t="s">
        <v>1818</v>
      </c>
      <c r="G493" s="170" t="s">
        <v>89</v>
      </c>
      <c r="H493" s="170" t="s">
        <v>1141</v>
      </c>
      <c r="I493" s="172">
        <v>594.42999999999995</v>
      </c>
      <c r="J493" s="172">
        <v>0</v>
      </c>
      <c r="K493" s="172">
        <v>594.42999999999995</v>
      </c>
    </row>
    <row r="494" spans="1:11">
      <c r="A494" s="170">
        <v>40100000</v>
      </c>
      <c r="B494" s="170" t="s">
        <v>1204</v>
      </c>
      <c r="C494" s="170" t="s">
        <v>93</v>
      </c>
      <c r="D494" s="171">
        <v>45019</v>
      </c>
      <c r="E494" s="170">
        <v>1</v>
      </c>
      <c r="F494" s="170" t="s">
        <v>1819</v>
      </c>
      <c r="G494" s="170" t="s">
        <v>89</v>
      </c>
      <c r="H494" s="170" t="s">
        <v>89</v>
      </c>
      <c r="I494" s="172">
        <v>3200</v>
      </c>
      <c r="J494" s="172">
        <v>0</v>
      </c>
      <c r="K494" s="172">
        <v>3200</v>
      </c>
    </row>
    <row r="495" spans="1:11">
      <c r="A495" s="170">
        <v>40100000</v>
      </c>
      <c r="B495" s="170" t="s">
        <v>372</v>
      </c>
      <c r="C495" s="170" t="s">
        <v>93</v>
      </c>
      <c r="D495" s="171">
        <v>45019</v>
      </c>
      <c r="E495" s="170">
        <v>2</v>
      </c>
      <c r="F495" s="170" t="s">
        <v>1820</v>
      </c>
      <c r="G495" s="170" t="s">
        <v>89</v>
      </c>
      <c r="H495" s="170" t="s">
        <v>1121</v>
      </c>
      <c r="I495" s="172">
        <v>252</v>
      </c>
      <c r="J495" s="172">
        <v>0</v>
      </c>
      <c r="K495" s="172">
        <v>252</v>
      </c>
    </row>
    <row r="496" spans="1:11">
      <c r="A496" s="170">
        <v>40100000</v>
      </c>
      <c r="B496" s="170" t="s">
        <v>363</v>
      </c>
      <c r="C496" s="170" t="s">
        <v>93</v>
      </c>
      <c r="D496" s="171">
        <v>45019</v>
      </c>
      <c r="E496" s="170">
        <v>2</v>
      </c>
      <c r="F496" s="170" t="s">
        <v>1821</v>
      </c>
      <c r="G496" s="170" t="s">
        <v>89</v>
      </c>
      <c r="H496" s="170" t="s">
        <v>1184</v>
      </c>
      <c r="I496" s="172">
        <v>328.64</v>
      </c>
      <c r="J496" s="172">
        <v>0</v>
      </c>
      <c r="K496" s="172">
        <v>328.64</v>
      </c>
    </row>
    <row r="497" spans="1:11">
      <c r="A497" s="170">
        <v>40100000</v>
      </c>
      <c r="B497" s="170" t="s">
        <v>365</v>
      </c>
      <c r="C497" s="170" t="s">
        <v>93</v>
      </c>
      <c r="D497" s="171">
        <v>45019</v>
      </c>
      <c r="E497" s="170">
        <v>2</v>
      </c>
      <c r="F497" s="170" t="s">
        <v>1822</v>
      </c>
      <c r="G497" s="170" t="s">
        <v>89</v>
      </c>
      <c r="H497" s="170" t="s">
        <v>1261</v>
      </c>
      <c r="I497" s="172">
        <v>7173.65</v>
      </c>
      <c r="J497" s="172">
        <v>0</v>
      </c>
      <c r="K497" s="172">
        <v>7173.65</v>
      </c>
    </row>
    <row r="498" spans="1:11">
      <c r="A498" s="170">
        <v>40100000</v>
      </c>
      <c r="B498" s="170" t="s">
        <v>365</v>
      </c>
      <c r="C498" s="170" t="s">
        <v>93</v>
      </c>
      <c r="D498" s="171">
        <v>45020</v>
      </c>
      <c r="E498" s="170">
        <v>1</v>
      </c>
      <c r="F498" s="170" t="s">
        <v>1822</v>
      </c>
      <c r="G498" s="170" t="s">
        <v>89</v>
      </c>
      <c r="H498" s="170" t="s">
        <v>1261</v>
      </c>
      <c r="I498" s="172">
        <v>229.2</v>
      </c>
      <c r="J498" s="172">
        <v>0</v>
      </c>
      <c r="K498" s="172">
        <v>229.2</v>
      </c>
    </row>
    <row r="499" spans="1:11">
      <c r="A499" s="170">
        <v>40100000</v>
      </c>
      <c r="B499" s="170" t="s">
        <v>388</v>
      </c>
      <c r="C499" s="170" t="s">
        <v>93</v>
      </c>
      <c r="D499" s="171">
        <v>45021</v>
      </c>
      <c r="E499" s="170">
        <v>1</v>
      </c>
      <c r="F499" s="170" t="s">
        <v>1469</v>
      </c>
      <c r="G499" s="170" t="s">
        <v>89</v>
      </c>
      <c r="H499" s="170" t="s">
        <v>1771</v>
      </c>
      <c r="I499" s="172">
        <v>8978.3799999999992</v>
      </c>
      <c r="J499" s="172">
        <v>0</v>
      </c>
      <c r="K499" s="172">
        <v>8978.3799999999992</v>
      </c>
    </row>
    <row r="500" spans="1:11">
      <c r="A500" s="170">
        <v>40100000</v>
      </c>
      <c r="B500" s="170" t="s">
        <v>388</v>
      </c>
      <c r="C500" s="170" t="s">
        <v>93</v>
      </c>
      <c r="D500" s="171">
        <v>45021</v>
      </c>
      <c r="E500" s="170">
        <v>1</v>
      </c>
      <c r="F500" s="170" t="s">
        <v>1469</v>
      </c>
      <c r="G500" s="170" t="s">
        <v>89</v>
      </c>
      <c r="H500" s="170" t="s">
        <v>1771</v>
      </c>
      <c r="I500" s="172">
        <v>1771.67</v>
      </c>
      <c r="J500" s="172">
        <v>0</v>
      </c>
      <c r="K500" s="172">
        <v>1771.67</v>
      </c>
    </row>
    <row r="501" spans="1:11">
      <c r="A501" s="170">
        <v>40100000</v>
      </c>
      <c r="B501" s="170" t="s">
        <v>1315</v>
      </c>
      <c r="C501" s="170" t="s">
        <v>93</v>
      </c>
      <c r="D501" s="171">
        <v>45021</v>
      </c>
      <c r="E501" s="170">
        <v>1</v>
      </c>
      <c r="F501" s="170" t="s">
        <v>1823</v>
      </c>
      <c r="G501" s="170" t="s">
        <v>89</v>
      </c>
      <c r="H501" s="170" t="s">
        <v>362</v>
      </c>
      <c r="I501" s="172">
        <v>711.07</v>
      </c>
      <c r="J501" s="172">
        <v>0</v>
      </c>
      <c r="K501" s="172">
        <v>711.07</v>
      </c>
    </row>
    <row r="502" spans="1:11">
      <c r="A502" s="170">
        <v>40100000</v>
      </c>
      <c r="B502" s="170" t="s">
        <v>350</v>
      </c>
      <c r="C502" s="170" t="s">
        <v>93</v>
      </c>
      <c r="D502" s="171">
        <v>45021</v>
      </c>
      <c r="E502" s="170">
        <v>1</v>
      </c>
      <c r="F502" s="170" t="s">
        <v>1440</v>
      </c>
      <c r="G502" s="170" t="s">
        <v>89</v>
      </c>
      <c r="H502" s="170" t="s">
        <v>1237</v>
      </c>
      <c r="I502" s="172">
        <v>432</v>
      </c>
      <c r="J502" s="172">
        <v>0</v>
      </c>
      <c r="K502" s="172">
        <v>432</v>
      </c>
    </row>
    <row r="503" spans="1:11">
      <c r="A503" s="170">
        <v>40100000</v>
      </c>
      <c r="B503" s="170" t="s">
        <v>372</v>
      </c>
      <c r="C503" s="170" t="s">
        <v>93</v>
      </c>
      <c r="D503" s="171">
        <v>45022</v>
      </c>
      <c r="E503" s="170">
        <v>1</v>
      </c>
      <c r="F503" s="170" t="s">
        <v>1820</v>
      </c>
      <c r="G503" s="170" t="s">
        <v>89</v>
      </c>
      <c r="H503" s="170" t="s">
        <v>1121</v>
      </c>
      <c r="I503" s="172">
        <v>30.32</v>
      </c>
      <c r="J503" s="172">
        <v>0</v>
      </c>
      <c r="K503" s="172">
        <v>30.32</v>
      </c>
    </row>
    <row r="504" spans="1:11">
      <c r="A504" s="170">
        <v>40100000</v>
      </c>
      <c r="B504" s="170" t="s">
        <v>360</v>
      </c>
      <c r="C504" s="170" t="s">
        <v>93</v>
      </c>
      <c r="D504" s="171">
        <v>45022</v>
      </c>
      <c r="E504" s="170">
        <v>1</v>
      </c>
      <c r="F504" s="170" t="s">
        <v>1466</v>
      </c>
      <c r="G504" s="170" t="s">
        <v>89</v>
      </c>
      <c r="H504" s="170" t="s">
        <v>1096</v>
      </c>
      <c r="I504" s="172">
        <v>84</v>
      </c>
      <c r="J504" s="172">
        <v>0</v>
      </c>
      <c r="K504" s="172">
        <v>84</v>
      </c>
    </row>
    <row r="505" spans="1:11">
      <c r="A505" s="170">
        <v>40100000</v>
      </c>
      <c r="B505" s="170" t="s">
        <v>360</v>
      </c>
      <c r="C505" s="170" t="s">
        <v>93</v>
      </c>
      <c r="D505" s="171">
        <v>45022</v>
      </c>
      <c r="E505" s="170">
        <v>1</v>
      </c>
      <c r="F505" s="170" t="s">
        <v>1466</v>
      </c>
      <c r="G505" s="170" t="s">
        <v>89</v>
      </c>
      <c r="H505" s="170" t="s">
        <v>1096</v>
      </c>
      <c r="I505" s="172">
        <v>84</v>
      </c>
      <c r="J505" s="172">
        <v>0</v>
      </c>
      <c r="K505" s="172">
        <v>84</v>
      </c>
    </row>
    <row r="506" spans="1:11">
      <c r="A506" s="170">
        <v>40100000</v>
      </c>
      <c r="B506" s="170" t="s">
        <v>360</v>
      </c>
      <c r="C506" s="170" t="s">
        <v>93</v>
      </c>
      <c r="D506" s="171">
        <v>45022</v>
      </c>
      <c r="E506" s="170">
        <v>1</v>
      </c>
      <c r="F506" s="170" t="s">
        <v>1466</v>
      </c>
      <c r="G506" s="170" t="s">
        <v>89</v>
      </c>
      <c r="H506" s="170" t="s">
        <v>1096</v>
      </c>
      <c r="I506" s="172">
        <v>84</v>
      </c>
      <c r="J506" s="172">
        <v>0</v>
      </c>
      <c r="K506" s="172">
        <v>84</v>
      </c>
    </row>
    <row r="507" spans="1:11">
      <c r="A507" s="170">
        <v>40100000</v>
      </c>
      <c r="B507" s="170" t="s">
        <v>360</v>
      </c>
      <c r="C507" s="170" t="s">
        <v>93</v>
      </c>
      <c r="D507" s="171">
        <v>45022</v>
      </c>
      <c r="E507" s="170">
        <v>1</v>
      </c>
      <c r="F507" s="170" t="s">
        <v>1466</v>
      </c>
      <c r="G507" s="170" t="s">
        <v>89</v>
      </c>
      <c r="H507" s="170" t="s">
        <v>1096</v>
      </c>
      <c r="I507" s="172">
        <v>84</v>
      </c>
      <c r="J507" s="172">
        <v>0</v>
      </c>
      <c r="K507" s="172">
        <v>84</v>
      </c>
    </row>
    <row r="508" spans="1:11">
      <c r="A508" s="170">
        <v>40100000</v>
      </c>
      <c r="B508" s="170" t="s">
        <v>1091</v>
      </c>
      <c r="C508" s="170" t="s">
        <v>93</v>
      </c>
      <c r="D508" s="171">
        <v>45027</v>
      </c>
      <c r="E508" s="170">
        <v>1</v>
      </c>
      <c r="F508" s="170" t="s">
        <v>1476</v>
      </c>
      <c r="G508" s="170" t="s">
        <v>89</v>
      </c>
      <c r="H508" s="170" t="s">
        <v>1159</v>
      </c>
      <c r="I508" s="172">
        <v>360</v>
      </c>
      <c r="J508" s="172">
        <v>0</v>
      </c>
      <c r="K508" s="172">
        <v>360</v>
      </c>
    </row>
    <row r="509" spans="1:11">
      <c r="A509" s="170">
        <v>40100000</v>
      </c>
      <c r="B509" s="170" t="s">
        <v>369</v>
      </c>
      <c r="C509" s="170" t="s">
        <v>93</v>
      </c>
      <c r="D509" s="171">
        <v>45027</v>
      </c>
      <c r="E509" s="170">
        <v>1</v>
      </c>
      <c r="F509" s="170" t="s">
        <v>1388</v>
      </c>
      <c r="G509" s="170" t="s">
        <v>89</v>
      </c>
      <c r="H509" s="170" t="s">
        <v>1788</v>
      </c>
      <c r="I509" s="172">
        <v>141.69999999999999</v>
      </c>
      <c r="J509" s="172">
        <v>0</v>
      </c>
      <c r="K509" s="172">
        <v>141.69999999999999</v>
      </c>
    </row>
    <row r="510" spans="1:11">
      <c r="A510" s="170">
        <v>40100000</v>
      </c>
      <c r="B510" s="170" t="s">
        <v>359</v>
      </c>
      <c r="C510" s="170" t="s">
        <v>93</v>
      </c>
      <c r="D510" s="171">
        <v>45027</v>
      </c>
      <c r="E510" s="170">
        <v>1</v>
      </c>
      <c r="F510" s="170" t="s">
        <v>1824</v>
      </c>
      <c r="G510" s="170" t="s">
        <v>89</v>
      </c>
      <c r="H510" s="170" t="s">
        <v>89</v>
      </c>
      <c r="I510" s="172">
        <v>0</v>
      </c>
      <c r="J510" s="172">
        <v>100000</v>
      </c>
      <c r="K510" s="172">
        <v>-100000</v>
      </c>
    </row>
    <row r="511" spans="1:11">
      <c r="A511" s="170">
        <v>40100000</v>
      </c>
      <c r="B511" s="170" t="s">
        <v>360</v>
      </c>
      <c r="C511" s="170" t="s">
        <v>93</v>
      </c>
      <c r="D511" s="171">
        <v>45027</v>
      </c>
      <c r="E511" s="170">
        <v>1</v>
      </c>
      <c r="F511" s="170" t="s">
        <v>1466</v>
      </c>
      <c r="G511" s="170" t="s">
        <v>89</v>
      </c>
      <c r="H511" s="170" t="s">
        <v>1096</v>
      </c>
      <c r="I511" s="172">
        <v>84</v>
      </c>
      <c r="J511" s="172">
        <v>0</v>
      </c>
      <c r="K511" s="172">
        <v>84</v>
      </c>
    </row>
    <row r="512" spans="1:11">
      <c r="A512" s="170">
        <v>40100000</v>
      </c>
      <c r="B512" s="170" t="s">
        <v>360</v>
      </c>
      <c r="C512" s="170" t="s">
        <v>93</v>
      </c>
      <c r="D512" s="171">
        <v>45027</v>
      </c>
      <c r="E512" s="170">
        <v>1</v>
      </c>
      <c r="F512" s="170" t="s">
        <v>1466</v>
      </c>
      <c r="G512" s="170" t="s">
        <v>89</v>
      </c>
      <c r="H512" s="170" t="s">
        <v>1096</v>
      </c>
      <c r="I512" s="172">
        <v>336</v>
      </c>
      <c r="J512" s="172">
        <v>0</v>
      </c>
      <c r="K512" s="172">
        <v>336</v>
      </c>
    </row>
    <row r="513" spans="1:11">
      <c r="A513" s="170">
        <v>40100000</v>
      </c>
      <c r="B513" s="170" t="s">
        <v>367</v>
      </c>
      <c r="C513" s="170" t="s">
        <v>93</v>
      </c>
      <c r="D513" s="171">
        <v>45028</v>
      </c>
      <c r="E513" s="170">
        <v>1</v>
      </c>
      <c r="F513" s="170" t="s">
        <v>116</v>
      </c>
      <c r="G513" s="170" t="s">
        <v>89</v>
      </c>
      <c r="H513" s="170" t="s">
        <v>1261</v>
      </c>
      <c r="I513" s="172">
        <v>4160.9799999999996</v>
      </c>
      <c r="J513" s="172">
        <v>0</v>
      </c>
      <c r="K513" s="172">
        <v>4160.9799999999996</v>
      </c>
    </row>
    <row r="514" spans="1:11">
      <c r="A514" s="170">
        <v>40100000</v>
      </c>
      <c r="B514" s="170" t="s">
        <v>388</v>
      </c>
      <c r="C514" s="170" t="s">
        <v>93</v>
      </c>
      <c r="D514" s="171">
        <v>45030</v>
      </c>
      <c r="E514" s="170">
        <v>1</v>
      </c>
      <c r="F514" s="170" t="s">
        <v>1469</v>
      </c>
      <c r="G514" s="170" t="s">
        <v>89</v>
      </c>
      <c r="H514" s="170" t="s">
        <v>1771</v>
      </c>
      <c r="I514" s="172">
        <v>1437.6</v>
      </c>
      <c r="J514" s="172">
        <v>0</v>
      </c>
      <c r="K514" s="172">
        <v>1437.6</v>
      </c>
    </row>
    <row r="515" spans="1:11">
      <c r="A515" s="170">
        <v>40100000</v>
      </c>
      <c r="B515" s="170" t="s">
        <v>369</v>
      </c>
      <c r="C515" s="170" t="s">
        <v>93</v>
      </c>
      <c r="D515" s="171">
        <v>45030</v>
      </c>
      <c r="E515" s="170">
        <v>1</v>
      </c>
      <c r="F515" s="170" t="s">
        <v>1825</v>
      </c>
      <c r="G515" s="170" t="s">
        <v>89</v>
      </c>
      <c r="H515" s="170" t="s">
        <v>1794</v>
      </c>
      <c r="I515" s="172">
        <v>497.53</v>
      </c>
      <c r="J515" s="172">
        <v>0</v>
      </c>
      <c r="K515" s="172">
        <v>497.53</v>
      </c>
    </row>
    <row r="516" spans="1:11">
      <c r="A516" s="170">
        <v>40100000</v>
      </c>
      <c r="B516" s="170" t="s">
        <v>1731</v>
      </c>
      <c r="C516" s="170" t="s">
        <v>93</v>
      </c>
      <c r="D516" s="171">
        <v>45034</v>
      </c>
      <c r="E516" s="170">
        <v>1</v>
      </c>
      <c r="F516" s="170" t="s">
        <v>1827</v>
      </c>
      <c r="G516" s="170" t="s">
        <v>89</v>
      </c>
      <c r="H516" s="170" t="s">
        <v>312</v>
      </c>
      <c r="I516" s="172">
        <v>27150</v>
      </c>
      <c r="J516" s="172">
        <v>0</v>
      </c>
      <c r="K516" s="172">
        <v>27150</v>
      </c>
    </row>
    <row r="517" spans="1:11">
      <c r="A517" s="170">
        <v>40100000</v>
      </c>
      <c r="B517" s="170" t="s">
        <v>1669</v>
      </c>
      <c r="C517" s="170" t="s">
        <v>93</v>
      </c>
      <c r="D517" s="171">
        <v>45034</v>
      </c>
      <c r="E517" s="170">
        <v>1</v>
      </c>
      <c r="F517" s="170" t="s">
        <v>1829</v>
      </c>
      <c r="G517" s="170" t="s">
        <v>89</v>
      </c>
      <c r="H517" s="170" t="s">
        <v>1083</v>
      </c>
      <c r="I517" s="172">
        <v>1044</v>
      </c>
      <c r="J517" s="172">
        <v>0</v>
      </c>
      <c r="K517" s="172">
        <v>1044</v>
      </c>
    </row>
    <row r="518" spans="1:11">
      <c r="A518" s="170">
        <v>40100000</v>
      </c>
      <c r="B518" s="170" t="s">
        <v>376</v>
      </c>
      <c r="C518" s="170" t="s">
        <v>93</v>
      </c>
      <c r="D518" s="171">
        <v>45034</v>
      </c>
      <c r="E518" s="170">
        <v>1</v>
      </c>
      <c r="F518" s="170" t="s">
        <v>144</v>
      </c>
      <c r="G518" s="170" t="s">
        <v>89</v>
      </c>
      <c r="H518" s="170" t="s">
        <v>1092</v>
      </c>
      <c r="I518" s="172">
        <v>1415.39</v>
      </c>
      <c r="J518" s="172">
        <v>0</v>
      </c>
      <c r="K518" s="172">
        <v>1415.39</v>
      </c>
    </row>
    <row r="519" spans="1:11">
      <c r="A519" s="170">
        <v>40100000</v>
      </c>
      <c r="B519" s="170" t="s">
        <v>1693</v>
      </c>
      <c r="C519" s="170" t="s">
        <v>93</v>
      </c>
      <c r="D519" s="171">
        <v>45034</v>
      </c>
      <c r="E519" s="170">
        <v>1</v>
      </c>
      <c r="F519" s="170" t="s">
        <v>981</v>
      </c>
      <c r="G519" s="170" t="s">
        <v>89</v>
      </c>
      <c r="H519" s="170" t="s">
        <v>362</v>
      </c>
      <c r="I519" s="172">
        <v>7</v>
      </c>
      <c r="J519" s="172">
        <v>0</v>
      </c>
      <c r="K519" s="172">
        <v>7</v>
      </c>
    </row>
    <row r="520" spans="1:11">
      <c r="A520" s="170">
        <v>40100000</v>
      </c>
      <c r="B520" s="170" t="s">
        <v>380</v>
      </c>
      <c r="C520" s="170" t="s">
        <v>93</v>
      </c>
      <c r="D520" s="171">
        <v>45034</v>
      </c>
      <c r="E520" s="170">
        <v>1</v>
      </c>
      <c r="F520" s="170" t="s">
        <v>394</v>
      </c>
      <c r="G520" s="170" t="s">
        <v>89</v>
      </c>
      <c r="H520" s="170" t="s">
        <v>1092</v>
      </c>
      <c r="I520" s="172">
        <v>289.13</v>
      </c>
      <c r="J520" s="172">
        <v>0</v>
      </c>
      <c r="K520" s="172">
        <v>289.13</v>
      </c>
    </row>
    <row r="521" spans="1:11">
      <c r="A521" s="170">
        <v>40100000</v>
      </c>
      <c r="B521" s="170" t="s">
        <v>350</v>
      </c>
      <c r="C521" s="170" t="s">
        <v>93</v>
      </c>
      <c r="D521" s="171">
        <v>45034</v>
      </c>
      <c r="E521" s="170">
        <v>1</v>
      </c>
      <c r="F521" s="170" t="s">
        <v>1699</v>
      </c>
      <c r="G521" s="170" t="s">
        <v>89</v>
      </c>
      <c r="H521" s="170" t="s">
        <v>1630</v>
      </c>
      <c r="I521" s="172">
        <v>57.6</v>
      </c>
      <c r="J521" s="172">
        <v>0</v>
      </c>
      <c r="K521" s="172">
        <v>57.6</v>
      </c>
    </row>
    <row r="522" spans="1:11">
      <c r="A522" s="170">
        <v>40100000</v>
      </c>
      <c r="B522" s="170" t="s">
        <v>1722</v>
      </c>
      <c r="C522" s="170" t="s">
        <v>93</v>
      </c>
      <c r="D522" s="171">
        <v>45034</v>
      </c>
      <c r="E522" s="170">
        <v>1</v>
      </c>
      <c r="F522" s="170" t="s">
        <v>1826</v>
      </c>
      <c r="G522" s="170" t="s">
        <v>89</v>
      </c>
      <c r="H522" s="170" t="s">
        <v>362</v>
      </c>
      <c r="I522" s="172">
        <v>1050</v>
      </c>
      <c r="J522" s="172">
        <v>0</v>
      </c>
      <c r="K522" s="172">
        <v>1050</v>
      </c>
    </row>
    <row r="523" spans="1:11">
      <c r="A523" s="170">
        <v>40100000</v>
      </c>
      <c r="B523" s="170" t="s">
        <v>361</v>
      </c>
      <c r="C523" s="170" t="s">
        <v>93</v>
      </c>
      <c r="D523" s="171">
        <v>45034</v>
      </c>
      <c r="E523" s="170">
        <v>1</v>
      </c>
      <c r="F523" s="170" t="s">
        <v>1383</v>
      </c>
      <c r="G523" s="170" t="s">
        <v>89</v>
      </c>
      <c r="H523" s="170" t="s">
        <v>1113</v>
      </c>
      <c r="I523" s="172">
        <v>3200</v>
      </c>
      <c r="J523" s="172">
        <v>0</v>
      </c>
      <c r="K523" s="172">
        <v>3200</v>
      </c>
    </row>
    <row r="524" spans="1:11">
      <c r="A524" s="170">
        <v>40100000</v>
      </c>
      <c r="B524" s="170" t="s">
        <v>1636</v>
      </c>
      <c r="C524" s="170" t="s">
        <v>93</v>
      </c>
      <c r="D524" s="171">
        <v>45034</v>
      </c>
      <c r="E524" s="170">
        <v>1</v>
      </c>
      <c r="F524" s="170" t="s">
        <v>1828</v>
      </c>
      <c r="G524" s="170" t="s">
        <v>89</v>
      </c>
      <c r="H524" s="170" t="s">
        <v>362</v>
      </c>
      <c r="I524" s="172">
        <v>33</v>
      </c>
      <c r="J524" s="172">
        <v>0</v>
      </c>
      <c r="K524" s="172">
        <v>33</v>
      </c>
    </row>
    <row r="525" spans="1:11">
      <c r="A525" s="170">
        <v>40100000</v>
      </c>
      <c r="B525" s="170" t="s">
        <v>1130</v>
      </c>
      <c r="C525" s="170" t="s">
        <v>93</v>
      </c>
      <c r="D525" s="171">
        <v>45034</v>
      </c>
      <c r="E525" s="170">
        <v>1</v>
      </c>
      <c r="F525" s="170" t="s">
        <v>1437</v>
      </c>
      <c r="G525" s="170" t="s">
        <v>89</v>
      </c>
      <c r="H525" s="170" t="s">
        <v>371</v>
      </c>
      <c r="I525" s="172">
        <v>119732.48</v>
      </c>
      <c r="J525" s="172">
        <v>0</v>
      </c>
      <c r="K525" s="172">
        <v>119732.48</v>
      </c>
    </row>
    <row r="526" spans="1:11">
      <c r="A526" s="170">
        <v>40100000</v>
      </c>
      <c r="B526" s="170" t="s">
        <v>379</v>
      </c>
      <c r="C526" s="170" t="s">
        <v>93</v>
      </c>
      <c r="D526" s="171">
        <v>45034</v>
      </c>
      <c r="E526" s="170">
        <v>1</v>
      </c>
      <c r="F526" s="170" t="s">
        <v>1382</v>
      </c>
      <c r="G526" s="170" t="s">
        <v>89</v>
      </c>
      <c r="H526" s="170" t="s">
        <v>1087</v>
      </c>
      <c r="I526" s="172">
        <v>16925.79</v>
      </c>
      <c r="J526" s="172">
        <v>0</v>
      </c>
      <c r="K526" s="172">
        <v>16925.79</v>
      </c>
    </row>
    <row r="527" spans="1:11">
      <c r="A527" s="170">
        <v>40100000</v>
      </c>
      <c r="B527" s="170" t="s">
        <v>1779</v>
      </c>
      <c r="C527" s="170" t="s">
        <v>93</v>
      </c>
      <c r="D527" s="171">
        <v>45034</v>
      </c>
      <c r="E527" s="170">
        <v>1</v>
      </c>
      <c r="F527" s="170" t="s">
        <v>1831</v>
      </c>
      <c r="G527" s="170" t="s">
        <v>89</v>
      </c>
      <c r="H527" s="170" t="s">
        <v>312</v>
      </c>
      <c r="I527" s="172">
        <v>1100</v>
      </c>
      <c r="J527" s="172">
        <v>0</v>
      </c>
      <c r="K527" s="172">
        <v>1100</v>
      </c>
    </row>
    <row r="528" spans="1:11">
      <c r="A528" s="170">
        <v>40100000</v>
      </c>
      <c r="B528" s="170" t="s">
        <v>1749</v>
      </c>
      <c r="C528" s="170" t="s">
        <v>93</v>
      </c>
      <c r="D528" s="171">
        <v>45034</v>
      </c>
      <c r="E528" s="170">
        <v>1</v>
      </c>
      <c r="F528" s="170" t="s">
        <v>1830</v>
      </c>
      <c r="G528" s="170" t="s">
        <v>89</v>
      </c>
      <c r="H528" s="170" t="s">
        <v>312</v>
      </c>
      <c r="I528" s="172">
        <v>2232</v>
      </c>
      <c r="J528" s="172">
        <v>0</v>
      </c>
      <c r="K528" s="172">
        <v>2232</v>
      </c>
    </row>
    <row r="529" spans="1:11">
      <c r="A529" s="170">
        <v>40100000</v>
      </c>
      <c r="B529" s="170" t="s">
        <v>375</v>
      </c>
      <c r="C529" s="170" t="s">
        <v>93</v>
      </c>
      <c r="D529" s="171">
        <v>45035</v>
      </c>
      <c r="E529" s="170">
        <v>1</v>
      </c>
      <c r="F529" s="170" t="s">
        <v>1377</v>
      </c>
      <c r="G529" s="170" t="s">
        <v>89</v>
      </c>
      <c r="H529" s="170" t="s">
        <v>1096</v>
      </c>
      <c r="I529" s="172">
        <v>4995.43</v>
      </c>
      <c r="J529" s="172">
        <v>0</v>
      </c>
      <c r="K529" s="172">
        <v>4995.43</v>
      </c>
    </row>
    <row r="530" spans="1:11">
      <c r="A530" s="170">
        <v>40100000</v>
      </c>
      <c r="B530" s="170" t="s">
        <v>352</v>
      </c>
      <c r="C530" s="170" t="s">
        <v>93</v>
      </c>
      <c r="D530" s="171">
        <v>45036</v>
      </c>
      <c r="E530" s="170">
        <v>1</v>
      </c>
      <c r="F530" s="170" t="s">
        <v>1391</v>
      </c>
      <c r="G530" s="170" t="s">
        <v>89</v>
      </c>
      <c r="H530" s="170" t="s">
        <v>1110</v>
      </c>
      <c r="I530" s="172">
        <v>129.41999999999999</v>
      </c>
      <c r="J530" s="172">
        <v>0</v>
      </c>
      <c r="K530" s="172">
        <v>129.41999999999999</v>
      </c>
    </row>
    <row r="531" spans="1:11">
      <c r="A531" s="170">
        <v>40100000</v>
      </c>
      <c r="B531" s="170" t="s">
        <v>1759</v>
      </c>
      <c r="C531" s="170" t="s">
        <v>93</v>
      </c>
      <c r="D531" s="171">
        <v>45036</v>
      </c>
      <c r="E531" s="170">
        <v>1</v>
      </c>
      <c r="F531" s="170" t="s">
        <v>1832</v>
      </c>
      <c r="G531" s="170" t="s">
        <v>89</v>
      </c>
      <c r="H531" s="170" t="s">
        <v>362</v>
      </c>
      <c r="I531" s="172">
        <v>3000</v>
      </c>
      <c r="J531" s="172">
        <v>0</v>
      </c>
      <c r="K531" s="172">
        <v>3000</v>
      </c>
    </row>
    <row r="532" spans="1:11">
      <c r="A532" s="170">
        <v>40100000</v>
      </c>
      <c r="B532" s="170" t="s">
        <v>1140</v>
      </c>
      <c r="C532" s="170" t="s">
        <v>93</v>
      </c>
      <c r="D532" s="171">
        <v>45037</v>
      </c>
      <c r="E532" s="170">
        <v>1</v>
      </c>
      <c r="F532" s="170" t="s">
        <v>1357</v>
      </c>
      <c r="G532" s="170" t="s">
        <v>89</v>
      </c>
      <c r="H532" s="170" t="s">
        <v>1219</v>
      </c>
      <c r="I532" s="172">
        <v>37.880000000000003</v>
      </c>
      <c r="J532" s="172">
        <v>0</v>
      </c>
      <c r="K532" s="172">
        <v>37.880000000000003</v>
      </c>
    </row>
    <row r="533" spans="1:11">
      <c r="A533" s="170">
        <v>40100000</v>
      </c>
      <c r="B533" s="170" t="s">
        <v>369</v>
      </c>
      <c r="C533" s="170" t="s">
        <v>93</v>
      </c>
      <c r="D533" s="171">
        <v>45037</v>
      </c>
      <c r="E533" s="170">
        <v>1</v>
      </c>
      <c r="F533" s="170" t="s">
        <v>1388</v>
      </c>
      <c r="G533" s="170" t="s">
        <v>89</v>
      </c>
      <c r="H533" s="170" t="s">
        <v>1719</v>
      </c>
      <c r="I533" s="172">
        <v>244.65</v>
      </c>
      <c r="J533" s="172">
        <v>0</v>
      </c>
      <c r="K533" s="172">
        <v>244.65</v>
      </c>
    </row>
    <row r="534" spans="1:11">
      <c r="A534" s="170">
        <v>40100000</v>
      </c>
      <c r="B534" s="170" t="s">
        <v>1140</v>
      </c>
      <c r="C534" s="170" t="s">
        <v>93</v>
      </c>
      <c r="D534" s="171">
        <v>45037</v>
      </c>
      <c r="E534" s="170">
        <v>1</v>
      </c>
      <c r="F534" s="170" t="s">
        <v>970</v>
      </c>
      <c r="G534" s="170" t="s">
        <v>89</v>
      </c>
      <c r="H534" s="170" t="s">
        <v>1219</v>
      </c>
      <c r="I534" s="172">
        <v>19.88</v>
      </c>
      <c r="J534" s="172">
        <v>0</v>
      </c>
      <c r="K534" s="172">
        <v>19.88</v>
      </c>
    </row>
    <row r="535" spans="1:11">
      <c r="A535" s="170">
        <v>40100000</v>
      </c>
      <c r="B535" s="170" t="s">
        <v>1140</v>
      </c>
      <c r="C535" s="170" t="s">
        <v>93</v>
      </c>
      <c r="D535" s="171">
        <v>45040</v>
      </c>
      <c r="E535" s="170">
        <v>1</v>
      </c>
      <c r="F535" s="170" t="s">
        <v>1357</v>
      </c>
      <c r="G535" s="170" t="s">
        <v>89</v>
      </c>
      <c r="H535" s="170" t="s">
        <v>1219</v>
      </c>
      <c r="I535" s="172">
        <v>36.630000000000003</v>
      </c>
      <c r="J535" s="172">
        <v>0</v>
      </c>
      <c r="K535" s="172">
        <v>36.630000000000003</v>
      </c>
    </row>
    <row r="536" spans="1:11">
      <c r="A536" s="170">
        <v>40100000</v>
      </c>
      <c r="B536" s="170" t="s">
        <v>365</v>
      </c>
      <c r="C536" s="170" t="s">
        <v>93</v>
      </c>
      <c r="D536" s="171">
        <v>45040</v>
      </c>
      <c r="E536" s="170">
        <v>1</v>
      </c>
      <c r="F536" s="170" t="s">
        <v>1822</v>
      </c>
      <c r="G536" s="170" t="s">
        <v>89</v>
      </c>
      <c r="H536" s="170" t="s">
        <v>1092</v>
      </c>
      <c r="I536" s="172">
        <v>2244.29</v>
      </c>
      <c r="J536" s="172">
        <v>0</v>
      </c>
      <c r="K536" s="172">
        <v>2244.29</v>
      </c>
    </row>
    <row r="537" spans="1:11">
      <c r="A537" s="170">
        <v>40100000</v>
      </c>
      <c r="B537" s="170" t="s">
        <v>1140</v>
      </c>
      <c r="C537" s="170" t="s">
        <v>93</v>
      </c>
      <c r="D537" s="171">
        <v>45040</v>
      </c>
      <c r="E537" s="170">
        <v>1</v>
      </c>
      <c r="F537" s="170" t="s">
        <v>970</v>
      </c>
      <c r="G537" s="170" t="s">
        <v>89</v>
      </c>
      <c r="H537" s="170" t="s">
        <v>1219</v>
      </c>
      <c r="I537" s="172">
        <v>27.68</v>
      </c>
      <c r="J537" s="172">
        <v>0</v>
      </c>
      <c r="K537" s="172">
        <v>27.68</v>
      </c>
    </row>
    <row r="538" spans="1:11">
      <c r="A538" s="170">
        <v>40100000</v>
      </c>
      <c r="B538" s="170" t="s">
        <v>367</v>
      </c>
      <c r="C538" s="170" t="s">
        <v>93</v>
      </c>
      <c r="D538" s="171">
        <v>45043</v>
      </c>
      <c r="E538" s="170">
        <v>1</v>
      </c>
      <c r="F538" s="170" t="s">
        <v>1833</v>
      </c>
      <c r="G538" s="170" t="s">
        <v>89</v>
      </c>
      <c r="H538" s="170" t="s">
        <v>1261</v>
      </c>
      <c r="I538" s="172">
        <v>329.27</v>
      </c>
      <c r="J538" s="172">
        <v>0</v>
      </c>
      <c r="K538" s="172">
        <v>329.27</v>
      </c>
    </row>
    <row r="539" spans="1:11">
      <c r="A539" s="170">
        <v>40100000</v>
      </c>
      <c r="B539" s="170" t="s">
        <v>350</v>
      </c>
      <c r="C539" s="170" t="s">
        <v>93</v>
      </c>
      <c r="D539" s="171">
        <v>45043</v>
      </c>
      <c r="E539" s="170">
        <v>1</v>
      </c>
      <c r="F539" s="170" t="s">
        <v>1440</v>
      </c>
      <c r="G539" s="170" t="s">
        <v>89</v>
      </c>
      <c r="H539" s="170" t="s">
        <v>1103</v>
      </c>
      <c r="I539" s="172">
        <v>3139.85</v>
      </c>
      <c r="J539" s="172">
        <v>0</v>
      </c>
      <c r="K539" s="172">
        <v>3139.85</v>
      </c>
    </row>
    <row r="540" spans="1:11">
      <c r="A540" s="170">
        <v>40100000</v>
      </c>
      <c r="B540" s="170" t="s">
        <v>365</v>
      </c>
      <c r="C540" s="170" t="s">
        <v>93</v>
      </c>
      <c r="D540" s="171">
        <v>45044</v>
      </c>
      <c r="E540" s="170">
        <v>1</v>
      </c>
      <c r="F540" s="170" t="s">
        <v>1822</v>
      </c>
      <c r="G540" s="170" t="s">
        <v>89</v>
      </c>
      <c r="H540" s="170" t="s">
        <v>89</v>
      </c>
      <c r="I540" s="172">
        <v>85.18</v>
      </c>
      <c r="J540" s="172">
        <v>0</v>
      </c>
      <c r="K540" s="172">
        <v>85.18</v>
      </c>
    </row>
    <row r="541" spans="1:11">
      <c r="A541" s="170">
        <v>40100000</v>
      </c>
      <c r="B541" s="170" t="s">
        <v>353</v>
      </c>
      <c r="C541" s="170" t="s">
        <v>93</v>
      </c>
      <c r="D541" s="171">
        <v>45044</v>
      </c>
      <c r="E541" s="170">
        <v>1</v>
      </c>
      <c r="F541" s="170" t="s">
        <v>1434</v>
      </c>
      <c r="G541" s="170" t="s">
        <v>89</v>
      </c>
      <c r="H541" s="170" t="s">
        <v>1371</v>
      </c>
      <c r="I541" s="172">
        <v>419.8</v>
      </c>
      <c r="J541" s="172">
        <v>0</v>
      </c>
      <c r="K541" s="172">
        <v>419.8</v>
      </c>
    </row>
    <row r="542" spans="1:11">
      <c r="A542" s="170">
        <v>40100000</v>
      </c>
      <c r="B542" s="170" t="s">
        <v>369</v>
      </c>
      <c r="C542" s="170" t="s">
        <v>93</v>
      </c>
      <c r="D542" s="171">
        <v>45044</v>
      </c>
      <c r="E542" s="170">
        <v>1</v>
      </c>
      <c r="F542" s="170" t="s">
        <v>1691</v>
      </c>
      <c r="G542" s="170" t="s">
        <v>89</v>
      </c>
      <c r="H542" s="170" t="s">
        <v>1719</v>
      </c>
      <c r="I542" s="172">
        <v>299.62</v>
      </c>
      <c r="J542" s="172">
        <v>0</v>
      </c>
      <c r="K542" s="172">
        <v>299.62</v>
      </c>
    </row>
    <row r="543" spans="1:11">
      <c r="A543" s="170">
        <v>40100000</v>
      </c>
      <c r="B543" s="170" t="s">
        <v>350</v>
      </c>
      <c r="C543" s="170" t="s">
        <v>93</v>
      </c>
      <c r="D543" s="171">
        <v>45048</v>
      </c>
      <c r="E543" s="170">
        <v>2</v>
      </c>
      <c r="F543" s="170" t="s">
        <v>1699</v>
      </c>
      <c r="G543" s="170" t="s">
        <v>89</v>
      </c>
      <c r="H543" s="170" t="s">
        <v>89</v>
      </c>
      <c r="I543" s="172">
        <v>28.99</v>
      </c>
      <c r="J543" s="172">
        <v>0</v>
      </c>
      <c r="K543" s="172">
        <v>28.99</v>
      </c>
    </row>
    <row r="544" spans="1:11">
      <c r="A544" s="170">
        <v>40100000</v>
      </c>
      <c r="B544" s="170" t="s">
        <v>1681</v>
      </c>
      <c r="C544" s="170" t="s">
        <v>93</v>
      </c>
      <c r="D544" s="171">
        <v>45048</v>
      </c>
      <c r="E544" s="170">
        <v>2</v>
      </c>
      <c r="F544" s="170" t="s">
        <v>1897</v>
      </c>
      <c r="G544" s="170" t="s">
        <v>89</v>
      </c>
      <c r="H544" s="170" t="s">
        <v>89</v>
      </c>
      <c r="I544" s="172">
        <v>5280</v>
      </c>
      <c r="J544" s="172">
        <v>0</v>
      </c>
      <c r="K544" s="172">
        <v>5280</v>
      </c>
    </row>
    <row r="545" spans="1:11">
      <c r="A545" s="170">
        <v>40100000</v>
      </c>
      <c r="B545" s="170" t="s">
        <v>385</v>
      </c>
      <c r="C545" s="170" t="s">
        <v>93</v>
      </c>
      <c r="D545" s="171">
        <v>45048</v>
      </c>
      <c r="E545" s="170">
        <v>2</v>
      </c>
      <c r="F545" s="170" t="s">
        <v>1690</v>
      </c>
      <c r="G545" s="170" t="s">
        <v>89</v>
      </c>
      <c r="H545" s="170" t="s">
        <v>89</v>
      </c>
      <c r="I545" s="172">
        <v>28.73</v>
      </c>
      <c r="J545" s="172">
        <v>0</v>
      </c>
      <c r="K545" s="172">
        <v>28.73</v>
      </c>
    </row>
    <row r="546" spans="1:11">
      <c r="A546" s="170">
        <v>40100000</v>
      </c>
      <c r="B546" s="170" t="s">
        <v>380</v>
      </c>
      <c r="C546" s="170" t="s">
        <v>93</v>
      </c>
      <c r="D546" s="171">
        <v>45051</v>
      </c>
      <c r="E546" s="170">
        <v>1</v>
      </c>
      <c r="F546" s="170" t="s">
        <v>1898</v>
      </c>
      <c r="G546" s="170" t="s">
        <v>89</v>
      </c>
      <c r="H546" s="170" t="s">
        <v>1113</v>
      </c>
      <c r="I546" s="172">
        <v>640.01</v>
      </c>
      <c r="J546" s="172">
        <v>0</v>
      </c>
      <c r="K546" s="172">
        <v>640.01</v>
      </c>
    </row>
    <row r="547" spans="1:11">
      <c r="A547" s="170">
        <v>40100000</v>
      </c>
      <c r="B547" s="170" t="s">
        <v>388</v>
      </c>
      <c r="C547" s="170" t="s">
        <v>93</v>
      </c>
      <c r="D547" s="171">
        <v>45051</v>
      </c>
      <c r="E547" s="170">
        <v>1</v>
      </c>
      <c r="F547" s="170" t="s">
        <v>1469</v>
      </c>
      <c r="G547" s="170" t="s">
        <v>89</v>
      </c>
      <c r="H547" s="170" t="s">
        <v>1863</v>
      </c>
      <c r="I547" s="172">
        <v>1867.86</v>
      </c>
      <c r="J547" s="172">
        <v>0</v>
      </c>
      <c r="K547" s="172">
        <v>1867.86</v>
      </c>
    </row>
    <row r="548" spans="1:11">
      <c r="A548" s="170">
        <v>40100000</v>
      </c>
      <c r="B548" s="170" t="s">
        <v>388</v>
      </c>
      <c r="C548" s="170" t="s">
        <v>93</v>
      </c>
      <c r="D548" s="171">
        <v>45051</v>
      </c>
      <c r="E548" s="170">
        <v>1</v>
      </c>
      <c r="F548" s="170" t="s">
        <v>1469</v>
      </c>
      <c r="G548" s="170" t="s">
        <v>89</v>
      </c>
      <c r="H548" s="170" t="s">
        <v>1846</v>
      </c>
      <c r="I548" s="172">
        <v>9528.76</v>
      </c>
      <c r="J548" s="172">
        <v>0</v>
      </c>
      <c r="K548" s="172">
        <v>9528.76</v>
      </c>
    </row>
    <row r="549" spans="1:11">
      <c r="A549" s="170">
        <v>40100000</v>
      </c>
      <c r="B549" s="170" t="s">
        <v>377</v>
      </c>
      <c r="C549" s="170" t="s">
        <v>93</v>
      </c>
      <c r="D549" s="171">
        <v>45051</v>
      </c>
      <c r="E549" s="170">
        <v>1</v>
      </c>
      <c r="F549" s="170" t="s">
        <v>1899</v>
      </c>
      <c r="G549" s="170" t="s">
        <v>89</v>
      </c>
      <c r="H549" s="170" t="s">
        <v>1261</v>
      </c>
      <c r="I549" s="172">
        <v>952.64</v>
      </c>
      <c r="J549" s="172">
        <v>0</v>
      </c>
      <c r="K549" s="172">
        <v>952.64</v>
      </c>
    </row>
    <row r="550" spans="1:11">
      <c r="A550" s="170">
        <v>40100000</v>
      </c>
      <c r="B550" s="170" t="s">
        <v>1731</v>
      </c>
      <c r="C550" s="170" t="s">
        <v>93</v>
      </c>
      <c r="D550" s="171">
        <v>45051</v>
      </c>
      <c r="E550" s="170">
        <v>1</v>
      </c>
      <c r="F550" s="170" t="s">
        <v>1900</v>
      </c>
      <c r="G550" s="170" t="s">
        <v>89</v>
      </c>
      <c r="H550" s="170" t="s">
        <v>384</v>
      </c>
      <c r="I550" s="172">
        <v>46200</v>
      </c>
      <c r="J550" s="172">
        <v>0</v>
      </c>
      <c r="K550" s="172">
        <v>46200</v>
      </c>
    </row>
    <row r="551" spans="1:11">
      <c r="A551" s="170">
        <v>40100000</v>
      </c>
      <c r="B551" s="170" t="s">
        <v>391</v>
      </c>
      <c r="C551" s="170" t="s">
        <v>93</v>
      </c>
      <c r="D551" s="171">
        <v>45051</v>
      </c>
      <c r="E551" s="170">
        <v>1</v>
      </c>
      <c r="F551" s="170" t="s">
        <v>1901</v>
      </c>
      <c r="G551" s="170" t="s">
        <v>89</v>
      </c>
      <c r="H551" s="170" t="s">
        <v>1141</v>
      </c>
      <c r="I551" s="172">
        <v>6918</v>
      </c>
      <c r="J551" s="172">
        <v>0</v>
      </c>
      <c r="K551" s="172">
        <v>6918</v>
      </c>
    </row>
    <row r="552" spans="1:11">
      <c r="A552" s="170">
        <v>40100000</v>
      </c>
      <c r="B552" s="170" t="s">
        <v>1738</v>
      </c>
      <c r="C552" s="170" t="s">
        <v>93</v>
      </c>
      <c r="D552" s="171">
        <v>45051</v>
      </c>
      <c r="E552" s="170">
        <v>1</v>
      </c>
      <c r="F552" s="170" t="s">
        <v>1902</v>
      </c>
      <c r="G552" s="170" t="s">
        <v>89</v>
      </c>
      <c r="H552" s="170" t="s">
        <v>312</v>
      </c>
      <c r="I552" s="172">
        <v>2325.6</v>
      </c>
      <c r="J552" s="172">
        <v>0</v>
      </c>
      <c r="K552" s="172">
        <v>2325.6</v>
      </c>
    </row>
    <row r="553" spans="1:11">
      <c r="A553" s="170">
        <v>40100000</v>
      </c>
      <c r="B553" s="170" t="s">
        <v>1742</v>
      </c>
      <c r="C553" s="170" t="s">
        <v>93</v>
      </c>
      <c r="D553" s="171">
        <v>45051</v>
      </c>
      <c r="E553" s="170">
        <v>1</v>
      </c>
      <c r="F553" s="170" t="s">
        <v>1903</v>
      </c>
      <c r="G553" s="170" t="s">
        <v>89</v>
      </c>
      <c r="H553" s="170" t="s">
        <v>362</v>
      </c>
      <c r="I553" s="172">
        <v>2547</v>
      </c>
      <c r="J553" s="172">
        <v>0</v>
      </c>
      <c r="K553" s="172">
        <v>2547</v>
      </c>
    </row>
    <row r="554" spans="1:11">
      <c r="A554" s="170">
        <v>40100000</v>
      </c>
      <c r="B554" s="170" t="s">
        <v>1091</v>
      </c>
      <c r="C554" s="170" t="s">
        <v>93</v>
      </c>
      <c r="D554" s="171">
        <v>45055</v>
      </c>
      <c r="E554" s="170">
        <v>1</v>
      </c>
      <c r="F554" s="170" t="s">
        <v>1476</v>
      </c>
      <c r="G554" s="170" t="s">
        <v>89</v>
      </c>
      <c r="H554" s="170" t="s">
        <v>1219</v>
      </c>
      <c r="I554" s="172">
        <v>360</v>
      </c>
      <c r="J554" s="172">
        <v>0</v>
      </c>
      <c r="K554" s="172">
        <v>360</v>
      </c>
    </row>
    <row r="555" spans="1:11">
      <c r="A555" s="170">
        <v>40100000</v>
      </c>
      <c r="B555" s="170" t="s">
        <v>1742</v>
      </c>
      <c r="C555" s="170" t="s">
        <v>93</v>
      </c>
      <c r="D555" s="171">
        <v>45055</v>
      </c>
      <c r="E555" s="170">
        <v>1</v>
      </c>
      <c r="F555" s="170" t="s">
        <v>1904</v>
      </c>
      <c r="G555" s="170" t="s">
        <v>89</v>
      </c>
      <c r="H555" s="170" t="s">
        <v>384</v>
      </c>
      <c r="I555" s="172">
        <v>0</v>
      </c>
      <c r="J555" s="172">
        <v>2547</v>
      </c>
      <c r="K555" s="172">
        <v>-2547</v>
      </c>
    </row>
    <row r="556" spans="1:11">
      <c r="A556" s="170">
        <v>40100000</v>
      </c>
      <c r="B556" s="170" t="s">
        <v>360</v>
      </c>
      <c r="C556" s="170" t="s">
        <v>93</v>
      </c>
      <c r="D556" s="171">
        <v>45056</v>
      </c>
      <c r="E556" s="170">
        <v>1</v>
      </c>
      <c r="F556" s="170" t="s">
        <v>1466</v>
      </c>
      <c r="G556" s="170" t="s">
        <v>89</v>
      </c>
      <c r="H556" s="170" t="s">
        <v>1359</v>
      </c>
      <c r="I556" s="172">
        <v>84</v>
      </c>
      <c r="J556" s="172">
        <v>0</v>
      </c>
      <c r="K556" s="172">
        <v>84</v>
      </c>
    </row>
    <row r="557" spans="1:11">
      <c r="A557" s="170">
        <v>40100000</v>
      </c>
      <c r="B557" s="170" t="s">
        <v>360</v>
      </c>
      <c r="C557" s="170" t="s">
        <v>93</v>
      </c>
      <c r="D557" s="171">
        <v>45056</v>
      </c>
      <c r="E557" s="170">
        <v>1</v>
      </c>
      <c r="F557" s="170" t="s">
        <v>1466</v>
      </c>
      <c r="G557" s="170" t="s">
        <v>89</v>
      </c>
      <c r="H557" s="170" t="s">
        <v>1359</v>
      </c>
      <c r="I557" s="172">
        <v>84</v>
      </c>
      <c r="J557" s="172">
        <v>0</v>
      </c>
      <c r="K557" s="172">
        <v>84</v>
      </c>
    </row>
    <row r="558" spans="1:11">
      <c r="A558" s="170">
        <v>40100000</v>
      </c>
      <c r="B558" s="170" t="s">
        <v>360</v>
      </c>
      <c r="C558" s="170" t="s">
        <v>93</v>
      </c>
      <c r="D558" s="171">
        <v>45056</v>
      </c>
      <c r="E558" s="170">
        <v>1</v>
      </c>
      <c r="F558" s="170" t="s">
        <v>1466</v>
      </c>
      <c r="G558" s="170" t="s">
        <v>89</v>
      </c>
      <c r="H558" s="170" t="s">
        <v>1359</v>
      </c>
      <c r="I558" s="172">
        <v>84</v>
      </c>
      <c r="J558" s="172">
        <v>0</v>
      </c>
      <c r="K558" s="172">
        <v>84</v>
      </c>
    </row>
    <row r="559" spans="1:11">
      <c r="A559" s="170">
        <v>40100000</v>
      </c>
      <c r="B559" s="170" t="s">
        <v>360</v>
      </c>
      <c r="C559" s="170" t="s">
        <v>93</v>
      </c>
      <c r="D559" s="171">
        <v>45056</v>
      </c>
      <c r="E559" s="170">
        <v>1</v>
      </c>
      <c r="F559" s="170" t="s">
        <v>1466</v>
      </c>
      <c r="G559" s="170" t="s">
        <v>89</v>
      </c>
      <c r="H559" s="170" t="s">
        <v>1359</v>
      </c>
      <c r="I559" s="172">
        <v>84</v>
      </c>
      <c r="J559" s="172">
        <v>0</v>
      </c>
      <c r="K559" s="172">
        <v>84</v>
      </c>
    </row>
    <row r="560" spans="1:11">
      <c r="A560" s="170">
        <v>40100000</v>
      </c>
      <c r="B560" s="170" t="s">
        <v>360</v>
      </c>
      <c r="C560" s="170" t="s">
        <v>93</v>
      </c>
      <c r="D560" s="171">
        <v>45058</v>
      </c>
      <c r="E560" s="170">
        <v>1</v>
      </c>
      <c r="F560" s="170" t="s">
        <v>1466</v>
      </c>
      <c r="G560" s="170" t="s">
        <v>89</v>
      </c>
      <c r="H560" s="170" t="s">
        <v>1359</v>
      </c>
      <c r="I560" s="172">
        <v>336</v>
      </c>
      <c r="J560" s="172">
        <v>0</v>
      </c>
      <c r="K560" s="172">
        <v>336</v>
      </c>
    </row>
    <row r="561" spans="1:11">
      <c r="A561" s="170">
        <v>40100000</v>
      </c>
      <c r="B561" s="170" t="s">
        <v>369</v>
      </c>
      <c r="C561" s="170" t="s">
        <v>93</v>
      </c>
      <c r="D561" s="171">
        <v>45058</v>
      </c>
      <c r="E561" s="170">
        <v>1</v>
      </c>
      <c r="F561" s="170" t="s">
        <v>1691</v>
      </c>
      <c r="G561" s="170" t="s">
        <v>89</v>
      </c>
      <c r="H561" s="170" t="s">
        <v>1843</v>
      </c>
      <c r="I561" s="172">
        <v>356.84</v>
      </c>
      <c r="J561" s="172">
        <v>0</v>
      </c>
      <c r="K561" s="172">
        <v>356.84</v>
      </c>
    </row>
    <row r="562" spans="1:11">
      <c r="A562" s="170">
        <v>40100000</v>
      </c>
      <c r="B562" s="170" t="s">
        <v>360</v>
      </c>
      <c r="C562" s="170" t="s">
        <v>93</v>
      </c>
      <c r="D562" s="171">
        <v>45058</v>
      </c>
      <c r="E562" s="170">
        <v>1</v>
      </c>
      <c r="F562" s="170" t="s">
        <v>1466</v>
      </c>
      <c r="G562" s="170" t="s">
        <v>89</v>
      </c>
      <c r="H562" s="170" t="s">
        <v>1359</v>
      </c>
      <c r="I562" s="172">
        <v>84</v>
      </c>
      <c r="J562" s="172">
        <v>0</v>
      </c>
      <c r="K562" s="172">
        <v>84</v>
      </c>
    </row>
    <row r="563" spans="1:11">
      <c r="A563" s="170">
        <v>40100000</v>
      </c>
      <c r="B563" s="170" t="s">
        <v>388</v>
      </c>
      <c r="C563" s="170" t="s">
        <v>93</v>
      </c>
      <c r="D563" s="171">
        <v>45061</v>
      </c>
      <c r="E563" s="170">
        <v>1</v>
      </c>
      <c r="F563" s="170" t="s">
        <v>1905</v>
      </c>
      <c r="G563" s="170" t="s">
        <v>89</v>
      </c>
      <c r="H563" s="170" t="s">
        <v>1896</v>
      </c>
      <c r="I563" s="172">
        <v>1437.6</v>
      </c>
      <c r="J563" s="172">
        <v>0</v>
      </c>
      <c r="K563" s="172">
        <v>1437.6</v>
      </c>
    </row>
    <row r="564" spans="1:11">
      <c r="A564" s="170">
        <v>40100000</v>
      </c>
      <c r="B564" s="170" t="s">
        <v>388</v>
      </c>
      <c r="C564" s="170" t="s">
        <v>93</v>
      </c>
      <c r="D564" s="171">
        <v>45061</v>
      </c>
      <c r="E564" s="170">
        <v>1</v>
      </c>
      <c r="F564" s="170" t="s">
        <v>1906</v>
      </c>
      <c r="G564" s="170" t="s">
        <v>89</v>
      </c>
      <c r="H564" s="170" t="s">
        <v>1863</v>
      </c>
      <c r="I564" s="172">
        <v>1785.96</v>
      </c>
      <c r="J564" s="172">
        <v>0</v>
      </c>
      <c r="K564" s="172">
        <v>1785.96</v>
      </c>
    </row>
    <row r="565" spans="1:11">
      <c r="A565" s="170">
        <v>40100000</v>
      </c>
      <c r="B565" s="170" t="s">
        <v>367</v>
      </c>
      <c r="C565" s="170" t="s">
        <v>93</v>
      </c>
      <c r="D565" s="171">
        <v>45063</v>
      </c>
      <c r="E565" s="170">
        <v>1</v>
      </c>
      <c r="F565" s="170" t="s">
        <v>1907</v>
      </c>
      <c r="G565" s="170" t="s">
        <v>89</v>
      </c>
      <c r="H565" s="170" t="s">
        <v>1113</v>
      </c>
      <c r="I565" s="172">
        <v>4160.9799999999996</v>
      </c>
      <c r="J565" s="172">
        <v>0</v>
      </c>
      <c r="K565" s="172">
        <v>4160.9799999999996</v>
      </c>
    </row>
    <row r="566" spans="1:11">
      <c r="A566" s="170">
        <v>40100000</v>
      </c>
      <c r="B566" s="170" t="s">
        <v>1881</v>
      </c>
      <c r="C566" s="170" t="s">
        <v>93</v>
      </c>
      <c r="D566" s="171">
        <v>45065</v>
      </c>
      <c r="E566" s="170">
        <v>1</v>
      </c>
      <c r="F566" s="170" t="s">
        <v>1908</v>
      </c>
      <c r="G566" s="170" t="s">
        <v>89</v>
      </c>
      <c r="H566" s="170" t="s">
        <v>312</v>
      </c>
      <c r="I566" s="172">
        <v>1750</v>
      </c>
      <c r="J566" s="172">
        <v>0</v>
      </c>
      <c r="K566" s="172">
        <v>1750</v>
      </c>
    </row>
    <row r="567" spans="1:11">
      <c r="A567" s="170">
        <v>40100000</v>
      </c>
      <c r="B567" s="170" t="s">
        <v>354</v>
      </c>
      <c r="C567" s="170" t="s">
        <v>93</v>
      </c>
      <c r="D567" s="171">
        <v>45065</v>
      </c>
      <c r="E567" s="170">
        <v>1</v>
      </c>
      <c r="F567" s="170" t="s">
        <v>1909</v>
      </c>
      <c r="G567" s="170" t="s">
        <v>89</v>
      </c>
      <c r="H567" s="170" t="s">
        <v>1351</v>
      </c>
      <c r="I567" s="172">
        <v>15162</v>
      </c>
      <c r="J567" s="172">
        <v>0</v>
      </c>
      <c r="K567" s="172">
        <v>15162</v>
      </c>
    </row>
    <row r="568" spans="1:11">
      <c r="A568" s="170">
        <v>40100000</v>
      </c>
      <c r="B568" s="170" t="s">
        <v>1140</v>
      </c>
      <c r="C568" s="170" t="s">
        <v>93</v>
      </c>
      <c r="D568" s="171">
        <v>45065</v>
      </c>
      <c r="E568" s="170">
        <v>1</v>
      </c>
      <c r="F568" s="170" t="s">
        <v>1357</v>
      </c>
      <c r="G568" s="170" t="s">
        <v>89</v>
      </c>
      <c r="H568" s="170" t="s">
        <v>1221</v>
      </c>
      <c r="I568" s="172">
        <v>46.99</v>
      </c>
      <c r="J568" s="172">
        <v>0</v>
      </c>
      <c r="K568" s="172">
        <v>46.99</v>
      </c>
    </row>
    <row r="569" spans="1:11">
      <c r="A569" s="170">
        <v>40100000</v>
      </c>
      <c r="B569" s="170" t="s">
        <v>380</v>
      </c>
      <c r="C569" s="170" t="s">
        <v>93</v>
      </c>
      <c r="D569" s="171">
        <v>45065</v>
      </c>
      <c r="E569" s="170">
        <v>1</v>
      </c>
      <c r="F569" s="170" t="s">
        <v>1910</v>
      </c>
      <c r="G569" s="170" t="s">
        <v>89</v>
      </c>
      <c r="H569" s="170" t="s">
        <v>1113</v>
      </c>
      <c r="I569" s="172">
        <v>521.03</v>
      </c>
      <c r="J569" s="172">
        <v>0</v>
      </c>
      <c r="K569" s="172">
        <v>521.03</v>
      </c>
    </row>
    <row r="570" spans="1:11">
      <c r="A570" s="170">
        <v>40100000</v>
      </c>
      <c r="B570" s="170" t="s">
        <v>1154</v>
      </c>
      <c r="C570" s="170" t="s">
        <v>93</v>
      </c>
      <c r="D570" s="171">
        <v>45065</v>
      </c>
      <c r="E570" s="170">
        <v>1</v>
      </c>
      <c r="F570" s="170" t="s">
        <v>1911</v>
      </c>
      <c r="G570" s="170" t="s">
        <v>89</v>
      </c>
      <c r="H570" s="170" t="s">
        <v>351</v>
      </c>
      <c r="I570" s="172">
        <v>267.23</v>
      </c>
      <c r="J570" s="172">
        <v>0</v>
      </c>
      <c r="K570" s="172">
        <v>267.23</v>
      </c>
    </row>
    <row r="571" spans="1:11">
      <c r="A571" s="170">
        <v>40100000</v>
      </c>
      <c r="B571" s="170" t="s">
        <v>1742</v>
      </c>
      <c r="C571" s="170" t="s">
        <v>93</v>
      </c>
      <c r="D571" s="171">
        <v>45065</v>
      </c>
      <c r="E571" s="170">
        <v>1</v>
      </c>
      <c r="F571" s="170" t="s">
        <v>1912</v>
      </c>
      <c r="G571" s="170" t="s">
        <v>89</v>
      </c>
      <c r="H571" s="170" t="s">
        <v>384</v>
      </c>
      <c r="I571" s="172">
        <v>2547</v>
      </c>
      <c r="J571" s="172">
        <v>0</v>
      </c>
      <c r="K571" s="172">
        <v>2547</v>
      </c>
    </row>
    <row r="572" spans="1:11">
      <c r="A572" s="170">
        <v>40100000</v>
      </c>
      <c r="B572" s="170" t="s">
        <v>377</v>
      </c>
      <c r="C572" s="170" t="s">
        <v>93</v>
      </c>
      <c r="D572" s="171">
        <v>45065</v>
      </c>
      <c r="E572" s="170">
        <v>1</v>
      </c>
      <c r="F572" s="170" t="s">
        <v>1913</v>
      </c>
      <c r="G572" s="170" t="s">
        <v>89</v>
      </c>
      <c r="H572" s="170" t="s">
        <v>1261</v>
      </c>
      <c r="I572" s="172">
        <v>952.64</v>
      </c>
      <c r="J572" s="172">
        <v>0</v>
      </c>
      <c r="K572" s="172">
        <v>952.64</v>
      </c>
    </row>
    <row r="573" spans="1:11">
      <c r="A573" s="170">
        <v>40100000</v>
      </c>
      <c r="B573" s="170" t="s">
        <v>1181</v>
      </c>
      <c r="C573" s="170" t="s">
        <v>93</v>
      </c>
      <c r="D573" s="171">
        <v>45065</v>
      </c>
      <c r="E573" s="170">
        <v>1</v>
      </c>
      <c r="F573" s="170" t="s">
        <v>1467</v>
      </c>
      <c r="G573" s="170" t="s">
        <v>89</v>
      </c>
      <c r="H573" s="170" t="s">
        <v>1371</v>
      </c>
      <c r="I573" s="172">
        <v>20371</v>
      </c>
      <c r="J573" s="172">
        <v>0</v>
      </c>
      <c r="K573" s="172">
        <v>20371</v>
      </c>
    </row>
    <row r="574" spans="1:11">
      <c r="A574" s="170">
        <v>40100000</v>
      </c>
      <c r="B574" s="170" t="s">
        <v>378</v>
      </c>
      <c r="C574" s="170" t="s">
        <v>93</v>
      </c>
      <c r="D574" s="171">
        <v>45065</v>
      </c>
      <c r="E574" s="170">
        <v>1</v>
      </c>
      <c r="F574" s="170" t="s">
        <v>1914</v>
      </c>
      <c r="G574" s="170" t="s">
        <v>89</v>
      </c>
      <c r="H574" s="170" t="s">
        <v>1092</v>
      </c>
      <c r="I574" s="172">
        <v>10032</v>
      </c>
      <c r="J574" s="172">
        <v>0</v>
      </c>
      <c r="K574" s="172">
        <v>10032</v>
      </c>
    </row>
    <row r="575" spans="1:11">
      <c r="A575" s="170">
        <v>40100000</v>
      </c>
      <c r="B575" s="170" t="s">
        <v>370</v>
      </c>
      <c r="C575" s="170" t="s">
        <v>93</v>
      </c>
      <c r="D575" s="171">
        <v>45065</v>
      </c>
      <c r="E575" s="170">
        <v>1</v>
      </c>
      <c r="F575" s="170" t="s">
        <v>1915</v>
      </c>
      <c r="G575" s="170" t="s">
        <v>89</v>
      </c>
      <c r="H575" s="170" t="s">
        <v>1219</v>
      </c>
      <c r="I575" s="172">
        <v>1920</v>
      </c>
      <c r="J575" s="172">
        <v>0</v>
      </c>
      <c r="K575" s="172">
        <v>1920</v>
      </c>
    </row>
    <row r="576" spans="1:11">
      <c r="A576" s="170">
        <v>40100000</v>
      </c>
      <c r="B576" s="170" t="s">
        <v>361</v>
      </c>
      <c r="C576" s="170" t="s">
        <v>93</v>
      </c>
      <c r="D576" s="171">
        <v>45065</v>
      </c>
      <c r="E576" s="170">
        <v>1</v>
      </c>
      <c r="F576" s="170" t="s">
        <v>1916</v>
      </c>
      <c r="G576" s="170" t="s">
        <v>89</v>
      </c>
      <c r="H576" s="170" t="s">
        <v>1184</v>
      </c>
      <c r="I576" s="172">
        <v>3600</v>
      </c>
      <c r="J576" s="172">
        <v>0</v>
      </c>
      <c r="K576" s="172">
        <v>3600</v>
      </c>
    </row>
    <row r="577" spans="1:11">
      <c r="A577" s="170">
        <v>40100000</v>
      </c>
      <c r="B577" s="170" t="s">
        <v>372</v>
      </c>
      <c r="C577" s="170" t="s">
        <v>93</v>
      </c>
      <c r="D577" s="171">
        <v>45065</v>
      </c>
      <c r="E577" s="170">
        <v>1</v>
      </c>
      <c r="F577" s="170" t="s">
        <v>1917</v>
      </c>
      <c r="G577" s="170" t="s">
        <v>89</v>
      </c>
      <c r="H577" s="170" t="s">
        <v>1242</v>
      </c>
      <c r="I577" s="172">
        <v>414</v>
      </c>
      <c r="J577" s="172">
        <v>0</v>
      </c>
      <c r="K577" s="172">
        <v>414</v>
      </c>
    </row>
    <row r="578" spans="1:11">
      <c r="A578" s="170">
        <v>40100000</v>
      </c>
      <c r="B578" s="170" t="s">
        <v>375</v>
      </c>
      <c r="C578" s="170" t="s">
        <v>93</v>
      </c>
      <c r="D578" s="171">
        <v>45065</v>
      </c>
      <c r="E578" s="170">
        <v>1</v>
      </c>
      <c r="F578" s="170" t="s">
        <v>1918</v>
      </c>
      <c r="G578" s="170" t="s">
        <v>89</v>
      </c>
      <c r="H578" s="170" t="s">
        <v>1359</v>
      </c>
      <c r="I578" s="172">
        <v>1685.81</v>
      </c>
      <c r="J578" s="172">
        <v>0</v>
      </c>
      <c r="K578" s="172">
        <v>1685.81</v>
      </c>
    </row>
    <row r="579" spans="1:11">
      <c r="A579" s="170">
        <v>40100000</v>
      </c>
      <c r="B579" s="170" t="s">
        <v>1140</v>
      </c>
      <c r="C579" s="170" t="s">
        <v>93</v>
      </c>
      <c r="D579" s="171">
        <v>45065</v>
      </c>
      <c r="E579" s="170">
        <v>1</v>
      </c>
      <c r="F579" s="170" t="s">
        <v>1357</v>
      </c>
      <c r="G579" s="170" t="s">
        <v>89</v>
      </c>
      <c r="H579" s="170" t="s">
        <v>1221</v>
      </c>
      <c r="I579" s="172">
        <v>28.32</v>
      </c>
      <c r="J579" s="172">
        <v>0</v>
      </c>
      <c r="K579" s="172">
        <v>28.32</v>
      </c>
    </row>
    <row r="580" spans="1:11">
      <c r="A580" s="170">
        <v>40100000</v>
      </c>
      <c r="B580" s="170" t="s">
        <v>369</v>
      </c>
      <c r="C580" s="170" t="s">
        <v>93</v>
      </c>
      <c r="D580" s="171">
        <v>45065</v>
      </c>
      <c r="E580" s="170">
        <v>1</v>
      </c>
      <c r="F580" s="170" t="s">
        <v>1691</v>
      </c>
      <c r="G580" s="170" t="s">
        <v>89</v>
      </c>
      <c r="H580" s="170" t="s">
        <v>1844</v>
      </c>
      <c r="I580" s="172">
        <v>96.49</v>
      </c>
      <c r="J580" s="172">
        <v>0</v>
      </c>
      <c r="K580" s="172">
        <v>96.49</v>
      </c>
    </row>
    <row r="581" spans="1:11">
      <c r="A581" s="170">
        <v>40100000</v>
      </c>
      <c r="B581" s="170" t="s">
        <v>1140</v>
      </c>
      <c r="C581" s="170" t="s">
        <v>93</v>
      </c>
      <c r="D581" s="171">
        <v>45065</v>
      </c>
      <c r="E581" s="170">
        <v>1</v>
      </c>
      <c r="F581" s="170" t="s">
        <v>1357</v>
      </c>
      <c r="G581" s="170" t="s">
        <v>89</v>
      </c>
      <c r="H581" s="170" t="s">
        <v>1221</v>
      </c>
      <c r="I581" s="172">
        <v>8.65</v>
      </c>
      <c r="J581" s="172">
        <v>0</v>
      </c>
      <c r="K581" s="172">
        <v>8.65</v>
      </c>
    </row>
    <row r="582" spans="1:11">
      <c r="A582" s="170">
        <v>40100000</v>
      </c>
      <c r="B582" s="170" t="s">
        <v>1749</v>
      </c>
      <c r="C582" s="170" t="s">
        <v>93</v>
      </c>
      <c r="D582" s="171">
        <v>45065</v>
      </c>
      <c r="E582" s="170">
        <v>1</v>
      </c>
      <c r="F582" s="170" t="s">
        <v>1919</v>
      </c>
      <c r="G582" s="170" t="s">
        <v>89</v>
      </c>
      <c r="H582" s="170" t="s">
        <v>362</v>
      </c>
      <c r="I582" s="172">
        <v>1317.6</v>
      </c>
      <c r="J582" s="172">
        <v>0</v>
      </c>
      <c r="K582" s="172">
        <v>1317.6</v>
      </c>
    </row>
    <row r="583" spans="1:11">
      <c r="A583" s="170">
        <v>40100000</v>
      </c>
      <c r="B583" s="170" t="s">
        <v>376</v>
      </c>
      <c r="C583" s="170" t="s">
        <v>93</v>
      </c>
      <c r="D583" s="171">
        <v>45065</v>
      </c>
      <c r="E583" s="170">
        <v>1</v>
      </c>
      <c r="F583" s="170" t="s">
        <v>1920</v>
      </c>
      <c r="G583" s="170" t="s">
        <v>89</v>
      </c>
      <c r="H583" s="170" t="s">
        <v>1113</v>
      </c>
      <c r="I583" s="172">
        <v>1415.39</v>
      </c>
      <c r="J583" s="172">
        <v>0</v>
      </c>
      <c r="K583" s="172">
        <v>1415.39</v>
      </c>
    </row>
    <row r="584" spans="1:11">
      <c r="A584" s="170">
        <v>40100000</v>
      </c>
      <c r="B584" s="170" t="s">
        <v>1671</v>
      </c>
      <c r="C584" s="170" t="s">
        <v>93</v>
      </c>
      <c r="D584" s="171">
        <v>45065</v>
      </c>
      <c r="E584" s="170">
        <v>1</v>
      </c>
      <c r="F584" s="170" t="s">
        <v>1921</v>
      </c>
      <c r="G584" s="170" t="s">
        <v>89</v>
      </c>
      <c r="H584" s="170" t="s">
        <v>312</v>
      </c>
      <c r="I584" s="172">
        <v>282</v>
      </c>
      <c r="J584" s="172">
        <v>0</v>
      </c>
      <c r="K584" s="172">
        <v>282</v>
      </c>
    </row>
    <row r="585" spans="1:11">
      <c r="A585" s="170">
        <v>40100000</v>
      </c>
      <c r="B585" s="170" t="s">
        <v>352</v>
      </c>
      <c r="C585" s="170" t="s">
        <v>93</v>
      </c>
      <c r="D585" s="171">
        <v>45068</v>
      </c>
      <c r="E585" s="170">
        <v>1</v>
      </c>
      <c r="F585" s="170" t="s">
        <v>1922</v>
      </c>
      <c r="G585" s="170" t="s">
        <v>89</v>
      </c>
      <c r="H585" s="170" t="s">
        <v>89</v>
      </c>
      <c r="I585" s="172">
        <v>106.7</v>
      </c>
      <c r="J585" s="172">
        <v>0</v>
      </c>
      <c r="K585" s="172">
        <v>106.7</v>
      </c>
    </row>
    <row r="586" spans="1:11">
      <c r="A586" s="170">
        <v>40100000</v>
      </c>
      <c r="B586" s="170" t="s">
        <v>1140</v>
      </c>
      <c r="C586" s="170" t="s">
        <v>93</v>
      </c>
      <c r="D586" s="171">
        <v>45069</v>
      </c>
      <c r="E586" s="170">
        <v>1</v>
      </c>
      <c r="F586" s="170" t="s">
        <v>1357</v>
      </c>
      <c r="G586" s="170" t="s">
        <v>89</v>
      </c>
      <c r="H586" s="170" t="s">
        <v>1221</v>
      </c>
      <c r="I586" s="172">
        <v>121.49</v>
      </c>
      <c r="J586" s="172">
        <v>0</v>
      </c>
      <c r="K586" s="172">
        <v>121.49</v>
      </c>
    </row>
    <row r="587" spans="1:11">
      <c r="A587" s="170">
        <v>40100000</v>
      </c>
      <c r="B587" s="170" t="s">
        <v>378</v>
      </c>
      <c r="C587" s="170" t="s">
        <v>93</v>
      </c>
      <c r="D587" s="171">
        <v>45070</v>
      </c>
      <c r="E587" s="170">
        <v>1</v>
      </c>
      <c r="F587" s="170" t="s">
        <v>1923</v>
      </c>
      <c r="G587" s="170" t="s">
        <v>89</v>
      </c>
      <c r="H587" s="170" t="s">
        <v>1113</v>
      </c>
      <c r="I587" s="172">
        <v>7752</v>
      </c>
      <c r="J587" s="172">
        <v>0</v>
      </c>
      <c r="K587" s="172">
        <v>7752</v>
      </c>
    </row>
    <row r="588" spans="1:11">
      <c r="A588" s="170">
        <v>40100000</v>
      </c>
      <c r="B588" s="170" t="s">
        <v>365</v>
      </c>
      <c r="C588" s="170" t="s">
        <v>93</v>
      </c>
      <c r="D588" s="171">
        <v>45070</v>
      </c>
      <c r="E588" s="170">
        <v>1</v>
      </c>
      <c r="F588" s="170" t="s">
        <v>1822</v>
      </c>
      <c r="G588" s="170" t="s">
        <v>89</v>
      </c>
      <c r="H588" s="170" t="s">
        <v>1113</v>
      </c>
      <c r="I588" s="172">
        <v>755.27</v>
      </c>
      <c r="J588" s="172">
        <v>0</v>
      </c>
      <c r="K588" s="172">
        <v>755.27</v>
      </c>
    </row>
    <row r="589" spans="1:11">
      <c r="A589" s="170">
        <v>40100000</v>
      </c>
      <c r="B589" s="170" t="s">
        <v>354</v>
      </c>
      <c r="C589" s="170" t="s">
        <v>93</v>
      </c>
      <c r="D589" s="171">
        <v>45070</v>
      </c>
      <c r="E589" s="170">
        <v>1</v>
      </c>
      <c r="F589" s="170" t="s">
        <v>1924</v>
      </c>
      <c r="G589" s="170" t="s">
        <v>89</v>
      </c>
      <c r="H589" s="170" t="s">
        <v>89</v>
      </c>
      <c r="I589" s="172">
        <v>20501</v>
      </c>
      <c r="J589" s="172">
        <v>0</v>
      </c>
      <c r="K589" s="172">
        <v>20501</v>
      </c>
    </row>
    <row r="590" spans="1:11">
      <c r="A590" s="170">
        <v>40100000</v>
      </c>
      <c r="B590" s="170" t="s">
        <v>350</v>
      </c>
      <c r="C590" s="170" t="s">
        <v>93</v>
      </c>
      <c r="D590" s="171">
        <v>45077</v>
      </c>
      <c r="E590" s="170">
        <v>1</v>
      </c>
      <c r="F590" s="170" t="s">
        <v>1440</v>
      </c>
      <c r="G590" s="170" t="s">
        <v>89</v>
      </c>
      <c r="H590" s="170" t="s">
        <v>89</v>
      </c>
      <c r="I590" s="172">
        <v>3163.1</v>
      </c>
      <c r="J590" s="172">
        <v>0</v>
      </c>
      <c r="K590" s="172">
        <v>3163.1</v>
      </c>
    </row>
    <row r="591" spans="1:11">
      <c r="A591" s="170">
        <v>40100000</v>
      </c>
      <c r="B591" s="170" t="s">
        <v>369</v>
      </c>
      <c r="C591" s="170" t="s">
        <v>93</v>
      </c>
      <c r="D591" s="171">
        <v>45077</v>
      </c>
      <c r="E591" s="170">
        <v>1</v>
      </c>
      <c r="F591" s="170" t="s">
        <v>1691</v>
      </c>
      <c r="G591" s="170" t="s">
        <v>89</v>
      </c>
      <c r="H591" s="170" t="s">
        <v>1844</v>
      </c>
      <c r="I591" s="172">
        <v>1069.5999999999999</v>
      </c>
      <c r="J591" s="172">
        <v>0</v>
      </c>
      <c r="K591" s="172">
        <v>1069.5999999999999</v>
      </c>
    </row>
    <row r="592" spans="1:11">
      <c r="A592" s="170">
        <v>40100000</v>
      </c>
      <c r="B592" s="170" t="s">
        <v>354</v>
      </c>
      <c r="C592" s="170" t="s">
        <v>356</v>
      </c>
      <c r="D592" s="171">
        <v>44936</v>
      </c>
      <c r="E592" s="170">
        <v>1</v>
      </c>
      <c r="F592" s="170" t="s">
        <v>1592</v>
      </c>
      <c r="G592" s="170" t="s">
        <v>945</v>
      </c>
      <c r="H592" s="170" t="s">
        <v>1113</v>
      </c>
      <c r="I592" s="172">
        <v>8</v>
      </c>
      <c r="J592" s="172">
        <v>0</v>
      </c>
      <c r="K592" s="172">
        <v>8</v>
      </c>
    </row>
    <row r="593" spans="1:11">
      <c r="A593" s="170">
        <v>40100000</v>
      </c>
      <c r="B593" s="170" t="s">
        <v>375</v>
      </c>
      <c r="C593" s="170" t="s">
        <v>356</v>
      </c>
      <c r="D593" s="171">
        <v>44936</v>
      </c>
      <c r="E593" s="170">
        <v>1</v>
      </c>
      <c r="F593" s="170" t="s">
        <v>1592</v>
      </c>
      <c r="G593" s="170" t="s">
        <v>932</v>
      </c>
      <c r="H593" s="170" t="s">
        <v>1371</v>
      </c>
      <c r="I593" s="172">
        <v>0</v>
      </c>
      <c r="J593" s="172">
        <v>31</v>
      </c>
      <c r="K593" s="172">
        <v>-31</v>
      </c>
    </row>
    <row r="594" spans="1:11">
      <c r="A594" s="170">
        <v>40100000</v>
      </c>
      <c r="B594" s="170" t="s">
        <v>1140</v>
      </c>
      <c r="C594" s="170" t="s">
        <v>356</v>
      </c>
      <c r="D594" s="171">
        <v>44957</v>
      </c>
      <c r="E594" s="170">
        <v>1</v>
      </c>
      <c r="F594" s="170" t="s">
        <v>1592</v>
      </c>
      <c r="G594" s="170" t="s">
        <v>89</v>
      </c>
      <c r="H594" s="170" t="s">
        <v>1141</v>
      </c>
      <c r="I594" s="172">
        <v>0.66</v>
      </c>
      <c r="J594" s="172">
        <v>0</v>
      </c>
      <c r="K594" s="172">
        <v>0.66</v>
      </c>
    </row>
    <row r="595" spans="1:11">
      <c r="A595" s="170">
        <v>40100000</v>
      </c>
      <c r="B595" s="170" t="s">
        <v>369</v>
      </c>
      <c r="C595" s="170" t="s">
        <v>356</v>
      </c>
      <c r="D595" s="171">
        <v>44958</v>
      </c>
      <c r="E595" s="170">
        <v>22</v>
      </c>
      <c r="F595" s="170" t="s">
        <v>533</v>
      </c>
      <c r="G595" s="170" t="s">
        <v>1597</v>
      </c>
      <c r="H595" s="170" t="s">
        <v>1148</v>
      </c>
      <c r="I595" s="172">
        <v>0</v>
      </c>
      <c r="J595" s="172">
        <v>13.07</v>
      </c>
      <c r="K595" s="172">
        <v>-13.07</v>
      </c>
    </row>
    <row r="596" spans="1:11">
      <c r="A596" s="170">
        <v>40100000</v>
      </c>
      <c r="B596" s="170" t="s">
        <v>372</v>
      </c>
      <c r="C596" s="170" t="s">
        <v>356</v>
      </c>
      <c r="D596" s="171">
        <v>44958</v>
      </c>
      <c r="E596" s="170">
        <v>22</v>
      </c>
      <c r="F596" s="170" t="s">
        <v>1598</v>
      </c>
      <c r="G596" s="170" t="s">
        <v>715</v>
      </c>
      <c r="H596" s="170" t="s">
        <v>1221</v>
      </c>
      <c r="I596" s="172">
        <v>536.57000000000005</v>
      </c>
      <c r="J596" s="172">
        <v>0</v>
      </c>
      <c r="K596" s="172">
        <v>536.57000000000005</v>
      </c>
    </row>
    <row r="597" spans="1:11">
      <c r="A597" s="170">
        <v>40100000</v>
      </c>
      <c r="B597" s="170" t="s">
        <v>388</v>
      </c>
      <c r="C597" s="170" t="s">
        <v>356</v>
      </c>
      <c r="D597" s="171">
        <v>44963</v>
      </c>
      <c r="E597" s="170">
        <v>22</v>
      </c>
      <c r="F597" s="170" t="s">
        <v>1599</v>
      </c>
      <c r="G597" s="170" t="s">
        <v>89</v>
      </c>
      <c r="H597" s="170" t="s">
        <v>1103</v>
      </c>
      <c r="I597" s="172">
        <v>105.26</v>
      </c>
      <c r="J597" s="172">
        <v>0</v>
      </c>
      <c r="K597" s="172">
        <v>105.26</v>
      </c>
    </row>
    <row r="598" spans="1:11">
      <c r="A598" s="170">
        <v>40100000</v>
      </c>
      <c r="B598" s="170" t="s">
        <v>1177</v>
      </c>
      <c r="C598" s="170" t="s">
        <v>356</v>
      </c>
      <c r="D598" s="171">
        <v>44970</v>
      </c>
      <c r="E598" s="170">
        <v>21</v>
      </c>
      <c r="F598" s="170" t="s">
        <v>1470</v>
      </c>
      <c r="G598" s="170" t="s">
        <v>1176</v>
      </c>
      <c r="H598" s="170" t="s">
        <v>351</v>
      </c>
      <c r="I598" s="172">
        <v>0</v>
      </c>
      <c r="J598" s="172">
        <v>31</v>
      </c>
      <c r="K598" s="172">
        <v>-31</v>
      </c>
    </row>
    <row r="599" spans="1:11">
      <c r="A599" s="170">
        <v>40100000</v>
      </c>
      <c r="B599" s="170" t="s">
        <v>1181</v>
      </c>
      <c r="C599" s="170" t="s">
        <v>356</v>
      </c>
      <c r="D599" s="171">
        <v>44978</v>
      </c>
      <c r="E599" s="170">
        <v>22</v>
      </c>
      <c r="F599" s="170" t="s">
        <v>1467</v>
      </c>
      <c r="G599" s="170" t="s">
        <v>1020</v>
      </c>
      <c r="H599" s="170" t="s">
        <v>371</v>
      </c>
      <c r="I599" s="172">
        <v>0</v>
      </c>
      <c r="J599" s="172">
        <v>62</v>
      </c>
      <c r="K599" s="172">
        <v>-62</v>
      </c>
    </row>
    <row r="600" spans="1:11">
      <c r="A600" s="170">
        <v>40100000</v>
      </c>
      <c r="B600" s="170" t="s">
        <v>369</v>
      </c>
      <c r="C600" s="170" t="s">
        <v>356</v>
      </c>
      <c r="D600" s="171">
        <v>44980</v>
      </c>
      <c r="E600" s="170">
        <v>22</v>
      </c>
      <c r="F600" s="170" t="s">
        <v>1600</v>
      </c>
      <c r="G600" s="170" t="s">
        <v>1170</v>
      </c>
      <c r="H600" s="170" t="s">
        <v>1171</v>
      </c>
      <c r="I600" s="172">
        <v>196.08</v>
      </c>
      <c r="J600" s="172">
        <v>0</v>
      </c>
      <c r="K600" s="172">
        <v>196.08</v>
      </c>
    </row>
    <row r="601" spans="1:11">
      <c r="A601" s="170">
        <v>40100000</v>
      </c>
      <c r="B601" s="170" t="s">
        <v>388</v>
      </c>
      <c r="C601" s="170" t="s">
        <v>356</v>
      </c>
      <c r="D601" s="171">
        <v>45016</v>
      </c>
      <c r="E601" s="170">
        <v>1</v>
      </c>
      <c r="F601" s="170" t="s">
        <v>1702</v>
      </c>
      <c r="G601" s="170" t="s">
        <v>1703</v>
      </c>
      <c r="H601" s="170" t="s">
        <v>1704</v>
      </c>
      <c r="I601" s="172">
        <v>1704.3</v>
      </c>
      <c r="J601" s="172">
        <v>0</v>
      </c>
      <c r="K601" s="172">
        <v>1704.3</v>
      </c>
    </row>
    <row r="602" spans="1:11">
      <c r="A602" s="170">
        <v>40100000</v>
      </c>
      <c r="B602" s="170" t="s">
        <v>1693</v>
      </c>
      <c r="C602" s="170" t="s">
        <v>356</v>
      </c>
      <c r="D602" s="171">
        <v>45034</v>
      </c>
      <c r="E602" s="170">
        <v>1</v>
      </c>
      <c r="F602" s="170" t="s">
        <v>1592</v>
      </c>
      <c r="G602" s="170" t="s">
        <v>89</v>
      </c>
      <c r="H602" s="170" t="s">
        <v>362</v>
      </c>
      <c r="I602" s="172">
        <v>0.36</v>
      </c>
      <c r="J602" s="172">
        <v>0</v>
      </c>
      <c r="K602" s="172">
        <v>0.36</v>
      </c>
    </row>
    <row r="603" spans="1:11">
      <c r="A603" s="170">
        <v>40100000</v>
      </c>
      <c r="B603" s="170" t="s">
        <v>375</v>
      </c>
      <c r="C603" s="170" t="s">
        <v>356</v>
      </c>
      <c r="D603" s="171">
        <v>45035</v>
      </c>
      <c r="E603" s="170">
        <v>1</v>
      </c>
      <c r="F603" s="170" t="s">
        <v>1377</v>
      </c>
      <c r="G603" s="170" t="s">
        <v>1747</v>
      </c>
      <c r="H603" s="170" t="s">
        <v>1096</v>
      </c>
      <c r="I603" s="172">
        <v>0</v>
      </c>
      <c r="J603" s="172">
        <v>31</v>
      </c>
      <c r="K603" s="172">
        <v>-31</v>
      </c>
    </row>
    <row r="604" spans="1:11">
      <c r="A604" s="170">
        <v>40100000</v>
      </c>
      <c r="B604" s="170" t="s">
        <v>1181</v>
      </c>
      <c r="C604" s="170" t="s">
        <v>356</v>
      </c>
      <c r="D604" s="171">
        <v>45065</v>
      </c>
      <c r="E604" s="170">
        <v>1</v>
      </c>
      <c r="F604" s="170" t="s">
        <v>1467</v>
      </c>
      <c r="G604" s="170" t="s">
        <v>1836</v>
      </c>
      <c r="H604" s="170" t="s">
        <v>1371</v>
      </c>
      <c r="I604" s="172">
        <v>0</v>
      </c>
      <c r="J604" s="172">
        <v>31</v>
      </c>
      <c r="K604" s="172">
        <v>-31</v>
      </c>
    </row>
    <row r="605" spans="1:11">
      <c r="A605" s="170">
        <v>40100000</v>
      </c>
      <c r="B605" s="170" t="s">
        <v>375</v>
      </c>
      <c r="C605" s="170" t="s">
        <v>356</v>
      </c>
      <c r="D605" s="171">
        <v>45065</v>
      </c>
      <c r="E605" s="170">
        <v>1</v>
      </c>
      <c r="F605" s="170" t="s">
        <v>468</v>
      </c>
      <c r="G605" s="170" t="s">
        <v>89</v>
      </c>
      <c r="H605" s="170" t="s">
        <v>1359</v>
      </c>
      <c r="I605" s="172">
        <v>0</v>
      </c>
      <c r="J605" s="172">
        <v>31</v>
      </c>
      <c r="K605" s="172">
        <v>-31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B974-2D7B-40AB-B06C-B3FB75163DB2}">
  <dimension ref="A1:K503"/>
  <sheetViews>
    <sheetView topLeftCell="A106" workbookViewId="0">
      <selection activeCell="F29" sqref="F29"/>
    </sheetView>
  </sheetViews>
  <sheetFormatPr defaultColWidth="9.140625" defaultRowHeight="15"/>
  <cols>
    <col min="1" max="1" width="9" style="170" bestFit="1" customWidth="1"/>
    <col min="2" max="2" width="11" style="170" bestFit="1" customWidth="1"/>
    <col min="3" max="3" width="7.42578125" style="170" bestFit="1" customWidth="1"/>
    <col min="4" max="4" width="10.7109375" style="170" bestFit="1" customWidth="1"/>
    <col min="5" max="5" width="4" style="170" bestFit="1" customWidth="1"/>
    <col min="6" max="6" width="38.7109375" style="170" bestFit="1" customWidth="1"/>
    <col min="7" max="7" width="19.5703125" style="170" bestFit="1" customWidth="1"/>
    <col min="8" max="8" width="13.140625" style="170" bestFit="1" customWidth="1"/>
    <col min="9" max="9" width="8" style="170" bestFit="1" customWidth="1"/>
    <col min="10" max="10" width="9" style="170" bestFit="1" customWidth="1"/>
    <col min="11" max="11" width="9.7109375" style="170" bestFit="1" customWidth="1"/>
    <col min="12" max="16384" width="9.140625" style="170"/>
  </cols>
  <sheetData>
    <row r="1" spans="1:11">
      <c r="A1" s="170" t="s">
        <v>1077</v>
      </c>
      <c r="B1" s="170" t="s">
        <v>349</v>
      </c>
      <c r="C1" s="170" t="s">
        <v>348</v>
      </c>
      <c r="D1" s="170" t="s">
        <v>73</v>
      </c>
      <c r="E1" s="170" t="s">
        <v>1078</v>
      </c>
      <c r="F1" s="170" t="s">
        <v>83</v>
      </c>
      <c r="G1" s="170" t="s">
        <v>1079</v>
      </c>
      <c r="H1" s="170" t="s">
        <v>1080</v>
      </c>
      <c r="I1" s="170" t="s">
        <v>85</v>
      </c>
      <c r="J1" s="170" t="s">
        <v>86</v>
      </c>
      <c r="K1" s="170" t="s">
        <v>87</v>
      </c>
    </row>
    <row r="2" spans="1:11">
      <c r="A2" s="170" t="s">
        <v>1081</v>
      </c>
      <c r="B2" s="170" t="s">
        <v>374</v>
      </c>
      <c r="C2" s="170" t="s">
        <v>309</v>
      </c>
      <c r="D2" s="171">
        <v>44964</v>
      </c>
      <c r="E2" s="170">
        <v>1</v>
      </c>
      <c r="F2" s="170" t="s">
        <v>975</v>
      </c>
      <c r="G2" s="170" t="s">
        <v>1082</v>
      </c>
      <c r="H2" s="170" t="s">
        <v>1083</v>
      </c>
      <c r="I2" s="170">
        <v>0</v>
      </c>
      <c r="J2" s="170">
        <v>2949.51</v>
      </c>
      <c r="K2" s="170">
        <v>-2949.51</v>
      </c>
    </row>
    <row r="3" spans="1:11">
      <c r="A3" s="170" t="s">
        <v>1081</v>
      </c>
      <c r="B3" s="170" t="s">
        <v>391</v>
      </c>
      <c r="C3" s="170" t="s">
        <v>324</v>
      </c>
      <c r="D3" s="171">
        <v>44927</v>
      </c>
      <c r="E3" s="170">
        <v>563</v>
      </c>
      <c r="F3" s="170" t="s">
        <v>542</v>
      </c>
      <c r="G3" s="170" t="s">
        <v>1086</v>
      </c>
      <c r="H3" s="170" t="s">
        <v>1087</v>
      </c>
      <c r="I3" s="170">
        <v>0</v>
      </c>
      <c r="J3" s="170">
        <v>2268</v>
      </c>
      <c r="K3" s="170">
        <v>-2268</v>
      </c>
    </row>
    <row r="4" spans="1:11">
      <c r="A4" s="170" t="s">
        <v>1081</v>
      </c>
      <c r="B4" s="170" t="s">
        <v>391</v>
      </c>
      <c r="C4" s="170" t="s">
        <v>324</v>
      </c>
      <c r="D4" s="171">
        <v>44927</v>
      </c>
      <c r="E4" s="170">
        <v>564</v>
      </c>
      <c r="F4" s="170" t="s">
        <v>542</v>
      </c>
      <c r="G4" s="170" t="s">
        <v>1090</v>
      </c>
      <c r="H4" s="170" t="s">
        <v>1087</v>
      </c>
      <c r="I4" s="170">
        <v>0</v>
      </c>
      <c r="J4" s="170">
        <v>3960</v>
      </c>
      <c r="K4" s="170">
        <v>-3960</v>
      </c>
    </row>
    <row r="5" spans="1:11">
      <c r="A5" s="170" t="s">
        <v>1081</v>
      </c>
      <c r="B5" s="170" t="s">
        <v>1091</v>
      </c>
      <c r="C5" s="170" t="s">
        <v>324</v>
      </c>
      <c r="D5" s="171">
        <v>44927</v>
      </c>
      <c r="E5" s="170">
        <v>567</v>
      </c>
      <c r="F5" s="170" t="s">
        <v>496</v>
      </c>
      <c r="G5" s="170" t="s">
        <v>1026</v>
      </c>
      <c r="H5" s="170" t="s">
        <v>1092</v>
      </c>
      <c r="I5" s="170">
        <v>0</v>
      </c>
      <c r="J5" s="170">
        <v>360</v>
      </c>
      <c r="K5" s="170">
        <v>-360</v>
      </c>
    </row>
    <row r="6" spans="1:11">
      <c r="A6" s="170" t="s">
        <v>1081</v>
      </c>
      <c r="B6" s="170" t="s">
        <v>1095</v>
      </c>
      <c r="C6" s="170" t="s">
        <v>324</v>
      </c>
      <c r="D6" s="171">
        <v>44927</v>
      </c>
      <c r="E6" s="170">
        <v>569</v>
      </c>
      <c r="F6" s="170" t="s">
        <v>1010</v>
      </c>
      <c r="G6" s="170" t="s">
        <v>1011</v>
      </c>
      <c r="H6" s="170" t="s">
        <v>1096</v>
      </c>
      <c r="I6" s="170">
        <v>0</v>
      </c>
      <c r="J6" s="170">
        <v>7056</v>
      </c>
      <c r="K6" s="170">
        <v>-7056</v>
      </c>
    </row>
    <row r="7" spans="1:11">
      <c r="A7" s="170" t="s">
        <v>1081</v>
      </c>
      <c r="B7" s="170" t="s">
        <v>1095</v>
      </c>
      <c r="C7" s="170" t="s">
        <v>324</v>
      </c>
      <c r="D7" s="171">
        <v>44927</v>
      </c>
      <c r="E7" s="170">
        <v>570</v>
      </c>
      <c r="F7" s="170" t="s">
        <v>1010</v>
      </c>
      <c r="G7" s="170" t="s">
        <v>1012</v>
      </c>
      <c r="H7" s="170" t="s">
        <v>1096</v>
      </c>
      <c r="I7" s="170">
        <v>0</v>
      </c>
      <c r="J7" s="170">
        <v>7056</v>
      </c>
      <c r="K7" s="170">
        <v>-7056</v>
      </c>
    </row>
    <row r="8" spans="1:11">
      <c r="A8" s="170" t="s">
        <v>1081</v>
      </c>
      <c r="B8" s="170" t="s">
        <v>353</v>
      </c>
      <c r="C8" s="170" t="s">
        <v>324</v>
      </c>
      <c r="D8" s="171">
        <v>44927</v>
      </c>
      <c r="E8" s="170">
        <v>571</v>
      </c>
      <c r="F8" s="170" t="s">
        <v>827</v>
      </c>
      <c r="G8" s="170" t="s">
        <v>1027</v>
      </c>
      <c r="H8" s="170" t="s">
        <v>371</v>
      </c>
      <c r="I8" s="170">
        <v>0</v>
      </c>
      <c r="J8" s="170">
        <v>419.8</v>
      </c>
      <c r="K8" s="170">
        <v>-419.8</v>
      </c>
    </row>
    <row r="9" spans="1:11">
      <c r="A9" s="170" t="s">
        <v>1081</v>
      </c>
      <c r="B9" s="170" t="s">
        <v>388</v>
      </c>
      <c r="C9" s="170" t="s">
        <v>324</v>
      </c>
      <c r="D9" s="171">
        <v>44927</v>
      </c>
      <c r="E9" s="170">
        <v>572</v>
      </c>
      <c r="F9" s="170" t="s">
        <v>1101</v>
      </c>
      <c r="G9" s="170" t="s">
        <v>1102</v>
      </c>
      <c r="H9" s="170" t="s">
        <v>1103</v>
      </c>
      <c r="I9" s="170">
        <v>0</v>
      </c>
      <c r="J9" s="170">
        <v>105.26</v>
      </c>
      <c r="K9" s="170">
        <v>-105.26</v>
      </c>
    </row>
    <row r="10" spans="1:11">
      <c r="A10" s="170" t="s">
        <v>1081</v>
      </c>
      <c r="B10" s="170" t="s">
        <v>377</v>
      </c>
      <c r="C10" s="170" t="s">
        <v>324</v>
      </c>
      <c r="D10" s="171">
        <v>44927</v>
      </c>
      <c r="E10" s="170">
        <v>575</v>
      </c>
      <c r="F10" s="170" t="s">
        <v>1105</v>
      </c>
      <c r="G10" s="170" t="s">
        <v>1106</v>
      </c>
      <c r="H10" s="170" t="s">
        <v>1087</v>
      </c>
      <c r="I10" s="170">
        <v>0</v>
      </c>
      <c r="J10" s="170">
        <v>746.1</v>
      </c>
      <c r="K10" s="170">
        <v>-746.1</v>
      </c>
    </row>
    <row r="11" spans="1:11">
      <c r="A11" s="170" t="s">
        <v>1081</v>
      </c>
      <c r="B11" s="170" t="s">
        <v>377</v>
      </c>
      <c r="C11" s="170" t="s">
        <v>324</v>
      </c>
      <c r="D11" s="171">
        <v>44927</v>
      </c>
      <c r="E11" s="170">
        <v>576</v>
      </c>
      <c r="F11" s="170" t="s">
        <v>1105</v>
      </c>
      <c r="G11" s="170" t="s">
        <v>1108</v>
      </c>
      <c r="H11" s="170" t="s">
        <v>1087</v>
      </c>
      <c r="I11" s="170">
        <v>0</v>
      </c>
      <c r="J11" s="170">
        <v>61.27</v>
      </c>
      <c r="K11" s="170">
        <v>-61.27</v>
      </c>
    </row>
    <row r="12" spans="1:11">
      <c r="A12" s="170" t="s">
        <v>1081</v>
      </c>
      <c r="B12" s="170" t="s">
        <v>364</v>
      </c>
      <c r="C12" s="170" t="s">
        <v>324</v>
      </c>
      <c r="D12" s="171">
        <v>44927</v>
      </c>
      <c r="E12" s="170">
        <v>585</v>
      </c>
      <c r="F12" s="170" t="s">
        <v>654</v>
      </c>
      <c r="G12" s="170" t="s">
        <v>1028</v>
      </c>
      <c r="H12" s="170" t="s">
        <v>1110</v>
      </c>
      <c r="I12" s="170">
        <v>0</v>
      </c>
      <c r="J12" s="170">
        <v>594.42999999999995</v>
      </c>
      <c r="K12" s="170">
        <v>-594.42999999999995</v>
      </c>
    </row>
    <row r="13" spans="1:11">
      <c r="A13" s="170" t="s">
        <v>1081</v>
      </c>
      <c r="B13" s="170" t="s">
        <v>350</v>
      </c>
      <c r="C13" s="170" t="s">
        <v>324</v>
      </c>
      <c r="D13" s="171">
        <v>44927</v>
      </c>
      <c r="E13" s="170">
        <v>587</v>
      </c>
      <c r="F13" s="170" t="s">
        <v>1058</v>
      </c>
      <c r="G13" s="170" t="s">
        <v>1059</v>
      </c>
      <c r="H13" s="170" t="s">
        <v>1114</v>
      </c>
      <c r="I13" s="170">
        <v>0</v>
      </c>
      <c r="J13" s="170">
        <v>432</v>
      </c>
      <c r="K13" s="170">
        <v>-432</v>
      </c>
    </row>
    <row r="14" spans="1:11">
      <c r="A14" s="170" t="s">
        <v>1081</v>
      </c>
      <c r="B14" s="170" t="s">
        <v>354</v>
      </c>
      <c r="C14" s="170" t="s">
        <v>324</v>
      </c>
      <c r="D14" s="171">
        <v>44927</v>
      </c>
      <c r="E14" s="170">
        <v>590</v>
      </c>
      <c r="F14" s="170" t="s">
        <v>163</v>
      </c>
      <c r="G14" s="170" t="s">
        <v>1013</v>
      </c>
      <c r="H14" s="170" t="s">
        <v>1092</v>
      </c>
      <c r="I14" s="170">
        <v>0</v>
      </c>
      <c r="J14" s="170">
        <v>6384</v>
      </c>
      <c r="K14" s="170">
        <v>-6384</v>
      </c>
    </row>
    <row r="15" spans="1:11">
      <c r="A15" s="170" t="s">
        <v>1081</v>
      </c>
      <c r="B15" s="170" t="s">
        <v>354</v>
      </c>
      <c r="C15" s="170" t="s">
        <v>324</v>
      </c>
      <c r="D15" s="171">
        <v>44927</v>
      </c>
      <c r="E15" s="170">
        <v>591</v>
      </c>
      <c r="F15" s="170" t="s">
        <v>163</v>
      </c>
      <c r="G15" s="170" t="s">
        <v>1019</v>
      </c>
      <c r="H15" s="170" t="s">
        <v>1092</v>
      </c>
      <c r="I15" s="170">
        <v>0</v>
      </c>
      <c r="J15" s="170">
        <v>6384</v>
      </c>
      <c r="K15" s="170">
        <v>-6384</v>
      </c>
    </row>
    <row r="16" spans="1:11">
      <c r="A16" s="170" t="s">
        <v>1081</v>
      </c>
      <c r="B16" s="170" t="s">
        <v>354</v>
      </c>
      <c r="C16" s="170" t="s">
        <v>324</v>
      </c>
      <c r="D16" s="171">
        <v>44927</v>
      </c>
      <c r="E16" s="170">
        <v>592</v>
      </c>
      <c r="F16" s="170" t="s">
        <v>163</v>
      </c>
      <c r="G16" s="170" t="s">
        <v>1014</v>
      </c>
      <c r="H16" s="170" t="s">
        <v>1092</v>
      </c>
      <c r="I16" s="170">
        <v>0</v>
      </c>
      <c r="J16" s="170">
        <v>6479</v>
      </c>
      <c r="K16" s="170">
        <v>-6479</v>
      </c>
    </row>
    <row r="17" spans="1:11">
      <c r="A17" s="170" t="s">
        <v>1081</v>
      </c>
      <c r="B17" s="170" t="s">
        <v>379</v>
      </c>
      <c r="C17" s="170" t="s">
        <v>324</v>
      </c>
      <c r="D17" s="171">
        <v>44927</v>
      </c>
      <c r="E17" s="170">
        <v>594</v>
      </c>
      <c r="F17" s="170" t="s">
        <v>439</v>
      </c>
      <c r="G17" s="170" t="s">
        <v>1029</v>
      </c>
      <c r="H17" s="170" t="s">
        <v>1117</v>
      </c>
      <c r="I17" s="170">
        <v>0</v>
      </c>
      <c r="J17" s="170">
        <v>14836.72</v>
      </c>
      <c r="K17" s="170">
        <v>-14836.72</v>
      </c>
    </row>
    <row r="18" spans="1:11">
      <c r="A18" s="170" t="s">
        <v>1081</v>
      </c>
      <c r="B18" s="170" t="s">
        <v>388</v>
      </c>
      <c r="C18" s="170" t="s">
        <v>324</v>
      </c>
      <c r="D18" s="171">
        <v>44927</v>
      </c>
      <c r="E18" s="170">
        <v>618</v>
      </c>
      <c r="F18" s="170" t="s">
        <v>1030</v>
      </c>
      <c r="G18" s="170" t="s">
        <v>1031</v>
      </c>
      <c r="H18" s="170" t="s">
        <v>1121</v>
      </c>
      <c r="I18" s="170">
        <v>0</v>
      </c>
      <c r="J18" s="170">
        <v>7457.96</v>
      </c>
      <c r="K18" s="170">
        <v>-7457.96</v>
      </c>
    </row>
    <row r="19" spans="1:11">
      <c r="A19" s="170" t="s">
        <v>1081</v>
      </c>
      <c r="B19" s="170" t="s">
        <v>1130</v>
      </c>
      <c r="C19" s="170" t="s">
        <v>324</v>
      </c>
      <c r="D19" s="171">
        <v>44927</v>
      </c>
      <c r="E19" s="170">
        <v>620</v>
      </c>
      <c r="F19" s="170" t="s">
        <v>1131</v>
      </c>
      <c r="G19" s="170" t="s">
        <v>1132</v>
      </c>
      <c r="H19" s="170" t="s">
        <v>1083</v>
      </c>
      <c r="I19" s="170">
        <v>0</v>
      </c>
      <c r="J19" s="170">
        <v>102327.03999999999</v>
      </c>
      <c r="K19" s="170">
        <v>-102327.03999999999</v>
      </c>
    </row>
    <row r="20" spans="1:11">
      <c r="A20" s="170" t="s">
        <v>1081</v>
      </c>
      <c r="B20" s="170" t="s">
        <v>388</v>
      </c>
      <c r="C20" s="170" t="s">
        <v>324</v>
      </c>
      <c r="D20" s="171">
        <v>44927</v>
      </c>
      <c r="E20" s="170">
        <v>623</v>
      </c>
      <c r="F20" s="170" t="s">
        <v>979</v>
      </c>
      <c r="G20" s="170" t="s">
        <v>1032</v>
      </c>
      <c r="H20" s="170" t="s">
        <v>1136</v>
      </c>
      <c r="I20" s="170">
        <v>0</v>
      </c>
      <c r="J20" s="170">
        <v>864.87</v>
      </c>
      <c r="K20" s="170">
        <v>-864.87</v>
      </c>
    </row>
    <row r="21" spans="1:11">
      <c r="A21" s="170" t="s">
        <v>1081</v>
      </c>
      <c r="B21" s="170" t="s">
        <v>388</v>
      </c>
      <c r="C21" s="170" t="s">
        <v>324</v>
      </c>
      <c r="D21" s="171">
        <v>44927</v>
      </c>
      <c r="E21" s="170">
        <v>624</v>
      </c>
      <c r="F21" s="170" t="s">
        <v>979</v>
      </c>
      <c r="G21" s="170" t="s">
        <v>1138</v>
      </c>
      <c r="H21" s="170" t="s">
        <v>1136</v>
      </c>
      <c r="I21" s="170">
        <v>0</v>
      </c>
      <c r="J21" s="170">
        <v>1437.6</v>
      </c>
      <c r="K21" s="170">
        <v>-1437.6</v>
      </c>
    </row>
    <row r="22" spans="1:11">
      <c r="A22" s="170" t="s">
        <v>1081</v>
      </c>
      <c r="B22" s="170" t="s">
        <v>1140</v>
      </c>
      <c r="C22" s="170" t="s">
        <v>324</v>
      </c>
      <c r="D22" s="171">
        <v>44929</v>
      </c>
      <c r="E22" s="170">
        <v>613</v>
      </c>
      <c r="F22" s="170" t="s">
        <v>971</v>
      </c>
      <c r="G22" s="170" t="s">
        <v>1060</v>
      </c>
      <c r="H22" s="170" t="s">
        <v>1141</v>
      </c>
      <c r="I22" s="170">
        <v>0</v>
      </c>
      <c r="J22" s="170">
        <v>43.67</v>
      </c>
      <c r="K22" s="170">
        <v>-43.67</v>
      </c>
    </row>
    <row r="23" spans="1:11">
      <c r="A23" s="170" t="s">
        <v>1081</v>
      </c>
      <c r="B23" s="170" t="s">
        <v>1143</v>
      </c>
      <c r="C23" s="170" t="s">
        <v>324</v>
      </c>
      <c r="D23" s="171">
        <v>44931</v>
      </c>
      <c r="E23" s="170">
        <v>568</v>
      </c>
      <c r="F23" s="170" t="s">
        <v>1033</v>
      </c>
      <c r="G23" s="170" t="s">
        <v>1034</v>
      </c>
      <c r="H23" s="170" t="s">
        <v>312</v>
      </c>
      <c r="I23" s="170">
        <v>0</v>
      </c>
      <c r="J23" s="170">
        <v>876</v>
      </c>
      <c r="K23" s="170">
        <v>-876</v>
      </c>
    </row>
    <row r="24" spans="1:11">
      <c r="A24" s="170" t="s">
        <v>1081</v>
      </c>
      <c r="B24" s="170" t="s">
        <v>1145</v>
      </c>
      <c r="C24" s="170" t="s">
        <v>324</v>
      </c>
      <c r="D24" s="171">
        <v>44931</v>
      </c>
      <c r="E24" s="170">
        <v>573</v>
      </c>
      <c r="F24" s="170" t="s">
        <v>535</v>
      </c>
      <c r="G24" s="170" t="s">
        <v>944</v>
      </c>
      <c r="H24" s="170" t="s">
        <v>89</v>
      </c>
      <c r="I24" s="170">
        <v>0</v>
      </c>
      <c r="J24" s="170">
        <v>3912.15</v>
      </c>
      <c r="K24" s="170">
        <v>-3912.15</v>
      </c>
    </row>
    <row r="25" spans="1:11">
      <c r="A25" s="170" t="s">
        <v>1081</v>
      </c>
      <c r="B25" s="170" t="s">
        <v>374</v>
      </c>
      <c r="C25" s="170" t="s">
        <v>324</v>
      </c>
      <c r="D25" s="171">
        <v>44935</v>
      </c>
      <c r="E25" s="170">
        <v>565</v>
      </c>
      <c r="F25" s="170" t="s">
        <v>975</v>
      </c>
      <c r="G25" s="170" t="s">
        <v>1061</v>
      </c>
      <c r="H25" s="170" t="s">
        <v>384</v>
      </c>
      <c r="I25" s="170">
        <v>0</v>
      </c>
      <c r="J25" s="170">
        <v>164.4</v>
      </c>
      <c r="K25" s="170">
        <v>-164.4</v>
      </c>
    </row>
    <row r="26" spans="1:11">
      <c r="A26" s="170" t="s">
        <v>1081</v>
      </c>
      <c r="B26" s="170" t="s">
        <v>369</v>
      </c>
      <c r="C26" s="170" t="s">
        <v>324</v>
      </c>
      <c r="D26" s="171">
        <v>44935</v>
      </c>
      <c r="E26" s="170">
        <v>574</v>
      </c>
      <c r="F26" s="170" t="s">
        <v>533</v>
      </c>
      <c r="G26" s="170" t="s">
        <v>1146</v>
      </c>
      <c r="H26" s="170" t="s">
        <v>1148</v>
      </c>
      <c r="I26" s="170">
        <v>0</v>
      </c>
      <c r="J26" s="170">
        <v>205.75</v>
      </c>
      <c r="K26" s="170">
        <v>-205.75</v>
      </c>
    </row>
    <row r="27" spans="1:11">
      <c r="A27" s="170" t="s">
        <v>1081</v>
      </c>
      <c r="B27" s="170" t="s">
        <v>1149</v>
      </c>
      <c r="C27" s="170" t="s">
        <v>324</v>
      </c>
      <c r="D27" s="171">
        <v>44935</v>
      </c>
      <c r="E27" s="170">
        <v>595</v>
      </c>
      <c r="F27" s="170" t="s">
        <v>815</v>
      </c>
      <c r="G27" s="170" t="s">
        <v>1035</v>
      </c>
      <c r="H27" s="170" t="s">
        <v>1092</v>
      </c>
      <c r="I27" s="170">
        <v>0</v>
      </c>
      <c r="J27" s="170">
        <v>75</v>
      </c>
      <c r="K27" s="170">
        <v>-75</v>
      </c>
    </row>
    <row r="28" spans="1:11">
      <c r="A28" s="170" t="s">
        <v>1081</v>
      </c>
      <c r="B28" s="170" t="s">
        <v>1149</v>
      </c>
      <c r="C28" s="170" t="s">
        <v>324</v>
      </c>
      <c r="D28" s="171">
        <v>44935</v>
      </c>
      <c r="E28" s="170">
        <v>596</v>
      </c>
      <c r="F28" s="170" t="s">
        <v>815</v>
      </c>
      <c r="G28" s="170" t="s">
        <v>1036</v>
      </c>
      <c r="H28" s="170" t="s">
        <v>1092</v>
      </c>
      <c r="I28" s="170">
        <v>0</v>
      </c>
      <c r="J28" s="170">
        <v>75</v>
      </c>
      <c r="K28" s="170">
        <v>-75</v>
      </c>
    </row>
    <row r="29" spans="1:11">
      <c r="A29" s="170" t="s">
        <v>1081</v>
      </c>
      <c r="B29" s="170" t="s">
        <v>1149</v>
      </c>
      <c r="C29" s="170" t="s">
        <v>324</v>
      </c>
      <c r="D29" s="171">
        <v>44935</v>
      </c>
      <c r="E29" s="170">
        <v>597</v>
      </c>
      <c r="F29" s="170" t="s">
        <v>815</v>
      </c>
      <c r="G29" s="170" t="s">
        <v>1037</v>
      </c>
      <c r="H29" s="170" t="s">
        <v>1092</v>
      </c>
      <c r="I29" s="170">
        <v>0</v>
      </c>
      <c r="J29" s="170">
        <v>75</v>
      </c>
      <c r="K29" s="170">
        <v>-75</v>
      </c>
    </row>
    <row r="30" spans="1:11">
      <c r="A30" s="170" t="s">
        <v>1081</v>
      </c>
      <c r="B30" s="170" t="s">
        <v>1149</v>
      </c>
      <c r="C30" s="170" t="s">
        <v>324</v>
      </c>
      <c r="D30" s="171">
        <v>44935</v>
      </c>
      <c r="E30" s="170">
        <v>598</v>
      </c>
      <c r="F30" s="170" t="s">
        <v>815</v>
      </c>
      <c r="G30" s="170" t="s">
        <v>1038</v>
      </c>
      <c r="H30" s="170" t="s">
        <v>1092</v>
      </c>
      <c r="I30" s="170">
        <v>0</v>
      </c>
      <c r="J30" s="170">
        <v>300</v>
      </c>
      <c r="K30" s="170">
        <v>-300</v>
      </c>
    </row>
    <row r="31" spans="1:11">
      <c r="A31" s="170" t="s">
        <v>1081</v>
      </c>
      <c r="B31" s="170" t="s">
        <v>1149</v>
      </c>
      <c r="C31" s="170" t="s">
        <v>324</v>
      </c>
      <c r="D31" s="171">
        <v>44935</v>
      </c>
      <c r="E31" s="170">
        <v>599</v>
      </c>
      <c r="F31" s="170" t="s">
        <v>815</v>
      </c>
      <c r="G31" s="170" t="s">
        <v>1039</v>
      </c>
      <c r="H31" s="170" t="s">
        <v>1092</v>
      </c>
      <c r="I31" s="170">
        <v>0</v>
      </c>
      <c r="J31" s="170">
        <v>75</v>
      </c>
      <c r="K31" s="170">
        <v>-75</v>
      </c>
    </row>
    <row r="32" spans="1:11">
      <c r="A32" s="170" t="s">
        <v>1081</v>
      </c>
      <c r="B32" s="170" t="s">
        <v>1140</v>
      </c>
      <c r="C32" s="170" t="s">
        <v>324</v>
      </c>
      <c r="D32" s="171">
        <v>44937</v>
      </c>
      <c r="E32" s="170">
        <v>611</v>
      </c>
      <c r="F32" s="170" t="s">
        <v>970</v>
      </c>
      <c r="G32" s="170" t="s">
        <v>1062</v>
      </c>
      <c r="H32" s="170" t="s">
        <v>1141</v>
      </c>
      <c r="I32" s="170">
        <v>0</v>
      </c>
      <c r="J32" s="170">
        <v>73.23</v>
      </c>
      <c r="K32" s="170">
        <v>-73.23</v>
      </c>
    </row>
    <row r="33" spans="1:11">
      <c r="A33" s="170" t="s">
        <v>1081</v>
      </c>
      <c r="B33" s="170" t="s">
        <v>374</v>
      </c>
      <c r="C33" s="170" t="s">
        <v>324</v>
      </c>
      <c r="D33" s="171">
        <v>44938</v>
      </c>
      <c r="E33" s="170">
        <v>566</v>
      </c>
      <c r="F33" s="170" t="s">
        <v>975</v>
      </c>
      <c r="G33" s="170" t="s">
        <v>1023</v>
      </c>
      <c r="H33" s="170" t="s">
        <v>384</v>
      </c>
      <c r="I33" s="170">
        <v>0</v>
      </c>
      <c r="J33" s="170">
        <v>2280</v>
      </c>
      <c r="K33" s="170">
        <v>-2280</v>
      </c>
    </row>
    <row r="34" spans="1:11">
      <c r="A34" s="170" t="s">
        <v>1081</v>
      </c>
      <c r="B34" s="170" t="s">
        <v>373</v>
      </c>
      <c r="C34" s="170" t="s">
        <v>324</v>
      </c>
      <c r="D34" s="171">
        <v>44938</v>
      </c>
      <c r="E34" s="170">
        <v>582</v>
      </c>
      <c r="F34" s="170" t="s">
        <v>534</v>
      </c>
      <c r="G34" s="170" t="s">
        <v>1152</v>
      </c>
      <c r="H34" s="170" t="s">
        <v>1371</v>
      </c>
      <c r="I34" s="170">
        <v>0</v>
      </c>
      <c r="J34" s="170">
        <v>3005.16</v>
      </c>
      <c r="K34" s="170">
        <v>-3005.16</v>
      </c>
    </row>
    <row r="35" spans="1:11">
      <c r="A35" s="170" t="s">
        <v>1081</v>
      </c>
      <c r="B35" s="170" t="s">
        <v>365</v>
      </c>
      <c r="C35" s="170" t="s">
        <v>324</v>
      </c>
      <c r="D35" s="171">
        <v>44939</v>
      </c>
      <c r="E35" s="170">
        <v>577</v>
      </c>
      <c r="F35" s="170" t="s">
        <v>1063</v>
      </c>
      <c r="G35" s="170" t="s">
        <v>1064</v>
      </c>
      <c r="H35" s="170" t="s">
        <v>1141</v>
      </c>
      <c r="I35" s="170">
        <v>0</v>
      </c>
      <c r="J35" s="170">
        <v>68.8</v>
      </c>
      <c r="K35" s="170">
        <v>-68.8</v>
      </c>
    </row>
    <row r="36" spans="1:11">
      <c r="A36" s="170" t="s">
        <v>1081</v>
      </c>
      <c r="B36" s="170" t="s">
        <v>1154</v>
      </c>
      <c r="C36" s="170" t="s">
        <v>324</v>
      </c>
      <c r="D36" s="171">
        <v>44941</v>
      </c>
      <c r="E36" s="170">
        <v>583</v>
      </c>
      <c r="F36" s="170" t="s">
        <v>899</v>
      </c>
      <c r="G36" s="170" t="s">
        <v>1155</v>
      </c>
      <c r="H36" s="170" t="s">
        <v>384</v>
      </c>
      <c r="I36" s="170">
        <v>0</v>
      </c>
      <c r="J36" s="170">
        <v>267.23</v>
      </c>
      <c r="K36" s="170">
        <v>-267.23</v>
      </c>
    </row>
    <row r="37" spans="1:11">
      <c r="A37" s="170" t="s">
        <v>1081</v>
      </c>
      <c r="B37" s="170" t="s">
        <v>369</v>
      </c>
      <c r="C37" s="170" t="s">
        <v>324</v>
      </c>
      <c r="D37" s="171">
        <v>44942</v>
      </c>
      <c r="E37" s="170">
        <v>578</v>
      </c>
      <c r="F37" s="170" t="s">
        <v>533</v>
      </c>
      <c r="G37" s="170" t="s">
        <v>1157</v>
      </c>
      <c r="H37" s="170" t="s">
        <v>1158</v>
      </c>
      <c r="I37" s="170">
        <v>0</v>
      </c>
      <c r="J37" s="170">
        <v>502.94</v>
      </c>
      <c r="K37" s="170">
        <v>-502.94</v>
      </c>
    </row>
    <row r="38" spans="1:11">
      <c r="A38" s="170" t="s">
        <v>1081</v>
      </c>
      <c r="B38" s="170" t="s">
        <v>370</v>
      </c>
      <c r="C38" s="170" t="s">
        <v>324</v>
      </c>
      <c r="D38" s="171">
        <v>44945</v>
      </c>
      <c r="E38" s="170">
        <v>593</v>
      </c>
      <c r="F38" s="170" t="s">
        <v>393</v>
      </c>
      <c r="G38" s="170" t="s">
        <v>1015</v>
      </c>
      <c r="H38" s="170" t="s">
        <v>1159</v>
      </c>
      <c r="I38" s="170">
        <v>0</v>
      </c>
      <c r="J38" s="170">
        <v>1834</v>
      </c>
      <c r="K38" s="170">
        <v>-1834</v>
      </c>
    </row>
    <row r="39" spans="1:11">
      <c r="A39" s="170" t="s">
        <v>1081</v>
      </c>
      <c r="B39" s="170" t="s">
        <v>1162</v>
      </c>
      <c r="C39" s="170" t="s">
        <v>324</v>
      </c>
      <c r="D39" s="171">
        <v>44945</v>
      </c>
      <c r="E39" s="170">
        <v>619</v>
      </c>
      <c r="F39" s="170" t="s">
        <v>1040</v>
      </c>
      <c r="G39" s="170" t="s">
        <v>1041</v>
      </c>
      <c r="H39" s="170" t="s">
        <v>312</v>
      </c>
      <c r="I39" s="170">
        <v>0</v>
      </c>
      <c r="J39" s="170">
        <v>240</v>
      </c>
      <c r="K39" s="170">
        <v>-240</v>
      </c>
    </row>
    <row r="40" spans="1:11">
      <c r="A40" s="170" t="s">
        <v>1081</v>
      </c>
      <c r="B40" s="170" t="s">
        <v>376</v>
      </c>
      <c r="C40" s="170" t="s">
        <v>324</v>
      </c>
      <c r="D40" s="171">
        <v>44946</v>
      </c>
      <c r="E40" s="170">
        <v>581</v>
      </c>
      <c r="F40" s="170" t="s">
        <v>1164</v>
      </c>
      <c r="G40" s="170" t="s">
        <v>1165</v>
      </c>
      <c r="H40" s="170" t="s">
        <v>1110</v>
      </c>
      <c r="I40" s="170">
        <v>0</v>
      </c>
      <c r="J40" s="170">
        <v>1415.39</v>
      </c>
      <c r="K40" s="170">
        <v>-1415.39</v>
      </c>
    </row>
    <row r="41" spans="1:11">
      <c r="A41" s="170" t="s">
        <v>1081</v>
      </c>
      <c r="B41" s="170" t="s">
        <v>367</v>
      </c>
      <c r="C41" s="170" t="s">
        <v>324</v>
      </c>
      <c r="D41" s="171">
        <v>44946</v>
      </c>
      <c r="E41" s="170">
        <v>586</v>
      </c>
      <c r="F41" s="170" t="s">
        <v>1167</v>
      </c>
      <c r="G41" s="170" t="s">
        <v>1168</v>
      </c>
      <c r="H41" s="170" t="s">
        <v>1110</v>
      </c>
      <c r="I41" s="170">
        <v>0</v>
      </c>
      <c r="J41" s="170">
        <v>4160.9799999999996</v>
      </c>
      <c r="K41" s="170">
        <v>-4160.9799999999996</v>
      </c>
    </row>
    <row r="42" spans="1:11">
      <c r="A42" s="170" t="s">
        <v>1081</v>
      </c>
      <c r="B42" s="170" t="s">
        <v>369</v>
      </c>
      <c r="C42" s="170" t="s">
        <v>324</v>
      </c>
      <c r="D42" s="171">
        <v>44949</v>
      </c>
      <c r="E42" s="170">
        <v>579</v>
      </c>
      <c r="F42" s="170" t="s">
        <v>533</v>
      </c>
      <c r="G42" s="170" t="s">
        <v>1169</v>
      </c>
      <c r="H42" s="170" t="s">
        <v>1148</v>
      </c>
      <c r="I42" s="170">
        <v>0</v>
      </c>
      <c r="J42" s="170">
        <v>563.79</v>
      </c>
      <c r="K42" s="170">
        <v>-563.79</v>
      </c>
    </row>
    <row r="43" spans="1:11">
      <c r="A43" s="170" t="s">
        <v>1081</v>
      </c>
      <c r="B43" s="170" t="s">
        <v>369</v>
      </c>
      <c r="C43" s="170" t="s">
        <v>324</v>
      </c>
      <c r="D43" s="171">
        <v>44949</v>
      </c>
      <c r="E43" s="170">
        <v>580</v>
      </c>
      <c r="F43" s="170" t="s">
        <v>533</v>
      </c>
      <c r="G43" s="170" t="s">
        <v>1170</v>
      </c>
      <c r="H43" s="170" t="s">
        <v>1171</v>
      </c>
      <c r="I43" s="170">
        <v>0</v>
      </c>
      <c r="J43" s="170">
        <v>196.08</v>
      </c>
      <c r="K43" s="170">
        <v>-196.08</v>
      </c>
    </row>
    <row r="44" spans="1:11">
      <c r="A44" s="170" t="s">
        <v>1081</v>
      </c>
      <c r="B44" s="170" t="s">
        <v>1140</v>
      </c>
      <c r="C44" s="170" t="s">
        <v>324</v>
      </c>
      <c r="D44" s="171">
        <v>44950</v>
      </c>
      <c r="E44" s="170">
        <v>616</v>
      </c>
      <c r="F44" s="170" t="s">
        <v>972</v>
      </c>
      <c r="G44" s="170" t="s">
        <v>1065</v>
      </c>
      <c r="H44" s="170" t="s">
        <v>1141</v>
      </c>
      <c r="I44" s="170">
        <v>0</v>
      </c>
      <c r="J44" s="170">
        <v>15.97</v>
      </c>
      <c r="K44" s="170">
        <v>-15.97</v>
      </c>
    </row>
    <row r="45" spans="1:11">
      <c r="A45" s="170" t="s">
        <v>1081</v>
      </c>
      <c r="B45" s="170" t="s">
        <v>1140</v>
      </c>
      <c r="C45" s="170" t="s">
        <v>324</v>
      </c>
      <c r="D45" s="171">
        <v>44951</v>
      </c>
      <c r="E45" s="170">
        <v>607</v>
      </c>
      <c r="F45" s="170" t="s">
        <v>972</v>
      </c>
      <c r="G45" s="170" t="s">
        <v>1066</v>
      </c>
      <c r="H45" s="170" t="s">
        <v>1141</v>
      </c>
      <c r="I45" s="170">
        <v>0</v>
      </c>
      <c r="J45" s="170">
        <v>69.98</v>
      </c>
      <c r="K45" s="170">
        <v>-69.98</v>
      </c>
    </row>
    <row r="46" spans="1:11">
      <c r="A46" s="170" t="s">
        <v>1081</v>
      </c>
      <c r="B46" s="170" t="s">
        <v>400</v>
      </c>
      <c r="C46" s="170" t="s">
        <v>324</v>
      </c>
      <c r="D46" s="171">
        <v>44956</v>
      </c>
      <c r="E46" s="170">
        <v>603</v>
      </c>
      <c r="F46" s="170" t="s">
        <v>651</v>
      </c>
      <c r="G46" s="170" t="s">
        <v>1172</v>
      </c>
      <c r="H46" s="170" t="s">
        <v>384</v>
      </c>
      <c r="I46" s="170">
        <v>0</v>
      </c>
      <c r="J46" s="170">
        <v>7560</v>
      </c>
      <c r="K46" s="170">
        <v>-7560</v>
      </c>
    </row>
    <row r="47" spans="1:11">
      <c r="A47" s="170" t="s">
        <v>1081</v>
      </c>
      <c r="B47" s="170" t="s">
        <v>1177</v>
      </c>
      <c r="C47" s="170" t="s">
        <v>324</v>
      </c>
      <c r="D47" s="171">
        <v>44957</v>
      </c>
      <c r="E47" s="170">
        <v>584</v>
      </c>
      <c r="F47" s="170" t="s">
        <v>1175</v>
      </c>
      <c r="G47" s="170" t="s">
        <v>1176</v>
      </c>
      <c r="H47" s="170" t="s">
        <v>351</v>
      </c>
      <c r="I47" s="170">
        <v>0</v>
      </c>
      <c r="J47" s="170">
        <v>9785</v>
      </c>
      <c r="K47" s="170">
        <v>-9785</v>
      </c>
    </row>
    <row r="48" spans="1:11">
      <c r="A48" s="170" t="s">
        <v>1081</v>
      </c>
      <c r="B48" s="170" t="s">
        <v>1181</v>
      </c>
      <c r="C48" s="170" t="s">
        <v>324</v>
      </c>
      <c r="D48" s="171">
        <v>44957</v>
      </c>
      <c r="E48" s="170">
        <v>588</v>
      </c>
      <c r="F48" s="170" t="s">
        <v>625</v>
      </c>
      <c r="G48" s="170" t="s">
        <v>1020</v>
      </c>
      <c r="H48" s="170" t="s">
        <v>371</v>
      </c>
      <c r="I48" s="170">
        <v>0</v>
      </c>
      <c r="J48" s="170">
        <v>5760</v>
      </c>
      <c r="K48" s="170">
        <v>-5760</v>
      </c>
    </row>
    <row r="49" spans="1:11">
      <c r="A49" s="170" t="s">
        <v>1081</v>
      </c>
      <c r="B49" s="170" t="s">
        <v>1181</v>
      </c>
      <c r="C49" s="170" t="s">
        <v>324</v>
      </c>
      <c r="D49" s="171">
        <v>44957</v>
      </c>
      <c r="E49" s="170">
        <v>589</v>
      </c>
      <c r="F49" s="170" t="s">
        <v>625</v>
      </c>
      <c r="G49" s="170" t="s">
        <v>1021</v>
      </c>
      <c r="H49" s="170" t="s">
        <v>371</v>
      </c>
      <c r="I49" s="170">
        <v>0</v>
      </c>
      <c r="J49" s="170">
        <v>15993</v>
      </c>
      <c r="K49" s="170">
        <v>-15993</v>
      </c>
    </row>
    <row r="50" spans="1:11">
      <c r="A50" s="170" t="s">
        <v>1081</v>
      </c>
      <c r="B50" s="170" t="s">
        <v>1181</v>
      </c>
      <c r="C50" s="170" t="s">
        <v>324</v>
      </c>
      <c r="D50" s="171">
        <v>44957</v>
      </c>
      <c r="E50" s="170">
        <v>600</v>
      </c>
      <c r="F50" s="170" t="s">
        <v>625</v>
      </c>
      <c r="G50" s="170" t="s">
        <v>1022</v>
      </c>
      <c r="H50" s="170" t="s">
        <v>371</v>
      </c>
      <c r="I50" s="170">
        <v>0</v>
      </c>
      <c r="J50" s="170">
        <v>3150</v>
      </c>
      <c r="K50" s="170">
        <v>-3150</v>
      </c>
    </row>
    <row r="51" spans="1:11">
      <c r="A51" s="170" t="s">
        <v>1081</v>
      </c>
      <c r="B51" s="170" t="s">
        <v>378</v>
      </c>
      <c r="C51" s="170" t="s">
        <v>324</v>
      </c>
      <c r="D51" s="171">
        <v>44957</v>
      </c>
      <c r="E51" s="170">
        <v>601</v>
      </c>
      <c r="F51" s="170" t="s">
        <v>397</v>
      </c>
      <c r="G51" s="170" t="s">
        <v>1182</v>
      </c>
      <c r="H51" s="170" t="s">
        <v>89</v>
      </c>
      <c r="I51" s="170">
        <v>0</v>
      </c>
      <c r="J51" s="170">
        <v>9120</v>
      </c>
      <c r="K51" s="170">
        <v>-9120</v>
      </c>
    </row>
    <row r="52" spans="1:11">
      <c r="A52" s="170" t="s">
        <v>1081</v>
      </c>
      <c r="B52" s="170" t="s">
        <v>374</v>
      </c>
      <c r="C52" s="170" t="s">
        <v>324</v>
      </c>
      <c r="D52" s="171">
        <v>44957</v>
      </c>
      <c r="E52" s="170">
        <v>602</v>
      </c>
      <c r="F52" s="170" t="s">
        <v>975</v>
      </c>
      <c r="G52" s="170" t="s">
        <v>1082</v>
      </c>
      <c r="H52" s="170" t="s">
        <v>351</v>
      </c>
      <c r="I52" s="170">
        <v>0</v>
      </c>
      <c r="J52" s="170">
        <v>2949.51</v>
      </c>
      <c r="K52" s="170">
        <v>-2949.51</v>
      </c>
    </row>
    <row r="53" spans="1:11">
      <c r="A53" s="170" t="s">
        <v>1081</v>
      </c>
      <c r="B53" s="170" t="s">
        <v>374</v>
      </c>
      <c r="C53" s="170" t="s">
        <v>324</v>
      </c>
      <c r="D53" s="171">
        <v>44957</v>
      </c>
      <c r="E53" s="170">
        <v>602</v>
      </c>
      <c r="F53" s="170" t="s">
        <v>975</v>
      </c>
      <c r="G53" s="170" t="s">
        <v>1082</v>
      </c>
      <c r="H53" s="170" t="s">
        <v>351</v>
      </c>
      <c r="I53" s="170">
        <v>2949.51</v>
      </c>
      <c r="J53" s="170">
        <v>0</v>
      </c>
      <c r="K53" s="170">
        <v>2949.51</v>
      </c>
    </row>
    <row r="54" spans="1:11">
      <c r="A54" s="170" t="s">
        <v>1081</v>
      </c>
      <c r="B54" s="170" t="s">
        <v>354</v>
      </c>
      <c r="C54" s="170" t="s">
        <v>324</v>
      </c>
      <c r="D54" s="171">
        <v>44957</v>
      </c>
      <c r="E54" s="170">
        <v>604</v>
      </c>
      <c r="F54" s="170" t="s">
        <v>163</v>
      </c>
      <c r="G54" s="170" t="s">
        <v>1016</v>
      </c>
      <c r="H54" s="170" t="s">
        <v>1184</v>
      </c>
      <c r="I54" s="170">
        <v>0</v>
      </c>
      <c r="J54" s="170">
        <v>6080</v>
      </c>
      <c r="K54" s="170">
        <v>-6080</v>
      </c>
    </row>
    <row r="55" spans="1:11">
      <c r="A55" s="170" t="s">
        <v>1081</v>
      </c>
      <c r="B55" s="170" t="s">
        <v>354</v>
      </c>
      <c r="C55" s="170" t="s">
        <v>324</v>
      </c>
      <c r="D55" s="171">
        <v>44957</v>
      </c>
      <c r="E55" s="170">
        <v>605</v>
      </c>
      <c r="F55" s="170" t="s">
        <v>163</v>
      </c>
      <c r="G55" s="170" t="s">
        <v>1017</v>
      </c>
      <c r="H55" s="170" t="s">
        <v>1184</v>
      </c>
      <c r="I55" s="170">
        <v>0</v>
      </c>
      <c r="J55" s="170">
        <v>6080</v>
      </c>
      <c r="K55" s="170">
        <v>-6080</v>
      </c>
    </row>
    <row r="56" spans="1:11">
      <c r="A56" s="170" t="s">
        <v>1081</v>
      </c>
      <c r="B56" s="170" t="s">
        <v>354</v>
      </c>
      <c r="C56" s="170" t="s">
        <v>324</v>
      </c>
      <c r="D56" s="171">
        <v>44957</v>
      </c>
      <c r="E56" s="170">
        <v>606</v>
      </c>
      <c r="F56" s="170" t="s">
        <v>163</v>
      </c>
      <c r="G56" s="170" t="s">
        <v>1018</v>
      </c>
      <c r="H56" s="170" t="s">
        <v>1184</v>
      </c>
      <c r="I56" s="170">
        <v>0</v>
      </c>
      <c r="J56" s="170">
        <v>6289</v>
      </c>
      <c r="K56" s="170">
        <v>-6289</v>
      </c>
    </row>
    <row r="57" spans="1:11">
      <c r="A57" s="170" t="s">
        <v>1081</v>
      </c>
      <c r="B57" s="170" t="s">
        <v>1140</v>
      </c>
      <c r="C57" s="170" t="s">
        <v>324</v>
      </c>
      <c r="D57" s="171">
        <v>44957</v>
      </c>
      <c r="E57" s="170">
        <v>608</v>
      </c>
      <c r="F57" s="170" t="s">
        <v>972</v>
      </c>
      <c r="G57" s="170" t="s">
        <v>1067</v>
      </c>
      <c r="H57" s="170" t="s">
        <v>1141</v>
      </c>
      <c r="I57" s="170">
        <v>0</v>
      </c>
      <c r="J57" s="170">
        <v>119.43</v>
      </c>
      <c r="K57" s="170">
        <v>-119.43</v>
      </c>
    </row>
    <row r="58" spans="1:11">
      <c r="A58" s="170" t="s">
        <v>1081</v>
      </c>
      <c r="B58" s="170" t="s">
        <v>1140</v>
      </c>
      <c r="C58" s="170" t="s">
        <v>324</v>
      </c>
      <c r="D58" s="171">
        <v>44957</v>
      </c>
      <c r="E58" s="170">
        <v>609</v>
      </c>
      <c r="F58" s="170" t="s">
        <v>971</v>
      </c>
      <c r="G58" s="170" t="s">
        <v>1068</v>
      </c>
      <c r="H58" s="170" t="s">
        <v>1141</v>
      </c>
      <c r="I58" s="170">
        <v>0</v>
      </c>
      <c r="J58" s="170">
        <v>40.22</v>
      </c>
      <c r="K58" s="170">
        <v>-40.22</v>
      </c>
    </row>
    <row r="59" spans="1:11">
      <c r="A59" s="170" t="s">
        <v>1081</v>
      </c>
      <c r="B59" s="170" t="s">
        <v>1140</v>
      </c>
      <c r="C59" s="170" t="s">
        <v>324</v>
      </c>
      <c r="D59" s="171">
        <v>44957</v>
      </c>
      <c r="E59" s="170">
        <v>610</v>
      </c>
      <c r="F59" s="170" t="s">
        <v>972</v>
      </c>
      <c r="G59" s="170" t="s">
        <v>701</v>
      </c>
      <c r="H59" s="170" t="s">
        <v>1141</v>
      </c>
      <c r="I59" s="170">
        <v>0</v>
      </c>
      <c r="J59" s="170">
        <v>40.58</v>
      </c>
      <c r="K59" s="170">
        <v>-40.58</v>
      </c>
    </row>
    <row r="60" spans="1:11">
      <c r="A60" s="170" t="s">
        <v>1081</v>
      </c>
      <c r="B60" s="170" t="s">
        <v>1140</v>
      </c>
      <c r="C60" s="170" t="s">
        <v>324</v>
      </c>
      <c r="D60" s="171">
        <v>44957</v>
      </c>
      <c r="E60" s="170">
        <v>612</v>
      </c>
      <c r="F60" s="170" t="s">
        <v>970</v>
      </c>
      <c r="G60" s="170" t="s">
        <v>1185</v>
      </c>
      <c r="H60" s="170" t="s">
        <v>1141</v>
      </c>
      <c r="I60" s="170">
        <v>0</v>
      </c>
      <c r="J60" s="170">
        <v>33.520000000000003</v>
      </c>
      <c r="K60" s="170">
        <v>-33.520000000000003</v>
      </c>
    </row>
    <row r="61" spans="1:11">
      <c r="A61" s="170" t="s">
        <v>1081</v>
      </c>
      <c r="B61" s="170" t="s">
        <v>1140</v>
      </c>
      <c r="C61" s="170" t="s">
        <v>324</v>
      </c>
      <c r="D61" s="171">
        <v>44957</v>
      </c>
      <c r="E61" s="170">
        <v>614</v>
      </c>
      <c r="F61" s="170" t="s">
        <v>971</v>
      </c>
      <c r="G61" s="170" t="s">
        <v>1069</v>
      </c>
      <c r="H61" s="170" t="s">
        <v>1141</v>
      </c>
      <c r="I61" s="170">
        <v>0</v>
      </c>
      <c r="J61" s="170">
        <v>61.98</v>
      </c>
      <c r="K61" s="170">
        <v>-61.98</v>
      </c>
    </row>
    <row r="62" spans="1:11">
      <c r="A62" s="170" t="s">
        <v>1081</v>
      </c>
      <c r="B62" s="170" t="s">
        <v>1140</v>
      </c>
      <c r="C62" s="170" t="s">
        <v>324</v>
      </c>
      <c r="D62" s="171">
        <v>44957</v>
      </c>
      <c r="E62" s="170">
        <v>615</v>
      </c>
      <c r="F62" s="170" t="s">
        <v>972</v>
      </c>
      <c r="G62" s="170" t="s">
        <v>1070</v>
      </c>
      <c r="H62" s="170" t="s">
        <v>1141</v>
      </c>
      <c r="I62" s="170">
        <v>0</v>
      </c>
      <c r="J62" s="170">
        <v>34.880000000000003</v>
      </c>
      <c r="K62" s="170">
        <v>-34.880000000000003</v>
      </c>
    </row>
    <row r="63" spans="1:11">
      <c r="A63" s="170" t="s">
        <v>1081</v>
      </c>
      <c r="B63" s="170" t="s">
        <v>391</v>
      </c>
      <c r="C63" s="170" t="s">
        <v>324</v>
      </c>
      <c r="D63" s="171">
        <v>44957</v>
      </c>
      <c r="E63" s="170">
        <v>621</v>
      </c>
      <c r="F63" s="170" t="s">
        <v>542</v>
      </c>
      <c r="G63" s="170" t="s">
        <v>1186</v>
      </c>
      <c r="H63" s="170" t="s">
        <v>1110</v>
      </c>
      <c r="I63" s="170">
        <v>0</v>
      </c>
      <c r="J63" s="170">
        <v>3108</v>
      </c>
      <c r="K63" s="170">
        <v>-3108</v>
      </c>
    </row>
    <row r="64" spans="1:11">
      <c r="A64" s="170" t="s">
        <v>1081</v>
      </c>
      <c r="B64" s="170" t="s">
        <v>391</v>
      </c>
      <c r="C64" s="170" t="s">
        <v>324</v>
      </c>
      <c r="D64" s="171">
        <v>44957</v>
      </c>
      <c r="E64" s="170">
        <v>622</v>
      </c>
      <c r="F64" s="170" t="s">
        <v>542</v>
      </c>
      <c r="G64" s="170" t="s">
        <v>1187</v>
      </c>
      <c r="H64" s="170" t="s">
        <v>1110</v>
      </c>
      <c r="I64" s="170">
        <v>0</v>
      </c>
      <c r="J64" s="170">
        <v>4158</v>
      </c>
      <c r="K64" s="170">
        <v>-4158</v>
      </c>
    </row>
    <row r="65" spans="1:11">
      <c r="A65" s="170" t="s">
        <v>1081</v>
      </c>
      <c r="B65" s="170" t="s">
        <v>388</v>
      </c>
      <c r="C65" s="170" t="s">
        <v>324</v>
      </c>
      <c r="D65" s="171">
        <v>44957</v>
      </c>
      <c r="E65" s="170">
        <v>625</v>
      </c>
      <c r="F65" s="170" t="s">
        <v>979</v>
      </c>
      <c r="G65" s="170" t="s">
        <v>1188</v>
      </c>
      <c r="H65" s="170" t="s">
        <v>1136</v>
      </c>
      <c r="I65" s="170">
        <v>0</v>
      </c>
      <c r="J65" s="170">
        <v>1437.6</v>
      </c>
      <c r="K65" s="170">
        <v>-1437.6</v>
      </c>
    </row>
    <row r="66" spans="1:11">
      <c r="A66" s="170" t="s">
        <v>1081</v>
      </c>
      <c r="B66" s="170" t="s">
        <v>377</v>
      </c>
      <c r="C66" s="170" t="s">
        <v>324</v>
      </c>
      <c r="D66" s="171">
        <v>44958</v>
      </c>
      <c r="E66" s="170">
        <v>630</v>
      </c>
      <c r="F66" s="170" t="s">
        <v>1189</v>
      </c>
      <c r="G66" s="170" t="s">
        <v>1190</v>
      </c>
      <c r="H66" s="170" t="s">
        <v>1110</v>
      </c>
      <c r="I66" s="170">
        <v>0</v>
      </c>
      <c r="J66" s="170">
        <v>1110.21</v>
      </c>
      <c r="K66" s="170">
        <v>-1110.21</v>
      </c>
    </row>
    <row r="67" spans="1:11">
      <c r="A67" s="170" t="s">
        <v>1081</v>
      </c>
      <c r="B67" s="170" t="s">
        <v>377</v>
      </c>
      <c r="C67" s="170" t="s">
        <v>324</v>
      </c>
      <c r="D67" s="171">
        <v>44958</v>
      </c>
      <c r="E67" s="170">
        <v>631</v>
      </c>
      <c r="F67" s="170" t="s">
        <v>1189</v>
      </c>
      <c r="G67" s="170" t="s">
        <v>1191</v>
      </c>
      <c r="H67" s="170" t="s">
        <v>1110</v>
      </c>
      <c r="I67" s="170">
        <v>0</v>
      </c>
      <c r="J67" s="170">
        <v>61.27</v>
      </c>
      <c r="K67" s="170">
        <v>-61.27</v>
      </c>
    </row>
    <row r="68" spans="1:11">
      <c r="A68" s="170" t="s">
        <v>1081</v>
      </c>
      <c r="B68" s="170" t="s">
        <v>382</v>
      </c>
      <c r="C68" s="170" t="s">
        <v>324</v>
      </c>
      <c r="D68" s="171">
        <v>44958</v>
      </c>
      <c r="E68" s="170">
        <v>633</v>
      </c>
      <c r="F68" s="170" t="s">
        <v>902</v>
      </c>
      <c r="G68" s="170" t="s">
        <v>1192</v>
      </c>
      <c r="H68" s="170" t="s">
        <v>1083</v>
      </c>
      <c r="I68" s="170">
        <v>0</v>
      </c>
      <c r="J68" s="170">
        <v>250.56</v>
      </c>
      <c r="K68" s="170">
        <v>-250.56</v>
      </c>
    </row>
    <row r="69" spans="1:11">
      <c r="A69" s="170" t="s">
        <v>1081</v>
      </c>
      <c r="B69" s="170" t="s">
        <v>369</v>
      </c>
      <c r="C69" s="170" t="s">
        <v>324</v>
      </c>
      <c r="D69" s="171">
        <v>44958</v>
      </c>
      <c r="E69" s="170">
        <v>634</v>
      </c>
      <c r="F69" s="170" t="s">
        <v>533</v>
      </c>
      <c r="G69" s="170" t="s">
        <v>1194</v>
      </c>
      <c r="H69" s="170" t="s">
        <v>1195</v>
      </c>
      <c r="I69" s="170">
        <v>0</v>
      </c>
      <c r="J69" s="170">
        <v>205.75</v>
      </c>
      <c r="K69" s="170">
        <v>-205.75</v>
      </c>
    </row>
    <row r="70" spans="1:11">
      <c r="A70" s="170" t="s">
        <v>1081</v>
      </c>
      <c r="B70" s="170" t="s">
        <v>369</v>
      </c>
      <c r="C70" s="170" t="s">
        <v>324</v>
      </c>
      <c r="D70" s="171">
        <v>44958</v>
      </c>
      <c r="E70" s="170">
        <v>636</v>
      </c>
      <c r="F70" s="170" t="s">
        <v>533</v>
      </c>
      <c r="G70" s="170" t="s">
        <v>1196</v>
      </c>
      <c r="H70" s="170" t="s">
        <v>1197</v>
      </c>
      <c r="I70" s="170">
        <v>0</v>
      </c>
      <c r="J70" s="170">
        <v>274.57</v>
      </c>
      <c r="K70" s="170">
        <v>-274.57</v>
      </c>
    </row>
    <row r="71" spans="1:11">
      <c r="A71" s="170" t="s">
        <v>1081</v>
      </c>
      <c r="B71" s="170" t="s">
        <v>369</v>
      </c>
      <c r="C71" s="170" t="s">
        <v>324</v>
      </c>
      <c r="D71" s="171">
        <v>44958</v>
      </c>
      <c r="E71" s="170">
        <v>637</v>
      </c>
      <c r="F71" s="170" t="s">
        <v>533</v>
      </c>
      <c r="G71" s="170" t="s">
        <v>1198</v>
      </c>
      <c r="H71" s="170" t="s">
        <v>1199</v>
      </c>
      <c r="I71" s="170">
        <v>0</v>
      </c>
      <c r="J71" s="170">
        <v>2129.27</v>
      </c>
      <c r="K71" s="170">
        <v>-2129.27</v>
      </c>
    </row>
    <row r="72" spans="1:11">
      <c r="A72" s="170" t="s">
        <v>1081</v>
      </c>
      <c r="B72" s="170" t="s">
        <v>1091</v>
      </c>
      <c r="C72" s="170" t="s">
        <v>324</v>
      </c>
      <c r="D72" s="171">
        <v>44958</v>
      </c>
      <c r="E72" s="170">
        <v>641</v>
      </c>
      <c r="F72" s="170" t="s">
        <v>496</v>
      </c>
      <c r="G72" s="170" t="s">
        <v>1200</v>
      </c>
      <c r="H72" s="170" t="s">
        <v>1113</v>
      </c>
      <c r="I72" s="170">
        <v>0</v>
      </c>
      <c r="J72" s="170">
        <v>164.4</v>
      </c>
      <c r="K72" s="170">
        <v>-164.4</v>
      </c>
    </row>
    <row r="73" spans="1:11">
      <c r="A73" s="170" t="s">
        <v>1081</v>
      </c>
      <c r="B73" s="170" t="s">
        <v>1204</v>
      </c>
      <c r="C73" s="170" t="s">
        <v>324</v>
      </c>
      <c r="D73" s="171">
        <v>44958</v>
      </c>
      <c r="E73" s="170">
        <v>645</v>
      </c>
      <c r="F73" s="170" t="s">
        <v>1202</v>
      </c>
      <c r="G73" s="170" t="s">
        <v>1203</v>
      </c>
      <c r="H73" s="170" t="s">
        <v>384</v>
      </c>
      <c r="I73" s="170">
        <v>0</v>
      </c>
      <c r="J73" s="170">
        <v>3200</v>
      </c>
      <c r="K73" s="170">
        <v>-3200</v>
      </c>
    </row>
    <row r="74" spans="1:11">
      <c r="A74" s="170" t="s">
        <v>1081</v>
      </c>
      <c r="B74" s="170" t="s">
        <v>369</v>
      </c>
      <c r="C74" s="170" t="s">
        <v>324</v>
      </c>
      <c r="D74" s="171">
        <v>44958</v>
      </c>
      <c r="E74" s="170">
        <v>647</v>
      </c>
      <c r="F74" s="170" t="s">
        <v>533</v>
      </c>
      <c r="G74" s="170" t="s">
        <v>1205</v>
      </c>
      <c r="H74" s="170" t="s">
        <v>1148</v>
      </c>
      <c r="I74" s="170">
        <v>0</v>
      </c>
      <c r="J74" s="170">
        <v>44.99</v>
      </c>
      <c r="K74" s="170">
        <v>-44.99</v>
      </c>
    </row>
    <row r="75" spans="1:11">
      <c r="A75" s="170" t="s">
        <v>1081</v>
      </c>
      <c r="B75" s="170" t="s">
        <v>360</v>
      </c>
      <c r="C75" s="170" t="s">
        <v>324</v>
      </c>
      <c r="D75" s="171">
        <v>44958</v>
      </c>
      <c r="E75" s="170">
        <v>652</v>
      </c>
      <c r="F75" s="170" t="s">
        <v>815</v>
      </c>
      <c r="G75" s="170" t="s">
        <v>1206</v>
      </c>
      <c r="H75" s="170" t="s">
        <v>371</v>
      </c>
      <c r="I75" s="170">
        <v>0</v>
      </c>
      <c r="J75" s="170">
        <v>84</v>
      </c>
      <c r="K75" s="170">
        <v>-84</v>
      </c>
    </row>
    <row r="76" spans="1:11">
      <c r="A76" s="170" t="s">
        <v>1081</v>
      </c>
      <c r="B76" s="170" t="s">
        <v>360</v>
      </c>
      <c r="C76" s="170" t="s">
        <v>324</v>
      </c>
      <c r="D76" s="171">
        <v>44958</v>
      </c>
      <c r="E76" s="170">
        <v>653</v>
      </c>
      <c r="F76" s="170" t="s">
        <v>815</v>
      </c>
      <c r="G76" s="170" t="s">
        <v>1207</v>
      </c>
      <c r="H76" s="170" t="s">
        <v>371</v>
      </c>
      <c r="I76" s="170">
        <v>0</v>
      </c>
      <c r="J76" s="170">
        <v>336</v>
      </c>
      <c r="K76" s="170">
        <v>-336</v>
      </c>
    </row>
    <row r="77" spans="1:11">
      <c r="A77" s="170" t="s">
        <v>1081</v>
      </c>
      <c r="B77" s="170" t="s">
        <v>360</v>
      </c>
      <c r="C77" s="170" t="s">
        <v>324</v>
      </c>
      <c r="D77" s="171">
        <v>44958</v>
      </c>
      <c r="E77" s="170">
        <v>654</v>
      </c>
      <c r="F77" s="170" t="s">
        <v>815</v>
      </c>
      <c r="G77" s="170" t="s">
        <v>1208</v>
      </c>
      <c r="H77" s="170" t="s">
        <v>371</v>
      </c>
      <c r="I77" s="170">
        <v>0</v>
      </c>
      <c r="J77" s="170">
        <v>84</v>
      </c>
      <c r="K77" s="170">
        <v>-84</v>
      </c>
    </row>
    <row r="78" spans="1:11">
      <c r="A78" s="170" t="s">
        <v>1081</v>
      </c>
      <c r="B78" s="170" t="s">
        <v>360</v>
      </c>
      <c r="C78" s="170" t="s">
        <v>324</v>
      </c>
      <c r="D78" s="171">
        <v>44958</v>
      </c>
      <c r="E78" s="170">
        <v>655</v>
      </c>
      <c r="F78" s="170" t="s">
        <v>815</v>
      </c>
      <c r="G78" s="170" t="s">
        <v>1209</v>
      </c>
      <c r="H78" s="170" t="s">
        <v>371</v>
      </c>
      <c r="I78" s="170">
        <v>0</v>
      </c>
      <c r="J78" s="170">
        <v>84</v>
      </c>
      <c r="K78" s="170">
        <v>-84</v>
      </c>
    </row>
    <row r="79" spans="1:11">
      <c r="A79" s="170" t="s">
        <v>1081</v>
      </c>
      <c r="B79" s="170" t="s">
        <v>360</v>
      </c>
      <c r="C79" s="170" t="s">
        <v>324</v>
      </c>
      <c r="D79" s="171">
        <v>44958</v>
      </c>
      <c r="E79" s="170">
        <v>656</v>
      </c>
      <c r="F79" s="170" t="s">
        <v>815</v>
      </c>
      <c r="G79" s="170" t="s">
        <v>1210</v>
      </c>
      <c r="H79" s="170" t="s">
        <v>371</v>
      </c>
      <c r="I79" s="170">
        <v>0</v>
      </c>
      <c r="J79" s="170">
        <v>84</v>
      </c>
      <c r="K79" s="170">
        <v>-84</v>
      </c>
    </row>
    <row r="80" spans="1:11">
      <c r="A80" s="170" t="s">
        <v>1081</v>
      </c>
      <c r="B80" s="170" t="s">
        <v>1140</v>
      </c>
      <c r="C80" s="170" t="s">
        <v>324</v>
      </c>
      <c r="D80" s="171">
        <v>44958</v>
      </c>
      <c r="E80" s="170">
        <v>658</v>
      </c>
      <c r="F80" s="170" t="s">
        <v>1211</v>
      </c>
      <c r="G80" s="170" t="s">
        <v>1212</v>
      </c>
      <c r="H80" s="170" t="s">
        <v>1184</v>
      </c>
      <c r="I80" s="170">
        <v>0</v>
      </c>
      <c r="J80" s="170">
        <v>31.97</v>
      </c>
      <c r="K80" s="170">
        <v>-31.97</v>
      </c>
    </row>
    <row r="81" spans="1:11">
      <c r="A81" s="170" t="s">
        <v>1081</v>
      </c>
      <c r="B81" s="170" t="s">
        <v>1140</v>
      </c>
      <c r="C81" s="170" t="s">
        <v>324</v>
      </c>
      <c r="D81" s="171">
        <v>44958</v>
      </c>
      <c r="E81" s="170">
        <v>661</v>
      </c>
      <c r="F81" s="170" t="s">
        <v>972</v>
      </c>
      <c r="G81" s="170" t="s">
        <v>1214</v>
      </c>
      <c r="H81" s="170" t="s">
        <v>1092</v>
      </c>
      <c r="I81" s="170">
        <v>0</v>
      </c>
      <c r="J81" s="170">
        <v>14.71</v>
      </c>
      <c r="K81" s="170">
        <v>-14.71</v>
      </c>
    </row>
    <row r="82" spans="1:11">
      <c r="A82" s="170" t="s">
        <v>1081</v>
      </c>
      <c r="B82" s="170" t="s">
        <v>1140</v>
      </c>
      <c r="C82" s="170" t="s">
        <v>324</v>
      </c>
      <c r="D82" s="171">
        <v>44958</v>
      </c>
      <c r="E82" s="170">
        <v>662</v>
      </c>
      <c r="F82" s="170" t="s">
        <v>972</v>
      </c>
      <c r="G82" s="170" t="s">
        <v>1216</v>
      </c>
      <c r="H82" s="170" t="s">
        <v>1092</v>
      </c>
      <c r="I82" s="170">
        <v>0</v>
      </c>
      <c r="J82" s="170">
        <v>15.76</v>
      </c>
      <c r="K82" s="170">
        <v>-15.76</v>
      </c>
    </row>
    <row r="83" spans="1:11">
      <c r="A83" s="170" t="s">
        <v>1081</v>
      </c>
      <c r="B83" s="170" t="s">
        <v>372</v>
      </c>
      <c r="C83" s="170" t="s">
        <v>324</v>
      </c>
      <c r="D83" s="171">
        <v>44958</v>
      </c>
      <c r="E83" s="170">
        <v>665</v>
      </c>
      <c r="F83" s="170" t="s">
        <v>126</v>
      </c>
      <c r="G83" s="170" t="s">
        <v>1217</v>
      </c>
      <c r="H83" s="170" t="s">
        <v>1159</v>
      </c>
      <c r="I83" s="170">
        <v>0</v>
      </c>
      <c r="J83" s="170">
        <v>252</v>
      </c>
      <c r="K83" s="170">
        <v>-252</v>
      </c>
    </row>
    <row r="84" spans="1:11">
      <c r="A84" s="170" t="s">
        <v>1081</v>
      </c>
      <c r="B84" s="170" t="s">
        <v>372</v>
      </c>
      <c r="C84" s="170" t="s">
        <v>324</v>
      </c>
      <c r="D84" s="171">
        <v>44958</v>
      </c>
      <c r="E84" s="170">
        <v>666</v>
      </c>
      <c r="F84" s="170" t="s">
        <v>126</v>
      </c>
      <c r="G84" s="170" t="s">
        <v>1218</v>
      </c>
      <c r="H84" s="170" t="s">
        <v>1219</v>
      </c>
      <c r="I84" s="170">
        <v>0</v>
      </c>
      <c r="J84" s="170">
        <v>25.33</v>
      </c>
      <c r="K84" s="170">
        <v>-25.33</v>
      </c>
    </row>
    <row r="85" spans="1:11">
      <c r="A85" s="170" t="s">
        <v>1081</v>
      </c>
      <c r="B85" s="170" t="s">
        <v>372</v>
      </c>
      <c r="C85" s="170" t="s">
        <v>324</v>
      </c>
      <c r="D85" s="171">
        <v>44958</v>
      </c>
      <c r="E85" s="170">
        <v>668</v>
      </c>
      <c r="F85" s="170" t="s">
        <v>126</v>
      </c>
      <c r="G85" s="170" t="s">
        <v>1220</v>
      </c>
      <c r="H85" s="170" t="s">
        <v>1221</v>
      </c>
      <c r="I85" s="170">
        <v>0</v>
      </c>
      <c r="J85" s="170">
        <v>180</v>
      </c>
      <c r="K85" s="170">
        <v>-180</v>
      </c>
    </row>
    <row r="86" spans="1:11">
      <c r="A86" s="170" t="s">
        <v>1081</v>
      </c>
      <c r="B86" s="170" t="s">
        <v>369</v>
      </c>
      <c r="C86" s="170" t="s">
        <v>324</v>
      </c>
      <c r="D86" s="171">
        <v>44958</v>
      </c>
      <c r="E86" s="170">
        <v>669</v>
      </c>
      <c r="F86" s="170" t="s">
        <v>533</v>
      </c>
      <c r="G86" s="170" t="s">
        <v>1222</v>
      </c>
      <c r="H86" s="170" t="s">
        <v>1223</v>
      </c>
      <c r="I86" s="170">
        <v>0</v>
      </c>
      <c r="J86" s="170">
        <v>563.79</v>
      </c>
      <c r="K86" s="170">
        <v>-563.79</v>
      </c>
    </row>
    <row r="87" spans="1:11">
      <c r="A87" s="170" t="s">
        <v>1081</v>
      </c>
      <c r="B87" s="170" t="s">
        <v>369</v>
      </c>
      <c r="C87" s="170" t="s">
        <v>324</v>
      </c>
      <c r="D87" s="171">
        <v>44958</v>
      </c>
      <c r="E87" s="170">
        <v>670</v>
      </c>
      <c r="F87" s="170" t="s">
        <v>533</v>
      </c>
      <c r="G87" s="170" t="s">
        <v>1224</v>
      </c>
      <c r="H87" s="170" t="s">
        <v>1223</v>
      </c>
      <c r="I87" s="170">
        <v>0</v>
      </c>
      <c r="J87" s="170">
        <v>196.08</v>
      </c>
      <c r="K87" s="170">
        <v>-196.08</v>
      </c>
    </row>
    <row r="88" spans="1:11">
      <c r="A88" s="170" t="s">
        <v>1081</v>
      </c>
      <c r="B88" s="170" t="s">
        <v>350</v>
      </c>
      <c r="C88" s="170" t="s">
        <v>324</v>
      </c>
      <c r="D88" s="171">
        <v>44958</v>
      </c>
      <c r="E88" s="170">
        <v>671</v>
      </c>
      <c r="F88" s="170" t="s">
        <v>97</v>
      </c>
      <c r="G88" s="170" t="s">
        <v>1225</v>
      </c>
      <c r="H88" s="170" t="s">
        <v>1226</v>
      </c>
      <c r="I88" s="170">
        <v>0</v>
      </c>
      <c r="J88" s="170">
        <v>57.6</v>
      </c>
      <c r="K88" s="170">
        <v>-57.6</v>
      </c>
    </row>
    <row r="89" spans="1:11">
      <c r="A89" s="170" t="s">
        <v>1081</v>
      </c>
      <c r="B89" s="170" t="s">
        <v>350</v>
      </c>
      <c r="C89" s="170" t="s">
        <v>324</v>
      </c>
      <c r="D89" s="171">
        <v>44958</v>
      </c>
      <c r="E89" s="170">
        <v>672</v>
      </c>
      <c r="F89" s="170" t="s">
        <v>97</v>
      </c>
      <c r="G89" s="170" t="s">
        <v>1227</v>
      </c>
      <c r="H89" s="170" t="s">
        <v>1226</v>
      </c>
      <c r="I89" s="170">
        <v>0</v>
      </c>
      <c r="J89" s="170">
        <v>57.6</v>
      </c>
      <c r="K89" s="170">
        <v>-57.6</v>
      </c>
    </row>
    <row r="90" spans="1:11">
      <c r="A90" s="170" t="s">
        <v>1081</v>
      </c>
      <c r="B90" s="170" t="s">
        <v>350</v>
      </c>
      <c r="C90" s="170" t="s">
        <v>324</v>
      </c>
      <c r="D90" s="171">
        <v>44958</v>
      </c>
      <c r="E90" s="170">
        <v>673</v>
      </c>
      <c r="F90" s="170" t="s">
        <v>97</v>
      </c>
      <c r="G90" s="170" t="s">
        <v>1228</v>
      </c>
      <c r="H90" s="170" t="s">
        <v>1226</v>
      </c>
      <c r="I90" s="170">
        <v>0</v>
      </c>
      <c r="J90" s="170">
        <v>57.6</v>
      </c>
      <c r="K90" s="170">
        <v>-57.6</v>
      </c>
    </row>
    <row r="91" spans="1:11">
      <c r="A91" s="170" t="s">
        <v>1081</v>
      </c>
      <c r="B91" s="170" t="s">
        <v>1091</v>
      </c>
      <c r="C91" s="170" t="s">
        <v>324</v>
      </c>
      <c r="D91" s="171">
        <v>44958</v>
      </c>
      <c r="E91" s="170">
        <v>676</v>
      </c>
      <c r="F91" s="170" t="s">
        <v>496</v>
      </c>
      <c r="G91" s="170" t="s">
        <v>1229</v>
      </c>
      <c r="H91" s="170" t="s">
        <v>1184</v>
      </c>
      <c r="I91" s="170">
        <v>0</v>
      </c>
      <c r="J91" s="170">
        <v>360</v>
      </c>
      <c r="K91" s="170">
        <v>-360</v>
      </c>
    </row>
    <row r="92" spans="1:11">
      <c r="A92" s="170" t="s">
        <v>1081</v>
      </c>
      <c r="B92" s="170" t="s">
        <v>1091</v>
      </c>
      <c r="C92" s="170" t="s">
        <v>324</v>
      </c>
      <c r="D92" s="171">
        <v>44958</v>
      </c>
      <c r="E92" s="170">
        <v>678</v>
      </c>
      <c r="F92" s="170" t="s">
        <v>496</v>
      </c>
      <c r="G92" s="170" t="s">
        <v>1230</v>
      </c>
      <c r="H92" s="170" t="s">
        <v>1231</v>
      </c>
      <c r="I92" s="170">
        <v>0</v>
      </c>
      <c r="J92" s="170">
        <v>360</v>
      </c>
      <c r="K92" s="170">
        <v>-360</v>
      </c>
    </row>
    <row r="93" spans="1:11">
      <c r="A93" s="170" t="s">
        <v>1081</v>
      </c>
      <c r="B93" s="170" t="s">
        <v>1091</v>
      </c>
      <c r="C93" s="170" t="s">
        <v>324</v>
      </c>
      <c r="D93" s="171">
        <v>44958</v>
      </c>
      <c r="E93" s="170">
        <v>679</v>
      </c>
      <c r="F93" s="170" t="s">
        <v>496</v>
      </c>
      <c r="G93" s="170" t="s">
        <v>1232</v>
      </c>
      <c r="H93" s="170" t="s">
        <v>1231</v>
      </c>
      <c r="I93" s="170">
        <v>0</v>
      </c>
      <c r="J93" s="170">
        <v>192</v>
      </c>
      <c r="K93" s="170">
        <v>-192</v>
      </c>
    </row>
    <row r="94" spans="1:11">
      <c r="A94" s="170" t="s">
        <v>1081</v>
      </c>
      <c r="B94" s="170" t="s">
        <v>350</v>
      </c>
      <c r="C94" s="170" t="s">
        <v>324</v>
      </c>
      <c r="D94" s="171">
        <v>44958</v>
      </c>
      <c r="E94" s="170">
        <v>680</v>
      </c>
      <c r="F94" s="170" t="s">
        <v>97</v>
      </c>
      <c r="G94" s="170" t="s">
        <v>1233</v>
      </c>
      <c r="H94" s="170" t="s">
        <v>1226</v>
      </c>
      <c r="I94" s="170">
        <v>0</v>
      </c>
      <c r="J94" s="170">
        <v>254.35</v>
      </c>
      <c r="K94" s="170">
        <v>-254.35</v>
      </c>
    </row>
    <row r="95" spans="1:11">
      <c r="A95" s="170" t="s">
        <v>1081</v>
      </c>
      <c r="B95" s="170" t="s">
        <v>350</v>
      </c>
      <c r="C95" s="170" t="s">
        <v>324</v>
      </c>
      <c r="D95" s="171">
        <v>44958</v>
      </c>
      <c r="E95" s="170">
        <v>681</v>
      </c>
      <c r="F95" s="170" t="s">
        <v>97</v>
      </c>
      <c r="G95" s="170" t="s">
        <v>1234</v>
      </c>
      <c r="H95" s="170" t="s">
        <v>1226</v>
      </c>
      <c r="I95" s="170">
        <v>0</v>
      </c>
      <c r="J95" s="170">
        <v>3268.16</v>
      </c>
      <c r="K95" s="170">
        <v>-3268.16</v>
      </c>
    </row>
    <row r="96" spans="1:11">
      <c r="A96" s="170" t="s">
        <v>1081</v>
      </c>
      <c r="B96" s="170" t="s">
        <v>388</v>
      </c>
      <c r="C96" s="170" t="s">
        <v>324</v>
      </c>
      <c r="D96" s="171">
        <v>44958</v>
      </c>
      <c r="E96" s="170">
        <v>684</v>
      </c>
      <c r="F96" s="170" t="s">
        <v>979</v>
      </c>
      <c r="G96" s="170" t="s">
        <v>1235</v>
      </c>
      <c r="H96" s="170" t="s">
        <v>1629</v>
      </c>
      <c r="I96" s="170">
        <v>0</v>
      </c>
      <c r="J96" s="170">
        <v>2663.62</v>
      </c>
      <c r="K96" s="170">
        <v>-2663.62</v>
      </c>
    </row>
    <row r="97" spans="1:11">
      <c r="A97" s="170" t="s">
        <v>1081</v>
      </c>
      <c r="B97" s="170" t="s">
        <v>388</v>
      </c>
      <c r="C97" s="170" t="s">
        <v>324</v>
      </c>
      <c r="D97" s="171">
        <v>44958</v>
      </c>
      <c r="E97" s="170">
        <v>685</v>
      </c>
      <c r="F97" s="170" t="s">
        <v>979</v>
      </c>
      <c r="G97" s="170" t="s">
        <v>1236</v>
      </c>
      <c r="H97" s="170" t="s">
        <v>1237</v>
      </c>
      <c r="I97" s="170">
        <v>0</v>
      </c>
      <c r="J97" s="170">
        <v>3137</v>
      </c>
      <c r="K97" s="170">
        <v>-3137</v>
      </c>
    </row>
    <row r="98" spans="1:11">
      <c r="A98" s="170" t="s">
        <v>1081</v>
      </c>
      <c r="B98" s="170" t="s">
        <v>388</v>
      </c>
      <c r="C98" s="170" t="s">
        <v>324</v>
      </c>
      <c r="D98" s="171">
        <v>44958</v>
      </c>
      <c r="E98" s="170">
        <v>686</v>
      </c>
      <c r="F98" s="170" t="s">
        <v>1238</v>
      </c>
      <c r="G98" s="170" t="s">
        <v>1239</v>
      </c>
      <c r="H98" s="170" t="s">
        <v>89</v>
      </c>
      <c r="I98" s="170">
        <v>300</v>
      </c>
      <c r="J98" s="170">
        <v>0</v>
      </c>
      <c r="K98" s="170">
        <v>300</v>
      </c>
    </row>
    <row r="99" spans="1:11">
      <c r="A99" s="170" t="s">
        <v>1081</v>
      </c>
      <c r="B99" s="170" t="s">
        <v>388</v>
      </c>
      <c r="C99" s="170" t="s">
        <v>324</v>
      </c>
      <c r="D99" s="171">
        <v>44958</v>
      </c>
      <c r="E99" s="170">
        <v>687</v>
      </c>
      <c r="F99" s="170" t="s">
        <v>979</v>
      </c>
      <c r="G99" s="170" t="s">
        <v>1240</v>
      </c>
      <c r="H99" s="170" t="s">
        <v>1237</v>
      </c>
      <c r="I99" s="170">
        <v>0</v>
      </c>
      <c r="J99" s="170">
        <v>7457.96</v>
      </c>
      <c r="K99" s="170">
        <v>-7457.96</v>
      </c>
    </row>
    <row r="100" spans="1:11">
      <c r="A100" s="170" t="s">
        <v>1081</v>
      </c>
      <c r="B100" s="170" t="s">
        <v>350</v>
      </c>
      <c r="C100" s="170" t="s">
        <v>324</v>
      </c>
      <c r="D100" s="171">
        <v>44958</v>
      </c>
      <c r="E100" s="170">
        <v>690</v>
      </c>
      <c r="F100" s="170" t="s">
        <v>97</v>
      </c>
      <c r="G100" s="170" t="s">
        <v>1241</v>
      </c>
      <c r="H100" s="170" t="s">
        <v>1242</v>
      </c>
      <c r="I100" s="170">
        <v>0</v>
      </c>
      <c r="J100" s="170">
        <v>213.4</v>
      </c>
      <c r="K100" s="170">
        <v>-213.4</v>
      </c>
    </row>
    <row r="101" spans="1:11">
      <c r="A101" s="170" t="s">
        <v>1081</v>
      </c>
      <c r="B101" s="170" t="s">
        <v>350</v>
      </c>
      <c r="C101" s="170" t="s">
        <v>324</v>
      </c>
      <c r="D101" s="171">
        <v>44958</v>
      </c>
      <c r="E101" s="170">
        <v>691</v>
      </c>
      <c r="F101" s="170" t="s">
        <v>97</v>
      </c>
      <c r="G101" s="170" t="s">
        <v>1243</v>
      </c>
      <c r="H101" s="170" t="s">
        <v>1242</v>
      </c>
      <c r="I101" s="170">
        <v>94.8</v>
      </c>
      <c r="J101" s="170">
        <v>0</v>
      </c>
      <c r="K101" s="170">
        <v>94.8</v>
      </c>
    </row>
    <row r="102" spans="1:11">
      <c r="A102" s="170" t="s">
        <v>1081</v>
      </c>
      <c r="B102" s="170" t="s">
        <v>372</v>
      </c>
      <c r="C102" s="170" t="s">
        <v>324</v>
      </c>
      <c r="D102" s="171">
        <v>44958</v>
      </c>
      <c r="E102" s="170">
        <v>692</v>
      </c>
      <c r="F102" s="170" t="s">
        <v>126</v>
      </c>
      <c r="G102" s="170" t="s">
        <v>681</v>
      </c>
      <c r="H102" s="170" t="s">
        <v>1114</v>
      </c>
      <c r="I102" s="170">
        <v>0</v>
      </c>
      <c r="J102" s="170">
        <v>252</v>
      </c>
      <c r="K102" s="170">
        <v>-252</v>
      </c>
    </row>
    <row r="103" spans="1:11">
      <c r="A103" s="170" t="s">
        <v>1081</v>
      </c>
      <c r="B103" s="170" t="s">
        <v>372</v>
      </c>
      <c r="C103" s="170" t="s">
        <v>324</v>
      </c>
      <c r="D103" s="171">
        <v>44958</v>
      </c>
      <c r="E103" s="170">
        <v>693</v>
      </c>
      <c r="F103" s="170" t="s">
        <v>126</v>
      </c>
      <c r="G103" s="170" t="s">
        <v>1244</v>
      </c>
      <c r="H103" s="170" t="s">
        <v>1114</v>
      </c>
      <c r="I103" s="170">
        <v>16.86</v>
      </c>
      <c r="J103" s="170">
        <v>0</v>
      </c>
      <c r="K103" s="170">
        <v>16.86</v>
      </c>
    </row>
    <row r="104" spans="1:11">
      <c r="A104" s="170" t="s">
        <v>1081</v>
      </c>
      <c r="B104" s="170" t="s">
        <v>380</v>
      </c>
      <c r="C104" s="170" t="s">
        <v>324</v>
      </c>
      <c r="D104" s="171">
        <v>44958</v>
      </c>
      <c r="E104" s="170">
        <v>695</v>
      </c>
      <c r="F104" s="170" t="s">
        <v>394</v>
      </c>
      <c r="G104" s="170" t="s">
        <v>1245</v>
      </c>
      <c r="H104" s="170" t="s">
        <v>1261</v>
      </c>
      <c r="I104" s="170">
        <v>0</v>
      </c>
      <c r="J104" s="170">
        <v>112.5</v>
      </c>
      <c r="K104" s="170">
        <v>-112.5</v>
      </c>
    </row>
    <row r="105" spans="1:11">
      <c r="A105" s="170" t="s">
        <v>1081</v>
      </c>
      <c r="B105" s="170" t="s">
        <v>380</v>
      </c>
      <c r="C105" s="170" t="s">
        <v>324</v>
      </c>
      <c r="D105" s="171">
        <v>44958</v>
      </c>
      <c r="E105" s="170">
        <v>696</v>
      </c>
      <c r="F105" s="170" t="s">
        <v>394</v>
      </c>
      <c r="G105" s="170" t="s">
        <v>1247</v>
      </c>
      <c r="H105" s="170" t="s">
        <v>1261</v>
      </c>
      <c r="I105" s="170">
        <v>0</v>
      </c>
      <c r="J105" s="170">
        <v>142.69</v>
      </c>
      <c r="K105" s="170">
        <v>-142.69</v>
      </c>
    </row>
    <row r="106" spans="1:11">
      <c r="A106" s="170" t="s">
        <v>1081</v>
      </c>
      <c r="B106" s="170" t="s">
        <v>380</v>
      </c>
      <c r="C106" s="170" t="s">
        <v>324</v>
      </c>
      <c r="D106" s="171">
        <v>44958</v>
      </c>
      <c r="E106" s="170">
        <v>697</v>
      </c>
      <c r="F106" s="170" t="s">
        <v>394</v>
      </c>
      <c r="G106" s="170" t="s">
        <v>1248</v>
      </c>
      <c r="H106" s="170" t="s">
        <v>1261</v>
      </c>
      <c r="I106" s="170">
        <v>0</v>
      </c>
      <c r="J106" s="170">
        <v>118.74</v>
      </c>
      <c r="K106" s="170">
        <v>-118.74</v>
      </c>
    </row>
    <row r="107" spans="1:11">
      <c r="A107" s="170" t="s">
        <v>1081</v>
      </c>
      <c r="B107" s="170" t="s">
        <v>380</v>
      </c>
      <c r="C107" s="170" t="s">
        <v>324</v>
      </c>
      <c r="D107" s="171">
        <v>44958</v>
      </c>
      <c r="E107" s="170">
        <v>698</v>
      </c>
      <c r="F107" s="170" t="s">
        <v>394</v>
      </c>
      <c r="G107" s="170" t="s">
        <v>1249</v>
      </c>
      <c r="H107" s="170" t="s">
        <v>1261</v>
      </c>
      <c r="I107" s="170">
        <v>0</v>
      </c>
      <c r="J107" s="170">
        <v>306.43</v>
      </c>
      <c r="K107" s="170">
        <v>-306.43</v>
      </c>
    </row>
    <row r="108" spans="1:11">
      <c r="A108" s="170" t="s">
        <v>1081</v>
      </c>
      <c r="B108" s="170" t="s">
        <v>380</v>
      </c>
      <c r="C108" s="170" t="s">
        <v>324</v>
      </c>
      <c r="D108" s="171">
        <v>44958</v>
      </c>
      <c r="E108" s="170">
        <v>699</v>
      </c>
      <c r="F108" s="170" t="s">
        <v>394</v>
      </c>
      <c r="G108" s="170" t="s">
        <v>1250</v>
      </c>
      <c r="H108" s="170" t="s">
        <v>1261</v>
      </c>
      <c r="I108" s="170">
        <v>0</v>
      </c>
      <c r="J108" s="170">
        <v>228.72</v>
      </c>
      <c r="K108" s="170">
        <v>-228.72</v>
      </c>
    </row>
    <row r="109" spans="1:11">
      <c r="A109" s="170" t="s">
        <v>1081</v>
      </c>
      <c r="B109" s="170" t="s">
        <v>380</v>
      </c>
      <c r="C109" s="170" t="s">
        <v>324</v>
      </c>
      <c r="D109" s="171">
        <v>44958</v>
      </c>
      <c r="E109" s="170">
        <v>700</v>
      </c>
      <c r="F109" s="170" t="s">
        <v>394</v>
      </c>
      <c r="G109" s="170" t="s">
        <v>1251</v>
      </c>
      <c r="H109" s="170" t="s">
        <v>1261</v>
      </c>
      <c r="I109" s="170">
        <v>0</v>
      </c>
      <c r="J109" s="170">
        <v>413.07</v>
      </c>
      <c r="K109" s="170">
        <v>-413.07</v>
      </c>
    </row>
    <row r="110" spans="1:11">
      <c r="A110" s="170" t="s">
        <v>1081</v>
      </c>
      <c r="B110" s="170" t="s">
        <v>380</v>
      </c>
      <c r="C110" s="170" t="s">
        <v>324</v>
      </c>
      <c r="D110" s="171">
        <v>44958</v>
      </c>
      <c r="E110" s="170">
        <v>701</v>
      </c>
      <c r="F110" s="170" t="s">
        <v>394</v>
      </c>
      <c r="G110" s="170" t="s">
        <v>1252</v>
      </c>
      <c r="H110" s="170" t="s">
        <v>1261</v>
      </c>
      <c r="I110" s="170">
        <v>0</v>
      </c>
      <c r="J110" s="170">
        <v>157.69999999999999</v>
      </c>
      <c r="K110" s="170">
        <v>-157.69999999999999</v>
      </c>
    </row>
    <row r="111" spans="1:11">
      <c r="A111" s="170" t="s">
        <v>1081</v>
      </c>
      <c r="B111" s="170" t="s">
        <v>380</v>
      </c>
      <c r="C111" s="170" t="s">
        <v>324</v>
      </c>
      <c r="D111" s="171">
        <v>44958</v>
      </c>
      <c r="E111" s="170">
        <v>702</v>
      </c>
      <c r="F111" s="170" t="s">
        <v>394</v>
      </c>
      <c r="G111" s="170" t="s">
        <v>1253</v>
      </c>
      <c r="H111" s="170" t="s">
        <v>1261</v>
      </c>
      <c r="I111" s="170">
        <v>0</v>
      </c>
      <c r="J111" s="170">
        <v>377.21</v>
      </c>
      <c r="K111" s="170">
        <v>-377.21</v>
      </c>
    </row>
    <row r="112" spans="1:11">
      <c r="A112" s="170" t="s">
        <v>1081</v>
      </c>
      <c r="B112" s="170" t="s">
        <v>380</v>
      </c>
      <c r="C112" s="170" t="s">
        <v>324</v>
      </c>
      <c r="D112" s="171">
        <v>44958</v>
      </c>
      <c r="E112" s="170">
        <v>703</v>
      </c>
      <c r="F112" s="170" t="s">
        <v>394</v>
      </c>
      <c r="G112" s="170" t="s">
        <v>1254</v>
      </c>
      <c r="H112" s="170" t="s">
        <v>1261</v>
      </c>
      <c r="I112" s="170">
        <v>0</v>
      </c>
      <c r="J112" s="170">
        <v>372.47</v>
      </c>
      <c r="K112" s="170">
        <v>-372.47</v>
      </c>
    </row>
    <row r="113" spans="1:11">
      <c r="A113" s="170" t="s">
        <v>1081</v>
      </c>
      <c r="B113" s="170" t="s">
        <v>380</v>
      </c>
      <c r="C113" s="170" t="s">
        <v>324</v>
      </c>
      <c r="D113" s="171">
        <v>44958</v>
      </c>
      <c r="E113" s="170">
        <v>704</v>
      </c>
      <c r="F113" s="170" t="s">
        <v>394</v>
      </c>
      <c r="G113" s="170" t="s">
        <v>1255</v>
      </c>
      <c r="H113" s="170" t="s">
        <v>1261</v>
      </c>
      <c r="I113" s="170">
        <v>0</v>
      </c>
      <c r="J113" s="170">
        <v>169.19</v>
      </c>
      <c r="K113" s="170">
        <v>-169.19</v>
      </c>
    </row>
    <row r="114" spans="1:11">
      <c r="A114" s="170" t="s">
        <v>1081</v>
      </c>
      <c r="B114" s="170" t="s">
        <v>380</v>
      </c>
      <c r="C114" s="170" t="s">
        <v>324</v>
      </c>
      <c r="D114" s="171">
        <v>44958</v>
      </c>
      <c r="E114" s="170">
        <v>705</v>
      </c>
      <c r="F114" s="170" t="s">
        <v>394</v>
      </c>
      <c r="G114" s="170" t="s">
        <v>1256</v>
      </c>
      <c r="H114" s="170" t="s">
        <v>1261</v>
      </c>
      <c r="I114" s="170">
        <v>0</v>
      </c>
      <c r="J114" s="170">
        <v>289.64999999999998</v>
      </c>
      <c r="K114" s="170">
        <v>-289.64999999999998</v>
      </c>
    </row>
    <row r="115" spans="1:11">
      <c r="A115" s="170" t="s">
        <v>1081</v>
      </c>
      <c r="B115" s="170" t="s">
        <v>380</v>
      </c>
      <c r="C115" s="170" t="s">
        <v>324</v>
      </c>
      <c r="D115" s="171">
        <v>44958</v>
      </c>
      <c r="E115" s="170">
        <v>706</v>
      </c>
      <c r="F115" s="170" t="s">
        <v>394</v>
      </c>
      <c r="G115" s="170" t="s">
        <v>1257</v>
      </c>
      <c r="H115" s="170" t="s">
        <v>1261</v>
      </c>
      <c r="I115" s="170">
        <v>0</v>
      </c>
      <c r="J115" s="170">
        <v>338.06</v>
      </c>
      <c r="K115" s="170">
        <v>-338.06</v>
      </c>
    </row>
    <row r="116" spans="1:11">
      <c r="A116" s="170" t="s">
        <v>1081</v>
      </c>
      <c r="B116" s="170" t="s">
        <v>380</v>
      </c>
      <c r="C116" s="170" t="s">
        <v>324</v>
      </c>
      <c r="D116" s="171">
        <v>44958</v>
      </c>
      <c r="E116" s="170">
        <v>708</v>
      </c>
      <c r="F116" s="170" t="s">
        <v>394</v>
      </c>
      <c r="G116" s="170" t="s">
        <v>1258</v>
      </c>
      <c r="H116" s="170" t="s">
        <v>1261</v>
      </c>
      <c r="I116" s="170">
        <v>0</v>
      </c>
      <c r="J116" s="170">
        <v>415.81</v>
      </c>
      <c r="K116" s="170">
        <v>-415.81</v>
      </c>
    </row>
    <row r="117" spans="1:11">
      <c r="A117" s="170" t="s">
        <v>1081</v>
      </c>
      <c r="B117" s="170" t="s">
        <v>361</v>
      </c>
      <c r="C117" s="170" t="s">
        <v>324</v>
      </c>
      <c r="D117" s="171">
        <v>44959</v>
      </c>
      <c r="E117" s="170">
        <v>632</v>
      </c>
      <c r="F117" s="170" t="s">
        <v>392</v>
      </c>
      <c r="G117" s="170" t="s">
        <v>1260</v>
      </c>
      <c r="H117" s="170" t="s">
        <v>1261</v>
      </c>
      <c r="I117" s="170">
        <v>0</v>
      </c>
      <c r="J117" s="170">
        <v>3200</v>
      </c>
      <c r="K117" s="170">
        <v>-3200</v>
      </c>
    </row>
    <row r="118" spans="1:11">
      <c r="A118" s="170" t="s">
        <v>1081</v>
      </c>
      <c r="B118" s="170" t="s">
        <v>369</v>
      </c>
      <c r="C118" s="170" t="s">
        <v>324</v>
      </c>
      <c r="D118" s="171">
        <v>44959</v>
      </c>
      <c r="E118" s="170">
        <v>667</v>
      </c>
      <c r="F118" s="170" t="s">
        <v>533</v>
      </c>
      <c r="G118" s="170" t="s">
        <v>1262</v>
      </c>
      <c r="H118" s="170" t="s">
        <v>1223</v>
      </c>
      <c r="I118" s="170">
        <v>0</v>
      </c>
      <c r="J118" s="170">
        <v>260</v>
      </c>
      <c r="K118" s="170">
        <v>-260</v>
      </c>
    </row>
    <row r="119" spans="1:11">
      <c r="A119" s="170" t="s">
        <v>1081</v>
      </c>
      <c r="B119" s="170" t="s">
        <v>380</v>
      </c>
      <c r="C119" s="170" t="s">
        <v>324</v>
      </c>
      <c r="D119" s="171">
        <v>44959</v>
      </c>
      <c r="E119" s="170">
        <v>694</v>
      </c>
      <c r="F119" s="170" t="s">
        <v>394</v>
      </c>
      <c r="G119" s="170" t="s">
        <v>1263</v>
      </c>
      <c r="H119" s="170" t="s">
        <v>1261</v>
      </c>
      <c r="I119" s="170">
        <v>0</v>
      </c>
      <c r="J119" s="170">
        <v>242.84</v>
      </c>
      <c r="K119" s="170">
        <v>-242.84</v>
      </c>
    </row>
    <row r="120" spans="1:11">
      <c r="A120" s="170" t="s">
        <v>1081</v>
      </c>
      <c r="B120" s="170" t="s">
        <v>1091</v>
      </c>
      <c r="C120" s="170" t="s">
        <v>324</v>
      </c>
      <c r="D120" s="171">
        <v>44963</v>
      </c>
      <c r="E120" s="170">
        <v>677</v>
      </c>
      <c r="F120" s="170" t="s">
        <v>496</v>
      </c>
      <c r="G120" s="170" t="s">
        <v>1264</v>
      </c>
      <c r="H120" s="170" t="s">
        <v>1231</v>
      </c>
      <c r="I120" s="170">
        <v>0</v>
      </c>
      <c r="J120" s="170">
        <v>234</v>
      </c>
      <c r="K120" s="170">
        <v>-234</v>
      </c>
    </row>
    <row r="121" spans="1:11">
      <c r="A121" s="170" t="s">
        <v>1081</v>
      </c>
      <c r="B121" s="170" t="s">
        <v>1177</v>
      </c>
      <c r="C121" s="170" t="s">
        <v>324</v>
      </c>
      <c r="D121" s="171">
        <v>44964</v>
      </c>
      <c r="E121" s="170">
        <v>643</v>
      </c>
      <c r="F121" s="170" t="s">
        <v>1175</v>
      </c>
      <c r="G121" s="170" t="s">
        <v>1265</v>
      </c>
      <c r="H121" s="170" t="s">
        <v>89</v>
      </c>
      <c r="I121" s="170">
        <v>0</v>
      </c>
      <c r="J121" s="170">
        <v>10300</v>
      </c>
      <c r="K121" s="170">
        <v>-10300</v>
      </c>
    </row>
    <row r="122" spans="1:11">
      <c r="A122" s="170" t="s">
        <v>1081</v>
      </c>
      <c r="B122" s="170" t="s">
        <v>350</v>
      </c>
      <c r="C122" s="170" t="s">
        <v>324</v>
      </c>
      <c r="D122" s="171">
        <v>44964</v>
      </c>
      <c r="E122" s="170">
        <v>674</v>
      </c>
      <c r="F122" s="170" t="s">
        <v>97</v>
      </c>
      <c r="G122" s="170" t="s">
        <v>1266</v>
      </c>
      <c r="H122" s="170" t="s">
        <v>1121</v>
      </c>
      <c r="I122" s="170">
        <v>0</v>
      </c>
      <c r="J122" s="170">
        <v>57.6</v>
      </c>
      <c r="K122" s="170">
        <v>-57.6</v>
      </c>
    </row>
    <row r="123" spans="1:11">
      <c r="A123" s="170" t="s">
        <v>1081</v>
      </c>
      <c r="B123" s="170" t="s">
        <v>380</v>
      </c>
      <c r="C123" s="170" t="s">
        <v>324</v>
      </c>
      <c r="D123" s="171">
        <v>44966</v>
      </c>
      <c r="E123" s="170">
        <v>710</v>
      </c>
      <c r="F123" s="170" t="s">
        <v>394</v>
      </c>
      <c r="G123" s="170" t="s">
        <v>1267</v>
      </c>
      <c r="H123" s="170" t="s">
        <v>1261</v>
      </c>
      <c r="I123" s="170">
        <v>0</v>
      </c>
      <c r="J123" s="170">
        <v>240.28</v>
      </c>
      <c r="K123" s="170">
        <v>-240.28</v>
      </c>
    </row>
    <row r="124" spans="1:11">
      <c r="A124" s="170" t="s">
        <v>1081</v>
      </c>
      <c r="B124" s="170" t="s">
        <v>399</v>
      </c>
      <c r="C124" s="170" t="s">
        <v>324</v>
      </c>
      <c r="D124" s="171">
        <v>44967</v>
      </c>
      <c r="E124" s="170">
        <v>626</v>
      </c>
      <c r="F124" s="170" t="s">
        <v>978</v>
      </c>
      <c r="G124" s="170" t="s">
        <v>1269</v>
      </c>
      <c r="H124" s="170" t="s">
        <v>1083</v>
      </c>
      <c r="I124" s="170">
        <v>0</v>
      </c>
      <c r="J124" s="170">
        <v>5185.78</v>
      </c>
      <c r="K124" s="170">
        <v>-5185.78</v>
      </c>
    </row>
    <row r="125" spans="1:11">
      <c r="A125" s="170" t="s">
        <v>1081</v>
      </c>
      <c r="B125" s="170" t="s">
        <v>388</v>
      </c>
      <c r="C125" s="170" t="s">
        <v>324</v>
      </c>
      <c r="D125" s="171">
        <v>44967</v>
      </c>
      <c r="E125" s="170">
        <v>627</v>
      </c>
      <c r="F125" s="170" t="s">
        <v>1270</v>
      </c>
      <c r="G125" s="170" t="s">
        <v>1271</v>
      </c>
      <c r="H125" s="170" t="s">
        <v>1272</v>
      </c>
      <c r="I125" s="170">
        <v>0</v>
      </c>
      <c r="J125" s="170">
        <v>581.04</v>
      </c>
      <c r="K125" s="170">
        <v>-581.04</v>
      </c>
    </row>
    <row r="126" spans="1:11">
      <c r="A126" s="170" t="s">
        <v>1081</v>
      </c>
      <c r="B126" s="170" t="s">
        <v>1140</v>
      </c>
      <c r="C126" s="170" t="s">
        <v>324</v>
      </c>
      <c r="D126" s="171">
        <v>44967</v>
      </c>
      <c r="E126" s="170">
        <v>657</v>
      </c>
      <c r="F126" s="170" t="s">
        <v>970</v>
      </c>
      <c r="G126" s="170" t="s">
        <v>1274</v>
      </c>
      <c r="H126" s="170" t="s">
        <v>1231</v>
      </c>
      <c r="I126" s="170">
        <v>0</v>
      </c>
      <c r="J126" s="170">
        <v>27.9</v>
      </c>
      <c r="K126" s="170">
        <v>-27.9</v>
      </c>
    </row>
    <row r="127" spans="1:11">
      <c r="A127" s="170" t="s">
        <v>1081</v>
      </c>
      <c r="B127" s="170" t="s">
        <v>1140</v>
      </c>
      <c r="C127" s="170" t="s">
        <v>324</v>
      </c>
      <c r="D127" s="171">
        <v>44967</v>
      </c>
      <c r="E127" s="170">
        <v>659</v>
      </c>
      <c r="F127" s="170" t="s">
        <v>972</v>
      </c>
      <c r="G127" s="170" t="s">
        <v>1275</v>
      </c>
      <c r="H127" s="170" t="s">
        <v>1231</v>
      </c>
      <c r="I127" s="170">
        <v>0</v>
      </c>
      <c r="J127" s="170">
        <v>71.56</v>
      </c>
      <c r="K127" s="170">
        <v>-71.56</v>
      </c>
    </row>
    <row r="128" spans="1:11">
      <c r="A128" s="170" t="s">
        <v>1081</v>
      </c>
      <c r="B128" s="170" t="s">
        <v>1140</v>
      </c>
      <c r="C128" s="170" t="s">
        <v>324</v>
      </c>
      <c r="D128" s="171">
        <v>44967</v>
      </c>
      <c r="E128" s="170">
        <v>660</v>
      </c>
      <c r="F128" s="170" t="s">
        <v>972</v>
      </c>
      <c r="G128" s="170" t="s">
        <v>1276</v>
      </c>
      <c r="H128" s="170" t="s">
        <v>1231</v>
      </c>
      <c r="I128" s="170">
        <v>0</v>
      </c>
      <c r="J128" s="170">
        <v>23.1</v>
      </c>
      <c r="K128" s="170">
        <v>-23.1</v>
      </c>
    </row>
    <row r="129" spans="1:11">
      <c r="A129" s="170" t="s">
        <v>1081</v>
      </c>
      <c r="B129" s="170" t="s">
        <v>1140</v>
      </c>
      <c r="C129" s="170" t="s">
        <v>324</v>
      </c>
      <c r="D129" s="171">
        <v>44967</v>
      </c>
      <c r="E129" s="170">
        <v>663</v>
      </c>
      <c r="F129" s="170" t="s">
        <v>972</v>
      </c>
      <c r="G129" s="170" t="s">
        <v>1275</v>
      </c>
      <c r="H129" s="170" t="s">
        <v>1113</v>
      </c>
      <c r="I129" s="170">
        <v>0</v>
      </c>
      <c r="J129" s="170">
        <v>53.47</v>
      </c>
      <c r="K129" s="170">
        <v>-53.47</v>
      </c>
    </row>
    <row r="130" spans="1:11">
      <c r="A130" s="170" t="s">
        <v>1081</v>
      </c>
      <c r="B130" s="170" t="s">
        <v>1140</v>
      </c>
      <c r="C130" s="170" t="s">
        <v>324</v>
      </c>
      <c r="D130" s="171">
        <v>44967</v>
      </c>
      <c r="E130" s="170">
        <v>664</v>
      </c>
      <c r="F130" s="170" t="s">
        <v>970</v>
      </c>
      <c r="G130" s="170" t="s">
        <v>1277</v>
      </c>
      <c r="H130" s="170" t="s">
        <v>1113</v>
      </c>
      <c r="I130" s="170">
        <v>0</v>
      </c>
      <c r="J130" s="170">
        <v>35.75</v>
      </c>
      <c r="K130" s="170">
        <v>-35.75</v>
      </c>
    </row>
    <row r="131" spans="1:11">
      <c r="A131" s="170" t="s">
        <v>1081</v>
      </c>
      <c r="B131" s="170" t="s">
        <v>1091</v>
      </c>
      <c r="C131" s="170" t="s">
        <v>324</v>
      </c>
      <c r="D131" s="171">
        <v>44970</v>
      </c>
      <c r="E131" s="170">
        <v>675</v>
      </c>
      <c r="F131" s="170" t="s">
        <v>496</v>
      </c>
      <c r="G131" s="170" t="s">
        <v>1278</v>
      </c>
      <c r="H131" s="170" t="s">
        <v>1231</v>
      </c>
      <c r="I131" s="170">
        <v>0</v>
      </c>
      <c r="J131" s="170">
        <v>84</v>
      </c>
      <c r="K131" s="170">
        <v>-84</v>
      </c>
    </row>
    <row r="132" spans="1:11">
      <c r="A132" s="170" t="s">
        <v>1081</v>
      </c>
      <c r="B132" s="170" t="s">
        <v>1162</v>
      </c>
      <c r="C132" s="170" t="s">
        <v>324</v>
      </c>
      <c r="D132" s="171">
        <v>44971</v>
      </c>
      <c r="E132" s="170">
        <v>629</v>
      </c>
      <c r="F132" s="170" t="s">
        <v>1279</v>
      </c>
      <c r="G132" s="170" t="s">
        <v>1280</v>
      </c>
      <c r="H132" s="170" t="s">
        <v>362</v>
      </c>
      <c r="I132" s="170">
        <v>0</v>
      </c>
      <c r="J132" s="170">
        <v>360</v>
      </c>
      <c r="K132" s="170">
        <v>-360</v>
      </c>
    </row>
    <row r="133" spans="1:11">
      <c r="A133" s="170" t="s">
        <v>1081</v>
      </c>
      <c r="B133" s="170" t="s">
        <v>380</v>
      </c>
      <c r="C133" s="170" t="s">
        <v>324</v>
      </c>
      <c r="D133" s="171">
        <v>44973</v>
      </c>
      <c r="E133" s="170">
        <v>709</v>
      </c>
      <c r="F133" s="170" t="s">
        <v>394</v>
      </c>
      <c r="G133" s="170" t="s">
        <v>1281</v>
      </c>
      <c r="H133" s="170" t="s">
        <v>1261</v>
      </c>
      <c r="I133" s="170">
        <v>0</v>
      </c>
      <c r="J133" s="170">
        <v>136.07</v>
      </c>
      <c r="K133" s="170">
        <v>-136.07</v>
      </c>
    </row>
    <row r="134" spans="1:11">
      <c r="A134" s="170" t="s">
        <v>1081</v>
      </c>
      <c r="B134" s="170" t="s">
        <v>376</v>
      </c>
      <c r="C134" s="170" t="s">
        <v>324</v>
      </c>
      <c r="D134" s="171">
        <v>44977</v>
      </c>
      <c r="E134" s="170">
        <v>628</v>
      </c>
      <c r="F134" s="170" t="s">
        <v>719</v>
      </c>
      <c r="G134" s="170" t="s">
        <v>1282</v>
      </c>
      <c r="H134" s="170" t="s">
        <v>1141</v>
      </c>
      <c r="I134" s="170">
        <v>0</v>
      </c>
      <c r="J134" s="170">
        <v>1415.39</v>
      </c>
      <c r="K134" s="170">
        <v>-1415.39</v>
      </c>
    </row>
    <row r="135" spans="1:11">
      <c r="A135" s="170" t="s">
        <v>1081</v>
      </c>
      <c r="B135" s="170" t="s">
        <v>380</v>
      </c>
      <c r="C135" s="170" t="s">
        <v>324</v>
      </c>
      <c r="D135" s="171">
        <v>44980</v>
      </c>
      <c r="E135" s="170">
        <v>707</v>
      </c>
      <c r="F135" s="170" t="s">
        <v>394</v>
      </c>
      <c r="G135" s="170" t="s">
        <v>1283</v>
      </c>
      <c r="H135" s="170" t="s">
        <v>1261</v>
      </c>
      <c r="I135" s="170">
        <v>0</v>
      </c>
      <c r="J135" s="170">
        <v>57.08</v>
      </c>
      <c r="K135" s="170">
        <v>-57.08</v>
      </c>
    </row>
    <row r="136" spans="1:11">
      <c r="A136" s="170" t="s">
        <v>1081</v>
      </c>
      <c r="B136" s="170" t="s">
        <v>1204</v>
      </c>
      <c r="C136" s="170" t="s">
        <v>324</v>
      </c>
      <c r="D136" s="171">
        <v>44985</v>
      </c>
      <c r="E136" s="170">
        <v>644</v>
      </c>
      <c r="F136" s="170" t="s">
        <v>1284</v>
      </c>
      <c r="G136" s="170" t="s">
        <v>1285</v>
      </c>
      <c r="H136" s="170" t="s">
        <v>351</v>
      </c>
      <c r="I136" s="170">
        <v>0</v>
      </c>
      <c r="J136" s="170">
        <v>3200</v>
      </c>
      <c r="K136" s="170">
        <v>-3200</v>
      </c>
    </row>
    <row r="137" spans="1:11">
      <c r="A137" s="170" t="s">
        <v>1081</v>
      </c>
      <c r="B137" s="170" t="s">
        <v>350</v>
      </c>
      <c r="C137" s="170" t="s">
        <v>324</v>
      </c>
      <c r="D137" s="171">
        <v>44985</v>
      </c>
      <c r="E137" s="170">
        <v>682</v>
      </c>
      <c r="F137" s="170" t="s">
        <v>97</v>
      </c>
      <c r="G137" s="170" t="s">
        <v>1286</v>
      </c>
      <c r="H137" s="170" t="s">
        <v>1136</v>
      </c>
      <c r="I137" s="170">
        <v>0</v>
      </c>
      <c r="J137" s="170">
        <v>3168.72</v>
      </c>
      <c r="K137" s="170">
        <v>-3168.72</v>
      </c>
    </row>
    <row r="138" spans="1:11">
      <c r="A138" s="170" t="s">
        <v>1081</v>
      </c>
      <c r="B138" s="170" t="s">
        <v>350</v>
      </c>
      <c r="C138" s="170" t="s">
        <v>324</v>
      </c>
      <c r="D138" s="171">
        <v>44985</v>
      </c>
      <c r="E138" s="170">
        <v>683</v>
      </c>
      <c r="F138" s="170" t="s">
        <v>97</v>
      </c>
      <c r="G138" s="170" t="s">
        <v>1287</v>
      </c>
      <c r="H138" s="170" t="s">
        <v>1136</v>
      </c>
      <c r="I138" s="170">
        <v>0</v>
      </c>
      <c r="J138" s="170">
        <v>236.86</v>
      </c>
      <c r="K138" s="170">
        <v>-236.86</v>
      </c>
    </row>
    <row r="139" spans="1:11">
      <c r="A139" s="170" t="s">
        <v>1081</v>
      </c>
      <c r="B139" s="170" t="s">
        <v>388</v>
      </c>
      <c r="C139" s="170" t="s">
        <v>324</v>
      </c>
      <c r="D139" s="171">
        <v>44985</v>
      </c>
      <c r="E139" s="170">
        <v>689</v>
      </c>
      <c r="F139" s="170" t="s">
        <v>979</v>
      </c>
      <c r="G139" s="170" t="s">
        <v>1288</v>
      </c>
      <c r="H139" s="170" t="s">
        <v>1630</v>
      </c>
      <c r="I139" s="170">
        <v>0</v>
      </c>
      <c r="J139" s="170">
        <v>1437.6</v>
      </c>
      <c r="K139" s="170">
        <v>-1437.6</v>
      </c>
    </row>
    <row r="140" spans="1:11">
      <c r="A140" s="170" t="s">
        <v>1081</v>
      </c>
      <c r="B140" s="170" t="s">
        <v>378</v>
      </c>
      <c r="C140" s="170" t="s">
        <v>324</v>
      </c>
      <c r="D140" s="171">
        <v>44985</v>
      </c>
      <c r="E140" s="170">
        <v>711</v>
      </c>
      <c r="F140" s="170" t="s">
        <v>397</v>
      </c>
      <c r="G140" s="170" t="s">
        <v>1289</v>
      </c>
      <c r="H140" s="170" t="s">
        <v>1261</v>
      </c>
      <c r="I140" s="170">
        <v>0</v>
      </c>
      <c r="J140" s="170">
        <v>9120</v>
      </c>
      <c r="K140" s="170">
        <v>-9120</v>
      </c>
    </row>
    <row r="141" spans="1:11">
      <c r="A141" s="170" t="s">
        <v>1081</v>
      </c>
      <c r="B141" s="170" t="s">
        <v>388</v>
      </c>
      <c r="C141" s="170" t="s">
        <v>324</v>
      </c>
      <c r="D141" s="171">
        <v>44986</v>
      </c>
      <c r="E141" s="170">
        <v>688</v>
      </c>
      <c r="F141" s="170" t="s">
        <v>979</v>
      </c>
      <c r="G141" s="170" t="s">
        <v>1631</v>
      </c>
      <c r="H141" s="170" t="s">
        <v>1632</v>
      </c>
      <c r="I141" s="170">
        <v>0</v>
      </c>
      <c r="J141" s="170">
        <v>7457.96</v>
      </c>
      <c r="K141" s="170">
        <v>-7457.96</v>
      </c>
    </row>
    <row r="142" spans="1:11">
      <c r="A142" s="170" t="s">
        <v>1081</v>
      </c>
      <c r="B142" s="170" t="s">
        <v>377</v>
      </c>
      <c r="C142" s="170" t="s">
        <v>324</v>
      </c>
      <c r="D142" s="171">
        <v>44986</v>
      </c>
      <c r="E142" s="170">
        <v>713</v>
      </c>
      <c r="F142" s="170" t="s">
        <v>1105</v>
      </c>
      <c r="G142" s="170" t="s">
        <v>1633</v>
      </c>
      <c r="H142" s="170" t="s">
        <v>1141</v>
      </c>
      <c r="I142" s="170">
        <v>0</v>
      </c>
      <c r="J142" s="170">
        <v>61.27</v>
      </c>
      <c r="K142" s="170">
        <v>-61.27</v>
      </c>
    </row>
    <row r="143" spans="1:11">
      <c r="A143" s="170" t="s">
        <v>1081</v>
      </c>
      <c r="B143" s="170" t="s">
        <v>377</v>
      </c>
      <c r="C143" s="170" t="s">
        <v>324</v>
      </c>
      <c r="D143" s="171">
        <v>44986</v>
      </c>
      <c r="E143" s="170">
        <v>714</v>
      </c>
      <c r="F143" s="170" t="s">
        <v>1634</v>
      </c>
      <c r="G143" s="170" t="s">
        <v>1635</v>
      </c>
      <c r="H143" s="170" t="s">
        <v>1141</v>
      </c>
      <c r="I143" s="170">
        <v>0</v>
      </c>
      <c r="J143" s="170">
        <v>960.85</v>
      </c>
      <c r="K143" s="170">
        <v>-960.85</v>
      </c>
    </row>
    <row r="144" spans="1:11">
      <c r="A144" s="170" t="s">
        <v>1081</v>
      </c>
      <c r="B144" s="170" t="s">
        <v>1636</v>
      </c>
      <c r="C144" s="170" t="s">
        <v>324</v>
      </c>
      <c r="D144" s="171">
        <v>44986</v>
      </c>
      <c r="E144" s="170">
        <v>715</v>
      </c>
      <c r="F144" s="170" t="s">
        <v>1637</v>
      </c>
      <c r="G144" s="170" t="s">
        <v>1638</v>
      </c>
      <c r="H144" s="170" t="s">
        <v>312</v>
      </c>
      <c r="I144" s="170">
        <v>0</v>
      </c>
      <c r="J144" s="170">
        <v>90</v>
      </c>
      <c r="K144" s="170">
        <v>-90</v>
      </c>
    </row>
    <row r="145" spans="1:11">
      <c r="A145" s="170" t="s">
        <v>1081</v>
      </c>
      <c r="B145" s="170" t="s">
        <v>352</v>
      </c>
      <c r="C145" s="170" t="s">
        <v>324</v>
      </c>
      <c r="D145" s="171">
        <v>44986</v>
      </c>
      <c r="E145" s="170">
        <v>720</v>
      </c>
      <c r="F145" s="170" t="s">
        <v>505</v>
      </c>
      <c r="G145" s="170" t="s">
        <v>1639</v>
      </c>
      <c r="H145" s="170" t="s">
        <v>1359</v>
      </c>
      <c r="I145" s="170">
        <v>0</v>
      </c>
      <c r="J145" s="170">
        <v>137.41999999999999</v>
      </c>
      <c r="K145" s="170">
        <v>-137.41999999999999</v>
      </c>
    </row>
    <row r="146" spans="1:11">
      <c r="A146" s="170" t="s">
        <v>1081</v>
      </c>
      <c r="B146" s="170" t="s">
        <v>376</v>
      </c>
      <c r="C146" s="170" t="s">
        <v>324</v>
      </c>
      <c r="D146" s="171">
        <v>44986</v>
      </c>
      <c r="E146" s="170">
        <v>723</v>
      </c>
      <c r="F146" s="170" t="s">
        <v>719</v>
      </c>
      <c r="G146" s="170" t="s">
        <v>1640</v>
      </c>
      <c r="H146" s="170" t="s">
        <v>1261</v>
      </c>
      <c r="I146" s="170">
        <v>0</v>
      </c>
      <c r="J146" s="170">
        <v>1335.28</v>
      </c>
      <c r="K146" s="170">
        <v>-1335.28</v>
      </c>
    </row>
    <row r="147" spans="1:11">
      <c r="A147" s="170" t="s">
        <v>1081</v>
      </c>
      <c r="B147" s="170" t="s">
        <v>1641</v>
      </c>
      <c r="C147" s="170" t="s">
        <v>324</v>
      </c>
      <c r="D147" s="171">
        <v>44986</v>
      </c>
      <c r="E147" s="170">
        <v>724</v>
      </c>
      <c r="F147" s="170" t="s">
        <v>1642</v>
      </c>
      <c r="G147" s="170" t="s">
        <v>1643</v>
      </c>
      <c r="H147" s="170" t="s">
        <v>312</v>
      </c>
      <c r="I147" s="170">
        <v>0</v>
      </c>
      <c r="J147" s="170">
        <v>120</v>
      </c>
      <c r="K147" s="170">
        <v>-120</v>
      </c>
    </row>
    <row r="148" spans="1:11">
      <c r="A148" s="170" t="s">
        <v>1081</v>
      </c>
      <c r="B148" s="170" t="s">
        <v>378</v>
      </c>
      <c r="C148" s="170" t="s">
        <v>324</v>
      </c>
      <c r="D148" s="171">
        <v>44986</v>
      </c>
      <c r="E148" s="170">
        <v>726</v>
      </c>
      <c r="F148" s="170" t="s">
        <v>397</v>
      </c>
      <c r="G148" s="170" t="s">
        <v>1644</v>
      </c>
      <c r="H148" s="170" t="s">
        <v>1261</v>
      </c>
      <c r="I148" s="170">
        <v>7752</v>
      </c>
      <c r="J148" s="170">
        <v>0</v>
      </c>
      <c r="K148" s="170">
        <v>7752</v>
      </c>
    </row>
    <row r="149" spans="1:11">
      <c r="A149" s="170" t="s">
        <v>1081</v>
      </c>
      <c r="B149" s="170" t="s">
        <v>391</v>
      </c>
      <c r="C149" s="170" t="s">
        <v>324</v>
      </c>
      <c r="D149" s="171">
        <v>44986</v>
      </c>
      <c r="E149" s="170">
        <v>728</v>
      </c>
      <c r="F149" s="170" t="s">
        <v>542</v>
      </c>
      <c r="G149" s="170" t="s">
        <v>1645</v>
      </c>
      <c r="H149" s="170" t="s">
        <v>89</v>
      </c>
      <c r="I149" s="170">
        <v>0</v>
      </c>
      <c r="J149" s="170">
        <v>4158</v>
      </c>
      <c r="K149" s="170">
        <v>-4158</v>
      </c>
    </row>
    <row r="150" spans="1:11">
      <c r="A150" s="170" t="s">
        <v>1081</v>
      </c>
      <c r="B150" s="170" t="s">
        <v>391</v>
      </c>
      <c r="C150" s="170" t="s">
        <v>324</v>
      </c>
      <c r="D150" s="171">
        <v>44986</v>
      </c>
      <c r="E150" s="170">
        <v>729</v>
      </c>
      <c r="F150" s="170" t="s">
        <v>542</v>
      </c>
      <c r="G150" s="170" t="s">
        <v>1646</v>
      </c>
      <c r="H150" s="170" t="s">
        <v>89</v>
      </c>
      <c r="I150" s="170">
        <v>0</v>
      </c>
      <c r="J150" s="170">
        <v>2268</v>
      </c>
      <c r="K150" s="170">
        <v>-2268</v>
      </c>
    </row>
    <row r="151" spans="1:11">
      <c r="A151" s="170" t="s">
        <v>1081</v>
      </c>
      <c r="B151" s="170" t="s">
        <v>367</v>
      </c>
      <c r="C151" s="170" t="s">
        <v>324</v>
      </c>
      <c r="D151" s="171">
        <v>44986</v>
      </c>
      <c r="E151" s="170">
        <v>731</v>
      </c>
      <c r="F151" s="170" t="s">
        <v>1647</v>
      </c>
      <c r="G151" s="170" t="s">
        <v>1648</v>
      </c>
      <c r="H151" s="170" t="s">
        <v>1261</v>
      </c>
      <c r="I151" s="170">
        <v>0</v>
      </c>
      <c r="J151" s="170">
        <v>4160.9799999999996</v>
      </c>
      <c r="K151" s="170">
        <v>-4160.9799999999996</v>
      </c>
    </row>
    <row r="152" spans="1:11">
      <c r="A152" s="170" t="s">
        <v>1081</v>
      </c>
      <c r="B152" s="170" t="s">
        <v>367</v>
      </c>
      <c r="C152" s="170" t="s">
        <v>324</v>
      </c>
      <c r="D152" s="171">
        <v>44986</v>
      </c>
      <c r="E152" s="170">
        <v>732</v>
      </c>
      <c r="F152" s="170" t="s">
        <v>1647</v>
      </c>
      <c r="G152" s="170" t="s">
        <v>1649</v>
      </c>
      <c r="H152" s="170" t="s">
        <v>1141</v>
      </c>
      <c r="I152" s="170">
        <v>0</v>
      </c>
      <c r="J152" s="170">
        <v>4160.9799999999996</v>
      </c>
      <c r="K152" s="170">
        <v>-4160.9799999999996</v>
      </c>
    </row>
    <row r="153" spans="1:11">
      <c r="A153" s="170" t="s">
        <v>1081</v>
      </c>
      <c r="B153" s="170" t="s">
        <v>1095</v>
      </c>
      <c r="C153" s="170" t="s">
        <v>324</v>
      </c>
      <c r="D153" s="171">
        <v>44986</v>
      </c>
      <c r="E153" s="170">
        <v>733</v>
      </c>
      <c r="F153" s="170" t="s">
        <v>1010</v>
      </c>
      <c r="G153" s="170" t="s">
        <v>1650</v>
      </c>
      <c r="H153" s="170" t="s">
        <v>1359</v>
      </c>
      <c r="I153" s="170">
        <v>0</v>
      </c>
      <c r="J153" s="170">
        <v>6720</v>
      </c>
      <c r="K153" s="170">
        <v>-6720</v>
      </c>
    </row>
    <row r="154" spans="1:11">
      <c r="A154" s="170" t="s">
        <v>1081</v>
      </c>
      <c r="B154" s="170" t="s">
        <v>354</v>
      </c>
      <c r="C154" s="170" t="s">
        <v>324</v>
      </c>
      <c r="D154" s="171">
        <v>44986</v>
      </c>
      <c r="E154" s="170">
        <v>734</v>
      </c>
      <c r="F154" s="170" t="s">
        <v>163</v>
      </c>
      <c r="G154" s="170" t="s">
        <v>1651</v>
      </c>
      <c r="H154" s="170" t="s">
        <v>1231</v>
      </c>
      <c r="I154" s="170">
        <v>0</v>
      </c>
      <c r="J154" s="170">
        <v>3952</v>
      </c>
      <c r="K154" s="170">
        <v>-3952</v>
      </c>
    </row>
    <row r="155" spans="1:11">
      <c r="A155" s="170" t="s">
        <v>1081</v>
      </c>
      <c r="B155" s="170" t="s">
        <v>354</v>
      </c>
      <c r="C155" s="170" t="s">
        <v>324</v>
      </c>
      <c r="D155" s="171">
        <v>44986</v>
      </c>
      <c r="E155" s="170">
        <v>735</v>
      </c>
      <c r="F155" s="170" t="s">
        <v>163</v>
      </c>
      <c r="G155" s="170" t="s">
        <v>1652</v>
      </c>
      <c r="H155" s="170" t="s">
        <v>1231</v>
      </c>
      <c r="I155" s="170">
        <v>0</v>
      </c>
      <c r="J155" s="170">
        <v>6080</v>
      </c>
      <c r="K155" s="170">
        <v>-6080</v>
      </c>
    </row>
    <row r="156" spans="1:11">
      <c r="A156" s="170" t="s">
        <v>1081</v>
      </c>
      <c r="B156" s="170" t="s">
        <v>354</v>
      </c>
      <c r="C156" s="170" t="s">
        <v>324</v>
      </c>
      <c r="D156" s="171">
        <v>44986</v>
      </c>
      <c r="E156" s="170">
        <v>736</v>
      </c>
      <c r="F156" s="170" t="s">
        <v>163</v>
      </c>
      <c r="G156" s="170" t="s">
        <v>1653</v>
      </c>
      <c r="H156" s="170" t="s">
        <v>1231</v>
      </c>
      <c r="I156" s="170">
        <v>0</v>
      </c>
      <c r="J156" s="170">
        <v>5890</v>
      </c>
      <c r="K156" s="170">
        <v>-5890</v>
      </c>
    </row>
    <row r="157" spans="1:11">
      <c r="A157" s="170" t="s">
        <v>1081</v>
      </c>
      <c r="B157" s="170" t="s">
        <v>1130</v>
      </c>
      <c r="C157" s="170" t="s">
        <v>324</v>
      </c>
      <c r="D157" s="171">
        <v>44986</v>
      </c>
      <c r="E157" s="170">
        <v>737</v>
      </c>
      <c r="F157" s="170" t="s">
        <v>1718</v>
      </c>
      <c r="G157" s="170" t="s">
        <v>1654</v>
      </c>
      <c r="H157" s="170" t="s">
        <v>371</v>
      </c>
      <c r="I157" s="170">
        <v>0</v>
      </c>
      <c r="J157" s="170">
        <v>119732.48</v>
      </c>
      <c r="K157" s="170">
        <v>-119732.48</v>
      </c>
    </row>
    <row r="158" spans="1:11">
      <c r="A158" s="170" t="s">
        <v>1081</v>
      </c>
      <c r="B158" s="170" t="s">
        <v>1140</v>
      </c>
      <c r="C158" s="170" t="s">
        <v>324</v>
      </c>
      <c r="D158" s="171">
        <v>44986</v>
      </c>
      <c r="E158" s="170">
        <v>738</v>
      </c>
      <c r="F158" s="170" t="s">
        <v>970</v>
      </c>
      <c r="G158" s="170" t="s">
        <v>1655</v>
      </c>
      <c r="H158" s="170" t="s">
        <v>1351</v>
      </c>
      <c r="I158" s="170">
        <v>0</v>
      </c>
      <c r="J158" s="170">
        <v>174.63</v>
      </c>
      <c r="K158" s="170">
        <v>-174.63</v>
      </c>
    </row>
    <row r="159" spans="1:11">
      <c r="A159" s="170" t="s">
        <v>1081</v>
      </c>
      <c r="B159" s="170" t="s">
        <v>1149</v>
      </c>
      <c r="C159" s="170" t="s">
        <v>324</v>
      </c>
      <c r="D159" s="171">
        <v>44986</v>
      </c>
      <c r="E159" s="170">
        <v>744</v>
      </c>
      <c r="F159" s="170" t="s">
        <v>815</v>
      </c>
      <c r="G159" s="170" t="s">
        <v>1656</v>
      </c>
      <c r="H159" s="170" t="s">
        <v>1113</v>
      </c>
      <c r="I159" s="170">
        <v>0</v>
      </c>
      <c r="J159" s="170">
        <v>84</v>
      </c>
      <c r="K159" s="170">
        <v>-84</v>
      </c>
    </row>
    <row r="160" spans="1:11">
      <c r="A160" s="170" t="s">
        <v>1081</v>
      </c>
      <c r="B160" s="170" t="s">
        <v>1149</v>
      </c>
      <c r="C160" s="170" t="s">
        <v>324</v>
      </c>
      <c r="D160" s="171">
        <v>44986</v>
      </c>
      <c r="E160" s="170">
        <v>745</v>
      </c>
      <c r="F160" s="170" t="s">
        <v>815</v>
      </c>
      <c r="G160" s="170" t="s">
        <v>1657</v>
      </c>
      <c r="H160" s="170" t="s">
        <v>1113</v>
      </c>
      <c r="I160" s="170">
        <v>0</v>
      </c>
      <c r="J160" s="170">
        <v>84</v>
      </c>
      <c r="K160" s="170">
        <v>-84</v>
      </c>
    </row>
    <row r="161" spans="1:11">
      <c r="A161" s="170" t="s">
        <v>1081</v>
      </c>
      <c r="B161" s="170" t="s">
        <v>1149</v>
      </c>
      <c r="C161" s="170" t="s">
        <v>324</v>
      </c>
      <c r="D161" s="171">
        <v>44986</v>
      </c>
      <c r="E161" s="170">
        <v>746</v>
      </c>
      <c r="F161" s="170" t="s">
        <v>815</v>
      </c>
      <c r="G161" s="170" t="s">
        <v>1658</v>
      </c>
      <c r="H161" s="170" t="s">
        <v>1113</v>
      </c>
      <c r="I161" s="170">
        <v>0</v>
      </c>
      <c r="J161" s="170">
        <v>84</v>
      </c>
      <c r="K161" s="170">
        <v>-84</v>
      </c>
    </row>
    <row r="162" spans="1:11">
      <c r="A162" s="170" t="s">
        <v>1081</v>
      </c>
      <c r="B162" s="170" t="s">
        <v>1149</v>
      </c>
      <c r="C162" s="170" t="s">
        <v>324</v>
      </c>
      <c r="D162" s="171">
        <v>44986</v>
      </c>
      <c r="E162" s="170">
        <v>747</v>
      </c>
      <c r="F162" s="170" t="s">
        <v>815</v>
      </c>
      <c r="G162" s="170" t="s">
        <v>1659</v>
      </c>
      <c r="H162" s="170" t="s">
        <v>1113</v>
      </c>
      <c r="I162" s="170">
        <v>0</v>
      </c>
      <c r="J162" s="170">
        <v>84</v>
      </c>
      <c r="K162" s="170">
        <v>-84</v>
      </c>
    </row>
    <row r="163" spans="1:11">
      <c r="A163" s="170" t="s">
        <v>1081</v>
      </c>
      <c r="B163" s="170" t="s">
        <v>1149</v>
      </c>
      <c r="C163" s="170" t="s">
        <v>324</v>
      </c>
      <c r="D163" s="171">
        <v>44986</v>
      </c>
      <c r="E163" s="170">
        <v>748</v>
      </c>
      <c r="F163" s="170" t="s">
        <v>815</v>
      </c>
      <c r="G163" s="170" t="s">
        <v>1660</v>
      </c>
      <c r="H163" s="170" t="s">
        <v>1113</v>
      </c>
      <c r="I163" s="170">
        <v>0</v>
      </c>
      <c r="J163" s="170">
        <v>336</v>
      </c>
      <c r="K163" s="170">
        <v>-336</v>
      </c>
    </row>
    <row r="164" spans="1:11">
      <c r="A164" s="170" t="s">
        <v>1081</v>
      </c>
      <c r="B164" s="170" t="s">
        <v>352</v>
      </c>
      <c r="C164" s="170" t="s">
        <v>324</v>
      </c>
      <c r="D164" s="171">
        <v>44986</v>
      </c>
      <c r="E164" s="170">
        <v>751</v>
      </c>
      <c r="F164" s="170" t="s">
        <v>505</v>
      </c>
      <c r="G164" s="170" t="s">
        <v>1661</v>
      </c>
      <c r="H164" s="170" t="s">
        <v>1087</v>
      </c>
      <c r="I164" s="170">
        <v>0</v>
      </c>
      <c r="J164" s="170">
        <v>111.72</v>
      </c>
      <c r="K164" s="170">
        <v>-111.72</v>
      </c>
    </row>
    <row r="165" spans="1:11">
      <c r="A165" s="170" t="s">
        <v>1081</v>
      </c>
      <c r="B165" s="170" t="s">
        <v>350</v>
      </c>
      <c r="C165" s="170" t="s">
        <v>324</v>
      </c>
      <c r="D165" s="171">
        <v>44987</v>
      </c>
      <c r="E165" s="170">
        <v>712</v>
      </c>
      <c r="F165" s="170" t="s">
        <v>97</v>
      </c>
      <c r="G165" s="170" t="s">
        <v>1662</v>
      </c>
      <c r="H165" s="170" t="s">
        <v>1237</v>
      </c>
      <c r="I165" s="170">
        <v>0</v>
      </c>
      <c r="J165" s="170">
        <v>432</v>
      </c>
      <c r="K165" s="170">
        <v>-432</v>
      </c>
    </row>
    <row r="166" spans="1:11">
      <c r="A166" s="170" t="s">
        <v>1081</v>
      </c>
      <c r="B166" s="170" t="s">
        <v>372</v>
      </c>
      <c r="C166" s="170" t="s">
        <v>324</v>
      </c>
      <c r="D166" s="171">
        <v>44991</v>
      </c>
      <c r="E166" s="170">
        <v>721</v>
      </c>
      <c r="F166" s="170" t="s">
        <v>126</v>
      </c>
      <c r="G166" s="170" t="s">
        <v>1663</v>
      </c>
      <c r="H166" s="170" t="s">
        <v>1226</v>
      </c>
      <c r="I166" s="170">
        <v>0</v>
      </c>
      <c r="J166" s="170">
        <v>316.27</v>
      </c>
      <c r="K166" s="170">
        <v>-316.27</v>
      </c>
    </row>
    <row r="167" spans="1:11">
      <c r="A167" s="170" t="s">
        <v>1081</v>
      </c>
      <c r="B167" s="170" t="s">
        <v>361</v>
      </c>
      <c r="C167" s="170" t="s">
        <v>324</v>
      </c>
      <c r="D167" s="171">
        <v>44992</v>
      </c>
      <c r="E167" s="170">
        <v>717</v>
      </c>
      <c r="F167" s="170" t="s">
        <v>392</v>
      </c>
      <c r="G167" s="170" t="s">
        <v>1664</v>
      </c>
      <c r="H167" s="170" t="s">
        <v>1092</v>
      </c>
      <c r="I167" s="170">
        <v>0</v>
      </c>
      <c r="J167" s="170">
        <v>3200</v>
      </c>
      <c r="K167" s="170">
        <v>-3200</v>
      </c>
    </row>
    <row r="168" spans="1:11">
      <c r="A168" s="170" t="s">
        <v>1081</v>
      </c>
      <c r="B168" s="170" t="s">
        <v>352</v>
      </c>
      <c r="C168" s="170" t="s">
        <v>324</v>
      </c>
      <c r="D168" s="171">
        <v>44992</v>
      </c>
      <c r="E168" s="170">
        <v>719</v>
      </c>
      <c r="F168" s="170" t="s">
        <v>505</v>
      </c>
      <c r="G168" s="170" t="s">
        <v>1665</v>
      </c>
      <c r="H168" s="170" t="s">
        <v>1096</v>
      </c>
      <c r="I168" s="170">
        <v>0</v>
      </c>
      <c r="J168" s="170">
        <v>212.52</v>
      </c>
      <c r="K168" s="170">
        <v>-212.52</v>
      </c>
    </row>
    <row r="169" spans="1:11">
      <c r="A169" s="170" t="s">
        <v>1081</v>
      </c>
      <c r="B169" s="170" t="s">
        <v>398</v>
      </c>
      <c r="C169" s="170" t="s">
        <v>324</v>
      </c>
      <c r="D169" s="171">
        <v>44993</v>
      </c>
      <c r="E169" s="170">
        <v>727</v>
      </c>
      <c r="F169" s="170" t="s">
        <v>1666</v>
      </c>
      <c r="G169" s="170" t="s">
        <v>1667</v>
      </c>
      <c r="H169" s="170" t="s">
        <v>362</v>
      </c>
      <c r="I169" s="170">
        <v>0</v>
      </c>
      <c r="J169" s="170">
        <v>22032</v>
      </c>
      <c r="K169" s="170">
        <v>-22032</v>
      </c>
    </row>
    <row r="170" spans="1:11">
      <c r="A170" s="170" t="s">
        <v>1081</v>
      </c>
      <c r="B170" s="170" t="s">
        <v>352</v>
      </c>
      <c r="C170" s="170" t="s">
        <v>324</v>
      </c>
      <c r="D170" s="171">
        <v>44994</v>
      </c>
      <c r="E170" s="170">
        <v>718</v>
      </c>
      <c r="F170" s="170" t="s">
        <v>505</v>
      </c>
      <c r="G170" s="170" t="s">
        <v>1668</v>
      </c>
      <c r="H170" s="170" t="s">
        <v>1117</v>
      </c>
      <c r="I170" s="170">
        <v>0</v>
      </c>
      <c r="J170" s="170">
        <v>152.62</v>
      </c>
      <c r="K170" s="170">
        <v>-152.62</v>
      </c>
    </row>
    <row r="171" spans="1:11">
      <c r="A171" s="170" t="s">
        <v>1081</v>
      </c>
      <c r="B171" s="170" t="s">
        <v>1669</v>
      </c>
      <c r="C171" s="170" t="s">
        <v>324</v>
      </c>
      <c r="D171" s="171">
        <v>44998</v>
      </c>
      <c r="E171" s="170">
        <v>716</v>
      </c>
      <c r="F171" s="170" t="s">
        <v>656</v>
      </c>
      <c r="G171" s="170" t="s">
        <v>1670</v>
      </c>
      <c r="H171" s="170" t="s">
        <v>351</v>
      </c>
      <c r="I171" s="170">
        <v>0</v>
      </c>
      <c r="J171" s="170">
        <v>532.79999999999995</v>
      </c>
      <c r="K171" s="170">
        <v>-532.79999999999995</v>
      </c>
    </row>
    <row r="172" spans="1:11">
      <c r="A172" s="170" t="s">
        <v>1081</v>
      </c>
      <c r="B172" s="170" t="s">
        <v>1671</v>
      </c>
      <c r="C172" s="170" t="s">
        <v>324</v>
      </c>
      <c r="D172" s="171">
        <v>45002</v>
      </c>
      <c r="E172" s="170">
        <v>725</v>
      </c>
      <c r="F172" s="170" t="s">
        <v>1672</v>
      </c>
      <c r="G172" s="170" t="s">
        <v>1673</v>
      </c>
      <c r="H172" s="170" t="s">
        <v>89</v>
      </c>
      <c r="I172" s="170">
        <v>0</v>
      </c>
      <c r="J172" s="170">
        <v>282</v>
      </c>
      <c r="K172" s="170">
        <v>-282</v>
      </c>
    </row>
    <row r="173" spans="1:11">
      <c r="A173" s="170" t="s">
        <v>1081</v>
      </c>
      <c r="B173" s="170" t="s">
        <v>369</v>
      </c>
      <c r="C173" s="170" t="s">
        <v>324</v>
      </c>
      <c r="D173" s="171">
        <v>45005</v>
      </c>
      <c r="E173" s="170">
        <v>753</v>
      </c>
      <c r="F173" s="170" t="s">
        <v>533</v>
      </c>
      <c r="G173" s="170" t="s">
        <v>1674</v>
      </c>
      <c r="H173" s="170" t="s">
        <v>1719</v>
      </c>
      <c r="I173" s="170">
        <v>0</v>
      </c>
      <c r="J173" s="170">
        <v>244.65</v>
      </c>
      <c r="K173" s="170">
        <v>-244.65</v>
      </c>
    </row>
    <row r="174" spans="1:11">
      <c r="A174" s="170" t="s">
        <v>1081</v>
      </c>
      <c r="B174" s="170" t="s">
        <v>1140</v>
      </c>
      <c r="C174" s="170" t="s">
        <v>324</v>
      </c>
      <c r="D174" s="171">
        <v>45007</v>
      </c>
      <c r="E174" s="170">
        <v>739</v>
      </c>
      <c r="F174" s="170" t="s">
        <v>972</v>
      </c>
      <c r="G174" s="170" t="s">
        <v>1675</v>
      </c>
      <c r="H174" s="170" t="s">
        <v>1159</v>
      </c>
      <c r="I174" s="170">
        <v>0</v>
      </c>
      <c r="J174" s="170">
        <v>42.81</v>
      </c>
      <c r="K174" s="170">
        <v>-42.81</v>
      </c>
    </row>
    <row r="175" spans="1:11">
      <c r="A175" s="170" t="s">
        <v>1081</v>
      </c>
      <c r="B175" s="170" t="s">
        <v>1140</v>
      </c>
      <c r="C175" s="170" t="s">
        <v>324</v>
      </c>
      <c r="D175" s="171">
        <v>45007</v>
      </c>
      <c r="E175" s="170">
        <v>740</v>
      </c>
      <c r="F175" s="170" t="s">
        <v>970</v>
      </c>
      <c r="G175" s="170" t="s">
        <v>1676</v>
      </c>
      <c r="H175" s="170" t="s">
        <v>1159</v>
      </c>
      <c r="I175" s="170">
        <v>0</v>
      </c>
      <c r="J175" s="170">
        <v>23.5</v>
      </c>
      <c r="K175" s="170">
        <v>-23.5</v>
      </c>
    </row>
    <row r="176" spans="1:11">
      <c r="A176" s="170" t="s">
        <v>1081</v>
      </c>
      <c r="B176" s="170" t="s">
        <v>1140</v>
      </c>
      <c r="C176" s="170" t="s">
        <v>324</v>
      </c>
      <c r="D176" s="171">
        <v>45007</v>
      </c>
      <c r="E176" s="170">
        <v>741</v>
      </c>
      <c r="F176" s="170" t="s">
        <v>970</v>
      </c>
      <c r="G176" s="170" t="s">
        <v>1677</v>
      </c>
      <c r="H176" s="170" t="s">
        <v>1159</v>
      </c>
      <c r="I176" s="170">
        <v>0</v>
      </c>
      <c r="J176" s="170">
        <v>13</v>
      </c>
      <c r="K176" s="170">
        <v>-13</v>
      </c>
    </row>
    <row r="177" spans="1:11">
      <c r="A177" s="170" t="s">
        <v>1081</v>
      </c>
      <c r="B177" s="170" t="s">
        <v>1140</v>
      </c>
      <c r="C177" s="170" t="s">
        <v>324</v>
      </c>
      <c r="D177" s="171">
        <v>45007</v>
      </c>
      <c r="E177" s="170">
        <v>742</v>
      </c>
      <c r="F177" s="170" t="s">
        <v>970</v>
      </c>
      <c r="G177" s="170" t="s">
        <v>1678</v>
      </c>
      <c r="H177" s="170" t="s">
        <v>1159</v>
      </c>
      <c r="I177" s="170">
        <v>0</v>
      </c>
      <c r="J177" s="170">
        <v>60.54</v>
      </c>
      <c r="K177" s="170">
        <v>-60.54</v>
      </c>
    </row>
    <row r="178" spans="1:11">
      <c r="A178" s="170" t="s">
        <v>1081</v>
      </c>
      <c r="B178" s="170" t="s">
        <v>1140</v>
      </c>
      <c r="C178" s="170" t="s">
        <v>324</v>
      </c>
      <c r="D178" s="171">
        <v>45007</v>
      </c>
      <c r="E178" s="170">
        <v>743</v>
      </c>
      <c r="F178" s="170" t="s">
        <v>972</v>
      </c>
      <c r="G178" s="170" t="s">
        <v>1679</v>
      </c>
      <c r="H178" s="170" t="s">
        <v>1159</v>
      </c>
      <c r="I178" s="170">
        <v>0</v>
      </c>
      <c r="J178" s="170">
        <v>47.78</v>
      </c>
      <c r="K178" s="170">
        <v>-47.78</v>
      </c>
    </row>
    <row r="179" spans="1:11">
      <c r="A179" s="170" t="s">
        <v>1081</v>
      </c>
      <c r="B179" s="170" t="s">
        <v>369</v>
      </c>
      <c r="C179" s="170" t="s">
        <v>324</v>
      </c>
      <c r="D179" s="171">
        <v>45012</v>
      </c>
      <c r="E179" s="170">
        <v>754</v>
      </c>
      <c r="F179" s="170" t="s">
        <v>533</v>
      </c>
      <c r="G179" s="170" t="s">
        <v>1680</v>
      </c>
      <c r="H179" s="170" t="s">
        <v>1719</v>
      </c>
      <c r="I179" s="170">
        <v>0</v>
      </c>
      <c r="J179" s="170">
        <v>299.62</v>
      </c>
      <c r="K179" s="170">
        <v>-299.62</v>
      </c>
    </row>
    <row r="180" spans="1:11">
      <c r="A180" s="170" t="s">
        <v>1081</v>
      </c>
      <c r="B180" s="170" t="s">
        <v>1681</v>
      </c>
      <c r="C180" s="170" t="s">
        <v>324</v>
      </c>
      <c r="D180" s="171">
        <v>45013</v>
      </c>
      <c r="E180" s="170">
        <v>756</v>
      </c>
      <c r="F180" s="170" t="s">
        <v>1682</v>
      </c>
      <c r="G180" s="170" t="s">
        <v>1683</v>
      </c>
      <c r="H180" s="170" t="s">
        <v>312</v>
      </c>
      <c r="I180" s="170">
        <v>0</v>
      </c>
      <c r="J180" s="170">
        <v>36309</v>
      </c>
      <c r="K180" s="170">
        <v>-36309</v>
      </c>
    </row>
    <row r="181" spans="1:11">
      <c r="A181" s="170" t="s">
        <v>1081</v>
      </c>
      <c r="B181" s="170" t="s">
        <v>1315</v>
      </c>
      <c r="C181" s="170" t="s">
        <v>324</v>
      </c>
      <c r="D181" s="171">
        <v>45016</v>
      </c>
      <c r="E181" s="170">
        <v>730</v>
      </c>
      <c r="F181" s="170" t="s">
        <v>1684</v>
      </c>
      <c r="G181" s="170" t="s">
        <v>1685</v>
      </c>
      <c r="H181" s="170" t="s">
        <v>312</v>
      </c>
      <c r="I181" s="170">
        <v>0</v>
      </c>
      <c r="J181" s="170">
        <v>677.17</v>
      </c>
      <c r="K181" s="170">
        <v>-677.17</v>
      </c>
    </row>
    <row r="182" spans="1:11">
      <c r="A182" s="170" t="s">
        <v>1081</v>
      </c>
      <c r="B182" s="170" t="s">
        <v>388</v>
      </c>
      <c r="C182" s="170" t="s">
        <v>324</v>
      </c>
      <c r="D182" s="171">
        <v>45016</v>
      </c>
      <c r="E182" s="170">
        <v>750</v>
      </c>
      <c r="F182" s="170" t="s">
        <v>979</v>
      </c>
      <c r="G182" s="170" t="s">
        <v>1686</v>
      </c>
      <c r="H182" s="170" t="s">
        <v>1687</v>
      </c>
      <c r="I182" s="170">
        <v>0</v>
      </c>
      <c r="J182" s="170">
        <v>1437.6</v>
      </c>
      <c r="K182" s="170">
        <v>-1437.6</v>
      </c>
    </row>
    <row r="183" spans="1:11">
      <c r="A183" s="170" t="s">
        <v>1081</v>
      </c>
      <c r="B183" s="170" t="s">
        <v>1204</v>
      </c>
      <c r="C183" s="170" t="s">
        <v>324</v>
      </c>
      <c r="D183" s="171">
        <v>45016</v>
      </c>
      <c r="E183" s="170">
        <v>752</v>
      </c>
      <c r="F183" s="170" t="s">
        <v>1688</v>
      </c>
      <c r="G183" s="170" t="s">
        <v>1689</v>
      </c>
      <c r="H183" s="170" t="s">
        <v>371</v>
      </c>
      <c r="I183" s="170">
        <v>0</v>
      </c>
      <c r="J183" s="170">
        <v>3200</v>
      </c>
      <c r="K183" s="170">
        <v>-3200</v>
      </c>
    </row>
    <row r="184" spans="1:11">
      <c r="A184" s="170" t="s">
        <v>1081</v>
      </c>
      <c r="B184" s="170" t="s">
        <v>1315</v>
      </c>
      <c r="C184" s="170" t="s">
        <v>324</v>
      </c>
      <c r="D184" s="171">
        <v>45017</v>
      </c>
      <c r="E184" s="170">
        <v>722</v>
      </c>
      <c r="F184" s="170" t="s">
        <v>1684</v>
      </c>
      <c r="G184" s="170" t="s">
        <v>1720</v>
      </c>
      <c r="H184" s="170" t="s">
        <v>362</v>
      </c>
      <c r="I184" s="170">
        <v>0</v>
      </c>
      <c r="J184" s="170">
        <v>711.07</v>
      </c>
      <c r="K184" s="170">
        <v>-711.07</v>
      </c>
    </row>
    <row r="185" spans="1:11">
      <c r="A185" s="170" t="s">
        <v>1081</v>
      </c>
      <c r="B185" s="170" t="s">
        <v>350</v>
      </c>
      <c r="C185" s="170" t="s">
        <v>324</v>
      </c>
      <c r="D185" s="171">
        <v>45017</v>
      </c>
      <c r="E185" s="170">
        <v>755</v>
      </c>
      <c r="F185" s="170" t="s">
        <v>97</v>
      </c>
      <c r="G185" s="170" t="s">
        <v>1721</v>
      </c>
      <c r="H185" s="170" t="s">
        <v>1103</v>
      </c>
      <c r="I185" s="170">
        <v>0</v>
      </c>
      <c r="J185" s="170">
        <v>3139.85</v>
      </c>
      <c r="K185" s="170">
        <v>-3139.85</v>
      </c>
    </row>
    <row r="186" spans="1:11">
      <c r="A186" s="170" t="s">
        <v>1081</v>
      </c>
      <c r="B186" s="170" t="s">
        <v>1722</v>
      </c>
      <c r="C186" s="170" t="s">
        <v>324</v>
      </c>
      <c r="D186" s="171">
        <v>45017</v>
      </c>
      <c r="E186" s="170">
        <v>757</v>
      </c>
      <c r="F186" s="170" t="s">
        <v>592</v>
      </c>
      <c r="G186" s="170" t="s">
        <v>1723</v>
      </c>
      <c r="H186" s="170" t="s">
        <v>362</v>
      </c>
      <c r="I186" s="170">
        <v>0</v>
      </c>
      <c r="J186" s="170">
        <v>1050</v>
      </c>
      <c r="K186" s="170">
        <v>-1050</v>
      </c>
    </row>
    <row r="187" spans="1:11">
      <c r="A187" s="170" t="s">
        <v>1081</v>
      </c>
      <c r="B187" s="170" t="s">
        <v>380</v>
      </c>
      <c r="C187" s="170" t="s">
        <v>324</v>
      </c>
      <c r="D187" s="171">
        <v>45017</v>
      </c>
      <c r="E187" s="170">
        <v>758</v>
      </c>
      <c r="F187" s="170" t="s">
        <v>394</v>
      </c>
      <c r="G187" s="170" t="s">
        <v>1724</v>
      </c>
      <c r="H187" s="170" t="s">
        <v>1092</v>
      </c>
      <c r="I187" s="170">
        <v>0</v>
      </c>
      <c r="J187" s="170">
        <v>212.01</v>
      </c>
      <c r="K187" s="170">
        <v>-212.01</v>
      </c>
    </row>
    <row r="188" spans="1:11">
      <c r="A188" s="170" t="s">
        <v>1081</v>
      </c>
      <c r="B188" s="170" t="s">
        <v>1669</v>
      </c>
      <c r="C188" s="170" t="s">
        <v>324</v>
      </c>
      <c r="D188" s="171">
        <v>45017</v>
      </c>
      <c r="E188" s="170">
        <v>761</v>
      </c>
      <c r="F188" s="170" t="s">
        <v>656</v>
      </c>
      <c r="G188" s="170" t="s">
        <v>1725</v>
      </c>
      <c r="H188" s="170" t="s">
        <v>1083</v>
      </c>
      <c r="I188" s="170">
        <v>0</v>
      </c>
      <c r="J188" s="170">
        <v>522</v>
      </c>
      <c r="K188" s="170">
        <v>-522</v>
      </c>
    </row>
    <row r="189" spans="1:11">
      <c r="A189" s="170" t="s">
        <v>1081</v>
      </c>
      <c r="B189" s="170" t="s">
        <v>367</v>
      </c>
      <c r="C189" s="170" t="s">
        <v>324</v>
      </c>
      <c r="D189" s="171">
        <v>45017</v>
      </c>
      <c r="E189" s="170">
        <v>762</v>
      </c>
      <c r="F189" s="170" t="s">
        <v>1647</v>
      </c>
      <c r="G189" s="170" t="s">
        <v>1726</v>
      </c>
      <c r="H189" s="170" t="s">
        <v>89</v>
      </c>
      <c r="I189" s="170">
        <v>0</v>
      </c>
      <c r="J189" s="170">
        <v>4160.9799999999996</v>
      </c>
      <c r="K189" s="170">
        <v>-4160.9799999999996</v>
      </c>
    </row>
    <row r="190" spans="1:11">
      <c r="A190" s="170" t="s">
        <v>1081</v>
      </c>
      <c r="B190" s="170" t="s">
        <v>376</v>
      </c>
      <c r="C190" s="170" t="s">
        <v>324</v>
      </c>
      <c r="D190" s="171">
        <v>45017</v>
      </c>
      <c r="E190" s="170">
        <v>763</v>
      </c>
      <c r="F190" s="170" t="s">
        <v>1727</v>
      </c>
      <c r="G190" s="170" t="s">
        <v>1728</v>
      </c>
      <c r="H190" s="170" t="s">
        <v>1092</v>
      </c>
      <c r="I190" s="170">
        <v>0</v>
      </c>
      <c r="J190" s="170">
        <v>1415.39</v>
      </c>
      <c r="K190" s="170">
        <v>-1415.39</v>
      </c>
    </row>
    <row r="191" spans="1:11">
      <c r="A191" s="170" t="s">
        <v>1081</v>
      </c>
      <c r="B191" s="170" t="s">
        <v>1636</v>
      </c>
      <c r="C191" s="170" t="s">
        <v>324</v>
      </c>
      <c r="D191" s="171">
        <v>45017</v>
      </c>
      <c r="E191" s="170">
        <v>766</v>
      </c>
      <c r="F191" s="170" t="s">
        <v>1637</v>
      </c>
      <c r="G191" s="170" t="s">
        <v>1729</v>
      </c>
      <c r="H191" s="170" t="s">
        <v>362</v>
      </c>
      <c r="I191" s="170">
        <v>0</v>
      </c>
      <c r="J191" s="170">
        <v>33</v>
      </c>
      <c r="K191" s="170">
        <v>-33</v>
      </c>
    </row>
    <row r="192" spans="1:11">
      <c r="A192" s="170" t="s">
        <v>1081</v>
      </c>
      <c r="B192" s="170" t="s">
        <v>364</v>
      </c>
      <c r="C192" s="170" t="s">
        <v>324</v>
      </c>
      <c r="D192" s="171">
        <v>45017</v>
      </c>
      <c r="E192" s="170">
        <v>767</v>
      </c>
      <c r="F192" s="170" t="s">
        <v>654</v>
      </c>
      <c r="G192" s="170" t="s">
        <v>1730</v>
      </c>
      <c r="H192" s="170" t="s">
        <v>1141</v>
      </c>
      <c r="I192" s="170">
        <v>0</v>
      </c>
      <c r="J192" s="170">
        <v>594.42999999999995</v>
      </c>
      <c r="K192" s="170">
        <v>-594.42999999999995</v>
      </c>
    </row>
    <row r="193" spans="1:11">
      <c r="A193" s="170" t="s">
        <v>1081</v>
      </c>
      <c r="B193" s="170" t="s">
        <v>1731</v>
      </c>
      <c r="C193" s="170" t="s">
        <v>324</v>
      </c>
      <c r="D193" s="171">
        <v>45017</v>
      </c>
      <c r="E193" s="170">
        <v>768</v>
      </c>
      <c r="F193" s="170" t="s">
        <v>1732</v>
      </c>
      <c r="G193" s="170" t="s">
        <v>1733</v>
      </c>
      <c r="H193" s="170" t="s">
        <v>312</v>
      </c>
      <c r="I193" s="170">
        <v>0</v>
      </c>
      <c r="J193" s="170">
        <v>27150</v>
      </c>
      <c r="K193" s="170">
        <v>-27150</v>
      </c>
    </row>
    <row r="194" spans="1:11">
      <c r="A194" s="170" t="s">
        <v>1081</v>
      </c>
      <c r="B194" s="170" t="s">
        <v>1091</v>
      </c>
      <c r="C194" s="170" t="s">
        <v>324</v>
      </c>
      <c r="D194" s="171">
        <v>45017</v>
      </c>
      <c r="E194" s="170">
        <v>770</v>
      </c>
      <c r="F194" s="170" t="s">
        <v>496</v>
      </c>
      <c r="G194" s="170" t="s">
        <v>1734</v>
      </c>
      <c r="H194" s="170" t="s">
        <v>1351</v>
      </c>
      <c r="I194" s="170">
        <v>0</v>
      </c>
      <c r="J194" s="170">
        <v>360</v>
      </c>
      <c r="K194" s="170">
        <v>-360</v>
      </c>
    </row>
    <row r="195" spans="1:11">
      <c r="A195" s="170" t="s">
        <v>1081</v>
      </c>
      <c r="B195" s="170" t="s">
        <v>1669</v>
      </c>
      <c r="C195" s="170" t="s">
        <v>324</v>
      </c>
      <c r="D195" s="171">
        <v>45017</v>
      </c>
      <c r="E195" s="170">
        <v>771</v>
      </c>
      <c r="F195" s="170" t="s">
        <v>656</v>
      </c>
      <c r="G195" s="170" t="s">
        <v>1735</v>
      </c>
      <c r="H195" s="170" t="s">
        <v>1083</v>
      </c>
      <c r="I195" s="170">
        <v>0</v>
      </c>
      <c r="J195" s="170">
        <v>522</v>
      </c>
      <c r="K195" s="170">
        <v>-522</v>
      </c>
    </row>
    <row r="196" spans="1:11">
      <c r="A196" s="170" t="s">
        <v>1081</v>
      </c>
      <c r="B196" s="170" t="s">
        <v>391</v>
      </c>
      <c r="C196" s="170" t="s">
        <v>324</v>
      </c>
      <c r="D196" s="171">
        <v>45017</v>
      </c>
      <c r="E196" s="170">
        <v>772</v>
      </c>
      <c r="F196" s="170" t="s">
        <v>542</v>
      </c>
      <c r="G196" s="170" t="s">
        <v>1736</v>
      </c>
      <c r="H196" s="170" t="s">
        <v>89</v>
      </c>
      <c r="I196" s="170">
        <v>0</v>
      </c>
      <c r="J196" s="170">
        <v>4158</v>
      </c>
      <c r="K196" s="170">
        <v>-4158</v>
      </c>
    </row>
    <row r="197" spans="1:11">
      <c r="A197" s="170" t="s">
        <v>1081</v>
      </c>
      <c r="B197" s="170" t="s">
        <v>391</v>
      </c>
      <c r="C197" s="170" t="s">
        <v>324</v>
      </c>
      <c r="D197" s="171">
        <v>45017</v>
      </c>
      <c r="E197" s="170">
        <v>773</v>
      </c>
      <c r="F197" s="170" t="s">
        <v>542</v>
      </c>
      <c r="G197" s="170" t="s">
        <v>1737</v>
      </c>
      <c r="H197" s="170" t="s">
        <v>89</v>
      </c>
      <c r="I197" s="170">
        <v>0</v>
      </c>
      <c r="J197" s="170">
        <v>2760</v>
      </c>
      <c r="K197" s="170">
        <v>-2760</v>
      </c>
    </row>
    <row r="198" spans="1:11">
      <c r="A198" s="170" t="s">
        <v>1081</v>
      </c>
      <c r="B198" s="170" t="s">
        <v>1738</v>
      </c>
      <c r="C198" s="170" t="s">
        <v>324</v>
      </c>
      <c r="D198" s="171">
        <v>45017</v>
      </c>
      <c r="E198" s="170">
        <v>776</v>
      </c>
      <c r="F198" s="170" t="s">
        <v>1739</v>
      </c>
      <c r="G198" s="170" t="s">
        <v>1740</v>
      </c>
      <c r="H198" s="170" t="s">
        <v>89</v>
      </c>
      <c r="I198" s="170">
        <v>0</v>
      </c>
      <c r="J198" s="170">
        <v>2325.6</v>
      </c>
      <c r="K198" s="170">
        <v>-2325.6</v>
      </c>
    </row>
    <row r="199" spans="1:11">
      <c r="A199" s="170" t="s">
        <v>1081</v>
      </c>
      <c r="B199" s="170" t="s">
        <v>353</v>
      </c>
      <c r="C199" s="170" t="s">
        <v>324</v>
      </c>
      <c r="D199" s="171">
        <v>45017</v>
      </c>
      <c r="E199" s="170">
        <v>779</v>
      </c>
      <c r="F199" s="170" t="s">
        <v>827</v>
      </c>
      <c r="G199" s="170" t="s">
        <v>1741</v>
      </c>
      <c r="H199" s="170" t="s">
        <v>1371</v>
      </c>
      <c r="I199" s="170">
        <v>0</v>
      </c>
      <c r="J199" s="170">
        <v>419.8</v>
      </c>
      <c r="K199" s="170">
        <v>-419.8</v>
      </c>
    </row>
    <row r="200" spans="1:11">
      <c r="A200" s="170" t="s">
        <v>1081</v>
      </c>
      <c r="B200" s="170" t="s">
        <v>1742</v>
      </c>
      <c r="C200" s="170" t="s">
        <v>324</v>
      </c>
      <c r="D200" s="171">
        <v>45017</v>
      </c>
      <c r="E200" s="170">
        <v>780</v>
      </c>
      <c r="F200" s="170" t="s">
        <v>460</v>
      </c>
      <c r="G200" s="170" t="s">
        <v>1743</v>
      </c>
      <c r="H200" s="170" t="s">
        <v>89</v>
      </c>
      <c r="I200" s="170">
        <v>0</v>
      </c>
      <c r="J200" s="170">
        <v>2547</v>
      </c>
      <c r="K200" s="170">
        <v>-2547</v>
      </c>
    </row>
    <row r="201" spans="1:11">
      <c r="A201" s="170" t="s">
        <v>1081</v>
      </c>
      <c r="B201" s="170" t="s">
        <v>377</v>
      </c>
      <c r="C201" s="170" t="s">
        <v>324</v>
      </c>
      <c r="D201" s="171">
        <v>45017</v>
      </c>
      <c r="E201" s="170">
        <v>781</v>
      </c>
      <c r="F201" s="170" t="s">
        <v>1744</v>
      </c>
      <c r="G201" s="170" t="s">
        <v>1745</v>
      </c>
      <c r="H201" s="170" t="s">
        <v>89</v>
      </c>
      <c r="I201" s="170">
        <v>0</v>
      </c>
      <c r="J201" s="170">
        <v>904.83</v>
      </c>
      <c r="K201" s="170">
        <v>-904.83</v>
      </c>
    </row>
    <row r="202" spans="1:11">
      <c r="A202" s="170" t="s">
        <v>1081</v>
      </c>
      <c r="B202" s="170" t="s">
        <v>377</v>
      </c>
      <c r="C202" s="170" t="s">
        <v>324</v>
      </c>
      <c r="D202" s="171">
        <v>45017</v>
      </c>
      <c r="E202" s="170">
        <v>782</v>
      </c>
      <c r="F202" s="170" t="s">
        <v>1105</v>
      </c>
      <c r="G202" s="170" t="s">
        <v>1746</v>
      </c>
      <c r="H202" s="170" t="s">
        <v>89</v>
      </c>
      <c r="I202" s="170">
        <v>0</v>
      </c>
      <c r="J202" s="170">
        <v>47.81</v>
      </c>
      <c r="K202" s="170">
        <v>-47.81</v>
      </c>
    </row>
    <row r="203" spans="1:11">
      <c r="A203" s="170" t="s">
        <v>1081</v>
      </c>
      <c r="B203" s="170" t="s">
        <v>375</v>
      </c>
      <c r="C203" s="170" t="s">
        <v>324</v>
      </c>
      <c r="D203" s="171">
        <v>45017</v>
      </c>
      <c r="E203" s="170">
        <v>784</v>
      </c>
      <c r="F203" s="170" t="s">
        <v>468</v>
      </c>
      <c r="G203" s="170" t="s">
        <v>1747</v>
      </c>
      <c r="H203" s="170" t="s">
        <v>1096</v>
      </c>
      <c r="I203" s="170">
        <v>0</v>
      </c>
      <c r="J203" s="170">
        <v>1654.81</v>
      </c>
      <c r="K203" s="170">
        <v>-1654.81</v>
      </c>
    </row>
    <row r="204" spans="1:11">
      <c r="A204" s="170" t="s">
        <v>1081</v>
      </c>
      <c r="B204" s="170" t="s">
        <v>375</v>
      </c>
      <c r="C204" s="170" t="s">
        <v>324</v>
      </c>
      <c r="D204" s="171">
        <v>45017</v>
      </c>
      <c r="E204" s="170">
        <v>785</v>
      </c>
      <c r="F204" s="170" t="s">
        <v>468</v>
      </c>
      <c r="G204" s="170" t="s">
        <v>1748</v>
      </c>
      <c r="H204" s="170" t="s">
        <v>1096</v>
      </c>
      <c r="I204" s="170">
        <v>0</v>
      </c>
      <c r="J204" s="170">
        <v>1654.81</v>
      </c>
      <c r="K204" s="170">
        <v>-1654.81</v>
      </c>
    </row>
    <row r="205" spans="1:11">
      <c r="A205" s="170" t="s">
        <v>1081</v>
      </c>
      <c r="B205" s="170" t="s">
        <v>1749</v>
      </c>
      <c r="C205" s="170" t="s">
        <v>324</v>
      </c>
      <c r="D205" s="171">
        <v>45017</v>
      </c>
      <c r="E205" s="170">
        <v>787</v>
      </c>
      <c r="F205" s="170" t="s">
        <v>1750</v>
      </c>
      <c r="G205" s="170" t="s">
        <v>1751</v>
      </c>
      <c r="H205" s="170" t="s">
        <v>312</v>
      </c>
      <c r="I205" s="170">
        <v>0</v>
      </c>
      <c r="J205" s="170">
        <v>2232</v>
      </c>
      <c r="K205" s="170">
        <v>-2232</v>
      </c>
    </row>
    <row r="206" spans="1:11">
      <c r="A206" s="170" t="s">
        <v>1081</v>
      </c>
      <c r="B206" s="170" t="s">
        <v>379</v>
      </c>
      <c r="C206" s="170" t="s">
        <v>324</v>
      </c>
      <c r="D206" s="171">
        <v>45017</v>
      </c>
      <c r="E206" s="170">
        <v>788</v>
      </c>
      <c r="F206" s="170" t="s">
        <v>439</v>
      </c>
      <c r="G206" s="170" t="s">
        <v>1752</v>
      </c>
      <c r="H206" s="170" t="s">
        <v>1087</v>
      </c>
      <c r="I206" s="170">
        <v>0</v>
      </c>
      <c r="J206" s="170">
        <v>634.61</v>
      </c>
      <c r="K206" s="170">
        <v>-634.61</v>
      </c>
    </row>
    <row r="207" spans="1:11">
      <c r="A207" s="170" t="s">
        <v>1081</v>
      </c>
      <c r="B207" s="170" t="s">
        <v>379</v>
      </c>
      <c r="C207" s="170" t="s">
        <v>324</v>
      </c>
      <c r="D207" s="171">
        <v>45017</v>
      </c>
      <c r="E207" s="170">
        <v>790</v>
      </c>
      <c r="F207" s="170" t="s">
        <v>1753</v>
      </c>
      <c r="G207" s="170" t="s">
        <v>1754</v>
      </c>
      <c r="H207" s="170" t="s">
        <v>1087</v>
      </c>
      <c r="I207" s="170">
        <v>0</v>
      </c>
      <c r="J207" s="170">
        <v>8145.59</v>
      </c>
      <c r="K207" s="170">
        <v>-8145.59</v>
      </c>
    </row>
    <row r="208" spans="1:11">
      <c r="A208" s="170" t="s">
        <v>1081</v>
      </c>
      <c r="B208" s="170" t="s">
        <v>1731</v>
      </c>
      <c r="C208" s="170" t="s">
        <v>324</v>
      </c>
      <c r="D208" s="171">
        <v>45017</v>
      </c>
      <c r="E208" s="170">
        <v>793</v>
      </c>
      <c r="F208" s="170" t="s">
        <v>1755</v>
      </c>
      <c r="G208" s="170" t="s">
        <v>1756</v>
      </c>
      <c r="H208" s="170" t="s">
        <v>362</v>
      </c>
      <c r="I208" s="170">
        <v>0</v>
      </c>
      <c r="J208" s="170">
        <v>46200</v>
      </c>
      <c r="K208" s="170">
        <v>-46200</v>
      </c>
    </row>
    <row r="209" spans="1:11">
      <c r="A209" s="170" t="s">
        <v>1081</v>
      </c>
      <c r="B209" s="170" t="s">
        <v>365</v>
      </c>
      <c r="C209" s="170" t="s">
        <v>324</v>
      </c>
      <c r="D209" s="171">
        <v>45017</v>
      </c>
      <c r="E209" s="170">
        <v>794</v>
      </c>
      <c r="F209" s="170" t="s">
        <v>758</v>
      </c>
      <c r="G209" s="170" t="s">
        <v>1757</v>
      </c>
      <c r="H209" s="170" t="s">
        <v>1261</v>
      </c>
      <c r="I209" s="170">
        <v>0</v>
      </c>
      <c r="J209" s="170">
        <v>7173.65</v>
      </c>
      <c r="K209" s="170">
        <v>-7173.65</v>
      </c>
    </row>
    <row r="210" spans="1:11">
      <c r="A210" s="170" t="s">
        <v>1081</v>
      </c>
      <c r="B210" s="170" t="s">
        <v>365</v>
      </c>
      <c r="C210" s="170" t="s">
        <v>324</v>
      </c>
      <c r="D210" s="171">
        <v>45017</v>
      </c>
      <c r="E210" s="170">
        <v>795</v>
      </c>
      <c r="F210" s="170" t="s">
        <v>758</v>
      </c>
      <c r="G210" s="170" t="s">
        <v>1758</v>
      </c>
      <c r="H210" s="170" t="s">
        <v>1261</v>
      </c>
      <c r="I210" s="170">
        <v>0</v>
      </c>
      <c r="J210" s="170">
        <v>229.2</v>
      </c>
      <c r="K210" s="170">
        <v>-229.2</v>
      </c>
    </row>
    <row r="211" spans="1:11">
      <c r="A211" s="170" t="s">
        <v>1081</v>
      </c>
      <c r="B211" s="170" t="s">
        <v>1759</v>
      </c>
      <c r="C211" s="170" t="s">
        <v>324</v>
      </c>
      <c r="D211" s="171">
        <v>45017</v>
      </c>
      <c r="E211" s="170">
        <v>796</v>
      </c>
      <c r="F211" s="170" t="s">
        <v>1760</v>
      </c>
      <c r="G211" s="170" t="s">
        <v>1761</v>
      </c>
      <c r="H211" s="170" t="s">
        <v>312</v>
      </c>
      <c r="I211" s="170">
        <v>0</v>
      </c>
      <c r="J211" s="170">
        <v>3150</v>
      </c>
      <c r="K211" s="170">
        <v>-3150</v>
      </c>
    </row>
    <row r="212" spans="1:11">
      <c r="A212" s="170" t="s">
        <v>1081</v>
      </c>
      <c r="B212" s="170" t="s">
        <v>369</v>
      </c>
      <c r="C212" s="170" t="s">
        <v>324</v>
      </c>
      <c r="D212" s="171">
        <v>45017</v>
      </c>
      <c r="E212" s="170">
        <v>813</v>
      </c>
      <c r="F212" s="170" t="s">
        <v>533</v>
      </c>
      <c r="G212" s="170" t="s">
        <v>1762</v>
      </c>
      <c r="H212" s="170" t="s">
        <v>1763</v>
      </c>
      <c r="I212" s="170">
        <v>0</v>
      </c>
      <c r="J212" s="170">
        <v>146.63999999999999</v>
      </c>
      <c r="K212" s="170">
        <v>-146.63999999999999</v>
      </c>
    </row>
    <row r="213" spans="1:11">
      <c r="A213" s="170" t="s">
        <v>1081</v>
      </c>
      <c r="B213" s="170" t="s">
        <v>369</v>
      </c>
      <c r="C213" s="170" t="s">
        <v>324</v>
      </c>
      <c r="D213" s="171">
        <v>45017</v>
      </c>
      <c r="E213" s="170">
        <v>814</v>
      </c>
      <c r="F213" s="170" t="s">
        <v>533</v>
      </c>
      <c r="G213" s="170" t="s">
        <v>1764</v>
      </c>
      <c r="H213" s="170" t="s">
        <v>1763</v>
      </c>
      <c r="I213" s="170">
        <v>0</v>
      </c>
      <c r="J213" s="170">
        <v>156.08000000000001</v>
      </c>
      <c r="K213" s="170">
        <v>-156.08000000000001</v>
      </c>
    </row>
    <row r="214" spans="1:11">
      <c r="A214" s="170" t="s">
        <v>1081</v>
      </c>
      <c r="B214" s="170" t="s">
        <v>369</v>
      </c>
      <c r="C214" s="170" t="s">
        <v>324</v>
      </c>
      <c r="D214" s="171">
        <v>45017</v>
      </c>
      <c r="E214" s="170">
        <v>815</v>
      </c>
      <c r="F214" s="170" t="s">
        <v>533</v>
      </c>
      <c r="G214" s="170" t="s">
        <v>1765</v>
      </c>
      <c r="H214" s="170" t="s">
        <v>1763</v>
      </c>
      <c r="I214" s="170">
        <v>0</v>
      </c>
      <c r="J214" s="170">
        <v>99.43</v>
      </c>
      <c r="K214" s="170">
        <v>-99.43</v>
      </c>
    </row>
    <row r="215" spans="1:11">
      <c r="A215" s="170" t="s">
        <v>1081</v>
      </c>
      <c r="B215" s="170" t="s">
        <v>1693</v>
      </c>
      <c r="C215" s="170" t="s">
        <v>324</v>
      </c>
      <c r="D215" s="171">
        <v>45017</v>
      </c>
      <c r="E215" s="170">
        <v>817</v>
      </c>
      <c r="F215" s="170" t="s">
        <v>1766</v>
      </c>
      <c r="G215" s="170" t="s">
        <v>1767</v>
      </c>
      <c r="H215" s="170" t="s">
        <v>362</v>
      </c>
      <c r="I215" s="170">
        <v>0</v>
      </c>
      <c r="J215" s="170">
        <v>157.36000000000001</v>
      </c>
      <c r="K215" s="170">
        <v>-157.36000000000001</v>
      </c>
    </row>
    <row r="216" spans="1:11">
      <c r="A216" s="170" t="s">
        <v>1081</v>
      </c>
      <c r="B216" s="170" t="s">
        <v>352</v>
      </c>
      <c r="C216" s="170" t="s">
        <v>324</v>
      </c>
      <c r="D216" s="171">
        <v>45017</v>
      </c>
      <c r="E216" s="170">
        <v>818</v>
      </c>
      <c r="F216" s="170" t="s">
        <v>505</v>
      </c>
      <c r="G216" s="170" t="s">
        <v>1768</v>
      </c>
      <c r="H216" s="170" t="s">
        <v>1110</v>
      </c>
      <c r="I216" s="170">
        <v>0</v>
      </c>
      <c r="J216" s="170">
        <v>129.41999999999999</v>
      </c>
      <c r="K216" s="170">
        <v>-129.41999999999999</v>
      </c>
    </row>
    <row r="217" spans="1:11">
      <c r="A217" s="170" t="s">
        <v>1081</v>
      </c>
      <c r="B217" s="170" t="s">
        <v>1091</v>
      </c>
      <c r="C217" s="170" t="s">
        <v>324</v>
      </c>
      <c r="D217" s="171">
        <v>45017</v>
      </c>
      <c r="E217" s="170">
        <v>819</v>
      </c>
      <c r="F217" s="170" t="s">
        <v>496</v>
      </c>
      <c r="G217" s="170" t="s">
        <v>1769</v>
      </c>
      <c r="H217" s="170" t="s">
        <v>1159</v>
      </c>
      <c r="I217" s="170">
        <v>0</v>
      </c>
      <c r="J217" s="170">
        <v>360</v>
      </c>
      <c r="K217" s="170">
        <v>-360</v>
      </c>
    </row>
    <row r="218" spans="1:11">
      <c r="A218" s="170" t="s">
        <v>1081</v>
      </c>
      <c r="B218" s="170" t="s">
        <v>388</v>
      </c>
      <c r="C218" s="170" t="s">
        <v>324</v>
      </c>
      <c r="D218" s="171">
        <v>45017</v>
      </c>
      <c r="E218" s="170">
        <v>825</v>
      </c>
      <c r="F218" s="170" t="s">
        <v>979</v>
      </c>
      <c r="G218" s="170" t="s">
        <v>1770</v>
      </c>
      <c r="H218" s="170" t="s">
        <v>1771</v>
      </c>
      <c r="I218" s="170">
        <v>0</v>
      </c>
      <c r="J218" s="170">
        <v>8978.3799999999992</v>
      </c>
      <c r="K218" s="170">
        <v>-8978.3799999999992</v>
      </c>
    </row>
    <row r="219" spans="1:11">
      <c r="A219" s="170" t="s">
        <v>1081</v>
      </c>
      <c r="B219" s="170" t="s">
        <v>388</v>
      </c>
      <c r="C219" s="170" t="s">
        <v>324</v>
      </c>
      <c r="D219" s="171">
        <v>45017</v>
      </c>
      <c r="E219" s="170">
        <v>827</v>
      </c>
      <c r="F219" s="170" t="s">
        <v>979</v>
      </c>
      <c r="G219" s="170" t="s">
        <v>1772</v>
      </c>
      <c r="H219" s="170" t="s">
        <v>1771</v>
      </c>
      <c r="I219" s="170">
        <v>0</v>
      </c>
      <c r="J219" s="170">
        <v>1771.67</v>
      </c>
      <c r="K219" s="170">
        <v>-1771.67</v>
      </c>
    </row>
    <row r="220" spans="1:11">
      <c r="A220" s="170" t="s">
        <v>1081</v>
      </c>
      <c r="B220" s="170" t="s">
        <v>350</v>
      </c>
      <c r="C220" s="170" t="s">
        <v>324</v>
      </c>
      <c r="D220" s="171">
        <v>45017</v>
      </c>
      <c r="E220" s="170">
        <v>829</v>
      </c>
      <c r="F220" s="170" t="s">
        <v>97</v>
      </c>
      <c r="G220" s="170" t="s">
        <v>1773</v>
      </c>
      <c r="H220" s="170" t="s">
        <v>1272</v>
      </c>
      <c r="I220" s="170">
        <v>0</v>
      </c>
      <c r="J220" s="170">
        <v>57.6</v>
      </c>
      <c r="K220" s="170">
        <v>-57.6</v>
      </c>
    </row>
    <row r="221" spans="1:11">
      <c r="A221" s="170" t="s">
        <v>1081</v>
      </c>
      <c r="B221" s="170" t="s">
        <v>372</v>
      </c>
      <c r="C221" s="170" t="s">
        <v>324</v>
      </c>
      <c r="D221" s="171">
        <v>45017</v>
      </c>
      <c r="E221" s="170">
        <v>831</v>
      </c>
      <c r="F221" s="170" t="s">
        <v>126</v>
      </c>
      <c r="G221" s="170" t="s">
        <v>1774</v>
      </c>
      <c r="H221" s="170" t="s">
        <v>1121</v>
      </c>
      <c r="I221" s="170">
        <v>0</v>
      </c>
      <c r="J221" s="170">
        <v>30.32</v>
      </c>
      <c r="K221" s="170">
        <v>-30.32</v>
      </c>
    </row>
    <row r="222" spans="1:11">
      <c r="A222" s="170" t="s">
        <v>1081</v>
      </c>
      <c r="B222" s="170" t="s">
        <v>372</v>
      </c>
      <c r="C222" s="170" t="s">
        <v>324</v>
      </c>
      <c r="D222" s="171">
        <v>45017</v>
      </c>
      <c r="E222" s="170">
        <v>832</v>
      </c>
      <c r="F222" s="170" t="s">
        <v>126</v>
      </c>
      <c r="G222" s="170" t="s">
        <v>1775</v>
      </c>
      <c r="H222" s="170" t="s">
        <v>1121</v>
      </c>
      <c r="I222" s="170">
        <v>0</v>
      </c>
      <c r="J222" s="170">
        <v>252</v>
      </c>
      <c r="K222" s="170">
        <v>-252</v>
      </c>
    </row>
    <row r="223" spans="1:11">
      <c r="A223" s="170" t="s">
        <v>1081</v>
      </c>
      <c r="B223" s="170" t="s">
        <v>385</v>
      </c>
      <c r="C223" s="170" t="s">
        <v>324</v>
      </c>
      <c r="D223" s="171">
        <v>45017</v>
      </c>
      <c r="E223" s="170">
        <v>835</v>
      </c>
      <c r="F223" s="170" t="s">
        <v>474</v>
      </c>
      <c r="G223" s="170" t="s">
        <v>1776</v>
      </c>
      <c r="H223" s="170" t="s">
        <v>1087</v>
      </c>
      <c r="I223" s="170">
        <v>0</v>
      </c>
      <c r="J223" s="170">
        <v>40.659999999999997</v>
      </c>
      <c r="K223" s="170">
        <v>-40.659999999999997</v>
      </c>
    </row>
    <row r="224" spans="1:11">
      <c r="A224" s="170" t="s">
        <v>1081</v>
      </c>
      <c r="B224" s="170" t="s">
        <v>385</v>
      </c>
      <c r="C224" s="170" t="s">
        <v>324</v>
      </c>
      <c r="D224" s="171">
        <v>45017</v>
      </c>
      <c r="E224" s="170">
        <v>836</v>
      </c>
      <c r="F224" s="170" t="s">
        <v>474</v>
      </c>
      <c r="G224" s="170" t="s">
        <v>1777</v>
      </c>
      <c r="H224" s="170" t="s">
        <v>1087</v>
      </c>
      <c r="I224" s="170">
        <v>0</v>
      </c>
      <c r="J224" s="170">
        <v>37.26</v>
      </c>
      <c r="K224" s="170">
        <v>-37.26</v>
      </c>
    </row>
    <row r="225" spans="1:11">
      <c r="A225" s="170" t="s">
        <v>1081</v>
      </c>
      <c r="B225" s="170" t="s">
        <v>375</v>
      </c>
      <c r="C225" s="170" t="s">
        <v>324</v>
      </c>
      <c r="D225" s="171">
        <v>45018</v>
      </c>
      <c r="E225" s="170">
        <v>783</v>
      </c>
      <c r="F225" s="170" t="s">
        <v>468</v>
      </c>
      <c r="G225" s="170" t="s">
        <v>1778</v>
      </c>
      <c r="H225" s="170" t="s">
        <v>1096</v>
      </c>
      <c r="I225" s="170">
        <v>0</v>
      </c>
      <c r="J225" s="170">
        <v>1654.81</v>
      </c>
      <c r="K225" s="170">
        <v>-1654.81</v>
      </c>
    </row>
    <row r="226" spans="1:11">
      <c r="A226" s="170" t="s">
        <v>1081</v>
      </c>
      <c r="B226" s="170" t="s">
        <v>361</v>
      </c>
      <c r="C226" s="170" t="s">
        <v>324</v>
      </c>
      <c r="D226" s="171">
        <v>45019</v>
      </c>
      <c r="E226" s="170">
        <v>765</v>
      </c>
      <c r="F226" s="170" t="s">
        <v>392</v>
      </c>
      <c r="G226" s="170" t="s">
        <v>701</v>
      </c>
      <c r="H226" s="170" t="s">
        <v>1113</v>
      </c>
      <c r="I226" s="170">
        <v>0</v>
      </c>
      <c r="J226" s="170">
        <v>3200</v>
      </c>
      <c r="K226" s="170">
        <v>-3200</v>
      </c>
    </row>
    <row r="227" spans="1:11">
      <c r="A227" s="170" t="s">
        <v>1081</v>
      </c>
      <c r="B227" s="170" t="s">
        <v>1779</v>
      </c>
      <c r="C227" s="170" t="s">
        <v>324</v>
      </c>
      <c r="D227" s="171">
        <v>45019</v>
      </c>
      <c r="E227" s="170">
        <v>798</v>
      </c>
      <c r="F227" s="170" t="s">
        <v>1780</v>
      </c>
      <c r="G227" s="170" t="s">
        <v>1781</v>
      </c>
      <c r="H227" s="170" t="s">
        <v>312</v>
      </c>
      <c r="I227" s="170">
        <v>0</v>
      </c>
      <c r="J227" s="170">
        <v>1100</v>
      </c>
      <c r="K227" s="170">
        <v>-1100</v>
      </c>
    </row>
    <row r="228" spans="1:11">
      <c r="A228" s="170" t="s">
        <v>1081</v>
      </c>
      <c r="B228" s="170" t="s">
        <v>360</v>
      </c>
      <c r="C228" s="170" t="s">
        <v>324</v>
      </c>
      <c r="D228" s="171">
        <v>45019</v>
      </c>
      <c r="E228" s="170">
        <v>805</v>
      </c>
      <c r="F228" s="170" t="s">
        <v>815</v>
      </c>
      <c r="G228" s="170" t="s">
        <v>1660</v>
      </c>
      <c r="H228" s="170" t="s">
        <v>1096</v>
      </c>
      <c r="I228" s="170">
        <v>0</v>
      </c>
      <c r="J228" s="170">
        <v>336</v>
      </c>
      <c r="K228" s="170">
        <v>-336</v>
      </c>
    </row>
    <row r="229" spans="1:11">
      <c r="A229" s="170" t="s">
        <v>1081</v>
      </c>
      <c r="B229" s="170" t="s">
        <v>360</v>
      </c>
      <c r="C229" s="170" t="s">
        <v>324</v>
      </c>
      <c r="D229" s="171">
        <v>45019</v>
      </c>
      <c r="E229" s="170">
        <v>806</v>
      </c>
      <c r="F229" s="170" t="s">
        <v>815</v>
      </c>
      <c r="G229" s="170" t="s">
        <v>1659</v>
      </c>
      <c r="H229" s="170" t="s">
        <v>1096</v>
      </c>
      <c r="I229" s="170">
        <v>0</v>
      </c>
      <c r="J229" s="170">
        <v>84</v>
      </c>
      <c r="K229" s="170">
        <v>-84</v>
      </c>
    </row>
    <row r="230" spans="1:11">
      <c r="A230" s="170" t="s">
        <v>1081</v>
      </c>
      <c r="B230" s="170" t="s">
        <v>360</v>
      </c>
      <c r="C230" s="170" t="s">
        <v>324</v>
      </c>
      <c r="D230" s="171">
        <v>45019</v>
      </c>
      <c r="E230" s="170">
        <v>807</v>
      </c>
      <c r="F230" s="170" t="s">
        <v>815</v>
      </c>
      <c r="G230" s="170" t="s">
        <v>1658</v>
      </c>
      <c r="H230" s="170" t="s">
        <v>1096</v>
      </c>
      <c r="I230" s="170">
        <v>0</v>
      </c>
      <c r="J230" s="170">
        <v>84</v>
      </c>
      <c r="K230" s="170">
        <v>-84</v>
      </c>
    </row>
    <row r="231" spans="1:11">
      <c r="A231" s="170" t="s">
        <v>1081</v>
      </c>
      <c r="B231" s="170" t="s">
        <v>360</v>
      </c>
      <c r="C231" s="170" t="s">
        <v>324</v>
      </c>
      <c r="D231" s="171">
        <v>45019</v>
      </c>
      <c r="E231" s="170">
        <v>808</v>
      </c>
      <c r="F231" s="170" t="s">
        <v>815</v>
      </c>
      <c r="G231" s="170" t="s">
        <v>1657</v>
      </c>
      <c r="H231" s="170" t="s">
        <v>1096</v>
      </c>
      <c r="I231" s="170">
        <v>0</v>
      </c>
      <c r="J231" s="170">
        <v>84</v>
      </c>
      <c r="K231" s="170">
        <v>-84</v>
      </c>
    </row>
    <row r="232" spans="1:11">
      <c r="A232" s="170" t="s">
        <v>1081</v>
      </c>
      <c r="B232" s="170" t="s">
        <v>360</v>
      </c>
      <c r="C232" s="170" t="s">
        <v>324</v>
      </c>
      <c r="D232" s="171">
        <v>45019</v>
      </c>
      <c r="E232" s="170">
        <v>816</v>
      </c>
      <c r="F232" s="170" t="s">
        <v>815</v>
      </c>
      <c r="G232" s="170" t="s">
        <v>1656</v>
      </c>
      <c r="H232" s="170" t="s">
        <v>1096</v>
      </c>
      <c r="I232" s="170">
        <v>0</v>
      </c>
      <c r="J232" s="170">
        <v>84</v>
      </c>
      <c r="K232" s="170">
        <v>-84</v>
      </c>
    </row>
    <row r="233" spans="1:11">
      <c r="A233" s="170" t="s">
        <v>1081</v>
      </c>
      <c r="B233" s="170" t="s">
        <v>380</v>
      </c>
      <c r="C233" s="170" t="s">
        <v>324</v>
      </c>
      <c r="D233" s="171">
        <v>45020</v>
      </c>
      <c r="E233" s="170">
        <v>759</v>
      </c>
      <c r="F233" s="170" t="s">
        <v>394</v>
      </c>
      <c r="G233" s="170" t="s">
        <v>1782</v>
      </c>
      <c r="H233" s="170" t="s">
        <v>1092</v>
      </c>
      <c r="I233" s="170">
        <v>0</v>
      </c>
      <c r="J233" s="170">
        <v>77.12</v>
      </c>
      <c r="K233" s="170">
        <v>-77.12</v>
      </c>
    </row>
    <row r="234" spans="1:11">
      <c r="A234" s="170" t="s">
        <v>1081</v>
      </c>
      <c r="B234" s="170" t="s">
        <v>360</v>
      </c>
      <c r="C234" s="170" t="s">
        <v>324</v>
      </c>
      <c r="D234" s="171">
        <v>45020</v>
      </c>
      <c r="E234" s="170">
        <v>764</v>
      </c>
      <c r="F234" s="170" t="s">
        <v>815</v>
      </c>
      <c r="G234" s="170" t="s">
        <v>1783</v>
      </c>
      <c r="H234" s="170" t="s">
        <v>1096</v>
      </c>
      <c r="I234" s="170">
        <v>0</v>
      </c>
      <c r="J234" s="170">
        <v>84</v>
      </c>
      <c r="K234" s="170">
        <v>-84</v>
      </c>
    </row>
    <row r="235" spans="1:11">
      <c r="A235" s="170" t="s">
        <v>1081</v>
      </c>
      <c r="B235" s="170" t="s">
        <v>1731</v>
      </c>
      <c r="C235" s="170" t="s">
        <v>324</v>
      </c>
      <c r="D235" s="171">
        <v>45020</v>
      </c>
      <c r="E235" s="170">
        <v>775</v>
      </c>
      <c r="F235" s="170" t="s">
        <v>1732</v>
      </c>
      <c r="G235" s="170" t="s">
        <v>1784</v>
      </c>
      <c r="H235" s="170" t="s">
        <v>89</v>
      </c>
      <c r="I235" s="170">
        <v>0</v>
      </c>
      <c r="J235" s="170">
        <v>46200</v>
      </c>
      <c r="K235" s="170">
        <v>-46200</v>
      </c>
    </row>
    <row r="236" spans="1:11">
      <c r="A236" s="170" t="s">
        <v>1081</v>
      </c>
      <c r="B236" s="170" t="s">
        <v>379</v>
      </c>
      <c r="C236" s="170" t="s">
        <v>324</v>
      </c>
      <c r="D236" s="171">
        <v>45020</v>
      </c>
      <c r="E236" s="170">
        <v>789</v>
      </c>
      <c r="F236" s="170" t="s">
        <v>1753</v>
      </c>
      <c r="G236" s="170" t="s">
        <v>1785</v>
      </c>
      <c r="H236" s="170" t="s">
        <v>1087</v>
      </c>
      <c r="I236" s="170">
        <v>0</v>
      </c>
      <c r="J236" s="170">
        <v>8145.59</v>
      </c>
      <c r="K236" s="170">
        <v>-8145.59</v>
      </c>
    </row>
    <row r="237" spans="1:11">
      <c r="A237" s="170" t="s">
        <v>1081</v>
      </c>
      <c r="B237" s="170" t="s">
        <v>380</v>
      </c>
      <c r="C237" s="170" t="s">
        <v>324</v>
      </c>
      <c r="D237" s="171">
        <v>45022</v>
      </c>
      <c r="E237" s="170">
        <v>774</v>
      </c>
      <c r="F237" s="170" t="s">
        <v>394</v>
      </c>
      <c r="G237" s="170" t="s">
        <v>1786</v>
      </c>
      <c r="H237" s="170" t="s">
        <v>89</v>
      </c>
      <c r="I237" s="170">
        <v>0</v>
      </c>
      <c r="J237" s="170">
        <v>640.01</v>
      </c>
      <c r="K237" s="170">
        <v>-640.01</v>
      </c>
    </row>
    <row r="238" spans="1:11">
      <c r="A238" s="170" t="s">
        <v>1081</v>
      </c>
      <c r="B238" s="170" t="s">
        <v>369</v>
      </c>
      <c r="C238" s="170" t="s">
        <v>324</v>
      </c>
      <c r="D238" s="171">
        <v>45022</v>
      </c>
      <c r="E238" s="170">
        <v>822</v>
      </c>
      <c r="F238" s="170" t="s">
        <v>533</v>
      </c>
      <c r="G238" s="170" t="s">
        <v>1787</v>
      </c>
      <c r="H238" s="170" t="s">
        <v>1788</v>
      </c>
      <c r="I238" s="170">
        <v>0</v>
      </c>
      <c r="J238" s="170">
        <v>141.69999999999999</v>
      </c>
      <c r="K238" s="170">
        <v>-141.69999999999999</v>
      </c>
    </row>
    <row r="239" spans="1:11">
      <c r="A239" s="170" t="s">
        <v>1081</v>
      </c>
      <c r="B239" s="170" t="s">
        <v>350</v>
      </c>
      <c r="C239" s="170" t="s">
        <v>324</v>
      </c>
      <c r="D239" s="171">
        <v>45022</v>
      </c>
      <c r="E239" s="170">
        <v>830</v>
      </c>
      <c r="F239" s="170" t="s">
        <v>97</v>
      </c>
      <c r="G239" s="170" t="s">
        <v>1789</v>
      </c>
      <c r="H239" s="170" t="s">
        <v>1630</v>
      </c>
      <c r="I239" s="170">
        <v>0</v>
      </c>
      <c r="J239" s="170">
        <v>57.6</v>
      </c>
      <c r="K239" s="170">
        <v>-57.6</v>
      </c>
    </row>
    <row r="240" spans="1:11">
      <c r="A240" s="170" t="s">
        <v>1081</v>
      </c>
      <c r="B240" s="170" t="s">
        <v>365</v>
      </c>
      <c r="C240" s="170" t="s">
        <v>324</v>
      </c>
      <c r="D240" s="171">
        <v>45024</v>
      </c>
      <c r="E240" s="170">
        <v>769</v>
      </c>
      <c r="F240" s="170" t="s">
        <v>758</v>
      </c>
      <c r="G240" s="170" t="s">
        <v>1790</v>
      </c>
      <c r="H240" s="170" t="s">
        <v>1092</v>
      </c>
      <c r="I240" s="170">
        <v>0</v>
      </c>
      <c r="J240" s="170">
        <v>2244.29</v>
      </c>
      <c r="K240" s="170">
        <v>-2244.29</v>
      </c>
    </row>
    <row r="241" spans="1:11">
      <c r="A241" s="170" t="s">
        <v>1081</v>
      </c>
      <c r="B241" s="170" t="s">
        <v>369</v>
      </c>
      <c r="C241" s="170" t="s">
        <v>324</v>
      </c>
      <c r="D241" s="171">
        <v>45026</v>
      </c>
      <c r="E241" s="170">
        <v>820</v>
      </c>
      <c r="F241" s="170" t="s">
        <v>533</v>
      </c>
      <c r="G241" s="170" t="s">
        <v>1791</v>
      </c>
      <c r="H241" s="170" t="s">
        <v>89</v>
      </c>
      <c r="I241" s="170">
        <v>0</v>
      </c>
      <c r="J241" s="170">
        <v>356.84</v>
      </c>
      <c r="K241" s="170">
        <v>-356.84</v>
      </c>
    </row>
    <row r="242" spans="1:11">
      <c r="A242" s="170" t="s">
        <v>1081</v>
      </c>
      <c r="B242" s="170" t="s">
        <v>367</v>
      </c>
      <c r="C242" s="170" t="s">
        <v>324</v>
      </c>
      <c r="D242" s="171">
        <v>45027</v>
      </c>
      <c r="E242" s="170">
        <v>778</v>
      </c>
      <c r="F242" s="170" t="s">
        <v>1647</v>
      </c>
      <c r="G242" s="170" t="s">
        <v>1792</v>
      </c>
      <c r="H242" s="170" t="s">
        <v>1261</v>
      </c>
      <c r="I242" s="170">
        <v>0</v>
      </c>
      <c r="J242" s="170">
        <v>329.27</v>
      </c>
      <c r="K242" s="170">
        <v>-329.27</v>
      </c>
    </row>
    <row r="243" spans="1:11">
      <c r="A243" s="170" t="s">
        <v>1081</v>
      </c>
      <c r="B243" s="170" t="s">
        <v>369</v>
      </c>
      <c r="C243" s="170" t="s">
        <v>324</v>
      </c>
      <c r="D243" s="171">
        <v>45029</v>
      </c>
      <c r="E243" s="170">
        <v>821</v>
      </c>
      <c r="F243" s="170" t="s">
        <v>533</v>
      </c>
      <c r="G243" s="170" t="s">
        <v>1793</v>
      </c>
      <c r="H243" s="170" t="s">
        <v>1794</v>
      </c>
      <c r="I243" s="170">
        <v>0</v>
      </c>
      <c r="J243" s="170">
        <v>497.53</v>
      </c>
      <c r="K243" s="170">
        <v>-497.53</v>
      </c>
    </row>
    <row r="244" spans="1:11">
      <c r="A244" s="170" t="s">
        <v>1081</v>
      </c>
      <c r="B244" s="170" t="s">
        <v>369</v>
      </c>
      <c r="C244" s="170" t="s">
        <v>324</v>
      </c>
      <c r="D244" s="171">
        <v>45033</v>
      </c>
      <c r="E244" s="170">
        <v>777</v>
      </c>
      <c r="F244" s="170" t="s">
        <v>533</v>
      </c>
      <c r="G244" s="170" t="s">
        <v>1795</v>
      </c>
      <c r="H244" s="170" t="s">
        <v>89</v>
      </c>
      <c r="I244" s="170">
        <v>0</v>
      </c>
      <c r="J244" s="170">
        <v>96.49</v>
      </c>
      <c r="K244" s="170">
        <v>-96.49</v>
      </c>
    </row>
    <row r="245" spans="1:11">
      <c r="A245" s="170" t="s">
        <v>1081</v>
      </c>
      <c r="B245" s="170" t="s">
        <v>1759</v>
      </c>
      <c r="C245" s="170" t="s">
        <v>324</v>
      </c>
      <c r="D245" s="171">
        <v>45035</v>
      </c>
      <c r="E245" s="170">
        <v>791</v>
      </c>
      <c r="F245" s="170" t="s">
        <v>1796</v>
      </c>
      <c r="G245" s="170" t="s">
        <v>1797</v>
      </c>
      <c r="H245" s="170" t="s">
        <v>312</v>
      </c>
      <c r="I245" s="170">
        <v>3150</v>
      </c>
      <c r="J245" s="170">
        <v>0</v>
      </c>
      <c r="K245" s="170">
        <v>3150</v>
      </c>
    </row>
    <row r="246" spans="1:11">
      <c r="A246" s="170" t="s">
        <v>1081</v>
      </c>
      <c r="B246" s="170" t="s">
        <v>1759</v>
      </c>
      <c r="C246" s="170" t="s">
        <v>324</v>
      </c>
      <c r="D246" s="171">
        <v>45035</v>
      </c>
      <c r="E246" s="170">
        <v>797</v>
      </c>
      <c r="F246" s="170" t="s">
        <v>1760</v>
      </c>
      <c r="G246" s="170" t="s">
        <v>1798</v>
      </c>
      <c r="H246" s="170" t="s">
        <v>362</v>
      </c>
      <c r="I246" s="170">
        <v>0</v>
      </c>
      <c r="J246" s="170">
        <v>3000</v>
      </c>
      <c r="K246" s="170">
        <v>-3000</v>
      </c>
    </row>
    <row r="247" spans="1:11">
      <c r="A247" s="170" t="s">
        <v>1081</v>
      </c>
      <c r="B247" s="170" t="s">
        <v>1140</v>
      </c>
      <c r="C247" s="170" t="s">
        <v>324</v>
      </c>
      <c r="D247" s="171">
        <v>45035</v>
      </c>
      <c r="E247" s="170">
        <v>809</v>
      </c>
      <c r="F247" s="170" t="s">
        <v>970</v>
      </c>
      <c r="G247" s="170" t="s">
        <v>1799</v>
      </c>
      <c r="H247" s="170" t="s">
        <v>1219</v>
      </c>
      <c r="I247" s="170">
        <v>0</v>
      </c>
      <c r="J247" s="170">
        <v>19.88</v>
      </c>
      <c r="K247" s="170">
        <v>-19.88</v>
      </c>
    </row>
    <row r="248" spans="1:11">
      <c r="A248" s="170" t="s">
        <v>1081</v>
      </c>
      <c r="B248" s="170" t="s">
        <v>1140</v>
      </c>
      <c r="C248" s="170" t="s">
        <v>324</v>
      </c>
      <c r="D248" s="171">
        <v>45035</v>
      </c>
      <c r="E248" s="170">
        <v>811</v>
      </c>
      <c r="F248" s="170" t="s">
        <v>970</v>
      </c>
      <c r="G248" s="170" t="s">
        <v>1800</v>
      </c>
      <c r="H248" s="170" t="s">
        <v>1219</v>
      </c>
      <c r="I248" s="170">
        <v>0</v>
      </c>
      <c r="J248" s="170">
        <v>37.880000000000003</v>
      </c>
      <c r="K248" s="170">
        <v>-37.880000000000003</v>
      </c>
    </row>
    <row r="249" spans="1:11">
      <c r="A249" s="170" t="s">
        <v>1081</v>
      </c>
      <c r="B249" s="170" t="s">
        <v>1140</v>
      </c>
      <c r="C249" s="170" t="s">
        <v>324</v>
      </c>
      <c r="D249" s="171">
        <v>45035</v>
      </c>
      <c r="E249" s="170">
        <v>812</v>
      </c>
      <c r="F249" s="170" t="s">
        <v>970</v>
      </c>
      <c r="G249" s="170" t="s">
        <v>1801</v>
      </c>
      <c r="H249" s="170" t="s">
        <v>1219</v>
      </c>
      <c r="I249" s="170">
        <v>0</v>
      </c>
      <c r="J249" s="170">
        <v>36.630000000000003</v>
      </c>
      <c r="K249" s="170">
        <v>-36.630000000000003</v>
      </c>
    </row>
    <row r="250" spans="1:11">
      <c r="A250" s="170" t="s">
        <v>1081</v>
      </c>
      <c r="B250" s="170" t="s">
        <v>1140</v>
      </c>
      <c r="C250" s="170" t="s">
        <v>324</v>
      </c>
      <c r="D250" s="171">
        <v>45036</v>
      </c>
      <c r="E250" s="170">
        <v>810</v>
      </c>
      <c r="F250" s="170" t="s">
        <v>972</v>
      </c>
      <c r="G250" s="170" t="s">
        <v>1802</v>
      </c>
      <c r="H250" s="170" t="s">
        <v>1219</v>
      </c>
      <c r="I250" s="170">
        <v>0</v>
      </c>
      <c r="J250" s="170">
        <v>27.68</v>
      </c>
      <c r="K250" s="170">
        <v>-27.68</v>
      </c>
    </row>
    <row r="251" spans="1:11">
      <c r="A251" s="170" t="s">
        <v>1081</v>
      </c>
      <c r="B251" s="170" t="s">
        <v>369</v>
      </c>
      <c r="C251" s="170" t="s">
        <v>324</v>
      </c>
      <c r="D251" s="171">
        <v>45044</v>
      </c>
      <c r="E251" s="170">
        <v>823</v>
      </c>
      <c r="F251" s="170" t="s">
        <v>533</v>
      </c>
      <c r="G251" s="170" t="s">
        <v>1803</v>
      </c>
      <c r="H251" s="170" t="s">
        <v>1804</v>
      </c>
      <c r="I251" s="170">
        <v>0</v>
      </c>
      <c r="J251" s="170">
        <v>185.04</v>
      </c>
      <c r="K251" s="170">
        <v>-185.04</v>
      </c>
    </row>
    <row r="252" spans="1:11">
      <c r="A252" s="170" t="s">
        <v>1081</v>
      </c>
      <c r="B252" s="170" t="s">
        <v>369</v>
      </c>
      <c r="C252" s="170" t="s">
        <v>324</v>
      </c>
      <c r="D252" s="171">
        <v>45044</v>
      </c>
      <c r="E252" s="170">
        <v>824</v>
      </c>
      <c r="F252" s="170" t="s">
        <v>533</v>
      </c>
      <c r="G252" s="170" t="s">
        <v>1805</v>
      </c>
      <c r="H252" s="170" t="s">
        <v>1804</v>
      </c>
      <c r="I252" s="170">
        <v>0</v>
      </c>
      <c r="J252" s="170">
        <v>652.62</v>
      </c>
      <c r="K252" s="170">
        <v>-652.62</v>
      </c>
    </row>
    <row r="253" spans="1:11">
      <c r="A253" s="170" t="s">
        <v>1081</v>
      </c>
      <c r="B253" s="170" t="s">
        <v>1731</v>
      </c>
      <c r="C253" s="170" t="s">
        <v>324</v>
      </c>
      <c r="D253" s="171">
        <v>45046</v>
      </c>
      <c r="E253" s="170">
        <v>792</v>
      </c>
      <c r="F253" s="170" t="s">
        <v>1755</v>
      </c>
      <c r="G253" s="170" t="s">
        <v>1806</v>
      </c>
      <c r="H253" s="170" t="s">
        <v>362</v>
      </c>
      <c r="I253" s="170">
        <v>46200</v>
      </c>
      <c r="J253" s="170">
        <v>0</v>
      </c>
      <c r="K253" s="170">
        <v>46200</v>
      </c>
    </row>
    <row r="254" spans="1:11">
      <c r="A254" s="170" t="s">
        <v>1081</v>
      </c>
      <c r="B254" s="170" t="s">
        <v>388</v>
      </c>
      <c r="C254" s="170" t="s">
        <v>324</v>
      </c>
      <c r="D254" s="171">
        <v>45046</v>
      </c>
      <c r="E254" s="170">
        <v>826</v>
      </c>
      <c r="F254" s="170" t="s">
        <v>979</v>
      </c>
      <c r="G254" s="170" t="s">
        <v>1807</v>
      </c>
      <c r="H254" s="170" t="s">
        <v>1771</v>
      </c>
      <c r="I254" s="170">
        <v>0</v>
      </c>
      <c r="J254" s="170">
        <v>1437.6</v>
      </c>
      <c r="K254" s="170">
        <v>-1437.6</v>
      </c>
    </row>
    <row r="255" spans="1:11">
      <c r="A255" s="170" t="s">
        <v>1081</v>
      </c>
      <c r="B255" s="170" t="s">
        <v>1204</v>
      </c>
      <c r="C255" s="170" t="s">
        <v>324</v>
      </c>
      <c r="D255" s="171">
        <v>45046</v>
      </c>
      <c r="E255" s="170">
        <v>833</v>
      </c>
      <c r="F255" s="170" t="s">
        <v>1688</v>
      </c>
      <c r="G255" s="170" t="s">
        <v>1808</v>
      </c>
      <c r="H255" s="170" t="s">
        <v>1110</v>
      </c>
      <c r="I255" s="170">
        <v>0</v>
      </c>
      <c r="J255" s="170">
        <v>3200</v>
      </c>
      <c r="K255" s="170">
        <v>-3200</v>
      </c>
    </row>
    <row r="256" spans="1:11">
      <c r="A256" s="170" t="s">
        <v>1081</v>
      </c>
      <c r="B256" s="170" t="s">
        <v>363</v>
      </c>
      <c r="C256" s="170" t="s">
        <v>324</v>
      </c>
      <c r="D256" s="171">
        <v>45046</v>
      </c>
      <c r="E256" s="170">
        <v>834</v>
      </c>
      <c r="F256" s="170" t="s">
        <v>1809</v>
      </c>
      <c r="G256" s="170" t="s">
        <v>1810</v>
      </c>
      <c r="H256" s="170" t="s">
        <v>1113</v>
      </c>
      <c r="I256" s="170">
        <v>1250.18</v>
      </c>
      <c r="J256" s="170">
        <v>0</v>
      </c>
      <c r="K256" s="170">
        <v>1250.18</v>
      </c>
    </row>
    <row r="257" spans="1:11">
      <c r="A257" s="170" t="s">
        <v>1081</v>
      </c>
      <c r="B257" s="170" t="s">
        <v>363</v>
      </c>
      <c r="C257" s="170" t="s">
        <v>324</v>
      </c>
      <c r="D257" s="171">
        <v>45046</v>
      </c>
      <c r="E257" s="170">
        <v>834</v>
      </c>
      <c r="F257" s="170" t="s">
        <v>1809</v>
      </c>
      <c r="G257" s="170" t="s">
        <v>1811</v>
      </c>
      <c r="H257" s="170" t="s">
        <v>1113</v>
      </c>
      <c r="I257" s="170">
        <v>0</v>
      </c>
      <c r="J257" s="170">
        <v>2571.62</v>
      </c>
      <c r="K257" s="170">
        <v>-2571.62</v>
      </c>
    </row>
    <row r="258" spans="1:11">
      <c r="A258" s="170" t="s">
        <v>1081</v>
      </c>
      <c r="B258" s="170" t="s">
        <v>363</v>
      </c>
      <c r="C258" s="170" t="s">
        <v>324</v>
      </c>
      <c r="D258" s="171">
        <v>45046</v>
      </c>
      <c r="E258" s="170">
        <v>834</v>
      </c>
      <c r="F258" s="170" t="s">
        <v>1809</v>
      </c>
      <c r="G258" s="170" t="s">
        <v>1812</v>
      </c>
      <c r="H258" s="170" t="s">
        <v>1113</v>
      </c>
      <c r="I258" s="170">
        <v>385.52</v>
      </c>
      <c r="J258" s="170">
        <v>0</v>
      </c>
      <c r="K258" s="170">
        <v>385.52</v>
      </c>
    </row>
    <row r="259" spans="1:11">
      <c r="A259" s="170" t="s">
        <v>1081</v>
      </c>
      <c r="B259" s="170" t="s">
        <v>385</v>
      </c>
      <c r="C259" s="170" t="s">
        <v>324</v>
      </c>
      <c r="D259" s="171">
        <v>45046</v>
      </c>
      <c r="E259" s="170">
        <v>837</v>
      </c>
      <c r="F259" s="170" t="s">
        <v>1813</v>
      </c>
      <c r="G259" s="170" t="s">
        <v>1814</v>
      </c>
      <c r="H259" s="170" t="s">
        <v>1110</v>
      </c>
      <c r="I259" s="170">
        <v>73</v>
      </c>
      <c r="J259" s="170">
        <v>0</v>
      </c>
      <c r="K259" s="170">
        <v>73</v>
      </c>
    </row>
    <row r="260" spans="1:11">
      <c r="A260" s="170" t="s">
        <v>1081</v>
      </c>
      <c r="B260" s="170" t="s">
        <v>385</v>
      </c>
      <c r="C260" s="170" t="s">
        <v>324</v>
      </c>
      <c r="D260" s="171">
        <v>45046</v>
      </c>
      <c r="E260" s="170">
        <v>837</v>
      </c>
      <c r="F260" s="170" t="s">
        <v>1813</v>
      </c>
      <c r="G260" s="170" t="s">
        <v>1815</v>
      </c>
      <c r="H260" s="170" t="s">
        <v>1110</v>
      </c>
      <c r="I260" s="170">
        <v>93.62</v>
      </c>
      <c r="J260" s="170">
        <v>0</v>
      </c>
      <c r="K260" s="170">
        <v>93.62</v>
      </c>
    </row>
    <row r="261" spans="1:11">
      <c r="A261" s="170" t="s">
        <v>1081</v>
      </c>
      <c r="B261" s="170" t="s">
        <v>383</v>
      </c>
      <c r="C261" s="170" t="s">
        <v>324</v>
      </c>
      <c r="D261" s="171">
        <v>45046</v>
      </c>
      <c r="E261" s="170">
        <v>837</v>
      </c>
      <c r="F261" s="170" t="s">
        <v>1816</v>
      </c>
      <c r="G261" s="170" t="s">
        <v>1817</v>
      </c>
      <c r="H261" s="170" t="s">
        <v>371</v>
      </c>
      <c r="I261" s="170">
        <v>105.44</v>
      </c>
      <c r="J261" s="170">
        <v>0</v>
      </c>
      <c r="K261" s="170">
        <v>105.44</v>
      </c>
    </row>
    <row r="262" spans="1:11">
      <c r="A262" s="170" t="s">
        <v>1081</v>
      </c>
      <c r="B262" s="170" t="s">
        <v>388</v>
      </c>
      <c r="C262" s="170" t="s">
        <v>355</v>
      </c>
      <c r="D262" s="171">
        <v>44927</v>
      </c>
      <c r="E262" s="170">
        <v>11</v>
      </c>
      <c r="F262" s="170" t="s">
        <v>358</v>
      </c>
      <c r="G262" s="170" t="s">
        <v>357</v>
      </c>
      <c r="H262" s="170" t="s">
        <v>89</v>
      </c>
      <c r="I262" s="170">
        <v>0</v>
      </c>
      <c r="J262" s="170">
        <v>1062.75</v>
      </c>
      <c r="K262" s="170">
        <v>-1062.75</v>
      </c>
    </row>
    <row r="263" spans="1:11">
      <c r="A263" s="170" t="s">
        <v>1081</v>
      </c>
      <c r="B263" s="170" t="s">
        <v>367</v>
      </c>
      <c r="C263" s="170" t="s">
        <v>355</v>
      </c>
      <c r="D263" s="171">
        <v>44927</v>
      </c>
      <c r="E263" s="170">
        <v>11</v>
      </c>
      <c r="F263" s="170" t="s">
        <v>358</v>
      </c>
      <c r="G263" s="170" t="s">
        <v>357</v>
      </c>
      <c r="H263" s="170" t="s">
        <v>89</v>
      </c>
      <c r="I263" s="170">
        <v>0</v>
      </c>
      <c r="J263" s="170">
        <v>4160.9799999999996</v>
      </c>
      <c r="K263" s="170">
        <v>-4160.9799999999996</v>
      </c>
    </row>
    <row r="264" spans="1:11">
      <c r="A264" s="170" t="s">
        <v>1081</v>
      </c>
      <c r="B264" s="170" t="s">
        <v>369</v>
      </c>
      <c r="C264" s="170" t="s">
        <v>355</v>
      </c>
      <c r="D264" s="171">
        <v>44927</v>
      </c>
      <c r="E264" s="170">
        <v>11</v>
      </c>
      <c r="F264" s="170" t="s">
        <v>358</v>
      </c>
      <c r="G264" s="170" t="s">
        <v>357</v>
      </c>
      <c r="H264" s="170" t="s">
        <v>89</v>
      </c>
      <c r="I264" s="170">
        <v>2199.7399999999998</v>
      </c>
      <c r="J264" s="170">
        <v>0</v>
      </c>
      <c r="K264" s="170">
        <v>2199.7399999999998</v>
      </c>
    </row>
    <row r="265" spans="1:11">
      <c r="A265" s="170" t="s">
        <v>1081</v>
      </c>
      <c r="B265" s="170" t="s">
        <v>383</v>
      </c>
      <c r="C265" s="170" t="s">
        <v>355</v>
      </c>
      <c r="D265" s="171">
        <v>44927</v>
      </c>
      <c r="E265" s="170">
        <v>11</v>
      </c>
      <c r="F265" s="170" t="s">
        <v>358</v>
      </c>
      <c r="G265" s="170" t="s">
        <v>357</v>
      </c>
      <c r="H265" s="170" t="s">
        <v>89</v>
      </c>
      <c r="I265" s="170">
        <v>0</v>
      </c>
      <c r="J265" s="170">
        <v>105.44</v>
      </c>
      <c r="K265" s="170">
        <v>-105.44</v>
      </c>
    </row>
    <row r="266" spans="1:11">
      <c r="A266" s="170" t="s">
        <v>1081</v>
      </c>
      <c r="B266" s="170" t="s">
        <v>385</v>
      </c>
      <c r="C266" s="170" t="s">
        <v>355</v>
      </c>
      <c r="D266" s="171">
        <v>44927</v>
      </c>
      <c r="E266" s="170">
        <v>11</v>
      </c>
      <c r="F266" s="170" t="s">
        <v>358</v>
      </c>
      <c r="G266" s="170" t="s">
        <v>357</v>
      </c>
      <c r="H266" s="170" t="s">
        <v>89</v>
      </c>
      <c r="I266" s="170">
        <v>0</v>
      </c>
      <c r="J266" s="170">
        <v>129.36000000000001</v>
      </c>
      <c r="K266" s="170">
        <v>-129.36000000000001</v>
      </c>
    </row>
    <row r="267" spans="1:11">
      <c r="A267" s="170" t="s">
        <v>1081</v>
      </c>
      <c r="B267" s="170" t="s">
        <v>359</v>
      </c>
      <c r="C267" s="170" t="s">
        <v>355</v>
      </c>
      <c r="D267" s="171">
        <v>44927</v>
      </c>
      <c r="E267" s="170">
        <v>11</v>
      </c>
      <c r="F267" s="170" t="s">
        <v>358</v>
      </c>
      <c r="G267" s="170" t="s">
        <v>357</v>
      </c>
      <c r="H267" s="170" t="s">
        <v>89</v>
      </c>
      <c r="I267" s="170">
        <v>0</v>
      </c>
      <c r="J267" s="170">
        <v>8815.83</v>
      </c>
      <c r="K267" s="170">
        <v>-8815.83</v>
      </c>
    </row>
    <row r="268" spans="1:11">
      <c r="A268" s="170" t="s">
        <v>1081</v>
      </c>
      <c r="B268" s="170" t="s">
        <v>377</v>
      </c>
      <c r="C268" s="170" t="s">
        <v>355</v>
      </c>
      <c r="D268" s="171">
        <v>44927</v>
      </c>
      <c r="E268" s="170">
        <v>11</v>
      </c>
      <c r="F268" s="170" t="s">
        <v>358</v>
      </c>
      <c r="G268" s="170" t="s">
        <v>357</v>
      </c>
      <c r="H268" s="170" t="s">
        <v>89</v>
      </c>
      <c r="I268" s="170">
        <v>0</v>
      </c>
      <c r="J268" s="170">
        <v>1000.81</v>
      </c>
      <c r="K268" s="170">
        <v>-1000.81</v>
      </c>
    </row>
    <row r="269" spans="1:11">
      <c r="A269" s="170" t="s">
        <v>1081</v>
      </c>
      <c r="B269" s="170" t="s">
        <v>352</v>
      </c>
      <c r="C269" s="170" t="s">
        <v>355</v>
      </c>
      <c r="D269" s="171">
        <v>44927</v>
      </c>
      <c r="E269" s="170">
        <v>11</v>
      </c>
      <c r="F269" s="170" t="s">
        <v>358</v>
      </c>
      <c r="G269" s="170" t="s">
        <v>357</v>
      </c>
      <c r="H269" s="170" t="s">
        <v>89</v>
      </c>
      <c r="I269" s="170">
        <v>111.72</v>
      </c>
      <c r="J269" s="170">
        <v>0</v>
      </c>
      <c r="K269" s="170">
        <v>111.72</v>
      </c>
    </row>
    <row r="270" spans="1:11">
      <c r="A270" s="170" t="s">
        <v>1081</v>
      </c>
      <c r="B270" s="170" t="s">
        <v>350</v>
      </c>
      <c r="C270" s="170" t="s">
        <v>355</v>
      </c>
      <c r="D270" s="171">
        <v>44927</v>
      </c>
      <c r="E270" s="170">
        <v>11</v>
      </c>
      <c r="F270" s="170" t="s">
        <v>358</v>
      </c>
      <c r="G270" s="170" t="s">
        <v>357</v>
      </c>
      <c r="H270" s="170" t="s">
        <v>89</v>
      </c>
      <c r="I270" s="170">
        <v>0</v>
      </c>
      <c r="J270" s="170">
        <v>6900.78</v>
      </c>
      <c r="K270" s="170">
        <v>-6900.78</v>
      </c>
    </row>
    <row r="271" spans="1:11">
      <c r="A271" s="170" t="s">
        <v>1081</v>
      </c>
      <c r="B271" s="170" t="s">
        <v>378</v>
      </c>
      <c r="C271" s="170" t="s">
        <v>355</v>
      </c>
      <c r="D271" s="171">
        <v>44927</v>
      </c>
      <c r="E271" s="170">
        <v>11</v>
      </c>
      <c r="F271" s="170" t="s">
        <v>358</v>
      </c>
      <c r="G271" s="170" t="s">
        <v>357</v>
      </c>
      <c r="H271" s="170" t="s">
        <v>89</v>
      </c>
      <c r="I271" s="170">
        <v>0</v>
      </c>
      <c r="J271" s="170">
        <v>7752</v>
      </c>
      <c r="K271" s="170">
        <v>-7752</v>
      </c>
    </row>
    <row r="272" spans="1:11">
      <c r="A272" s="170" t="s">
        <v>1081</v>
      </c>
      <c r="B272" s="170" t="s">
        <v>372</v>
      </c>
      <c r="C272" s="170" t="s">
        <v>355</v>
      </c>
      <c r="D272" s="171">
        <v>44927</v>
      </c>
      <c r="E272" s="170">
        <v>11</v>
      </c>
      <c r="F272" s="170" t="s">
        <v>358</v>
      </c>
      <c r="G272" s="170" t="s">
        <v>357</v>
      </c>
      <c r="H272" s="170" t="s">
        <v>89</v>
      </c>
      <c r="I272" s="170">
        <v>0</v>
      </c>
      <c r="J272" s="170">
        <v>1564.47</v>
      </c>
      <c r="K272" s="170">
        <v>-1564.47</v>
      </c>
    </row>
    <row r="273" spans="1:11">
      <c r="A273" s="170" t="s">
        <v>1081</v>
      </c>
      <c r="B273" s="170" t="s">
        <v>361</v>
      </c>
      <c r="C273" s="170" t="s">
        <v>355</v>
      </c>
      <c r="D273" s="171">
        <v>44927</v>
      </c>
      <c r="E273" s="170">
        <v>11</v>
      </c>
      <c r="F273" s="170" t="s">
        <v>358</v>
      </c>
      <c r="G273" s="170" t="s">
        <v>357</v>
      </c>
      <c r="H273" s="170" t="s">
        <v>89</v>
      </c>
      <c r="I273" s="170">
        <v>0</v>
      </c>
      <c r="J273" s="170">
        <v>1600</v>
      </c>
      <c r="K273" s="170">
        <v>-1600</v>
      </c>
    </row>
    <row r="274" spans="1:11">
      <c r="A274" s="170" t="s">
        <v>1081</v>
      </c>
      <c r="B274" s="170" t="s">
        <v>354</v>
      </c>
      <c r="C274" s="170" t="s">
        <v>355</v>
      </c>
      <c r="D274" s="171">
        <v>44927</v>
      </c>
      <c r="E274" s="170">
        <v>11</v>
      </c>
      <c r="F274" s="170" t="s">
        <v>358</v>
      </c>
      <c r="G274" s="170" t="s">
        <v>357</v>
      </c>
      <c r="H274" s="170" t="s">
        <v>89</v>
      </c>
      <c r="I274" s="170">
        <v>0</v>
      </c>
      <c r="J274" s="170">
        <v>13840</v>
      </c>
      <c r="K274" s="170">
        <v>-13840</v>
      </c>
    </row>
    <row r="275" spans="1:11">
      <c r="A275" s="170" t="s">
        <v>1081</v>
      </c>
      <c r="B275" s="170" t="s">
        <v>1313</v>
      </c>
      <c r="C275" s="170" t="s">
        <v>355</v>
      </c>
      <c r="D275" s="171">
        <v>44927</v>
      </c>
      <c r="E275" s="170">
        <v>11</v>
      </c>
      <c r="F275" s="170" t="s">
        <v>358</v>
      </c>
      <c r="G275" s="170" t="s">
        <v>357</v>
      </c>
      <c r="H275" s="170" t="s">
        <v>89</v>
      </c>
      <c r="I275" s="170">
        <v>0</v>
      </c>
      <c r="J275" s="170">
        <v>3534</v>
      </c>
      <c r="K275" s="170">
        <v>-3534</v>
      </c>
    </row>
    <row r="276" spans="1:11">
      <c r="A276" s="170" t="s">
        <v>1081</v>
      </c>
      <c r="B276" s="170" t="s">
        <v>370</v>
      </c>
      <c r="C276" s="170" t="s">
        <v>355</v>
      </c>
      <c r="D276" s="171">
        <v>44927</v>
      </c>
      <c r="E276" s="170">
        <v>11</v>
      </c>
      <c r="F276" s="170" t="s">
        <v>358</v>
      </c>
      <c r="G276" s="170" t="s">
        <v>357</v>
      </c>
      <c r="H276" s="170" t="s">
        <v>89</v>
      </c>
      <c r="I276" s="170">
        <v>0</v>
      </c>
      <c r="J276" s="170">
        <v>333</v>
      </c>
      <c r="K276" s="170">
        <v>-333</v>
      </c>
    </row>
    <row r="277" spans="1:11">
      <c r="A277" s="170" t="s">
        <v>1081</v>
      </c>
      <c r="B277" s="170" t="s">
        <v>365</v>
      </c>
      <c r="C277" s="170" t="s">
        <v>355</v>
      </c>
      <c r="D277" s="171">
        <v>44927</v>
      </c>
      <c r="E277" s="170">
        <v>11</v>
      </c>
      <c r="F277" s="170" t="s">
        <v>358</v>
      </c>
      <c r="G277" s="170" t="s">
        <v>357</v>
      </c>
      <c r="H277" s="170" t="s">
        <v>89</v>
      </c>
      <c r="I277" s="170">
        <v>0</v>
      </c>
      <c r="J277" s="170">
        <v>1325.6</v>
      </c>
      <c r="K277" s="170">
        <v>-1325.6</v>
      </c>
    </row>
    <row r="278" spans="1:11">
      <c r="A278" s="170" t="s">
        <v>1081</v>
      </c>
      <c r="B278" s="170" t="s">
        <v>374</v>
      </c>
      <c r="C278" s="170" t="s">
        <v>355</v>
      </c>
      <c r="D278" s="171">
        <v>44927</v>
      </c>
      <c r="E278" s="170">
        <v>11</v>
      </c>
      <c r="F278" s="170" t="s">
        <v>358</v>
      </c>
      <c r="G278" s="170" t="s">
        <v>357</v>
      </c>
      <c r="H278" s="170" t="s">
        <v>89</v>
      </c>
      <c r="I278" s="170">
        <v>0</v>
      </c>
      <c r="J278" s="170">
        <v>1362</v>
      </c>
      <c r="K278" s="170">
        <v>-1362</v>
      </c>
    </row>
    <row r="279" spans="1:11">
      <c r="A279" s="170" t="s">
        <v>1081</v>
      </c>
      <c r="B279" s="170" t="s">
        <v>1320</v>
      </c>
      <c r="C279" s="170" t="s">
        <v>355</v>
      </c>
      <c r="D279" s="171">
        <v>44927</v>
      </c>
      <c r="E279" s="170">
        <v>11</v>
      </c>
      <c r="F279" s="170" t="s">
        <v>358</v>
      </c>
      <c r="G279" s="170" t="s">
        <v>357</v>
      </c>
      <c r="H279" s="170" t="s">
        <v>89</v>
      </c>
      <c r="I279" s="170">
        <v>0</v>
      </c>
      <c r="J279" s="170">
        <v>2036.08</v>
      </c>
      <c r="K279" s="170">
        <v>-2036.08</v>
      </c>
    </row>
    <row r="280" spans="1:11">
      <c r="A280" s="170" t="s">
        <v>1081</v>
      </c>
      <c r="B280" s="170" t="s">
        <v>1346</v>
      </c>
      <c r="C280" s="170" t="s">
        <v>355</v>
      </c>
      <c r="D280" s="171">
        <v>44927</v>
      </c>
      <c r="E280" s="170">
        <v>11</v>
      </c>
      <c r="F280" s="170" t="s">
        <v>358</v>
      </c>
      <c r="G280" s="170" t="s">
        <v>357</v>
      </c>
      <c r="H280" s="170" t="s">
        <v>89</v>
      </c>
      <c r="I280" s="170">
        <v>0</v>
      </c>
      <c r="J280" s="170">
        <v>151.19999999999999</v>
      </c>
      <c r="K280" s="170">
        <v>-151.19999999999999</v>
      </c>
    </row>
    <row r="281" spans="1:11">
      <c r="A281" s="170" t="s">
        <v>1081</v>
      </c>
      <c r="B281" s="170" t="s">
        <v>1334</v>
      </c>
      <c r="C281" s="170" t="s">
        <v>355</v>
      </c>
      <c r="D281" s="171">
        <v>44927</v>
      </c>
      <c r="E281" s="170">
        <v>11</v>
      </c>
      <c r="F281" s="170" t="s">
        <v>358</v>
      </c>
      <c r="G281" s="170" t="s">
        <v>357</v>
      </c>
      <c r="H281" s="170" t="s">
        <v>89</v>
      </c>
      <c r="I281" s="170">
        <v>0</v>
      </c>
      <c r="J281" s="170">
        <v>90</v>
      </c>
      <c r="K281" s="170">
        <v>-90</v>
      </c>
    </row>
    <row r="282" spans="1:11">
      <c r="A282" s="170" t="s">
        <v>1081</v>
      </c>
      <c r="B282" s="170" t="s">
        <v>1145</v>
      </c>
      <c r="C282" s="170" t="s">
        <v>355</v>
      </c>
      <c r="D282" s="171">
        <v>44927</v>
      </c>
      <c r="E282" s="170">
        <v>11</v>
      </c>
      <c r="F282" s="170" t="s">
        <v>358</v>
      </c>
      <c r="G282" s="170" t="s">
        <v>357</v>
      </c>
      <c r="H282" s="170" t="s">
        <v>89</v>
      </c>
      <c r="I282" s="170">
        <v>0</v>
      </c>
      <c r="J282" s="170">
        <v>15702.35</v>
      </c>
      <c r="K282" s="170">
        <v>-15702.35</v>
      </c>
    </row>
    <row r="283" spans="1:11">
      <c r="A283" s="170" t="s">
        <v>1081</v>
      </c>
      <c r="B283" s="170" t="s">
        <v>366</v>
      </c>
      <c r="C283" s="170" t="s">
        <v>355</v>
      </c>
      <c r="D283" s="171">
        <v>44927</v>
      </c>
      <c r="E283" s="170">
        <v>11</v>
      </c>
      <c r="F283" s="170" t="s">
        <v>358</v>
      </c>
      <c r="G283" s="170" t="s">
        <v>357</v>
      </c>
      <c r="H283" s="170" t="s">
        <v>89</v>
      </c>
      <c r="I283" s="170">
        <v>4200</v>
      </c>
      <c r="J283" s="170">
        <v>0</v>
      </c>
      <c r="K283" s="170">
        <v>4200</v>
      </c>
    </row>
    <row r="284" spans="1:11">
      <c r="A284" s="170" t="s">
        <v>1081</v>
      </c>
      <c r="B284" s="170" t="s">
        <v>375</v>
      </c>
      <c r="C284" s="170" t="s">
        <v>355</v>
      </c>
      <c r="D284" s="171">
        <v>44927</v>
      </c>
      <c r="E284" s="170">
        <v>11</v>
      </c>
      <c r="F284" s="170" t="s">
        <v>358</v>
      </c>
      <c r="G284" s="170" t="s">
        <v>357</v>
      </c>
      <c r="H284" s="170" t="s">
        <v>89</v>
      </c>
      <c r="I284" s="170">
        <v>0</v>
      </c>
      <c r="J284" s="170">
        <v>1667.2</v>
      </c>
      <c r="K284" s="170">
        <v>-1667.2</v>
      </c>
    </row>
    <row r="285" spans="1:11">
      <c r="A285" s="170" t="s">
        <v>1081</v>
      </c>
      <c r="B285" s="170" t="s">
        <v>1315</v>
      </c>
      <c r="C285" s="170" t="s">
        <v>355</v>
      </c>
      <c r="D285" s="171">
        <v>44927</v>
      </c>
      <c r="E285" s="170">
        <v>11</v>
      </c>
      <c r="F285" s="170" t="s">
        <v>358</v>
      </c>
      <c r="G285" s="170" t="s">
        <v>357</v>
      </c>
      <c r="H285" s="170" t="s">
        <v>89</v>
      </c>
      <c r="I285" s="170">
        <v>677.17</v>
      </c>
      <c r="J285" s="170">
        <v>0</v>
      </c>
      <c r="K285" s="170">
        <v>677.17</v>
      </c>
    </row>
    <row r="286" spans="1:11">
      <c r="A286" s="170" t="s">
        <v>1081</v>
      </c>
      <c r="B286" s="170" t="s">
        <v>391</v>
      </c>
      <c r="C286" s="170" t="s">
        <v>355</v>
      </c>
      <c r="D286" s="171">
        <v>44927</v>
      </c>
      <c r="E286" s="170">
        <v>11</v>
      </c>
      <c r="F286" s="170" t="s">
        <v>358</v>
      </c>
      <c r="G286" s="170" t="s">
        <v>357</v>
      </c>
      <c r="H286" s="170" t="s">
        <v>89</v>
      </c>
      <c r="I286" s="170">
        <v>0</v>
      </c>
      <c r="J286" s="170">
        <v>12775.2</v>
      </c>
      <c r="K286" s="170">
        <v>-12775.2</v>
      </c>
    </row>
    <row r="287" spans="1:11">
      <c r="A287" s="170" t="s">
        <v>1081</v>
      </c>
      <c r="B287" s="170" t="s">
        <v>363</v>
      </c>
      <c r="C287" s="170" t="s">
        <v>355</v>
      </c>
      <c r="D287" s="171">
        <v>44927</v>
      </c>
      <c r="E287" s="170">
        <v>11</v>
      </c>
      <c r="F287" s="170" t="s">
        <v>358</v>
      </c>
      <c r="G287" s="170" t="s">
        <v>357</v>
      </c>
      <c r="H287" s="170" t="s">
        <v>89</v>
      </c>
      <c r="I287" s="170">
        <v>1019</v>
      </c>
      <c r="J287" s="170">
        <v>0</v>
      </c>
      <c r="K287" s="170">
        <v>1019</v>
      </c>
    </row>
    <row r="288" spans="1:11">
      <c r="A288" s="170" t="s">
        <v>1081</v>
      </c>
      <c r="B288" s="170" t="s">
        <v>373</v>
      </c>
      <c r="C288" s="170" t="s">
        <v>355</v>
      </c>
      <c r="D288" s="171">
        <v>44927</v>
      </c>
      <c r="E288" s="170">
        <v>11</v>
      </c>
      <c r="F288" s="170" t="s">
        <v>358</v>
      </c>
      <c r="G288" s="170" t="s">
        <v>357</v>
      </c>
      <c r="H288" s="170" t="s">
        <v>89</v>
      </c>
      <c r="I288" s="170">
        <v>0</v>
      </c>
      <c r="J288" s="170">
        <v>1735.8</v>
      </c>
      <c r="K288" s="170">
        <v>-1735.8</v>
      </c>
    </row>
    <row r="289" spans="1:11">
      <c r="A289" s="170" t="s">
        <v>1081</v>
      </c>
      <c r="B289" s="170" t="s">
        <v>1091</v>
      </c>
      <c r="C289" s="170" t="s">
        <v>355</v>
      </c>
      <c r="D289" s="171">
        <v>44927</v>
      </c>
      <c r="E289" s="170">
        <v>11</v>
      </c>
      <c r="F289" s="170" t="s">
        <v>358</v>
      </c>
      <c r="G289" s="170" t="s">
        <v>357</v>
      </c>
      <c r="H289" s="170" t="s">
        <v>89</v>
      </c>
      <c r="I289" s="170">
        <v>360</v>
      </c>
      <c r="J289" s="170">
        <v>0</v>
      </c>
      <c r="K289" s="170">
        <v>360</v>
      </c>
    </row>
    <row r="290" spans="1:11">
      <c r="A290" s="170" t="s">
        <v>1081</v>
      </c>
      <c r="B290" s="170" t="s">
        <v>1328</v>
      </c>
      <c r="C290" s="170" t="s">
        <v>355</v>
      </c>
      <c r="D290" s="171">
        <v>44927</v>
      </c>
      <c r="E290" s="170">
        <v>11</v>
      </c>
      <c r="F290" s="170" t="s">
        <v>358</v>
      </c>
      <c r="G290" s="170" t="s">
        <v>357</v>
      </c>
      <c r="H290" s="170" t="s">
        <v>89</v>
      </c>
      <c r="I290" s="170">
        <v>0</v>
      </c>
      <c r="J290" s="170">
        <v>5125.05</v>
      </c>
      <c r="K290" s="170">
        <v>-5125.05</v>
      </c>
    </row>
    <row r="291" spans="1:11">
      <c r="A291" s="170" t="s">
        <v>1081</v>
      </c>
      <c r="B291" s="170" t="s">
        <v>1204</v>
      </c>
      <c r="C291" s="170" t="s">
        <v>93</v>
      </c>
      <c r="D291" s="171">
        <v>44928</v>
      </c>
      <c r="E291" s="170">
        <v>2</v>
      </c>
      <c r="F291" s="170" t="s">
        <v>1348</v>
      </c>
      <c r="G291" s="170" t="s">
        <v>89</v>
      </c>
      <c r="H291" s="170" t="s">
        <v>351</v>
      </c>
      <c r="I291" s="170">
        <v>3200</v>
      </c>
      <c r="J291" s="170">
        <v>0</v>
      </c>
      <c r="K291" s="170">
        <v>3200</v>
      </c>
    </row>
    <row r="292" spans="1:11">
      <c r="A292" s="170" t="s">
        <v>1081</v>
      </c>
      <c r="B292" s="170" t="s">
        <v>364</v>
      </c>
      <c r="C292" s="170" t="s">
        <v>93</v>
      </c>
      <c r="D292" s="171">
        <v>44928</v>
      </c>
      <c r="E292" s="170">
        <v>2</v>
      </c>
      <c r="F292" s="170" t="s">
        <v>654</v>
      </c>
      <c r="G292" s="170" t="s">
        <v>89</v>
      </c>
      <c r="H292" s="170" t="s">
        <v>1110</v>
      </c>
      <c r="I292" s="170">
        <v>594.42999999999995</v>
      </c>
      <c r="J292" s="170">
        <v>0</v>
      </c>
      <c r="K292" s="170">
        <v>594.42999999999995</v>
      </c>
    </row>
    <row r="293" spans="1:11">
      <c r="A293" s="170" t="s">
        <v>1081</v>
      </c>
      <c r="B293" s="170" t="s">
        <v>350</v>
      </c>
      <c r="C293" s="170" t="s">
        <v>93</v>
      </c>
      <c r="D293" s="171">
        <v>44928</v>
      </c>
      <c r="E293" s="170">
        <v>2</v>
      </c>
      <c r="F293" s="170" t="s">
        <v>1349</v>
      </c>
      <c r="G293" s="170" t="s">
        <v>89</v>
      </c>
      <c r="H293" s="170" t="s">
        <v>1351</v>
      </c>
      <c r="I293" s="170">
        <v>3420.37</v>
      </c>
      <c r="J293" s="170">
        <v>0</v>
      </c>
      <c r="K293" s="170">
        <v>3420.37</v>
      </c>
    </row>
    <row r="294" spans="1:11">
      <c r="A294" s="170" t="s">
        <v>1081</v>
      </c>
      <c r="B294" s="170" t="s">
        <v>363</v>
      </c>
      <c r="C294" s="170" t="s">
        <v>93</v>
      </c>
      <c r="D294" s="171">
        <v>44928</v>
      </c>
      <c r="E294" s="170">
        <v>2</v>
      </c>
      <c r="F294" s="170" t="s">
        <v>478</v>
      </c>
      <c r="G294" s="170" t="s">
        <v>89</v>
      </c>
      <c r="H294" s="170" t="s">
        <v>89</v>
      </c>
      <c r="I294" s="170">
        <v>328.64</v>
      </c>
      <c r="J294" s="170">
        <v>0</v>
      </c>
      <c r="K294" s="170">
        <v>328.64</v>
      </c>
    </row>
    <row r="295" spans="1:11">
      <c r="A295" s="170" t="s">
        <v>1081</v>
      </c>
      <c r="B295" s="170" t="s">
        <v>1354</v>
      </c>
      <c r="C295" s="170" t="s">
        <v>93</v>
      </c>
      <c r="D295" s="171">
        <v>44928</v>
      </c>
      <c r="E295" s="170">
        <v>2</v>
      </c>
      <c r="F295" s="170" t="s">
        <v>1353</v>
      </c>
      <c r="G295" s="170" t="s">
        <v>89</v>
      </c>
      <c r="H295" s="170" t="s">
        <v>89</v>
      </c>
      <c r="I295" s="170">
        <v>12000</v>
      </c>
      <c r="J295" s="170">
        <v>0</v>
      </c>
      <c r="K295" s="170">
        <v>12000</v>
      </c>
    </row>
    <row r="296" spans="1:11">
      <c r="A296" s="170" t="s">
        <v>1081</v>
      </c>
      <c r="B296" s="170" t="s">
        <v>372</v>
      </c>
      <c r="C296" s="170" t="s">
        <v>93</v>
      </c>
      <c r="D296" s="171">
        <v>44928</v>
      </c>
      <c r="E296" s="170">
        <v>2</v>
      </c>
      <c r="F296" s="170" t="s">
        <v>126</v>
      </c>
      <c r="G296" s="170" t="s">
        <v>89</v>
      </c>
      <c r="H296" s="170" t="s">
        <v>1159</v>
      </c>
      <c r="I296" s="170">
        <v>252</v>
      </c>
      <c r="J296" s="170">
        <v>0</v>
      </c>
      <c r="K296" s="170">
        <v>252</v>
      </c>
    </row>
    <row r="297" spans="1:11">
      <c r="A297" s="170" t="s">
        <v>1081</v>
      </c>
      <c r="B297" s="170" t="s">
        <v>350</v>
      </c>
      <c r="C297" s="170" t="s">
        <v>93</v>
      </c>
      <c r="D297" s="171">
        <v>44928</v>
      </c>
      <c r="E297" s="170">
        <v>2</v>
      </c>
      <c r="F297" s="170" t="s">
        <v>1349</v>
      </c>
      <c r="G297" s="170" t="s">
        <v>89</v>
      </c>
      <c r="H297" s="170" t="s">
        <v>1351</v>
      </c>
      <c r="I297" s="170">
        <v>396.7</v>
      </c>
      <c r="J297" s="170">
        <v>0</v>
      </c>
      <c r="K297" s="170">
        <v>396.7</v>
      </c>
    </row>
    <row r="298" spans="1:11">
      <c r="A298" s="170" t="s">
        <v>1081</v>
      </c>
      <c r="B298" s="170" t="s">
        <v>1204</v>
      </c>
      <c r="C298" s="170" t="s">
        <v>93</v>
      </c>
      <c r="D298" s="171">
        <v>44928</v>
      </c>
      <c r="E298" s="170">
        <v>2</v>
      </c>
      <c r="F298" s="170" t="s">
        <v>1350</v>
      </c>
      <c r="G298" s="170" t="s">
        <v>89</v>
      </c>
      <c r="H298" s="170" t="s">
        <v>384</v>
      </c>
      <c r="I298" s="170">
        <v>3200</v>
      </c>
      <c r="J298" s="170">
        <v>0</v>
      </c>
      <c r="K298" s="170">
        <v>3200</v>
      </c>
    </row>
    <row r="299" spans="1:11">
      <c r="A299" s="170" t="s">
        <v>1081</v>
      </c>
      <c r="B299" s="170" t="s">
        <v>1140</v>
      </c>
      <c r="C299" s="170" t="s">
        <v>93</v>
      </c>
      <c r="D299" s="171">
        <v>44930</v>
      </c>
      <c r="E299" s="170">
        <v>2</v>
      </c>
      <c r="F299" s="170" t="s">
        <v>1357</v>
      </c>
      <c r="G299" s="170" t="s">
        <v>89</v>
      </c>
      <c r="H299" s="170" t="s">
        <v>1141</v>
      </c>
      <c r="I299" s="170">
        <v>43.67</v>
      </c>
      <c r="J299" s="170">
        <v>0</v>
      </c>
      <c r="K299" s="170">
        <v>43.67</v>
      </c>
    </row>
    <row r="300" spans="1:11">
      <c r="A300" s="170" t="s">
        <v>1081</v>
      </c>
      <c r="B300" s="170" t="s">
        <v>388</v>
      </c>
      <c r="C300" s="170" t="s">
        <v>93</v>
      </c>
      <c r="D300" s="171">
        <v>44931</v>
      </c>
      <c r="E300" s="170">
        <v>2</v>
      </c>
      <c r="F300" s="170" t="s">
        <v>107</v>
      </c>
      <c r="G300" s="170" t="s">
        <v>89</v>
      </c>
      <c r="H300" s="170" t="s">
        <v>1242</v>
      </c>
      <c r="I300" s="170">
        <v>1660.92</v>
      </c>
      <c r="J300" s="170">
        <v>0</v>
      </c>
      <c r="K300" s="170">
        <v>1660.92</v>
      </c>
    </row>
    <row r="301" spans="1:11">
      <c r="A301" s="170" t="s">
        <v>1081</v>
      </c>
      <c r="B301" s="170" t="s">
        <v>367</v>
      </c>
      <c r="C301" s="170" t="s">
        <v>93</v>
      </c>
      <c r="D301" s="171">
        <v>44931</v>
      </c>
      <c r="E301" s="170">
        <v>2</v>
      </c>
      <c r="F301" s="170" t="s">
        <v>116</v>
      </c>
      <c r="G301" s="170" t="s">
        <v>89</v>
      </c>
      <c r="H301" s="170" t="s">
        <v>1087</v>
      </c>
      <c r="I301" s="170">
        <v>4160.9799999999996</v>
      </c>
      <c r="J301" s="170">
        <v>0</v>
      </c>
      <c r="K301" s="170">
        <v>4160.9799999999996</v>
      </c>
    </row>
    <row r="302" spans="1:11">
      <c r="A302" s="170" t="s">
        <v>1081</v>
      </c>
      <c r="B302" s="170" t="s">
        <v>388</v>
      </c>
      <c r="C302" s="170" t="s">
        <v>93</v>
      </c>
      <c r="D302" s="171">
        <v>44931</v>
      </c>
      <c r="E302" s="170">
        <v>2</v>
      </c>
      <c r="F302" s="170" t="s">
        <v>107</v>
      </c>
      <c r="G302" s="170" t="s">
        <v>89</v>
      </c>
      <c r="H302" s="170" t="s">
        <v>1121</v>
      </c>
      <c r="I302" s="170">
        <v>7457.96</v>
      </c>
      <c r="J302" s="170">
        <v>0</v>
      </c>
      <c r="K302" s="170">
        <v>7457.96</v>
      </c>
    </row>
    <row r="303" spans="1:11">
      <c r="A303" s="170" t="s">
        <v>1081</v>
      </c>
      <c r="B303" s="170" t="s">
        <v>1143</v>
      </c>
      <c r="C303" s="170" t="s">
        <v>93</v>
      </c>
      <c r="D303" s="171">
        <v>44935</v>
      </c>
      <c r="E303" s="170">
        <v>1</v>
      </c>
      <c r="F303" s="170" t="s">
        <v>1368</v>
      </c>
      <c r="G303" s="170" t="s">
        <v>89</v>
      </c>
      <c r="H303" s="170" t="s">
        <v>312</v>
      </c>
      <c r="I303" s="170">
        <v>876</v>
      </c>
      <c r="J303" s="170">
        <v>0</v>
      </c>
      <c r="K303" s="170">
        <v>876</v>
      </c>
    </row>
    <row r="304" spans="1:11">
      <c r="A304" s="170" t="s">
        <v>1081</v>
      </c>
      <c r="B304" s="170" t="s">
        <v>391</v>
      </c>
      <c r="C304" s="170" t="s">
        <v>93</v>
      </c>
      <c r="D304" s="171">
        <v>44935</v>
      </c>
      <c r="E304" s="170">
        <v>1</v>
      </c>
      <c r="F304" s="170" t="s">
        <v>1360</v>
      </c>
      <c r="G304" s="170" t="s">
        <v>89</v>
      </c>
      <c r="H304" s="170" t="s">
        <v>1117</v>
      </c>
      <c r="I304" s="170">
        <v>12157.64</v>
      </c>
      <c r="J304" s="170">
        <v>0</v>
      </c>
      <c r="K304" s="170">
        <v>12157.64</v>
      </c>
    </row>
    <row r="305" spans="1:11">
      <c r="A305" s="170" t="s">
        <v>1081</v>
      </c>
      <c r="B305" s="170" t="s">
        <v>372</v>
      </c>
      <c r="C305" s="170" t="s">
        <v>93</v>
      </c>
      <c r="D305" s="171">
        <v>44935</v>
      </c>
      <c r="E305" s="170">
        <v>1</v>
      </c>
      <c r="F305" s="170" t="s">
        <v>126</v>
      </c>
      <c r="G305" s="170" t="s">
        <v>89</v>
      </c>
      <c r="H305" s="170" t="s">
        <v>1221</v>
      </c>
      <c r="I305" s="170">
        <v>158.13</v>
      </c>
      <c r="J305" s="170">
        <v>0</v>
      </c>
      <c r="K305" s="170">
        <v>158.13</v>
      </c>
    </row>
    <row r="306" spans="1:11">
      <c r="A306" s="170" t="s">
        <v>1081</v>
      </c>
      <c r="B306" s="170" t="s">
        <v>372</v>
      </c>
      <c r="C306" s="170" t="s">
        <v>93</v>
      </c>
      <c r="D306" s="171">
        <v>44935</v>
      </c>
      <c r="E306" s="170">
        <v>2</v>
      </c>
      <c r="F306" s="170" t="s">
        <v>126</v>
      </c>
      <c r="G306" s="170" t="s">
        <v>89</v>
      </c>
      <c r="H306" s="170" t="s">
        <v>1219</v>
      </c>
      <c r="I306" s="170">
        <v>25.33</v>
      </c>
      <c r="J306" s="170">
        <v>0</v>
      </c>
      <c r="K306" s="170">
        <v>25.33</v>
      </c>
    </row>
    <row r="307" spans="1:11">
      <c r="A307" s="170" t="s">
        <v>1081</v>
      </c>
      <c r="B307" s="170" t="s">
        <v>373</v>
      </c>
      <c r="C307" s="170" t="s">
        <v>93</v>
      </c>
      <c r="D307" s="171">
        <v>44936</v>
      </c>
      <c r="E307" s="170">
        <v>1</v>
      </c>
      <c r="F307" s="170" t="s">
        <v>130</v>
      </c>
      <c r="G307" s="170" t="s">
        <v>89</v>
      </c>
      <c r="H307" s="170" t="s">
        <v>371</v>
      </c>
      <c r="I307" s="170">
        <v>1735.8</v>
      </c>
      <c r="J307" s="170">
        <v>0</v>
      </c>
      <c r="K307" s="170">
        <v>1735.8</v>
      </c>
    </row>
    <row r="308" spans="1:11">
      <c r="A308" s="170" t="s">
        <v>1081</v>
      </c>
      <c r="B308" s="170" t="s">
        <v>361</v>
      </c>
      <c r="C308" s="170" t="s">
        <v>93</v>
      </c>
      <c r="D308" s="171">
        <v>44936</v>
      </c>
      <c r="E308" s="170">
        <v>1</v>
      </c>
      <c r="F308" s="170" t="s">
        <v>1383</v>
      </c>
      <c r="G308" s="170" t="s">
        <v>89</v>
      </c>
      <c r="H308" s="170" t="s">
        <v>1141</v>
      </c>
      <c r="I308" s="170">
        <v>1600</v>
      </c>
      <c r="J308" s="170">
        <v>0</v>
      </c>
      <c r="K308" s="170">
        <v>1600</v>
      </c>
    </row>
    <row r="309" spans="1:11">
      <c r="A309" s="170" t="s">
        <v>1081</v>
      </c>
      <c r="B309" s="170" t="s">
        <v>379</v>
      </c>
      <c r="C309" s="170" t="s">
        <v>93</v>
      </c>
      <c r="D309" s="171">
        <v>44936</v>
      </c>
      <c r="E309" s="170">
        <v>1</v>
      </c>
      <c r="F309" s="170" t="s">
        <v>1382</v>
      </c>
      <c r="G309" s="170" t="s">
        <v>89</v>
      </c>
      <c r="H309" s="170" t="s">
        <v>1117</v>
      </c>
      <c r="I309" s="170">
        <v>14836.72</v>
      </c>
      <c r="J309" s="170">
        <v>0</v>
      </c>
      <c r="K309" s="170">
        <v>14836.72</v>
      </c>
    </row>
    <row r="310" spans="1:11">
      <c r="A310" s="170" t="s">
        <v>1081</v>
      </c>
      <c r="B310" s="170" t="s">
        <v>375</v>
      </c>
      <c r="C310" s="170" t="s">
        <v>93</v>
      </c>
      <c r="D310" s="171">
        <v>44936</v>
      </c>
      <c r="E310" s="170">
        <v>1</v>
      </c>
      <c r="F310" s="170" t="s">
        <v>1377</v>
      </c>
      <c r="G310" s="170" t="s">
        <v>89</v>
      </c>
      <c r="H310" s="170" t="s">
        <v>1371</v>
      </c>
      <c r="I310" s="170">
        <v>1698.2</v>
      </c>
      <c r="J310" s="170">
        <v>0</v>
      </c>
      <c r="K310" s="170">
        <v>1698.2</v>
      </c>
    </row>
    <row r="311" spans="1:11">
      <c r="A311" s="170" t="s">
        <v>1081</v>
      </c>
      <c r="B311" s="170" t="s">
        <v>1091</v>
      </c>
      <c r="C311" s="170" t="s">
        <v>93</v>
      </c>
      <c r="D311" s="171">
        <v>44936</v>
      </c>
      <c r="E311" s="170">
        <v>1</v>
      </c>
      <c r="F311" s="170" t="s">
        <v>1384</v>
      </c>
      <c r="G311" s="170" t="s">
        <v>89</v>
      </c>
      <c r="H311" s="170" t="s">
        <v>1092</v>
      </c>
      <c r="I311" s="170">
        <v>360</v>
      </c>
      <c r="J311" s="170">
        <v>0</v>
      </c>
      <c r="K311" s="170">
        <v>360</v>
      </c>
    </row>
    <row r="312" spans="1:11">
      <c r="A312" s="170" t="s">
        <v>1081</v>
      </c>
      <c r="B312" s="170" t="s">
        <v>378</v>
      </c>
      <c r="C312" s="170" t="s">
        <v>93</v>
      </c>
      <c r="D312" s="171">
        <v>44936</v>
      </c>
      <c r="E312" s="170">
        <v>1</v>
      </c>
      <c r="F312" s="170" t="s">
        <v>165</v>
      </c>
      <c r="G312" s="170" t="s">
        <v>89</v>
      </c>
      <c r="H312" s="170" t="s">
        <v>1110</v>
      </c>
      <c r="I312" s="170">
        <v>7752</v>
      </c>
      <c r="J312" s="170">
        <v>0</v>
      </c>
      <c r="K312" s="170">
        <v>7752</v>
      </c>
    </row>
    <row r="313" spans="1:11">
      <c r="A313" s="170" t="s">
        <v>1081</v>
      </c>
      <c r="B313" s="170" t="s">
        <v>1145</v>
      </c>
      <c r="C313" s="170" t="s">
        <v>93</v>
      </c>
      <c r="D313" s="171">
        <v>44936</v>
      </c>
      <c r="E313" s="170">
        <v>1</v>
      </c>
      <c r="F313" s="170" t="s">
        <v>1378</v>
      </c>
      <c r="G313" s="170" t="s">
        <v>89</v>
      </c>
      <c r="H313" s="170" t="s">
        <v>1110</v>
      </c>
      <c r="I313" s="170">
        <v>3907.15</v>
      </c>
      <c r="J313" s="170">
        <v>0</v>
      </c>
      <c r="K313" s="170">
        <v>3907.15</v>
      </c>
    </row>
    <row r="314" spans="1:11">
      <c r="A314" s="170" t="s">
        <v>1081</v>
      </c>
      <c r="B314" s="170" t="s">
        <v>391</v>
      </c>
      <c r="C314" s="170" t="s">
        <v>93</v>
      </c>
      <c r="D314" s="171">
        <v>44936</v>
      </c>
      <c r="E314" s="170">
        <v>1</v>
      </c>
      <c r="F314" s="170" t="s">
        <v>1360</v>
      </c>
      <c r="G314" s="170" t="s">
        <v>89</v>
      </c>
      <c r="H314" s="170" t="s">
        <v>1117</v>
      </c>
      <c r="I314" s="170">
        <v>617.55999999999995</v>
      </c>
      <c r="J314" s="170">
        <v>0</v>
      </c>
      <c r="K314" s="170">
        <v>617.55999999999995</v>
      </c>
    </row>
    <row r="315" spans="1:11">
      <c r="A315" s="170" t="s">
        <v>1081</v>
      </c>
      <c r="B315" s="170" t="s">
        <v>374</v>
      </c>
      <c r="C315" s="170" t="s">
        <v>93</v>
      </c>
      <c r="D315" s="171">
        <v>44936</v>
      </c>
      <c r="E315" s="170">
        <v>1</v>
      </c>
      <c r="F315" s="170" t="s">
        <v>1379</v>
      </c>
      <c r="G315" s="170" t="s">
        <v>89</v>
      </c>
      <c r="H315" s="170" t="s">
        <v>384</v>
      </c>
      <c r="I315" s="170">
        <v>1362</v>
      </c>
      <c r="J315" s="170">
        <v>0</v>
      </c>
      <c r="K315" s="170">
        <v>1362</v>
      </c>
    </row>
    <row r="316" spans="1:11">
      <c r="A316" s="170" t="s">
        <v>1081</v>
      </c>
      <c r="B316" s="170" t="s">
        <v>370</v>
      </c>
      <c r="C316" s="170" t="s">
        <v>93</v>
      </c>
      <c r="D316" s="171">
        <v>44936</v>
      </c>
      <c r="E316" s="170">
        <v>1</v>
      </c>
      <c r="F316" s="170" t="s">
        <v>393</v>
      </c>
      <c r="G316" s="170" t="s">
        <v>89</v>
      </c>
      <c r="H316" s="170" t="s">
        <v>1159</v>
      </c>
      <c r="I316" s="170">
        <v>142</v>
      </c>
      <c r="J316" s="170">
        <v>0</v>
      </c>
      <c r="K316" s="170">
        <v>142</v>
      </c>
    </row>
    <row r="317" spans="1:11">
      <c r="A317" s="170" t="s">
        <v>1081</v>
      </c>
      <c r="B317" s="170" t="s">
        <v>1320</v>
      </c>
      <c r="C317" s="170" t="s">
        <v>93</v>
      </c>
      <c r="D317" s="171">
        <v>44936</v>
      </c>
      <c r="E317" s="170">
        <v>1</v>
      </c>
      <c r="F317" s="170" t="s">
        <v>1380</v>
      </c>
      <c r="G317" s="170" t="s">
        <v>89</v>
      </c>
      <c r="H317" s="170" t="s">
        <v>351</v>
      </c>
      <c r="I317" s="170">
        <v>2036.08</v>
      </c>
      <c r="J317" s="170">
        <v>0</v>
      </c>
      <c r="K317" s="170">
        <v>2036.08</v>
      </c>
    </row>
    <row r="318" spans="1:11">
      <c r="A318" s="170" t="s">
        <v>1081</v>
      </c>
      <c r="B318" s="170" t="s">
        <v>377</v>
      </c>
      <c r="C318" s="170" t="s">
        <v>93</v>
      </c>
      <c r="D318" s="171">
        <v>44936</v>
      </c>
      <c r="E318" s="170">
        <v>1</v>
      </c>
      <c r="F318" s="170" t="s">
        <v>1381</v>
      </c>
      <c r="G318" s="170" t="s">
        <v>89</v>
      </c>
      <c r="H318" s="170" t="s">
        <v>1087</v>
      </c>
      <c r="I318" s="170">
        <v>1000.81</v>
      </c>
      <c r="J318" s="170">
        <v>0</v>
      </c>
      <c r="K318" s="170">
        <v>1000.81</v>
      </c>
    </row>
    <row r="319" spans="1:11">
      <c r="A319" s="170" t="s">
        <v>1081</v>
      </c>
      <c r="B319" s="170" t="s">
        <v>354</v>
      </c>
      <c r="C319" s="170" t="s">
        <v>93</v>
      </c>
      <c r="D319" s="171">
        <v>44936</v>
      </c>
      <c r="E319" s="170">
        <v>1</v>
      </c>
      <c r="F319" s="170" t="s">
        <v>163</v>
      </c>
      <c r="G319" s="170" t="s">
        <v>89</v>
      </c>
      <c r="H319" s="170" t="s">
        <v>1113</v>
      </c>
      <c r="I319" s="170">
        <v>13832</v>
      </c>
      <c r="J319" s="170">
        <v>0</v>
      </c>
      <c r="K319" s="170">
        <v>13832</v>
      </c>
    </row>
    <row r="320" spans="1:11">
      <c r="A320" s="170" t="s">
        <v>1081</v>
      </c>
      <c r="B320" s="170" t="s">
        <v>1313</v>
      </c>
      <c r="C320" s="170" t="s">
        <v>93</v>
      </c>
      <c r="D320" s="171">
        <v>44936</v>
      </c>
      <c r="E320" s="170">
        <v>1</v>
      </c>
      <c r="F320" s="170" t="s">
        <v>1375</v>
      </c>
      <c r="G320" s="170" t="s">
        <v>89</v>
      </c>
      <c r="H320" s="170" t="s">
        <v>312</v>
      </c>
      <c r="I320" s="170">
        <v>3534</v>
      </c>
      <c r="J320" s="170">
        <v>0</v>
      </c>
      <c r="K320" s="170">
        <v>3534</v>
      </c>
    </row>
    <row r="321" spans="1:11">
      <c r="A321" s="170" t="s">
        <v>1081</v>
      </c>
      <c r="B321" s="170" t="s">
        <v>1145</v>
      </c>
      <c r="C321" s="170" t="s">
        <v>93</v>
      </c>
      <c r="D321" s="171">
        <v>44936</v>
      </c>
      <c r="E321" s="170">
        <v>1</v>
      </c>
      <c r="F321" s="170" t="s">
        <v>1376</v>
      </c>
      <c r="G321" s="170" t="s">
        <v>89</v>
      </c>
      <c r="H321" s="170" t="s">
        <v>1110</v>
      </c>
      <c r="I321" s="170">
        <v>10584</v>
      </c>
      <c r="J321" s="170">
        <v>0</v>
      </c>
      <c r="K321" s="170">
        <v>10584</v>
      </c>
    </row>
    <row r="322" spans="1:11">
      <c r="A322" s="170" t="s">
        <v>1081</v>
      </c>
      <c r="B322" s="170" t="s">
        <v>1346</v>
      </c>
      <c r="C322" s="170" t="s">
        <v>93</v>
      </c>
      <c r="D322" s="171">
        <v>44938</v>
      </c>
      <c r="E322" s="170">
        <v>1</v>
      </c>
      <c r="F322" s="170" t="s">
        <v>1385</v>
      </c>
      <c r="G322" s="170" t="s">
        <v>89</v>
      </c>
      <c r="H322" s="170" t="s">
        <v>312</v>
      </c>
      <c r="I322" s="170">
        <v>151.19999999999999</v>
      </c>
      <c r="J322" s="170">
        <v>0</v>
      </c>
      <c r="K322" s="170">
        <v>151.19999999999999</v>
      </c>
    </row>
    <row r="323" spans="1:11">
      <c r="A323" s="170" t="s">
        <v>1081</v>
      </c>
      <c r="B323" s="170" t="s">
        <v>1149</v>
      </c>
      <c r="C323" s="170" t="s">
        <v>93</v>
      </c>
      <c r="D323" s="171">
        <v>44938</v>
      </c>
      <c r="E323" s="170">
        <v>1</v>
      </c>
      <c r="F323" s="170" t="s">
        <v>1386</v>
      </c>
      <c r="G323" s="170" t="s">
        <v>89</v>
      </c>
      <c r="H323" s="170" t="s">
        <v>1092</v>
      </c>
      <c r="I323" s="170">
        <v>75</v>
      </c>
      <c r="J323" s="170">
        <v>0</v>
      </c>
      <c r="K323" s="170">
        <v>75</v>
      </c>
    </row>
    <row r="324" spans="1:11">
      <c r="A324" s="170" t="s">
        <v>1081</v>
      </c>
      <c r="B324" s="170" t="s">
        <v>1149</v>
      </c>
      <c r="C324" s="170" t="s">
        <v>93</v>
      </c>
      <c r="D324" s="171">
        <v>44938</v>
      </c>
      <c r="E324" s="170">
        <v>1</v>
      </c>
      <c r="F324" s="170" t="s">
        <v>1386</v>
      </c>
      <c r="G324" s="170" t="s">
        <v>89</v>
      </c>
      <c r="H324" s="170" t="s">
        <v>1092</v>
      </c>
      <c r="I324" s="170">
        <v>75</v>
      </c>
      <c r="J324" s="170">
        <v>0</v>
      </c>
      <c r="K324" s="170">
        <v>75</v>
      </c>
    </row>
    <row r="325" spans="1:11">
      <c r="A325" s="170" t="s">
        <v>1081</v>
      </c>
      <c r="B325" s="170" t="s">
        <v>1149</v>
      </c>
      <c r="C325" s="170" t="s">
        <v>93</v>
      </c>
      <c r="D325" s="171">
        <v>44938</v>
      </c>
      <c r="E325" s="170">
        <v>1</v>
      </c>
      <c r="F325" s="170" t="s">
        <v>1386</v>
      </c>
      <c r="G325" s="170" t="s">
        <v>89</v>
      </c>
      <c r="H325" s="170" t="s">
        <v>1092</v>
      </c>
      <c r="I325" s="170">
        <v>75</v>
      </c>
      <c r="J325" s="170">
        <v>0</v>
      </c>
      <c r="K325" s="170">
        <v>75</v>
      </c>
    </row>
    <row r="326" spans="1:11">
      <c r="A326" s="170" t="s">
        <v>1081</v>
      </c>
      <c r="B326" s="170" t="s">
        <v>1140</v>
      </c>
      <c r="C326" s="170" t="s">
        <v>93</v>
      </c>
      <c r="D326" s="171">
        <v>44939</v>
      </c>
      <c r="E326" s="170">
        <v>1</v>
      </c>
      <c r="F326" s="170" t="s">
        <v>1387</v>
      </c>
      <c r="G326" s="170" t="s">
        <v>89</v>
      </c>
      <c r="H326" s="170" t="s">
        <v>1141</v>
      </c>
      <c r="I326" s="170">
        <v>154.03</v>
      </c>
      <c r="J326" s="170">
        <v>0</v>
      </c>
      <c r="K326" s="170">
        <v>154.03</v>
      </c>
    </row>
    <row r="327" spans="1:11">
      <c r="A327" s="170" t="s">
        <v>1081</v>
      </c>
      <c r="B327" s="170" t="s">
        <v>1149</v>
      </c>
      <c r="C327" s="170" t="s">
        <v>93</v>
      </c>
      <c r="D327" s="171">
        <v>44939</v>
      </c>
      <c r="E327" s="170">
        <v>1</v>
      </c>
      <c r="F327" s="170" t="s">
        <v>1386</v>
      </c>
      <c r="G327" s="170" t="s">
        <v>89</v>
      </c>
      <c r="H327" s="170" t="s">
        <v>1092</v>
      </c>
      <c r="I327" s="170">
        <v>75</v>
      </c>
      <c r="J327" s="170">
        <v>0</v>
      </c>
      <c r="K327" s="170">
        <v>75</v>
      </c>
    </row>
    <row r="328" spans="1:11">
      <c r="A328" s="170" t="s">
        <v>1081</v>
      </c>
      <c r="B328" s="170" t="s">
        <v>369</v>
      </c>
      <c r="C328" s="170" t="s">
        <v>93</v>
      </c>
      <c r="D328" s="171">
        <v>44939</v>
      </c>
      <c r="E328" s="170">
        <v>1</v>
      </c>
      <c r="F328" s="170" t="s">
        <v>1388</v>
      </c>
      <c r="G328" s="170" t="s">
        <v>89</v>
      </c>
      <c r="H328" s="170" t="s">
        <v>1389</v>
      </c>
      <c r="I328" s="170">
        <v>363.98</v>
      </c>
      <c r="J328" s="170">
        <v>0</v>
      </c>
      <c r="K328" s="170">
        <v>363.98</v>
      </c>
    </row>
    <row r="329" spans="1:11">
      <c r="A329" s="170" t="s">
        <v>1081</v>
      </c>
      <c r="B329" s="170" t="s">
        <v>1149</v>
      </c>
      <c r="C329" s="170" t="s">
        <v>93</v>
      </c>
      <c r="D329" s="171">
        <v>44939</v>
      </c>
      <c r="E329" s="170">
        <v>1</v>
      </c>
      <c r="F329" s="170" t="s">
        <v>1386</v>
      </c>
      <c r="G329" s="170" t="s">
        <v>89</v>
      </c>
      <c r="H329" s="170" t="s">
        <v>1092</v>
      </c>
      <c r="I329" s="170">
        <v>300</v>
      </c>
      <c r="J329" s="170">
        <v>0</v>
      </c>
      <c r="K329" s="170">
        <v>300</v>
      </c>
    </row>
    <row r="330" spans="1:11">
      <c r="A330" s="170" t="s">
        <v>1081</v>
      </c>
      <c r="B330" s="170" t="s">
        <v>1140</v>
      </c>
      <c r="C330" s="170" t="s">
        <v>93</v>
      </c>
      <c r="D330" s="171">
        <v>44939</v>
      </c>
      <c r="E330" s="170">
        <v>1</v>
      </c>
      <c r="F330" s="170" t="s">
        <v>1387</v>
      </c>
      <c r="G330" s="170" t="s">
        <v>89</v>
      </c>
      <c r="H330" s="170" t="s">
        <v>1141</v>
      </c>
      <c r="I330" s="170">
        <v>119.43</v>
      </c>
      <c r="J330" s="170">
        <v>0</v>
      </c>
      <c r="K330" s="170">
        <v>119.43</v>
      </c>
    </row>
    <row r="331" spans="1:11">
      <c r="A331" s="170" t="s">
        <v>1081</v>
      </c>
      <c r="B331" s="170" t="s">
        <v>388</v>
      </c>
      <c r="C331" s="170" t="s">
        <v>93</v>
      </c>
      <c r="D331" s="171">
        <v>44942</v>
      </c>
      <c r="E331" s="170">
        <v>1</v>
      </c>
      <c r="F331" s="170" t="s">
        <v>107</v>
      </c>
      <c r="G331" s="170" t="s">
        <v>89</v>
      </c>
      <c r="H331" s="170" t="s">
        <v>1136</v>
      </c>
      <c r="I331" s="170">
        <v>1437.6</v>
      </c>
      <c r="J331" s="170">
        <v>0</v>
      </c>
      <c r="K331" s="170">
        <v>1437.6</v>
      </c>
    </row>
    <row r="332" spans="1:11">
      <c r="A332" s="170" t="s">
        <v>1081</v>
      </c>
      <c r="B332" s="170" t="s">
        <v>350</v>
      </c>
      <c r="C332" s="170" t="s">
        <v>93</v>
      </c>
      <c r="D332" s="171">
        <v>44944</v>
      </c>
      <c r="E332" s="170">
        <v>1</v>
      </c>
      <c r="F332" s="170" t="s">
        <v>1349</v>
      </c>
      <c r="G332" s="170" t="s">
        <v>89</v>
      </c>
      <c r="H332" s="170" t="s">
        <v>1226</v>
      </c>
      <c r="I332" s="170">
        <v>57.6</v>
      </c>
      <c r="J332" s="170">
        <v>0</v>
      </c>
      <c r="K332" s="170">
        <v>57.6</v>
      </c>
    </row>
    <row r="333" spans="1:11">
      <c r="A333" s="170" t="s">
        <v>1081</v>
      </c>
      <c r="B333" s="170" t="s">
        <v>369</v>
      </c>
      <c r="C333" s="170" t="s">
        <v>93</v>
      </c>
      <c r="D333" s="171">
        <v>44946</v>
      </c>
      <c r="E333" s="170">
        <v>1</v>
      </c>
      <c r="F333" s="170" t="s">
        <v>1388</v>
      </c>
      <c r="G333" s="170" t="s">
        <v>89</v>
      </c>
      <c r="H333" s="170" t="s">
        <v>1393</v>
      </c>
      <c r="I333" s="170">
        <v>251.77</v>
      </c>
      <c r="J333" s="170">
        <v>0</v>
      </c>
      <c r="K333" s="170">
        <v>251.77</v>
      </c>
    </row>
    <row r="334" spans="1:11">
      <c r="A334" s="170" t="s">
        <v>1081</v>
      </c>
      <c r="B334" s="170" t="s">
        <v>352</v>
      </c>
      <c r="C334" s="170" t="s">
        <v>93</v>
      </c>
      <c r="D334" s="171">
        <v>44946</v>
      </c>
      <c r="E334" s="170">
        <v>1</v>
      </c>
      <c r="F334" s="170" t="s">
        <v>1391</v>
      </c>
      <c r="G334" s="170" t="s">
        <v>89</v>
      </c>
      <c r="H334" s="170" t="s">
        <v>1117</v>
      </c>
      <c r="I334" s="170">
        <v>152.62</v>
      </c>
      <c r="J334" s="170">
        <v>0</v>
      </c>
      <c r="K334" s="170">
        <v>152.62</v>
      </c>
    </row>
    <row r="335" spans="1:11">
      <c r="A335" s="170" t="s">
        <v>1081</v>
      </c>
      <c r="B335" s="170" t="s">
        <v>377</v>
      </c>
      <c r="C335" s="170" t="s">
        <v>93</v>
      </c>
      <c r="D335" s="171">
        <v>44949</v>
      </c>
      <c r="E335" s="170">
        <v>1</v>
      </c>
      <c r="F335" s="170" t="s">
        <v>1381</v>
      </c>
      <c r="G335" s="170" t="s">
        <v>89</v>
      </c>
      <c r="H335" s="170" t="s">
        <v>1087</v>
      </c>
      <c r="I335" s="170">
        <v>807.37</v>
      </c>
      <c r="J335" s="170">
        <v>0</v>
      </c>
      <c r="K335" s="170">
        <v>807.37</v>
      </c>
    </row>
    <row r="336" spans="1:11">
      <c r="A336" s="170" t="s">
        <v>1081</v>
      </c>
      <c r="B336" s="170" t="s">
        <v>374</v>
      </c>
      <c r="C336" s="170" t="s">
        <v>93</v>
      </c>
      <c r="D336" s="171">
        <v>44949</v>
      </c>
      <c r="E336" s="170">
        <v>1</v>
      </c>
      <c r="F336" s="170" t="s">
        <v>1379</v>
      </c>
      <c r="G336" s="170" t="s">
        <v>89</v>
      </c>
      <c r="H336" s="170" t="s">
        <v>384</v>
      </c>
      <c r="I336" s="170">
        <v>2444.4</v>
      </c>
      <c r="J336" s="170">
        <v>0</v>
      </c>
      <c r="K336" s="170">
        <v>2444.4</v>
      </c>
    </row>
    <row r="337" spans="1:11">
      <c r="A337" s="170" t="s">
        <v>1081</v>
      </c>
      <c r="B337" s="170" t="s">
        <v>350</v>
      </c>
      <c r="C337" s="170" t="s">
        <v>93</v>
      </c>
      <c r="D337" s="171">
        <v>44949</v>
      </c>
      <c r="E337" s="170">
        <v>1</v>
      </c>
      <c r="F337" s="170" t="s">
        <v>1349</v>
      </c>
      <c r="G337" s="170" t="s">
        <v>89</v>
      </c>
      <c r="H337" s="170" t="s">
        <v>1221</v>
      </c>
      <c r="I337" s="170">
        <v>202.55</v>
      </c>
      <c r="J337" s="170">
        <v>0</v>
      </c>
      <c r="K337" s="170">
        <v>202.55</v>
      </c>
    </row>
    <row r="338" spans="1:11">
      <c r="A338" s="170" t="s">
        <v>1081</v>
      </c>
      <c r="B338" s="170" t="s">
        <v>370</v>
      </c>
      <c r="C338" s="170" t="s">
        <v>93</v>
      </c>
      <c r="D338" s="171">
        <v>44949</v>
      </c>
      <c r="E338" s="170">
        <v>1</v>
      </c>
      <c r="F338" s="170" t="s">
        <v>393</v>
      </c>
      <c r="G338" s="170" t="s">
        <v>89</v>
      </c>
      <c r="H338" s="170" t="s">
        <v>1159</v>
      </c>
      <c r="I338" s="170">
        <v>1692</v>
      </c>
      <c r="J338" s="170">
        <v>0</v>
      </c>
      <c r="K338" s="170">
        <v>1692</v>
      </c>
    </row>
    <row r="339" spans="1:11">
      <c r="A339" s="170" t="s">
        <v>1081</v>
      </c>
      <c r="B339" s="170" t="s">
        <v>350</v>
      </c>
      <c r="C339" s="170" t="s">
        <v>93</v>
      </c>
      <c r="D339" s="171">
        <v>44949</v>
      </c>
      <c r="E339" s="170">
        <v>1</v>
      </c>
      <c r="F339" s="170" t="s">
        <v>1349</v>
      </c>
      <c r="G339" s="170" t="s">
        <v>89</v>
      </c>
      <c r="H339" s="170" t="s">
        <v>1351</v>
      </c>
      <c r="I339" s="170">
        <v>3315.54</v>
      </c>
      <c r="J339" s="170">
        <v>0</v>
      </c>
      <c r="K339" s="170">
        <v>3315.54</v>
      </c>
    </row>
    <row r="340" spans="1:11">
      <c r="A340" s="170" t="s">
        <v>1081</v>
      </c>
      <c r="B340" s="170" t="s">
        <v>1095</v>
      </c>
      <c r="C340" s="170" t="s">
        <v>93</v>
      </c>
      <c r="D340" s="171">
        <v>44949</v>
      </c>
      <c r="E340" s="170">
        <v>1</v>
      </c>
      <c r="F340" s="170" t="s">
        <v>1396</v>
      </c>
      <c r="G340" s="170" t="s">
        <v>89</v>
      </c>
      <c r="H340" s="170" t="s">
        <v>1096</v>
      </c>
      <c r="I340" s="170">
        <v>14112</v>
      </c>
      <c r="J340" s="170">
        <v>0</v>
      </c>
      <c r="K340" s="170">
        <v>14112</v>
      </c>
    </row>
    <row r="341" spans="1:11">
      <c r="A341" s="170" t="s">
        <v>1081</v>
      </c>
      <c r="B341" s="170" t="s">
        <v>354</v>
      </c>
      <c r="C341" s="170" t="s">
        <v>93</v>
      </c>
      <c r="D341" s="171">
        <v>44949</v>
      </c>
      <c r="E341" s="170">
        <v>1</v>
      </c>
      <c r="F341" s="170" t="s">
        <v>163</v>
      </c>
      <c r="G341" s="170" t="s">
        <v>89</v>
      </c>
      <c r="H341" s="170" t="s">
        <v>1092</v>
      </c>
      <c r="I341" s="170">
        <v>19247</v>
      </c>
      <c r="J341" s="170">
        <v>0</v>
      </c>
      <c r="K341" s="170">
        <v>19247</v>
      </c>
    </row>
    <row r="342" spans="1:11">
      <c r="A342" s="170" t="s">
        <v>1081</v>
      </c>
      <c r="B342" s="170" t="s">
        <v>365</v>
      </c>
      <c r="C342" s="170" t="s">
        <v>93</v>
      </c>
      <c r="D342" s="171">
        <v>44949</v>
      </c>
      <c r="E342" s="170">
        <v>1</v>
      </c>
      <c r="F342" s="170" t="s">
        <v>183</v>
      </c>
      <c r="G342" s="170" t="s">
        <v>89</v>
      </c>
      <c r="H342" s="170" t="s">
        <v>1141</v>
      </c>
      <c r="I342" s="170">
        <v>1325.6</v>
      </c>
      <c r="J342" s="170">
        <v>0</v>
      </c>
      <c r="K342" s="170">
        <v>1325.6</v>
      </c>
    </row>
    <row r="343" spans="1:11">
      <c r="A343" s="170" t="s">
        <v>1081</v>
      </c>
      <c r="B343" s="170" t="s">
        <v>1162</v>
      </c>
      <c r="C343" s="170" t="s">
        <v>93</v>
      </c>
      <c r="D343" s="171">
        <v>44949</v>
      </c>
      <c r="E343" s="170">
        <v>1</v>
      </c>
      <c r="F343" s="170" t="s">
        <v>1397</v>
      </c>
      <c r="G343" s="170" t="s">
        <v>89</v>
      </c>
      <c r="H343" s="170" t="s">
        <v>312</v>
      </c>
      <c r="I343" s="170">
        <v>240</v>
      </c>
      <c r="J343" s="170">
        <v>0</v>
      </c>
      <c r="K343" s="170">
        <v>240</v>
      </c>
    </row>
    <row r="344" spans="1:11">
      <c r="A344" s="170" t="s">
        <v>1081</v>
      </c>
      <c r="B344" s="170" t="s">
        <v>1140</v>
      </c>
      <c r="C344" s="170" t="s">
        <v>93</v>
      </c>
      <c r="D344" s="171">
        <v>44952</v>
      </c>
      <c r="E344" s="170">
        <v>1</v>
      </c>
      <c r="F344" s="170" t="s">
        <v>1387</v>
      </c>
      <c r="G344" s="170" t="s">
        <v>89</v>
      </c>
      <c r="H344" s="170" t="s">
        <v>1141</v>
      </c>
      <c r="I344" s="170">
        <v>15.97</v>
      </c>
      <c r="J344" s="170">
        <v>0</v>
      </c>
      <c r="K344" s="170">
        <v>15.97</v>
      </c>
    </row>
    <row r="345" spans="1:11">
      <c r="A345" s="170" t="s">
        <v>1081</v>
      </c>
      <c r="B345" s="170" t="s">
        <v>1140</v>
      </c>
      <c r="C345" s="170" t="s">
        <v>93</v>
      </c>
      <c r="D345" s="171">
        <v>44952</v>
      </c>
      <c r="E345" s="170">
        <v>1</v>
      </c>
      <c r="F345" s="170" t="s">
        <v>1387</v>
      </c>
      <c r="G345" s="170" t="s">
        <v>89</v>
      </c>
      <c r="H345" s="170" t="s">
        <v>1141</v>
      </c>
      <c r="I345" s="170">
        <v>69.98</v>
      </c>
      <c r="J345" s="170">
        <v>0</v>
      </c>
      <c r="K345" s="170">
        <v>69.98</v>
      </c>
    </row>
    <row r="346" spans="1:11">
      <c r="A346" s="170" t="s">
        <v>1081</v>
      </c>
      <c r="B346" s="170" t="s">
        <v>1140</v>
      </c>
      <c r="C346" s="170" t="s">
        <v>93</v>
      </c>
      <c r="D346" s="171">
        <v>44952</v>
      </c>
      <c r="E346" s="170">
        <v>1</v>
      </c>
      <c r="F346" s="170" t="s">
        <v>1387</v>
      </c>
      <c r="G346" s="170" t="s">
        <v>89</v>
      </c>
      <c r="H346" s="170" t="s">
        <v>1141</v>
      </c>
      <c r="I346" s="170">
        <v>34.880000000000003</v>
      </c>
      <c r="J346" s="170">
        <v>0</v>
      </c>
      <c r="K346" s="170">
        <v>34.880000000000003</v>
      </c>
    </row>
    <row r="347" spans="1:11">
      <c r="A347" s="170" t="s">
        <v>1081</v>
      </c>
      <c r="B347" s="170" t="s">
        <v>1140</v>
      </c>
      <c r="C347" s="170" t="s">
        <v>93</v>
      </c>
      <c r="D347" s="171">
        <v>44952</v>
      </c>
      <c r="E347" s="170">
        <v>1</v>
      </c>
      <c r="F347" s="170" t="s">
        <v>1387</v>
      </c>
      <c r="G347" s="170" t="s">
        <v>89</v>
      </c>
      <c r="H347" s="170" t="s">
        <v>1141</v>
      </c>
      <c r="I347" s="170">
        <v>94.84</v>
      </c>
      <c r="J347" s="170">
        <v>0</v>
      </c>
      <c r="K347" s="170">
        <v>94.84</v>
      </c>
    </row>
    <row r="348" spans="1:11">
      <c r="A348" s="170" t="s">
        <v>1081</v>
      </c>
      <c r="B348" s="170" t="s">
        <v>372</v>
      </c>
      <c r="C348" s="170" t="s">
        <v>93</v>
      </c>
      <c r="D348" s="171">
        <v>44956</v>
      </c>
      <c r="E348" s="170">
        <v>1</v>
      </c>
      <c r="F348" s="170" t="s">
        <v>126</v>
      </c>
      <c r="G348" s="170" t="s">
        <v>89</v>
      </c>
      <c r="H348" s="170" t="s">
        <v>1221</v>
      </c>
      <c r="I348" s="170">
        <v>1284.9100000000001</v>
      </c>
      <c r="J348" s="170">
        <v>0</v>
      </c>
      <c r="K348" s="170">
        <v>1284.9100000000001</v>
      </c>
    </row>
    <row r="349" spans="1:11">
      <c r="A349" s="170" t="s">
        <v>1081</v>
      </c>
      <c r="B349" s="170" t="s">
        <v>1091</v>
      </c>
      <c r="C349" s="170" t="s">
        <v>93</v>
      </c>
      <c r="D349" s="171">
        <v>44956</v>
      </c>
      <c r="E349" s="170">
        <v>1</v>
      </c>
      <c r="F349" s="170" t="s">
        <v>1384</v>
      </c>
      <c r="G349" s="170" t="s">
        <v>89</v>
      </c>
      <c r="H349" s="170" t="s">
        <v>1113</v>
      </c>
      <c r="I349" s="170">
        <v>164.4</v>
      </c>
      <c r="J349" s="170">
        <v>0</v>
      </c>
      <c r="K349" s="170">
        <v>164.4</v>
      </c>
    </row>
    <row r="350" spans="1:11">
      <c r="A350" s="170" t="s">
        <v>1081</v>
      </c>
      <c r="B350" s="170" t="s">
        <v>365</v>
      </c>
      <c r="C350" s="170" t="s">
        <v>93</v>
      </c>
      <c r="D350" s="171">
        <v>44956</v>
      </c>
      <c r="E350" s="170">
        <v>1</v>
      </c>
      <c r="F350" s="170" t="s">
        <v>183</v>
      </c>
      <c r="G350" s="170" t="s">
        <v>89</v>
      </c>
      <c r="H350" s="170" t="s">
        <v>1141</v>
      </c>
      <c r="I350" s="170">
        <v>68.8</v>
      </c>
      <c r="J350" s="170">
        <v>0</v>
      </c>
      <c r="K350" s="170">
        <v>68.8</v>
      </c>
    </row>
    <row r="351" spans="1:11">
      <c r="A351" s="170" t="s">
        <v>1081</v>
      </c>
      <c r="B351" s="170" t="s">
        <v>353</v>
      </c>
      <c r="C351" s="170" t="s">
        <v>93</v>
      </c>
      <c r="D351" s="171">
        <v>44957</v>
      </c>
      <c r="E351" s="170">
        <v>1</v>
      </c>
      <c r="F351" s="170" t="s">
        <v>1434</v>
      </c>
      <c r="G351" s="170" t="s">
        <v>89</v>
      </c>
      <c r="H351" s="170" t="s">
        <v>371</v>
      </c>
      <c r="I351" s="170">
        <v>419.8</v>
      </c>
      <c r="J351" s="170">
        <v>0</v>
      </c>
      <c r="K351" s="170">
        <v>419.8</v>
      </c>
    </row>
    <row r="352" spans="1:11">
      <c r="A352" s="170" t="s">
        <v>1081</v>
      </c>
      <c r="B352" s="170" t="s">
        <v>369</v>
      </c>
      <c r="C352" s="170" t="s">
        <v>93</v>
      </c>
      <c r="D352" s="171">
        <v>44957</v>
      </c>
      <c r="E352" s="170">
        <v>1</v>
      </c>
      <c r="F352" s="170" t="s">
        <v>1435</v>
      </c>
      <c r="G352" s="170" t="s">
        <v>89</v>
      </c>
      <c r="H352" s="170" t="s">
        <v>1148</v>
      </c>
      <c r="I352" s="170">
        <v>415.95</v>
      </c>
      <c r="J352" s="170">
        <v>0</v>
      </c>
      <c r="K352" s="170">
        <v>415.95</v>
      </c>
    </row>
    <row r="353" spans="1:11">
      <c r="A353" s="170" t="s">
        <v>1081</v>
      </c>
      <c r="B353" s="170" t="s">
        <v>1204</v>
      </c>
      <c r="C353" s="170" t="s">
        <v>93</v>
      </c>
      <c r="D353" s="171">
        <v>44958</v>
      </c>
      <c r="E353" s="170">
        <v>2</v>
      </c>
      <c r="F353" s="170" t="s">
        <v>1438</v>
      </c>
      <c r="G353" s="170" t="s">
        <v>89</v>
      </c>
      <c r="H353" s="170" t="s">
        <v>371</v>
      </c>
      <c r="I353" s="170">
        <v>3200</v>
      </c>
      <c r="J353" s="170">
        <v>0</v>
      </c>
      <c r="K353" s="170">
        <v>3200</v>
      </c>
    </row>
    <row r="354" spans="1:11">
      <c r="A354" s="170" t="s">
        <v>1081</v>
      </c>
      <c r="B354" s="170" t="s">
        <v>1130</v>
      </c>
      <c r="C354" s="170" t="s">
        <v>93</v>
      </c>
      <c r="D354" s="171">
        <v>44958</v>
      </c>
      <c r="E354" s="170">
        <v>2</v>
      </c>
      <c r="F354" s="170" t="s">
        <v>1437</v>
      </c>
      <c r="G354" s="170" t="s">
        <v>89</v>
      </c>
      <c r="H354" s="170" t="s">
        <v>1083</v>
      </c>
      <c r="I354" s="170">
        <v>102327.03999999999</v>
      </c>
      <c r="J354" s="170">
        <v>0</v>
      </c>
      <c r="K354" s="170">
        <v>102327.03999999999</v>
      </c>
    </row>
    <row r="355" spans="1:11">
      <c r="A355" s="170" t="s">
        <v>1081</v>
      </c>
      <c r="B355" s="170" t="s">
        <v>1140</v>
      </c>
      <c r="C355" s="170" t="s">
        <v>93</v>
      </c>
      <c r="D355" s="171">
        <v>44959</v>
      </c>
      <c r="E355" s="170">
        <v>2</v>
      </c>
      <c r="F355" s="170" t="s">
        <v>970</v>
      </c>
      <c r="G355" s="170" t="s">
        <v>89</v>
      </c>
      <c r="H355" s="170" t="s">
        <v>1092</v>
      </c>
      <c r="I355" s="170">
        <v>14.71</v>
      </c>
      <c r="J355" s="170">
        <v>0</v>
      </c>
      <c r="K355" s="170">
        <v>14.71</v>
      </c>
    </row>
    <row r="356" spans="1:11">
      <c r="A356" s="170" t="s">
        <v>1081</v>
      </c>
      <c r="B356" s="170" t="s">
        <v>1140</v>
      </c>
      <c r="C356" s="170" t="s">
        <v>93</v>
      </c>
      <c r="D356" s="171">
        <v>44959</v>
      </c>
      <c r="E356" s="170">
        <v>2</v>
      </c>
      <c r="F356" s="170" t="s">
        <v>1357</v>
      </c>
      <c r="G356" s="170" t="s">
        <v>89</v>
      </c>
      <c r="H356" s="170" t="s">
        <v>1184</v>
      </c>
      <c r="I356" s="170">
        <v>31.97</v>
      </c>
      <c r="J356" s="170">
        <v>0</v>
      </c>
      <c r="K356" s="170">
        <v>31.97</v>
      </c>
    </row>
    <row r="357" spans="1:11">
      <c r="A357" s="170" t="s">
        <v>1081</v>
      </c>
      <c r="B357" s="170" t="s">
        <v>350</v>
      </c>
      <c r="C357" s="170" t="s">
        <v>93</v>
      </c>
      <c r="D357" s="171">
        <v>44960</v>
      </c>
      <c r="E357" s="170">
        <v>2</v>
      </c>
      <c r="F357" s="170" t="s">
        <v>1440</v>
      </c>
      <c r="G357" s="170" t="s">
        <v>89</v>
      </c>
      <c r="H357" s="170" t="s">
        <v>1114</v>
      </c>
      <c r="I357" s="170">
        <v>432</v>
      </c>
      <c r="J357" s="170">
        <v>0</v>
      </c>
      <c r="K357" s="170">
        <v>432</v>
      </c>
    </row>
    <row r="358" spans="1:11">
      <c r="A358" s="170" t="s">
        <v>1081</v>
      </c>
      <c r="B358" s="170" t="s">
        <v>1140</v>
      </c>
      <c r="C358" s="170" t="s">
        <v>93</v>
      </c>
      <c r="D358" s="171">
        <v>44960</v>
      </c>
      <c r="E358" s="170">
        <v>2</v>
      </c>
      <c r="F358" s="170" t="s">
        <v>970</v>
      </c>
      <c r="G358" s="170" t="s">
        <v>89</v>
      </c>
      <c r="H358" s="170" t="s">
        <v>1092</v>
      </c>
      <c r="I358" s="170">
        <v>15.76</v>
      </c>
      <c r="J358" s="170">
        <v>0</v>
      </c>
      <c r="K358" s="170">
        <v>15.76</v>
      </c>
    </row>
    <row r="359" spans="1:11">
      <c r="A359" s="170" t="s">
        <v>1081</v>
      </c>
      <c r="B359" s="170" t="s">
        <v>373</v>
      </c>
      <c r="C359" s="170" t="s">
        <v>93</v>
      </c>
      <c r="D359" s="171">
        <v>44963</v>
      </c>
      <c r="E359" s="170">
        <v>2</v>
      </c>
      <c r="F359" s="170" t="s">
        <v>1463</v>
      </c>
      <c r="G359" s="170" t="s">
        <v>89</v>
      </c>
      <c r="H359" s="170" t="s">
        <v>1371</v>
      </c>
      <c r="I359" s="170">
        <v>3005.16</v>
      </c>
      <c r="J359" s="170">
        <v>0</v>
      </c>
      <c r="K359" s="170">
        <v>3005.16</v>
      </c>
    </row>
    <row r="360" spans="1:11">
      <c r="A360" s="170" t="s">
        <v>1081</v>
      </c>
      <c r="B360" s="170" t="s">
        <v>376</v>
      </c>
      <c r="C360" s="170" t="s">
        <v>93</v>
      </c>
      <c r="D360" s="171">
        <v>44963</v>
      </c>
      <c r="E360" s="170">
        <v>2</v>
      </c>
      <c r="F360" s="170" t="s">
        <v>144</v>
      </c>
      <c r="G360" s="170" t="s">
        <v>89</v>
      </c>
      <c r="H360" s="170" t="s">
        <v>1110</v>
      </c>
      <c r="I360" s="170">
        <v>1415.39</v>
      </c>
      <c r="J360" s="170">
        <v>0</v>
      </c>
      <c r="K360" s="170">
        <v>1415.39</v>
      </c>
    </row>
    <row r="361" spans="1:11">
      <c r="A361" s="170" t="s">
        <v>1081</v>
      </c>
      <c r="B361" s="170" t="s">
        <v>391</v>
      </c>
      <c r="C361" s="170" t="s">
        <v>93</v>
      </c>
      <c r="D361" s="171">
        <v>44964</v>
      </c>
      <c r="E361" s="170">
        <v>1</v>
      </c>
      <c r="F361" s="170" t="s">
        <v>1360</v>
      </c>
      <c r="G361" s="170" t="s">
        <v>89</v>
      </c>
      <c r="H361" s="170" t="s">
        <v>1087</v>
      </c>
      <c r="I361" s="170">
        <v>6228</v>
      </c>
      <c r="J361" s="170">
        <v>0</v>
      </c>
      <c r="K361" s="170">
        <v>6228</v>
      </c>
    </row>
    <row r="362" spans="1:11">
      <c r="A362" s="170" t="s">
        <v>1081</v>
      </c>
      <c r="B362" s="170" t="s">
        <v>1091</v>
      </c>
      <c r="C362" s="170" t="s">
        <v>93</v>
      </c>
      <c r="D362" s="171">
        <v>44966</v>
      </c>
      <c r="E362" s="170">
        <v>1</v>
      </c>
      <c r="F362" s="170" t="s">
        <v>1384</v>
      </c>
      <c r="G362" s="170" t="s">
        <v>89</v>
      </c>
      <c r="H362" s="170" t="s">
        <v>1231</v>
      </c>
      <c r="I362" s="170">
        <v>192</v>
      </c>
      <c r="J362" s="170">
        <v>0</v>
      </c>
      <c r="K362" s="170">
        <v>192</v>
      </c>
    </row>
    <row r="363" spans="1:11">
      <c r="A363" s="170" t="s">
        <v>1081</v>
      </c>
      <c r="B363" s="170" t="s">
        <v>1091</v>
      </c>
      <c r="C363" s="170" t="s">
        <v>93</v>
      </c>
      <c r="D363" s="171">
        <v>44966</v>
      </c>
      <c r="E363" s="170">
        <v>1</v>
      </c>
      <c r="F363" s="170" t="s">
        <v>1384</v>
      </c>
      <c r="G363" s="170" t="s">
        <v>89</v>
      </c>
      <c r="H363" s="170" t="s">
        <v>1231</v>
      </c>
      <c r="I363" s="170">
        <v>360</v>
      </c>
      <c r="J363" s="170">
        <v>0</v>
      </c>
      <c r="K363" s="170">
        <v>360</v>
      </c>
    </row>
    <row r="364" spans="1:11">
      <c r="A364" s="170" t="s">
        <v>1081</v>
      </c>
      <c r="B364" s="170" t="s">
        <v>369</v>
      </c>
      <c r="C364" s="170" t="s">
        <v>93</v>
      </c>
      <c r="D364" s="171">
        <v>44967</v>
      </c>
      <c r="E364" s="170">
        <v>1</v>
      </c>
      <c r="F364" s="170" t="s">
        <v>1388</v>
      </c>
      <c r="G364" s="170" t="s">
        <v>89</v>
      </c>
      <c r="H364" s="170" t="s">
        <v>1195</v>
      </c>
      <c r="I364" s="170">
        <v>205.75</v>
      </c>
      <c r="J364" s="170">
        <v>0</v>
      </c>
      <c r="K364" s="170">
        <v>205.75</v>
      </c>
    </row>
    <row r="365" spans="1:11">
      <c r="A365" s="170" t="s">
        <v>1081</v>
      </c>
      <c r="B365" s="170" t="s">
        <v>367</v>
      </c>
      <c r="C365" s="170" t="s">
        <v>93</v>
      </c>
      <c r="D365" s="171">
        <v>44967</v>
      </c>
      <c r="E365" s="170">
        <v>1</v>
      </c>
      <c r="F365" s="170" t="s">
        <v>116</v>
      </c>
      <c r="G365" s="170" t="s">
        <v>89</v>
      </c>
      <c r="H365" s="170" t="s">
        <v>1110</v>
      </c>
      <c r="I365" s="170">
        <v>4160.9799999999996</v>
      </c>
      <c r="J365" s="170">
        <v>0</v>
      </c>
      <c r="K365" s="170">
        <v>4160.9799999999996</v>
      </c>
    </row>
    <row r="366" spans="1:11">
      <c r="A366" s="170" t="s">
        <v>1081</v>
      </c>
      <c r="B366" s="170" t="s">
        <v>360</v>
      </c>
      <c r="C366" s="170" t="s">
        <v>93</v>
      </c>
      <c r="D366" s="171">
        <v>44967</v>
      </c>
      <c r="E366" s="170">
        <v>1</v>
      </c>
      <c r="F366" s="170" t="s">
        <v>1466</v>
      </c>
      <c r="G366" s="170" t="s">
        <v>89</v>
      </c>
      <c r="H366" s="170" t="s">
        <v>371</v>
      </c>
      <c r="I366" s="170">
        <v>84</v>
      </c>
      <c r="J366" s="170">
        <v>0</v>
      </c>
      <c r="K366" s="170">
        <v>84</v>
      </c>
    </row>
    <row r="367" spans="1:11">
      <c r="A367" s="170" t="s">
        <v>1081</v>
      </c>
      <c r="B367" s="170" t="s">
        <v>360</v>
      </c>
      <c r="C367" s="170" t="s">
        <v>93</v>
      </c>
      <c r="D367" s="171">
        <v>44967</v>
      </c>
      <c r="E367" s="170">
        <v>1</v>
      </c>
      <c r="F367" s="170" t="s">
        <v>1466</v>
      </c>
      <c r="G367" s="170" t="s">
        <v>89</v>
      </c>
      <c r="H367" s="170" t="s">
        <v>371</v>
      </c>
      <c r="I367" s="170">
        <v>84</v>
      </c>
      <c r="J367" s="170">
        <v>0</v>
      </c>
      <c r="K367" s="170">
        <v>84</v>
      </c>
    </row>
    <row r="368" spans="1:11">
      <c r="A368" s="170" t="s">
        <v>1081</v>
      </c>
      <c r="B368" s="170" t="s">
        <v>360</v>
      </c>
      <c r="C368" s="170" t="s">
        <v>93</v>
      </c>
      <c r="D368" s="171">
        <v>44967</v>
      </c>
      <c r="E368" s="170">
        <v>1</v>
      </c>
      <c r="F368" s="170" t="s">
        <v>1466</v>
      </c>
      <c r="G368" s="170" t="s">
        <v>89</v>
      </c>
      <c r="H368" s="170" t="s">
        <v>371</v>
      </c>
      <c r="I368" s="170">
        <v>84</v>
      </c>
      <c r="J368" s="170">
        <v>0</v>
      </c>
      <c r="K368" s="170">
        <v>84</v>
      </c>
    </row>
    <row r="369" spans="1:11">
      <c r="A369" s="170" t="s">
        <v>1081</v>
      </c>
      <c r="B369" s="170" t="s">
        <v>360</v>
      </c>
      <c r="C369" s="170" t="s">
        <v>93</v>
      </c>
      <c r="D369" s="171">
        <v>44967</v>
      </c>
      <c r="E369" s="170">
        <v>1</v>
      </c>
      <c r="F369" s="170" t="s">
        <v>1466</v>
      </c>
      <c r="G369" s="170" t="s">
        <v>89</v>
      </c>
      <c r="H369" s="170" t="s">
        <v>371</v>
      </c>
      <c r="I369" s="170">
        <v>84</v>
      </c>
      <c r="J369" s="170">
        <v>0</v>
      </c>
      <c r="K369" s="170">
        <v>84</v>
      </c>
    </row>
    <row r="370" spans="1:11">
      <c r="A370" s="170" t="s">
        <v>1081</v>
      </c>
      <c r="B370" s="170" t="s">
        <v>360</v>
      </c>
      <c r="C370" s="170" t="s">
        <v>93</v>
      </c>
      <c r="D370" s="171">
        <v>44967</v>
      </c>
      <c r="E370" s="170">
        <v>1</v>
      </c>
      <c r="F370" s="170" t="s">
        <v>1466</v>
      </c>
      <c r="G370" s="170" t="s">
        <v>89</v>
      </c>
      <c r="H370" s="170" t="s">
        <v>371</v>
      </c>
      <c r="I370" s="170">
        <v>336</v>
      </c>
      <c r="J370" s="170">
        <v>0</v>
      </c>
      <c r="K370" s="170">
        <v>336</v>
      </c>
    </row>
    <row r="371" spans="1:11">
      <c r="A371" s="170" t="s">
        <v>1081</v>
      </c>
      <c r="B371" s="170" t="s">
        <v>1181</v>
      </c>
      <c r="C371" s="170" t="s">
        <v>93</v>
      </c>
      <c r="D371" s="171">
        <v>44970</v>
      </c>
      <c r="E371" s="170">
        <v>1</v>
      </c>
      <c r="F371" s="170" t="s">
        <v>1467</v>
      </c>
      <c r="G371" s="170" t="s">
        <v>89</v>
      </c>
      <c r="H371" s="170" t="s">
        <v>371</v>
      </c>
      <c r="I371" s="170">
        <v>21784</v>
      </c>
      <c r="J371" s="170">
        <v>0</v>
      </c>
      <c r="K371" s="170">
        <v>21784</v>
      </c>
    </row>
    <row r="372" spans="1:11">
      <c r="A372" s="170" t="s">
        <v>1081</v>
      </c>
      <c r="B372" s="170" t="s">
        <v>1177</v>
      </c>
      <c r="C372" s="170" t="s">
        <v>93</v>
      </c>
      <c r="D372" s="171">
        <v>44970</v>
      </c>
      <c r="E372" s="170">
        <v>1</v>
      </c>
      <c r="F372" s="170" t="s">
        <v>1470</v>
      </c>
      <c r="G372" s="170" t="s">
        <v>89</v>
      </c>
      <c r="H372" s="170" t="s">
        <v>351</v>
      </c>
      <c r="I372" s="170">
        <v>9816</v>
      </c>
      <c r="J372" s="170">
        <v>0</v>
      </c>
      <c r="K372" s="170">
        <v>9816</v>
      </c>
    </row>
    <row r="373" spans="1:11">
      <c r="A373" s="170" t="s">
        <v>1081</v>
      </c>
      <c r="B373" s="170" t="s">
        <v>388</v>
      </c>
      <c r="C373" s="170" t="s">
        <v>93</v>
      </c>
      <c r="D373" s="171">
        <v>44970</v>
      </c>
      <c r="E373" s="170">
        <v>1</v>
      </c>
      <c r="F373" s="170" t="s">
        <v>1469</v>
      </c>
      <c r="G373" s="170" t="s">
        <v>89</v>
      </c>
      <c r="H373" s="170" t="s">
        <v>1237</v>
      </c>
      <c r="I373" s="170">
        <v>7457.96</v>
      </c>
      <c r="J373" s="170">
        <v>0</v>
      </c>
      <c r="K373" s="170">
        <v>7457.96</v>
      </c>
    </row>
    <row r="374" spans="1:11">
      <c r="A374" s="170" t="s">
        <v>1081</v>
      </c>
      <c r="B374" s="170" t="s">
        <v>388</v>
      </c>
      <c r="C374" s="170" t="s">
        <v>93</v>
      </c>
      <c r="D374" s="171">
        <v>44970</v>
      </c>
      <c r="E374" s="170">
        <v>1</v>
      </c>
      <c r="F374" s="170" t="s">
        <v>1469</v>
      </c>
      <c r="G374" s="170" t="s">
        <v>89</v>
      </c>
      <c r="H374" s="170" t="s">
        <v>1237</v>
      </c>
      <c r="I374" s="170">
        <v>3137</v>
      </c>
      <c r="J374" s="170">
        <v>0</v>
      </c>
      <c r="K374" s="170">
        <v>3137</v>
      </c>
    </row>
    <row r="375" spans="1:11">
      <c r="A375" s="170" t="s">
        <v>1081</v>
      </c>
      <c r="B375" s="170" t="s">
        <v>1140</v>
      </c>
      <c r="C375" s="170" t="s">
        <v>93</v>
      </c>
      <c r="D375" s="171">
        <v>44970</v>
      </c>
      <c r="E375" s="170">
        <v>1</v>
      </c>
      <c r="F375" s="170" t="s">
        <v>1357</v>
      </c>
      <c r="G375" s="170" t="s">
        <v>89</v>
      </c>
      <c r="H375" s="170" t="s">
        <v>1231</v>
      </c>
      <c r="I375" s="170">
        <v>27.9</v>
      </c>
      <c r="J375" s="170">
        <v>0</v>
      </c>
      <c r="K375" s="170">
        <v>27.9</v>
      </c>
    </row>
    <row r="376" spans="1:11">
      <c r="A376" s="170" t="s">
        <v>1081</v>
      </c>
      <c r="B376" s="170" t="s">
        <v>1154</v>
      </c>
      <c r="C376" s="170" t="s">
        <v>93</v>
      </c>
      <c r="D376" s="171">
        <v>44970</v>
      </c>
      <c r="E376" s="170">
        <v>1</v>
      </c>
      <c r="F376" s="170" t="s">
        <v>1472</v>
      </c>
      <c r="G376" s="170" t="s">
        <v>89</v>
      </c>
      <c r="H376" s="170" t="s">
        <v>384</v>
      </c>
      <c r="I376" s="170">
        <v>267.23</v>
      </c>
      <c r="J376" s="170">
        <v>0</v>
      </c>
      <c r="K376" s="170">
        <v>267.23</v>
      </c>
    </row>
    <row r="377" spans="1:11">
      <c r="A377" s="170" t="s">
        <v>1081</v>
      </c>
      <c r="B377" s="170" t="s">
        <v>1140</v>
      </c>
      <c r="C377" s="170" t="s">
        <v>93</v>
      </c>
      <c r="D377" s="171">
        <v>44971</v>
      </c>
      <c r="E377" s="170">
        <v>1</v>
      </c>
      <c r="F377" s="170" t="s">
        <v>1357</v>
      </c>
      <c r="G377" s="170" t="s">
        <v>89</v>
      </c>
      <c r="H377" s="170" t="s">
        <v>1113</v>
      </c>
      <c r="I377" s="170">
        <v>89.22</v>
      </c>
      <c r="J377" s="170">
        <v>0</v>
      </c>
      <c r="K377" s="170">
        <v>89.22</v>
      </c>
    </row>
    <row r="378" spans="1:11">
      <c r="A378" s="170" t="s">
        <v>1081</v>
      </c>
      <c r="B378" s="170" t="s">
        <v>1140</v>
      </c>
      <c r="C378" s="170" t="s">
        <v>93</v>
      </c>
      <c r="D378" s="171">
        <v>44971</v>
      </c>
      <c r="E378" s="170">
        <v>1</v>
      </c>
      <c r="F378" s="170" t="s">
        <v>1357</v>
      </c>
      <c r="G378" s="170" t="s">
        <v>89</v>
      </c>
      <c r="H378" s="170" t="s">
        <v>1231</v>
      </c>
      <c r="I378" s="170">
        <v>23.1</v>
      </c>
      <c r="J378" s="170">
        <v>0</v>
      </c>
      <c r="K378" s="170">
        <v>23.1</v>
      </c>
    </row>
    <row r="379" spans="1:11">
      <c r="A379" s="170" t="s">
        <v>1081</v>
      </c>
      <c r="B379" s="170" t="s">
        <v>1140</v>
      </c>
      <c r="C379" s="170" t="s">
        <v>93</v>
      </c>
      <c r="D379" s="171">
        <v>44971</v>
      </c>
      <c r="E379" s="170">
        <v>1</v>
      </c>
      <c r="F379" s="170" t="s">
        <v>1357</v>
      </c>
      <c r="G379" s="170" t="s">
        <v>89</v>
      </c>
      <c r="H379" s="170" t="s">
        <v>1231</v>
      </c>
      <c r="I379" s="170">
        <v>71.56</v>
      </c>
      <c r="J379" s="170">
        <v>0</v>
      </c>
      <c r="K379" s="170">
        <v>71.56</v>
      </c>
    </row>
    <row r="380" spans="1:11">
      <c r="A380" s="170" t="s">
        <v>1081</v>
      </c>
      <c r="B380" s="170" t="s">
        <v>369</v>
      </c>
      <c r="C380" s="170" t="s">
        <v>93</v>
      </c>
      <c r="D380" s="171">
        <v>44974</v>
      </c>
      <c r="E380" s="170">
        <v>1</v>
      </c>
      <c r="F380" s="170" t="s">
        <v>1388</v>
      </c>
      <c r="G380" s="170" t="s">
        <v>89</v>
      </c>
      <c r="H380" s="170" t="s">
        <v>1158</v>
      </c>
      <c r="I380" s="170">
        <v>502.94</v>
      </c>
      <c r="J380" s="170">
        <v>0</v>
      </c>
      <c r="K380" s="170">
        <v>502.94</v>
      </c>
    </row>
    <row r="381" spans="1:11">
      <c r="A381" s="170" t="s">
        <v>1081</v>
      </c>
      <c r="B381" s="170" t="s">
        <v>388</v>
      </c>
      <c r="C381" s="170" t="s">
        <v>93</v>
      </c>
      <c r="D381" s="171">
        <v>44977</v>
      </c>
      <c r="E381" s="170">
        <v>1</v>
      </c>
      <c r="F381" s="170" t="s">
        <v>1469</v>
      </c>
      <c r="G381" s="170" t="s">
        <v>89</v>
      </c>
      <c r="H381" s="170" t="s">
        <v>1630</v>
      </c>
      <c r="I381" s="170">
        <v>1437.6</v>
      </c>
      <c r="J381" s="170">
        <v>0</v>
      </c>
      <c r="K381" s="170">
        <v>1437.6</v>
      </c>
    </row>
    <row r="382" spans="1:11">
      <c r="A382" s="170" t="s">
        <v>1081</v>
      </c>
      <c r="B382" s="170" t="s">
        <v>350</v>
      </c>
      <c r="C382" s="170" t="s">
        <v>93</v>
      </c>
      <c r="D382" s="171">
        <v>44977</v>
      </c>
      <c r="E382" s="170">
        <v>1</v>
      </c>
      <c r="F382" s="170" t="s">
        <v>1475</v>
      </c>
      <c r="G382" s="170" t="s">
        <v>89</v>
      </c>
      <c r="H382" s="170" t="s">
        <v>1226</v>
      </c>
      <c r="I382" s="170">
        <v>57.6</v>
      </c>
      <c r="J382" s="170">
        <v>0</v>
      </c>
      <c r="K382" s="170">
        <v>57.6</v>
      </c>
    </row>
    <row r="383" spans="1:11">
      <c r="A383" s="170" t="s">
        <v>1081</v>
      </c>
      <c r="B383" s="170" t="s">
        <v>352</v>
      </c>
      <c r="C383" s="170" t="s">
        <v>93</v>
      </c>
      <c r="D383" s="171">
        <v>44977</v>
      </c>
      <c r="E383" s="170">
        <v>1</v>
      </c>
      <c r="F383" s="170" t="s">
        <v>1391</v>
      </c>
      <c r="G383" s="170" t="s">
        <v>89</v>
      </c>
      <c r="H383" s="170" t="s">
        <v>1359</v>
      </c>
      <c r="I383" s="170">
        <v>137.41999999999999</v>
      </c>
      <c r="J383" s="170">
        <v>0</v>
      </c>
      <c r="K383" s="170">
        <v>137.41999999999999</v>
      </c>
    </row>
    <row r="384" spans="1:11">
      <c r="A384" s="170" t="s">
        <v>1081</v>
      </c>
      <c r="B384" s="170" t="s">
        <v>378</v>
      </c>
      <c r="C384" s="170" t="s">
        <v>93</v>
      </c>
      <c r="D384" s="171">
        <v>44978</v>
      </c>
      <c r="E384" s="170">
        <v>1</v>
      </c>
      <c r="F384" s="170" t="s">
        <v>165</v>
      </c>
      <c r="G384" s="170" t="s">
        <v>89</v>
      </c>
      <c r="H384" s="170" t="s">
        <v>89</v>
      </c>
      <c r="I384" s="170">
        <v>16872</v>
      </c>
      <c r="J384" s="170">
        <v>0</v>
      </c>
      <c r="K384" s="170">
        <v>16872</v>
      </c>
    </row>
    <row r="385" spans="1:11">
      <c r="A385" s="170" t="s">
        <v>1081</v>
      </c>
      <c r="B385" s="170" t="s">
        <v>1091</v>
      </c>
      <c r="C385" s="170" t="s">
        <v>93</v>
      </c>
      <c r="D385" s="171">
        <v>44978</v>
      </c>
      <c r="E385" s="170">
        <v>1</v>
      </c>
      <c r="F385" s="170" t="s">
        <v>1476</v>
      </c>
      <c r="G385" s="170" t="s">
        <v>89</v>
      </c>
      <c r="H385" s="170" t="s">
        <v>1231</v>
      </c>
      <c r="I385" s="170">
        <v>318</v>
      </c>
      <c r="J385" s="170">
        <v>0</v>
      </c>
      <c r="K385" s="170">
        <v>318</v>
      </c>
    </row>
    <row r="386" spans="1:11">
      <c r="A386" s="170" t="s">
        <v>1081</v>
      </c>
      <c r="B386" s="170" t="s">
        <v>1181</v>
      </c>
      <c r="C386" s="170" t="s">
        <v>93</v>
      </c>
      <c r="D386" s="171">
        <v>44978</v>
      </c>
      <c r="E386" s="170">
        <v>1</v>
      </c>
      <c r="F386" s="170" t="s">
        <v>1467</v>
      </c>
      <c r="G386" s="170" t="s">
        <v>89</v>
      </c>
      <c r="H386" s="170" t="s">
        <v>371</v>
      </c>
      <c r="I386" s="170">
        <v>3181</v>
      </c>
      <c r="J386" s="170">
        <v>0</v>
      </c>
      <c r="K386" s="170">
        <v>3181</v>
      </c>
    </row>
    <row r="387" spans="1:11">
      <c r="A387" s="170" t="s">
        <v>1081</v>
      </c>
      <c r="B387" s="170" t="s">
        <v>374</v>
      </c>
      <c r="C387" s="170" t="s">
        <v>93</v>
      </c>
      <c r="D387" s="171">
        <v>44978</v>
      </c>
      <c r="E387" s="170">
        <v>1</v>
      </c>
      <c r="F387" s="170" t="s">
        <v>1379</v>
      </c>
      <c r="G387" s="170" t="s">
        <v>89</v>
      </c>
      <c r="H387" s="170" t="s">
        <v>1083</v>
      </c>
      <c r="I387" s="170">
        <v>2949.51</v>
      </c>
      <c r="J387" s="170">
        <v>0</v>
      </c>
      <c r="K387" s="170">
        <v>2949.51</v>
      </c>
    </row>
    <row r="388" spans="1:11">
      <c r="A388" s="170" t="s">
        <v>1081</v>
      </c>
      <c r="B388" s="170" t="s">
        <v>354</v>
      </c>
      <c r="C388" s="170" t="s">
        <v>93</v>
      </c>
      <c r="D388" s="171">
        <v>44978</v>
      </c>
      <c r="E388" s="170">
        <v>1</v>
      </c>
      <c r="F388" s="170" t="s">
        <v>163</v>
      </c>
      <c r="G388" s="170" t="s">
        <v>89</v>
      </c>
      <c r="H388" s="170" t="s">
        <v>1184</v>
      </c>
      <c r="I388" s="170">
        <v>18449</v>
      </c>
      <c r="J388" s="170">
        <v>0</v>
      </c>
      <c r="K388" s="170">
        <v>18449</v>
      </c>
    </row>
    <row r="389" spans="1:11">
      <c r="A389" s="170" t="s">
        <v>1081</v>
      </c>
      <c r="B389" s="170" t="s">
        <v>400</v>
      </c>
      <c r="C389" s="170" t="s">
        <v>93</v>
      </c>
      <c r="D389" s="171">
        <v>44978</v>
      </c>
      <c r="E389" s="170">
        <v>1</v>
      </c>
      <c r="F389" s="170" t="s">
        <v>651</v>
      </c>
      <c r="G389" s="170" t="s">
        <v>89</v>
      </c>
      <c r="H389" s="170" t="s">
        <v>384</v>
      </c>
      <c r="I389" s="170">
        <v>7560</v>
      </c>
      <c r="J389" s="170">
        <v>0</v>
      </c>
      <c r="K389" s="170">
        <v>7560</v>
      </c>
    </row>
    <row r="390" spans="1:11">
      <c r="A390" s="170" t="s">
        <v>1081</v>
      </c>
      <c r="B390" s="170" t="s">
        <v>350</v>
      </c>
      <c r="C390" s="170" t="s">
        <v>93</v>
      </c>
      <c r="D390" s="171">
        <v>44984</v>
      </c>
      <c r="E390" s="170">
        <v>1</v>
      </c>
      <c r="F390" s="170" t="s">
        <v>1440</v>
      </c>
      <c r="G390" s="170" t="s">
        <v>89</v>
      </c>
      <c r="H390" s="170" t="s">
        <v>1226</v>
      </c>
      <c r="I390" s="170">
        <v>254.35</v>
      </c>
      <c r="J390" s="170">
        <v>0</v>
      </c>
      <c r="K390" s="170">
        <v>254.35</v>
      </c>
    </row>
    <row r="391" spans="1:11">
      <c r="A391" s="170" t="s">
        <v>1081</v>
      </c>
      <c r="B391" s="170" t="s">
        <v>350</v>
      </c>
      <c r="C391" s="170" t="s">
        <v>93</v>
      </c>
      <c r="D391" s="171">
        <v>44984</v>
      </c>
      <c r="E391" s="170">
        <v>1</v>
      </c>
      <c r="F391" s="170" t="s">
        <v>1440</v>
      </c>
      <c r="G391" s="170" t="s">
        <v>89</v>
      </c>
      <c r="H391" s="170" t="s">
        <v>1226</v>
      </c>
      <c r="I391" s="170">
        <v>3268.16</v>
      </c>
      <c r="J391" s="170">
        <v>0</v>
      </c>
      <c r="K391" s="170">
        <v>3268.16</v>
      </c>
    </row>
    <row r="392" spans="1:11">
      <c r="A392" s="170" t="s">
        <v>1081</v>
      </c>
      <c r="B392" s="170" t="s">
        <v>382</v>
      </c>
      <c r="C392" s="170" t="s">
        <v>93</v>
      </c>
      <c r="D392" s="171">
        <v>44985</v>
      </c>
      <c r="E392" s="170">
        <v>1</v>
      </c>
      <c r="F392" s="170" t="s">
        <v>396</v>
      </c>
      <c r="G392" s="170" t="s">
        <v>89</v>
      </c>
      <c r="H392" s="170" t="s">
        <v>1083</v>
      </c>
      <c r="I392" s="170">
        <v>250.56</v>
      </c>
      <c r="J392" s="170">
        <v>0</v>
      </c>
      <c r="K392" s="170">
        <v>250.56</v>
      </c>
    </row>
    <row r="393" spans="1:11">
      <c r="A393" s="170" t="s">
        <v>1081</v>
      </c>
      <c r="B393" s="170" t="s">
        <v>388</v>
      </c>
      <c r="C393" s="170" t="s">
        <v>93</v>
      </c>
      <c r="D393" s="171">
        <v>44985</v>
      </c>
      <c r="E393" s="170">
        <v>1</v>
      </c>
      <c r="F393" s="170" t="s">
        <v>1503</v>
      </c>
      <c r="G393" s="170" t="s">
        <v>89</v>
      </c>
      <c r="H393" s="170" t="s">
        <v>1272</v>
      </c>
      <c r="I393" s="170">
        <v>581.04</v>
      </c>
      <c r="J393" s="170">
        <v>0</v>
      </c>
      <c r="K393" s="170">
        <v>581.04</v>
      </c>
    </row>
    <row r="394" spans="1:11">
      <c r="A394" s="170" t="s">
        <v>1081</v>
      </c>
      <c r="B394" s="170" t="s">
        <v>376</v>
      </c>
      <c r="C394" s="170" t="s">
        <v>93</v>
      </c>
      <c r="D394" s="171">
        <v>44985</v>
      </c>
      <c r="E394" s="170">
        <v>1</v>
      </c>
      <c r="F394" s="170" t="s">
        <v>144</v>
      </c>
      <c r="G394" s="170" t="s">
        <v>89</v>
      </c>
      <c r="H394" s="170" t="s">
        <v>1141</v>
      </c>
      <c r="I394" s="170">
        <v>1415.39</v>
      </c>
      <c r="J394" s="170">
        <v>0</v>
      </c>
      <c r="K394" s="170">
        <v>1415.39</v>
      </c>
    </row>
    <row r="395" spans="1:11">
      <c r="A395" s="170" t="s">
        <v>1081</v>
      </c>
      <c r="B395" s="170" t="s">
        <v>369</v>
      </c>
      <c r="C395" s="170" t="s">
        <v>93</v>
      </c>
      <c r="D395" s="171">
        <v>44985</v>
      </c>
      <c r="E395" s="170">
        <v>1</v>
      </c>
      <c r="F395" s="170" t="s">
        <v>1388</v>
      </c>
      <c r="G395" s="170" t="s">
        <v>89</v>
      </c>
      <c r="H395" s="170" t="s">
        <v>1223</v>
      </c>
      <c r="I395" s="170">
        <v>1019.87</v>
      </c>
      <c r="J395" s="170">
        <v>0</v>
      </c>
      <c r="K395" s="170">
        <v>1019.87</v>
      </c>
    </row>
    <row r="396" spans="1:11">
      <c r="A396" s="170" t="s">
        <v>1081</v>
      </c>
      <c r="B396" s="170" t="s">
        <v>361</v>
      </c>
      <c r="C396" s="170" t="s">
        <v>93</v>
      </c>
      <c r="D396" s="171">
        <v>44985</v>
      </c>
      <c r="E396" s="170">
        <v>1</v>
      </c>
      <c r="F396" s="170" t="s">
        <v>1383</v>
      </c>
      <c r="G396" s="170" t="s">
        <v>89</v>
      </c>
      <c r="H396" s="170" t="s">
        <v>1261</v>
      </c>
      <c r="I396" s="170">
        <v>3200</v>
      </c>
      <c r="J396" s="170">
        <v>0</v>
      </c>
      <c r="K396" s="170">
        <v>3200</v>
      </c>
    </row>
    <row r="397" spans="1:11">
      <c r="A397" s="170" t="s">
        <v>1081</v>
      </c>
      <c r="B397" s="170" t="s">
        <v>399</v>
      </c>
      <c r="C397" s="170" t="s">
        <v>93</v>
      </c>
      <c r="D397" s="171">
        <v>44985</v>
      </c>
      <c r="E397" s="170">
        <v>1</v>
      </c>
      <c r="F397" s="170" t="s">
        <v>1504</v>
      </c>
      <c r="G397" s="170" t="s">
        <v>89</v>
      </c>
      <c r="H397" s="170" t="s">
        <v>1083</v>
      </c>
      <c r="I397" s="170">
        <v>5185.78</v>
      </c>
      <c r="J397" s="170">
        <v>0</v>
      </c>
      <c r="K397" s="170">
        <v>5185.78</v>
      </c>
    </row>
    <row r="398" spans="1:11">
      <c r="A398" s="170" t="s">
        <v>1081</v>
      </c>
      <c r="B398" s="170" t="s">
        <v>1162</v>
      </c>
      <c r="C398" s="170" t="s">
        <v>93</v>
      </c>
      <c r="D398" s="171">
        <v>44985</v>
      </c>
      <c r="E398" s="170">
        <v>1</v>
      </c>
      <c r="F398" s="170" t="s">
        <v>1397</v>
      </c>
      <c r="G398" s="170" t="s">
        <v>89</v>
      </c>
      <c r="H398" s="170" t="s">
        <v>362</v>
      </c>
      <c r="I398" s="170">
        <v>360</v>
      </c>
      <c r="J398" s="170">
        <v>0</v>
      </c>
      <c r="K398" s="170">
        <v>360</v>
      </c>
    </row>
    <row r="399" spans="1:11">
      <c r="A399" s="170" t="s">
        <v>1081</v>
      </c>
      <c r="B399" s="170" t="s">
        <v>377</v>
      </c>
      <c r="C399" s="170" t="s">
        <v>93</v>
      </c>
      <c r="D399" s="171">
        <v>44985</v>
      </c>
      <c r="E399" s="170">
        <v>1</v>
      </c>
      <c r="F399" s="170" t="s">
        <v>1381</v>
      </c>
      <c r="G399" s="170" t="s">
        <v>89</v>
      </c>
      <c r="H399" s="170" t="s">
        <v>1110</v>
      </c>
      <c r="I399" s="170">
        <v>1171.48</v>
      </c>
      <c r="J399" s="170">
        <v>0</v>
      </c>
      <c r="K399" s="170">
        <v>1171.48</v>
      </c>
    </row>
    <row r="400" spans="1:11">
      <c r="A400" s="170" t="s">
        <v>1081</v>
      </c>
      <c r="B400" s="170" t="s">
        <v>1204</v>
      </c>
      <c r="C400" s="170" t="s">
        <v>93</v>
      </c>
      <c r="D400" s="171">
        <v>44986</v>
      </c>
      <c r="E400" s="170">
        <v>1</v>
      </c>
      <c r="F400" s="170" t="s">
        <v>1438</v>
      </c>
      <c r="G400" s="170" t="s">
        <v>89</v>
      </c>
      <c r="H400" s="170" t="s">
        <v>1110</v>
      </c>
      <c r="I400" s="170">
        <v>3200</v>
      </c>
      <c r="J400" s="170">
        <v>0</v>
      </c>
      <c r="K400" s="170">
        <v>3200</v>
      </c>
    </row>
    <row r="401" spans="1:11">
      <c r="A401" s="170" t="s">
        <v>1081</v>
      </c>
      <c r="B401" s="170" t="s">
        <v>1140</v>
      </c>
      <c r="C401" s="170" t="s">
        <v>93</v>
      </c>
      <c r="D401" s="171">
        <v>44987</v>
      </c>
      <c r="E401" s="170">
        <v>1</v>
      </c>
      <c r="F401" s="170" t="s">
        <v>1357</v>
      </c>
      <c r="G401" s="170" t="s">
        <v>89</v>
      </c>
      <c r="H401" s="170" t="s">
        <v>1351</v>
      </c>
      <c r="I401" s="170">
        <v>174.63</v>
      </c>
      <c r="J401" s="170">
        <v>0</v>
      </c>
      <c r="K401" s="170">
        <v>174.63</v>
      </c>
    </row>
    <row r="402" spans="1:11">
      <c r="A402" s="170" t="s">
        <v>1081</v>
      </c>
      <c r="B402" s="170" t="s">
        <v>385</v>
      </c>
      <c r="C402" s="170" t="s">
        <v>93</v>
      </c>
      <c r="D402" s="171">
        <v>44987</v>
      </c>
      <c r="E402" s="170">
        <v>1</v>
      </c>
      <c r="F402" s="170" t="s">
        <v>1690</v>
      </c>
      <c r="G402" s="170" t="s">
        <v>89</v>
      </c>
      <c r="H402" s="170" t="s">
        <v>1087</v>
      </c>
      <c r="I402" s="170">
        <v>40.659999999999997</v>
      </c>
      <c r="J402" s="170">
        <v>0</v>
      </c>
      <c r="K402" s="170">
        <v>40.659999999999997</v>
      </c>
    </row>
    <row r="403" spans="1:11">
      <c r="A403" s="170" t="s">
        <v>1081</v>
      </c>
      <c r="B403" s="170" t="s">
        <v>388</v>
      </c>
      <c r="C403" s="170" t="s">
        <v>93</v>
      </c>
      <c r="D403" s="171">
        <v>44991</v>
      </c>
      <c r="E403" s="170">
        <v>1</v>
      </c>
      <c r="F403" s="170" t="s">
        <v>1469</v>
      </c>
      <c r="G403" s="170" t="s">
        <v>89</v>
      </c>
      <c r="H403" s="170" t="s">
        <v>1632</v>
      </c>
      <c r="I403" s="170">
        <v>7457.96</v>
      </c>
      <c r="J403" s="170">
        <v>0</v>
      </c>
      <c r="K403" s="170">
        <v>7457.96</v>
      </c>
    </row>
    <row r="404" spans="1:11">
      <c r="A404" s="170" t="s">
        <v>1081</v>
      </c>
      <c r="B404" s="170" t="s">
        <v>388</v>
      </c>
      <c r="C404" s="170" t="s">
        <v>93</v>
      </c>
      <c r="D404" s="171">
        <v>44991</v>
      </c>
      <c r="E404" s="170">
        <v>1</v>
      </c>
      <c r="F404" s="170" t="s">
        <v>1469</v>
      </c>
      <c r="G404" s="170" t="s">
        <v>89</v>
      </c>
      <c r="H404" s="170" t="s">
        <v>1629</v>
      </c>
      <c r="I404" s="170">
        <v>2663.62</v>
      </c>
      <c r="J404" s="170">
        <v>0</v>
      </c>
      <c r="K404" s="170">
        <v>2663.62</v>
      </c>
    </row>
    <row r="405" spans="1:11">
      <c r="A405" s="170" t="s">
        <v>1081</v>
      </c>
      <c r="B405" s="170" t="s">
        <v>388</v>
      </c>
      <c r="C405" s="170" t="s">
        <v>93</v>
      </c>
      <c r="D405" s="171">
        <v>44991</v>
      </c>
      <c r="E405" s="170">
        <v>1</v>
      </c>
      <c r="F405" s="170" t="s">
        <v>1469</v>
      </c>
      <c r="G405" s="170" t="s">
        <v>89</v>
      </c>
      <c r="H405" s="170" t="s">
        <v>89</v>
      </c>
      <c r="I405" s="170">
        <v>106.22</v>
      </c>
      <c r="J405" s="170">
        <v>0</v>
      </c>
      <c r="K405" s="170">
        <v>106.22</v>
      </c>
    </row>
    <row r="406" spans="1:11">
      <c r="A406" s="170" t="s">
        <v>1081</v>
      </c>
      <c r="B406" s="170" t="s">
        <v>1091</v>
      </c>
      <c r="C406" s="170" t="s">
        <v>93</v>
      </c>
      <c r="D406" s="171">
        <v>44992</v>
      </c>
      <c r="E406" s="170">
        <v>1</v>
      </c>
      <c r="F406" s="170" t="s">
        <v>1384</v>
      </c>
      <c r="G406" s="170" t="s">
        <v>89</v>
      </c>
      <c r="H406" s="170" t="s">
        <v>1351</v>
      </c>
      <c r="I406" s="170">
        <v>360</v>
      </c>
      <c r="J406" s="170">
        <v>0</v>
      </c>
      <c r="K406" s="170">
        <v>360</v>
      </c>
    </row>
    <row r="407" spans="1:11">
      <c r="A407" s="170" t="s">
        <v>1081</v>
      </c>
      <c r="B407" s="170" t="s">
        <v>1149</v>
      </c>
      <c r="C407" s="170" t="s">
        <v>93</v>
      </c>
      <c r="D407" s="171">
        <v>44994</v>
      </c>
      <c r="E407" s="170">
        <v>1</v>
      </c>
      <c r="F407" s="170" t="s">
        <v>1466</v>
      </c>
      <c r="G407" s="170" t="s">
        <v>89</v>
      </c>
      <c r="H407" s="170" t="s">
        <v>1113</v>
      </c>
      <c r="I407" s="170">
        <v>84</v>
      </c>
      <c r="J407" s="170">
        <v>0</v>
      </c>
      <c r="K407" s="170">
        <v>84</v>
      </c>
    </row>
    <row r="408" spans="1:11">
      <c r="A408" s="170" t="s">
        <v>1081</v>
      </c>
      <c r="B408" s="170" t="s">
        <v>1149</v>
      </c>
      <c r="C408" s="170" t="s">
        <v>93</v>
      </c>
      <c r="D408" s="171">
        <v>44994</v>
      </c>
      <c r="E408" s="170">
        <v>1</v>
      </c>
      <c r="F408" s="170" t="s">
        <v>1466</v>
      </c>
      <c r="G408" s="170" t="s">
        <v>89</v>
      </c>
      <c r="H408" s="170" t="s">
        <v>1113</v>
      </c>
      <c r="I408" s="170">
        <v>84</v>
      </c>
      <c r="J408" s="170">
        <v>0</v>
      </c>
      <c r="K408" s="170">
        <v>84</v>
      </c>
    </row>
    <row r="409" spans="1:11">
      <c r="A409" s="170" t="s">
        <v>1081</v>
      </c>
      <c r="B409" s="170" t="s">
        <v>1149</v>
      </c>
      <c r="C409" s="170" t="s">
        <v>93</v>
      </c>
      <c r="D409" s="171">
        <v>44994</v>
      </c>
      <c r="E409" s="170">
        <v>1</v>
      </c>
      <c r="F409" s="170" t="s">
        <v>1466</v>
      </c>
      <c r="G409" s="170" t="s">
        <v>89</v>
      </c>
      <c r="H409" s="170" t="s">
        <v>1113</v>
      </c>
      <c r="I409" s="170">
        <v>84</v>
      </c>
      <c r="J409" s="170">
        <v>0</v>
      </c>
      <c r="K409" s="170">
        <v>84</v>
      </c>
    </row>
    <row r="410" spans="1:11">
      <c r="A410" s="170" t="s">
        <v>1081</v>
      </c>
      <c r="B410" s="170" t="s">
        <v>369</v>
      </c>
      <c r="C410" s="170" t="s">
        <v>93</v>
      </c>
      <c r="D410" s="171">
        <v>44995</v>
      </c>
      <c r="E410" s="170">
        <v>1</v>
      </c>
      <c r="F410" s="170" t="s">
        <v>1691</v>
      </c>
      <c r="G410" s="170" t="s">
        <v>89</v>
      </c>
      <c r="H410" s="170" t="s">
        <v>1763</v>
      </c>
      <c r="I410" s="170">
        <v>99.43</v>
      </c>
      <c r="J410" s="170">
        <v>0</v>
      </c>
      <c r="K410" s="170">
        <v>99.43</v>
      </c>
    </row>
    <row r="411" spans="1:11">
      <c r="A411" s="170" t="s">
        <v>1081</v>
      </c>
      <c r="B411" s="170" t="s">
        <v>1149</v>
      </c>
      <c r="C411" s="170" t="s">
        <v>93</v>
      </c>
      <c r="D411" s="171">
        <v>44995</v>
      </c>
      <c r="E411" s="170">
        <v>1</v>
      </c>
      <c r="F411" s="170" t="s">
        <v>1466</v>
      </c>
      <c r="G411" s="170" t="s">
        <v>89</v>
      </c>
      <c r="H411" s="170" t="s">
        <v>1113</v>
      </c>
      <c r="I411" s="170">
        <v>336</v>
      </c>
      <c r="J411" s="170">
        <v>0</v>
      </c>
      <c r="K411" s="170">
        <v>336</v>
      </c>
    </row>
    <row r="412" spans="1:11">
      <c r="A412" s="170" t="s">
        <v>1081</v>
      </c>
      <c r="B412" s="170" t="s">
        <v>380</v>
      </c>
      <c r="C412" s="170" t="s">
        <v>93</v>
      </c>
      <c r="D412" s="171">
        <v>44995</v>
      </c>
      <c r="E412" s="170">
        <v>1</v>
      </c>
      <c r="F412" s="170" t="s">
        <v>394</v>
      </c>
      <c r="G412" s="170" t="s">
        <v>89</v>
      </c>
      <c r="H412" s="170" t="s">
        <v>1261</v>
      </c>
      <c r="I412" s="170">
        <v>4118.51</v>
      </c>
      <c r="J412" s="170">
        <v>0</v>
      </c>
      <c r="K412" s="170">
        <v>4118.51</v>
      </c>
    </row>
    <row r="413" spans="1:11">
      <c r="A413" s="170" t="s">
        <v>1081</v>
      </c>
      <c r="B413" s="170" t="s">
        <v>1149</v>
      </c>
      <c r="C413" s="170" t="s">
        <v>93</v>
      </c>
      <c r="D413" s="171">
        <v>44995</v>
      </c>
      <c r="E413" s="170">
        <v>1</v>
      </c>
      <c r="F413" s="170" t="s">
        <v>1466</v>
      </c>
      <c r="G413" s="170" t="s">
        <v>89</v>
      </c>
      <c r="H413" s="170" t="s">
        <v>1113</v>
      </c>
      <c r="I413" s="170">
        <v>84</v>
      </c>
      <c r="J413" s="170">
        <v>0</v>
      </c>
      <c r="K413" s="170">
        <v>84</v>
      </c>
    </row>
    <row r="414" spans="1:11">
      <c r="A414" s="170" t="s">
        <v>1081</v>
      </c>
      <c r="B414" s="170" t="s">
        <v>367</v>
      </c>
      <c r="C414" s="170" t="s">
        <v>93</v>
      </c>
      <c r="D414" s="171">
        <v>45001</v>
      </c>
      <c r="E414" s="170">
        <v>1</v>
      </c>
      <c r="F414" s="170" t="s">
        <v>1692</v>
      </c>
      <c r="G414" s="170" t="s">
        <v>89</v>
      </c>
      <c r="H414" s="170" t="s">
        <v>1141</v>
      </c>
      <c r="I414" s="170">
        <v>4160.9799999999996</v>
      </c>
      <c r="J414" s="170">
        <v>0</v>
      </c>
      <c r="K414" s="170">
        <v>4160.9799999999996</v>
      </c>
    </row>
    <row r="415" spans="1:11">
      <c r="A415" s="170" t="s">
        <v>1081</v>
      </c>
      <c r="B415" s="170" t="s">
        <v>1636</v>
      </c>
      <c r="C415" s="170" t="s">
        <v>93</v>
      </c>
      <c r="D415" s="171">
        <v>45002</v>
      </c>
      <c r="E415" s="170">
        <v>1</v>
      </c>
      <c r="F415" s="170" t="s">
        <v>1696</v>
      </c>
      <c r="G415" s="170" t="s">
        <v>89</v>
      </c>
      <c r="H415" s="170" t="s">
        <v>312</v>
      </c>
      <c r="I415" s="170">
        <v>90</v>
      </c>
      <c r="J415" s="170">
        <v>0</v>
      </c>
      <c r="K415" s="170">
        <v>90</v>
      </c>
    </row>
    <row r="416" spans="1:11">
      <c r="A416" s="170" t="s">
        <v>1081</v>
      </c>
      <c r="B416" s="170" t="s">
        <v>354</v>
      </c>
      <c r="C416" s="170" t="s">
        <v>93</v>
      </c>
      <c r="D416" s="171">
        <v>45002</v>
      </c>
      <c r="E416" s="170">
        <v>1</v>
      </c>
      <c r="F416" s="170" t="s">
        <v>163</v>
      </c>
      <c r="G416" s="170" t="s">
        <v>89</v>
      </c>
      <c r="H416" s="170" t="s">
        <v>1231</v>
      </c>
      <c r="I416" s="170">
        <v>15922</v>
      </c>
      <c r="J416" s="170">
        <v>0</v>
      </c>
      <c r="K416" s="170">
        <v>15922</v>
      </c>
    </row>
    <row r="417" spans="1:11">
      <c r="A417" s="170" t="s">
        <v>1081</v>
      </c>
      <c r="B417" s="170" t="s">
        <v>391</v>
      </c>
      <c r="C417" s="170" t="s">
        <v>93</v>
      </c>
      <c r="D417" s="171">
        <v>45002</v>
      </c>
      <c r="E417" s="170">
        <v>1</v>
      </c>
      <c r="F417" s="170" t="s">
        <v>1360</v>
      </c>
      <c r="G417" s="170" t="s">
        <v>89</v>
      </c>
      <c r="H417" s="170" t="s">
        <v>1110</v>
      </c>
      <c r="I417" s="170">
        <v>7266</v>
      </c>
      <c r="J417" s="170">
        <v>0</v>
      </c>
      <c r="K417" s="170">
        <v>7266</v>
      </c>
    </row>
    <row r="418" spans="1:11">
      <c r="A418" s="170" t="s">
        <v>1081</v>
      </c>
      <c r="B418" s="170" t="s">
        <v>377</v>
      </c>
      <c r="C418" s="170" t="s">
        <v>93</v>
      </c>
      <c r="D418" s="171">
        <v>45002</v>
      </c>
      <c r="E418" s="170">
        <v>1</v>
      </c>
      <c r="F418" s="170" t="s">
        <v>1381</v>
      </c>
      <c r="G418" s="170" t="s">
        <v>89</v>
      </c>
      <c r="H418" s="170" t="s">
        <v>1141</v>
      </c>
      <c r="I418" s="170">
        <v>1022.12</v>
      </c>
      <c r="J418" s="170">
        <v>0</v>
      </c>
      <c r="K418" s="170">
        <v>1022.12</v>
      </c>
    </row>
    <row r="419" spans="1:11">
      <c r="A419" s="170" t="s">
        <v>1081</v>
      </c>
      <c r="B419" s="170" t="s">
        <v>378</v>
      </c>
      <c r="C419" s="170" t="s">
        <v>93</v>
      </c>
      <c r="D419" s="171">
        <v>45002</v>
      </c>
      <c r="E419" s="170">
        <v>1</v>
      </c>
      <c r="F419" s="170" t="s">
        <v>165</v>
      </c>
      <c r="G419" s="170" t="s">
        <v>89</v>
      </c>
      <c r="H419" s="170" t="s">
        <v>1261</v>
      </c>
      <c r="I419" s="170">
        <v>1368</v>
      </c>
      <c r="J419" s="170">
        <v>0</v>
      </c>
      <c r="K419" s="170">
        <v>1368</v>
      </c>
    </row>
    <row r="420" spans="1:11">
      <c r="A420" s="170" t="s">
        <v>1081</v>
      </c>
      <c r="B420" s="170" t="s">
        <v>376</v>
      </c>
      <c r="C420" s="170" t="s">
        <v>93</v>
      </c>
      <c r="D420" s="171">
        <v>45002</v>
      </c>
      <c r="E420" s="170">
        <v>1</v>
      </c>
      <c r="F420" s="170" t="s">
        <v>1695</v>
      </c>
      <c r="G420" s="170" t="s">
        <v>89</v>
      </c>
      <c r="H420" s="170" t="s">
        <v>1261</v>
      </c>
      <c r="I420" s="170">
        <v>1335.28</v>
      </c>
      <c r="J420" s="170">
        <v>0</v>
      </c>
      <c r="K420" s="170">
        <v>1335.28</v>
      </c>
    </row>
    <row r="421" spans="1:11">
      <c r="A421" s="170" t="s">
        <v>1081</v>
      </c>
      <c r="B421" s="170" t="s">
        <v>372</v>
      </c>
      <c r="C421" s="170" t="s">
        <v>93</v>
      </c>
      <c r="D421" s="171">
        <v>45002</v>
      </c>
      <c r="E421" s="170">
        <v>1</v>
      </c>
      <c r="F421" s="170" t="s">
        <v>126</v>
      </c>
      <c r="G421" s="170" t="s">
        <v>89</v>
      </c>
      <c r="H421" s="170" t="s">
        <v>1226</v>
      </c>
      <c r="I421" s="170">
        <v>316.27</v>
      </c>
      <c r="J421" s="170">
        <v>0</v>
      </c>
      <c r="K421" s="170">
        <v>316.27</v>
      </c>
    </row>
    <row r="422" spans="1:11">
      <c r="A422" s="170" t="s">
        <v>1081</v>
      </c>
      <c r="B422" s="170" t="s">
        <v>361</v>
      </c>
      <c r="C422" s="170" t="s">
        <v>93</v>
      </c>
      <c r="D422" s="171">
        <v>45002</v>
      </c>
      <c r="E422" s="170">
        <v>1</v>
      </c>
      <c r="F422" s="170" t="s">
        <v>1383</v>
      </c>
      <c r="G422" s="170" t="s">
        <v>89</v>
      </c>
      <c r="H422" s="170" t="s">
        <v>1092</v>
      </c>
      <c r="I422" s="170">
        <v>3200</v>
      </c>
      <c r="J422" s="170">
        <v>0</v>
      </c>
      <c r="K422" s="170">
        <v>3200</v>
      </c>
    </row>
    <row r="423" spans="1:11">
      <c r="A423" s="170" t="s">
        <v>1081</v>
      </c>
      <c r="B423" s="170" t="s">
        <v>1641</v>
      </c>
      <c r="C423" s="170" t="s">
        <v>93</v>
      </c>
      <c r="D423" s="171">
        <v>45002</v>
      </c>
      <c r="E423" s="170">
        <v>1</v>
      </c>
      <c r="F423" s="170" t="s">
        <v>1694</v>
      </c>
      <c r="G423" s="170" t="s">
        <v>89</v>
      </c>
      <c r="H423" s="170" t="s">
        <v>312</v>
      </c>
      <c r="I423" s="170">
        <v>120</v>
      </c>
      <c r="J423" s="170">
        <v>0</v>
      </c>
      <c r="K423" s="170">
        <v>120</v>
      </c>
    </row>
    <row r="424" spans="1:11">
      <c r="A424" s="170" t="s">
        <v>1081</v>
      </c>
      <c r="B424" s="170" t="s">
        <v>369</v>
      </c>
      <c r="C424" s="170" t="s">
        <v>93</v>
      </c>
      <c r="D424" s="171">
        <v>45002</v>
      </c>
      <c r="E424" s="170">
        <v>1</v>
      </c>
      <c r="F424" s="170" t="s">
        <v>1691</v>
      </c>
      <c r="G424" s="170" t="s">
        <v>89</v>
      </c>
      <c r="H424" s="170" t="s">
        <v>1763</v>
      </c>
      <c r="I424" s="170">
        <v>156.08000000000001</v>
      </c>
      <c r="J424" s="170">
        <v>0</v>
      </c>
      <c r="K424" s="170">
        <v>156.08000000000001</v>
      </c>
    </row>
    <row r="425" spans="1:11">
      <c r="A425" s="170" t="s">
        <v>1081</v>
      </c>
      <c r="B425" s="170" t="s">
        <v>1693</v>
      </c>
      <c r="C425" s="170" t="s">
        <v>93</v>
      </c>
      <c r="D425" s="171">
        <v>45002</v>
      </c>
      <c r="E425" s="170">
        <v>1</v>
      </c>
      <c r="F425" s="170" t="s">
        <v>981</v>
      </c>
      <c r="G425" s="170" t="s">
        <v>89</v>
      </c>
      <c r="H425" s="170" t="s">
        <v>362</v>
      </c>
      <c r="I425" s="170">
        <v>150</v>
      </c>
      <c r="J425" s="170">
        <v>0</v>
      </c>
      <c r="K425" s="170">
        <v>150</v>
      </c>
    </row>
    <row r="426" spans="1:11">
      <c r="A426" s="170" t="s">
        <v>1081</v>
      </c>
      <c r="B426" s="170" t="s">
        <v>398</v>
      </c>
      <c r="C426" s="170" t="s">
        <v>93</v>
      </c>
      <c r="D426" s="171">
        <v>45002</v>
      </c>
      <c r="E426" s="170">
        <v>1</v>
      </c>
      <c r="F426" s="170" t="s">
        <v>1698</v>
      </c>
      <c r="G426" s="170" t="s">
        <v>89</v>
      </c>
      <c r="H426" s="170" t="s">
        <v>362</v>
      </c>
      <c r="I426" s="170">
        <v>22032</v>
      </c>
      <c r="J426" s="170">
        <v>0</v>
      </c>
      <c r="K426" s="170">
        <v>22032</v>
      </c>
    </row>
    <row r="427" spans="1:11">
      <c r="A427" s="170" t="s">
        <v>1081</v>
      </c>
      <c r="B427" s="170" t="s">
        <v>1669</v>
      </c>
      <c r="C427" s="170" t="s">
        <v>93</v>
      </c>
      <c r="D427" s="171">
        <v>45002</v>
      </c>
      <c r="E427" s="170">
        <v>1</v>
      </c>
      <c r="F427" s="170" t="s">
        <v>1697</v>
      </c>
      <c r="G427" s="170" t="s">
        <v>89</v>
      </c>
      <c r="H427" s="170" t="s">
        <v>351</v>
      </c>
      <c r="I427" s="170">
        <v>532.79999999999995</v>
      </c>
      <c r="J427" s="170">
        <v>0</v>
      </c>
      <c r="K427" s="170">
        <v>532.79999999999995</v>
      </c>
    </row>
    <row r="428" spans="1:11">
      <c r="A428" s="170" t="s">
        <v>1081</v>
      </c>
      <c r="B428" s="170" t="s">
        <v>352</v>
      </c>
      <c r="C428" s="170" t="s">
        <v>93</v>
      </c>
      <c r="D428" s="171">
        <v>45005</v>
      </c>
      <c r="E428" s="170">
        <v>1</v>
      </c>
      <c r="F428" s="170" t="s">
        <v>1391</v>
      </c>
      <c r="G428" s="170" t="s">
        <v>89</v>
      </c>
      <c r="H428" s="170" t="s">
        <v>1096</v>
      </c>
      <c r="I428" s="170">
        <v>212.52</v>
      </c>
      <c r="J428" s="170">
        <v>0</v>
      </c>
      <c r="K428" s="170">
        <v>212.52</v>
      </c>
    </row>
    <row r="429" spans="1:11">
      <c r="A429" s="170" t="s">
        <v>1081</v>
      </c>
      <c r="B429" s="170" t="s">
        <v>350</v>
      </c>
      <c r="C429" s="170" t="s">
        <v>93</v>
      </c>
      <c r="D429" s="171">
        <v>45005</v>
      </c>
      <c r="E429" s="170">
        <v>1</v>
      </c>
      <c r="F429" s="170" t="s">
        <v>1699</v>
      </c>
      <c r="G429" s="170" t="s">
        <v>89</v>
      </c>
      <c r="H429" s="170" t="s">
        <v>1272</v>
      </c>
      <c r="I429" s="170">
        <v>57.6</v>
      </c>
      <c r="J429" s="170">
        <v>0</v>
      </c>
      <c r="K429" s="170">
        <v>57.6</v>
      </c>
    </row>
    <row r="430" spans="1:11">
      <c r="A430" s="170" t="s">
        <v>1081</v>
      </c>
      <c r="B430" s="170" t="s">
        <v>388</v>
      </c>
      <c r="C430" s="170" t="s">
        <v>93</v>
      </c>
      <c r="D430" s="171">
        <v>45006</v>
      </c>
      <c r="E430" s="170">
        <v>1</v>
      </c>
      <c r="F430" s="170" t="s">
        <v>1469</v>
      </c>
      <c r="G430" s="170" t="s">
        <v>89</v>
      </c>
      <c r="H430" s="170" t="s">
        <v>1687</v>
      </c>
      <c r="I430" s="170">
        <v>1437.6</v>
      </c>
      <c r="J430" s="170">
        <v>0</v>
      </c>
      <c r="K430" s="170">
        <v>1437.6</v>
      </c>
    </row>
    <row r="431" spans="1:11">
      <c r="A431" s="170" t="s">
        <v>1081</v>
      </c>
      <c r="B431" s="170" t="s">
        <v>1140</v>
      </c>
      <c r="C431" s="170" t="s">
        <v>93</v>
      </c>
      <c r="D431" s="171">
        <v>45009</v>
      </c>
      <c r="E431" s="170">
        <v>1</v>
      </c>
      <c r="F431" s="170" t="s">
        <v>1357</v>
      </c>
      <c r="G431" s="170" t="s">
        <v>89</v>
      </c>
      <c r="H431" s="170" t="s">
        <v>1159</v>
      </c>
      <c r="I431" s="170">
        <v>13</v>
      </c>
      <c r="J431" s="170">
        <v>0</v>
      </c>
      <c r="K431" s="170">
        <v>13</v>
      </c>
    </row>
    <row r="432" spans="1:11">
      <c r="A432" s="170" t="s">
        <v>1081</v>
      </c>
      <c r="B432" s="170" t="s">
        <v>369</v>
      </c>
      <c r="C432" s="170" t="s">
        <v>93</v>
      </c>
      <c r="D432" s="171">
        <v>45009</v>
      </c>
      <c r="E432" s="170">
        <v>1</v>
      </c>
      <c r="F432" s="170" t="s">
        <v>1691</v>
      </c>
      <c r="G432" s="170" t="s">
        <v>89</v>
      </c>
      <c r="H432" s="170" t="s">
        <v>1763</v>
      </c>
      <c r="I432" s="170">
        <v>146.63999999999999</v>
      </c>
      <c r="J432" s="170">
        <v>0</v>
      </c>
      <c r="K432" s="170">
        <v>146.63999999999999</v>
      </c>
    </row>
    <row r="433" spans="1:11">
      <c r="A433" s="170" t="s">
        <v>1081</v>
      </c>
      <c r="B433" s="170" t="s">
        <v>1140</v>
      </c>
      <c r="C433" s="170" t="s">
        <v>93</v>
      </c>
      <c r="D433" s="171">
        <v>45009</v>
      </c>
      <c r="E433" s="170">
        <v>1</v>
      </c>
      <c r="F433" s="170" t="s">
        <v>1357</v>
      </c>
      <c r="G433" s="170" t="s">
        <v>89</v>
      </c>
      <c r="H433" s="170" t="s">
        <v>1159</v>
      </c>
      <c r="I433" s="170">
        <v>71.28</v>
      </c>
      <c r="J433" s="170">
        <v>0</v>
      </c>
      <c r="K433" s="170">
        <v>71.28</v>
      </c>
    </row>
    <row r="434" spans="1:11">
      <c r="A434" s="170" t="s">
        <v>1081</v>
      </c>
      <c r="B434" s="170" t="s">
        <v>1140</v>
      </c>
      <c r="C434" s="170" t="s">
        <v>93</v>
      </c>
      <c r="D434" s="171">
        <v>45009</v>
      </c>
      <c r="E434" s="170">
        <v>1</v>
      </c>
      <c r="F434" s="170" t="s">
        <v>1357</v>
      </c>
      <c r="G434" s="170" t="s">
        <v>89</v>
      </c>
      <c r="H434" s="170" t="s">
        <v>1159</v>
      </c>
      <c r="I434" s="170">
        <v>42.81</v>
      </c>
      <c r="J434" s="170">
        <v>0</v>
      </c>
      <c r="K434" s="170">
        <v>42.81</v>
      </c>
    </row>
    <row r="435" spans="1:11">
      <c r="A435" s="170" t="s">
        <v>1081</v>
      </c>
      <c r="B435" s="170" t="s">
        <v>1140</v>
      </c>
      <c r="C435" s="170" t="s">
        <v>93</v>
      </c>
      <c r="D435" s="171">
        <v>45009</v>
      </c>
      <c r="E435" s="170">
        <v>1</v>
      </c>
      <c r="F435" s="170" t="s">
        <v>1357</v>
      </c>
      <c r="G435" s="170" t="s">
        <v>89</v>
      </c>
      <c r="H435" s="170" t="s">
        <v>1159</v>
      </c>
      <c r="I435" s="170">
        <v>60.54</v>
      </c>
      <c r="J435" s="170">
        <v>0</v>
      </c>
      <c r="K435" s="170">
        <v>60.54</v>
      </c>
    </row>
    <row r="436" spans="1:11">
      <c r="A436" s="170" t="s">
        <v>1081</v>
      </c>
      <c r="B436" s="170" t="s">
        <v>350</v>
      </c>
      <c r="C436" s="170" t="s">
        <v>93</v>
      </c>
      <c r="D436" s="171">
        <v>45012</v>
      </c>
      <c r="E436" s="170">
        <v>1</v>
      </c>
      <c r="F436" s="170" t="s">
        <v>1440</v>
      </c>
      <c r="G436" s="170" t="s">
        <v>89</v>
      </c>
      <c r="H436" s="170" t="s">
        <v>1136</v>
      </c>
      <c r="I436" s="170">
        <v>3168.72</v>
      </c>
      <c r="J436" s="170">
        <v>0</v>
      </c>
      <c r="K436" s="170">
        <v>3168.72</v>
      </c>
    </row>
    <row r="437" spans="1:11">
      <c r="A437" s="170" t="s">
        <v>1081</v>
      </c>
      <c r="B437" s="170" t="s">
        <v>350</v>
      </c>
      <c r="C437" s="170" t="s">
        <v>93</v>
      </c>
      <c r="D437" s="171">
        <v>45012</v>
      </c>
      <c r="E437" s="170">
        <v>1</v>
      </c>
      <c r="F437" s="170" t="s">
        <v>1440</v>
      </c>
      <c r="G437" s="170" t="s">
        <v>89</v>
      </c>
      <c r="H437" s="170" t="s">
        <v>1136</v>
      </c>
      <c r="I437" s="170">
        <v>236.86</v>
      </c>
      <c r="J437" s="170">
        <v>0</v>
      </c>
      <c r="K437" s="170">
        <v>236.86</v>
      </c>
    </row>
    <row r="438" spans="1:11">
      <c r="A438" s="170" t="s">
        <v>1081</v>
      </c>
      <c r="B438" s="170" t="s">
        <v>1681</v>
      </c>
      <c r="C438" s="170" t="s">
        <v>93</v>
      </c>
      <c r="D438" s="171">
        <v>45013</v>
      </c>
      <c r="E438" s="170">
        <v>1</v>
      </c>
      <c r="F438" s="170" t="s">
        <v>1700</v>
      </c>
      <c r="G438" s="170" t="s">
        <v>89</v>
      </c>
      <c r="H438" s="170" t="s">
        <v>312</v>
      </c>
      <c r="I438" s="170">
        <v>36309</v>
      </c>
      <c r="J438" s="170">
        <v>0</v>
      </c>
      <c r="K438" s="170">
        <v>36309</v>
      </c>
    </row>
    <row r="439" spans="1:11">
      <c r="A439" s="170" t="s">
        <v>1081</v>
      </c>
      <c r="B439" s="170" t="s">
        <v>1095</v>
      </c>
      <c r="C439" s="170" t="s">
        <v>93</v>
      </c>
      <c r="D439" s="171">
        <v>45014</v>
      </c>
      <c r="E439" s="170">
        <v>1</v>
      </c>
      <c r="F439" s="170" t="s">
        <v>1396</v>
      </c>
      <c r="G439" s="170" t="s">
        <v>89</v>
      </c>
      <c r="H439" s="170" t="s">
        <v>1359</v>
      </c>
      <c r="I439" s="170">
        <v>6720</v>
      </c>
      <c r="J439" s="170">
        <v>0</v>
      </c>
      <c r="K439" s="170">
        <v>6720</v>
      </c>
    </row>
    <row r="440" spans="1:11">
      <c r="A440" s="170" t="s">
        <v>1081</v>
      </c>
      <c r="B440" s="170" t="s">
        <v>1354</v>
      </c>
      <c r="C440" s="170" t="s">
        <v>93</v>
      </c>
      <c r="D440" s="171">
        <v>45015</v>
      </c>
      <c r="E440" s="170">
        <v>1</v>
      </c>
      <c r="F440" s="170" t="s">
        <v>1701</v>
      </c>
      <c r="G440" s="170" t="s">
        <v>89</v>
      </c>
      <c r="H440" s="170" t="s">
        <v>89</v>
      </c>
      <c r="I440" s="170">
        <v>12000</v>
      </c>
      <c r="J440" s="170">
        <v>0</v>
      </c>
      <c r="K440" s="170">
        <v>12000</v>
      </c>
    </row>
    <row r="441" spans="1:11">
      <c r="A441" s="170" t="s">
        <v>1081</v>
      </c>
      <c r="B441" s="170" t="s">
        <v>364</v>
      </c>
      <c r="C441" s="170" t="s">
        <v>93</v>
      </c>
      <c r="D441" s="171">
        <v>45019</v>
      </c>
      <c r="E441" s="170">
        <v>1</v>
      </c>
      <c r="F441" s="170" t="s">
        <v>1818</v>
      </c>
      <c r="G441" s="170" t="s">
        <v>89</v>
      </c>
      <c r="H441" s="170" t="s">
        <v>1141</v>
      </c>
      <c r="I441" s="170">
        <v>594.42999999999995</v>
      </c>
      <c r="J441" s="170">
        <v>0</v>
      </c>
      <c r="K441" s="170">
        <v>594.42999999999995</v>
      </c>
    </row>
    <row r="442" spans="1:11">
      <c r="A442" s="170" t="s">
        <v>1081</v>
      </c>
      <c r="B442" s="170" t="s">
        <v>1204</v>
      </c>
      <c r="C442" s="170" t="s">
        <v>93</v>
      </c>
      <c r="D442" s="171">
        <v>45019</v>
      </c>
      <c r="E442" s="170">
        <v>1</v>
      </c>
      <c r="F442" s="170" t="s">
        <v>1819</v>
      </c>
      <c r="G442" s="170" t="s">
        <v>89</v>
      </c>
      <c r="H442" s="170" t="s">
        <v>89</v>
      </c>
      <c r="I442" s="170">
        <v>3200</v>
      </c>
      <c r="J442" s="170">
        <v>0</v>
      </c>
      <c r="K442" s="170">
        <v>3200</v>
      </c>
    </row>
    <row r="443" spans="1:11">
      <c r="A443" s="170" t="s">
        <v>1081</v>
      </c>
      <c r="B443" s="170" t="s">
        <v>369</v>
      </c>
      <c r="C443" s="170" t="s">
        <v>93</v>
      </c>
      <c r="D443" s="171">
        <v>45019</v>
      </c>
      <c r="E443" s="170">
        <v>1</v>
      </c>
      <c r="F443" s="170" t="s">
        <v>766</v>
      </c>
      <c r="G443" s="170" t="s">
        <v>89</v>
      </c>
      <c r="H443" s="170" t="s">
        <v>1804</v>
      </c>
      <c r="I443" s="170">
        <v>837.66</v>
      </c>
      <c r="J443" s="170">
        <v>0</v>
      </c>
      <c r="K443" s="170">
        <v>837.66</v>
      </c>
    </row>
    <row r="444" spans="1:11">
      <c r="A444" s="170" t="s">
        <v>1081</v>
      </c>
      <c r="B444" s="170" t="s">
        <v>372</v>
      </c>
      <c r="C444" s="170" t="s">
        <v>93</v>
      </c>
      <c r="D444" s="171">
        <v>45019</v>
      </c>
      <c r="E444" s="170">
        <v>2</v>
      </c>
      <c r="F444" s="170" t="s">
        <v>1820</v>
      </c>
      <c r="G444" s="170" t="s">
        <v>89</v>
      </c>
      <c r="H444" s="170" t="s">
        <v>1121</v>
      </c>
      <c r="I444" s="170">
        <v>252</v>
      </c>
      <c r="J444" s="170">
        <v>0</v>
      </c>
      <c r="K444" s="170">
        <v>252</v>
      </c>
    </row>
    <row r="445" spans="1:11">
      <c r="A445" s="170" t="s">
        <v>1081</v>
      </c>
      <c r="B445" s="170" t="s">
        <v>363</v>
      </c>
      <c r="C445" s="170" t="s">
        <v>93</v>
      </c>
      <c r="D445" s="171">
        <v>45019</v>
      </c>
      <c r="E445" s="170">
        <v>2</v>
      </c>
      <c r="F445" s="170" t="s">
        <v>1821</v>
      </c>
      <c r="G445" s="170" t="s">
        <v>89</v>
      </c>
      <c r="H445" s="170" t="s">
        <v>89</v>
      </c>
      <c r="I445" s="170">
        <v>328.64</v>
      </c>
      <c r="J445" s="170">
        <v>0</v>
      </c>
      <c r="K445" s="170">
        <v>328.64</v>
      </c>
    </row>
    <row r="446" spans="1:11">
      <c r="A446" s="170" t="s">
        <v>1081</v>
      </c>
      <c r="B446" s="170" t="s">
        <v>365</v>
      </c>
      <c r="C446" s="170" t="s">
        <v>93</v>
      </c>
      <c r="D446" s="171">
        <v>45019</v>
      </c>
      <c r="E446" s="170">
        <v>2</v>
      </c>
      <c r="F446" s="170" t="s">
        <v>1822</v>
      </c>
      <c r="G446" s="170" t="s">
        <v>89</v>
      </c>
      <c r="H446" s="170" t="s">
        <v>1261</v>
      </c>
      <c r="I446" s="170">
        <v>7173.65</v>
      </c>
      <c r="J446" s="170">
        <v>0</v>
      </c>
      <c r="K446" s="170">
        <v>7173.65</v>
      </c>
    </row>
    <row r="447" spans="1:11">
      <c r="A447" s="170" t="s">
        <v>1081</v>
      </c>
      <c r="B447" s="170" t="s">
        <v>365</v>
      </c>
      <c r="C447" s="170" t="s">
        <v>93</v>
      </c>
      <c r="D447" s="171">
        <v>45020</v>
      </c>
      <c r="E447" s="170">
        <v>1</v>
      </c>
      <c r="F447" s="170" t="s">
        <v>1822</v>
      </c>
      <c r="G447" s="170" t="s">
        <v>89</v>
      </c>
      <c r="H447" s="170" t="s">
        <v>1261</v>
      </c>
      <c r="I447" s="170">
        <v>229.2</v>
      </c>
      <c r="J447" s="170">
        <v>0</v>
      </c>
      <c r="K447" s="170">
        <v>229.2</v>
      </c>
    </row>
    <row r="448" spans="1:11">
      <c r="A448" s="170" t="s">
        <v>1081</v>
      </c>
      <c r="B448" s="170" t="s">
        <v>350</v>
      </c>
      <c r="C448" s="170" t="s">
        <v>93</v>
      </c>
      <c r="D448" s="171">
        <v>45021</v>
      </c>
      <c r="E448" s="170">
        <v>1</v>
      </c>
      <c r="F448" s="170" t="s">
        <v>1440</v>
      </c>
      <c r="G448" s="170" t="s">
        <v>89</v>
      </c>
      <c r="H448" s="170" t="s">
        <v>1237</v>
      </c>
      <c r="I448" s="170">
        <v>432</v>
      </c>
      <c r="J448" s="170">
        <v>0</v>
      </c>
      <c r="K448" s="170">
        <v>432</v>
      </c>
    </row>
    <row r="449" spans="1:11">
      <c r="A449" s="170" t="s">
        <v>1081</v>
      </c>
      <c r="B449" s="170" t="s">
        <v>388</v>
      </c>
      <c r="C449" s="170" t="s">
        <v>93</v>
      </c>
      <c r="D449" s="171">
        <v>45021</v>
      </c>
      <c r="E449" s="170">
        <v>1</v>
      </c>
      <c r="F449" s="170" t="s">
        <v>1469</v>
      </c>
      <c r="G449" s="170" t="s">
        <v>89</v>
      </c>
      <c r="H449" s="170" t="s">
        <v>1771</v>
      </c>
      <c r="I449" s="170">
        <v>1771.67</v>
      </c>
      <c r="J449" s="170">
        <v>0</v>
      </c>
      <c r="K449" s="170">
        <v>1771.67</v>
      </c>
    </row>
    <row r="450" spans="1:11">
      <c r="A450" s="170" t="s">
        <v>1081</v>
      </c>
      <c r="B450" s="170" t="s">
        <v>1315</v>
      </c>
      <c r="C450" s="170" t="s">
        <v>93</v>
      </c>
      <c r="D450" s="171">
        <v>45021</v>
      </c>
      <c r="E450" s="170">
        <v>1</v>
      </c>
      <c r="F450" s="170" t="s">
        <v>1823</v>
      </c>
      <c r="G450" s="170" t="s">
        <v>89</v>
      </c>
      <c r="H450" s="170" t="s">
        <v>362</v>
      </c>
      <c r="I450" s="170">
        <v>711.07</v>
      </c>
      <c r="J450" s="170">
        <v>0</v>
      </c>
      <c r="K450" s="170">
        <v>711.07</v>
      </c>
    </row>
    <row r="451" spans="1:11">
      <c r="A451" s="170" t="s">
        <v>1081</v>
      </c>
      <c r="B451" s="170" t="s">
        <v>388</v>
      </c>
      <c r="C451" s="170" t="s">
        <v>93</v>
      </c>
      <c r="D451" s="171">
        <v>45021</v>
      </c>
      <c r="E451" s="170">
        <v>1</v>
      </c>
      <c r="F451" s="170" t="s">
        <v>1469</v>
      </c>
      <c r="G451" s="170" t="s">
        <v>89</v>
      </c>
      <c r="H451" s="170" t="s">
        <v>1771</v>
      </c>
      <c r="I451" s="170">
        <v>8978.3799999999992</v>
      </c>
      <c r="J451" s="170">
        <v>0</v>
      </c>
      <c r="K451" s="170">
        <v>8978.3799999999992</v>
      </c>
    </row>
    <row r="452" spans="1:11">
      <c r="A452" s="170" t="s">
        <v>1081</v>
      </c>
      <c r="B452" s="170" t="s">
        <v>360</v>
      </c>
      <c r="C452" s="170" t="s">
        <v>93</v>
      </c>
      <c r="D452" s="171">
        <v>45022</v>
      </c>
      <c r="E452" s="170">
        <v>1</v>
      </c>
      <c r="F452" s="170" t="s">
        <v>1466</v>
      </c>
      <c r="G452" s="170" t="s">
        <v>89</v>
      </c>
      <c r="H452" s="170" t="s">
        <v>1096</v>
      </c>
      <c r="I452" s="170">
        <v>84</v>
      </c>
      <c r="J452" s="170">
        <v>0</v>
      </c>
      <c r="K452" s="170">
        <v>84</v>
      </c>
    </row>
    <row r="453" spans="1:11">
      <c r="A453" s="170" t="s">
        <v>1081</v>
      </c>
      <c r="B453" s="170" t="s">
        <v>360</v>
      </c>
      <c r="C453" s="170" t="s">
        <v>93</v>
      </c>
      <c r="D453" s="171">
        <v>45022</v>
      </c>
      <c r="E453" s="170">
        <v>1</v>
      </c>
      <c r="F453" s="170" t="s">
        <v>1466</v>
      </c>
      <c r="G453" s="170" t="s">
        <v>89</v>
      </c>
      <c r="H453" s="170" t="s">
        <v>1096</v>
      </c>
      <c r="I453" s="170">
        <v>84</v>
      </c>
      <c r="J453" s="170">
        <v>0</v>
      </c>
      <c r="K453" s="170">
        <v>84</v>
      </c>
    </row>
    <row r="454" spans="1:11">
      <c r="A454" s="170" t="s">
        <v>1081</v>
      </c>
      <c r="B454" s="170" t="s">
        <v>360</v>
      </c>
      <c r="C454" s="170" t="s">
        <v>93</v>
      </c>
      <c r="D454" s="171">
        <v>45022</v>
      </c>
      <c r="E454" s="170">
        <v>1</v>
      </c>
      <c r="F454" s="170" t="s">
        <v>1466</v>
      </c>
      <c r="G454" s="170" t="s">
        <v>89</v>
      </c>
      <c r="H454" s="170" t="s">
        <v>1096</v>
      </c>
      <c r="I454" s="170">
        <v>84</v>
      </c>
      <c r="J454" s="170">
        <v>0</v>
      </c>
      <c r="K454" s="170">
        <v>84</v>
      </c>
    </row>
    <row r="455" spans="1:11">
      <c r="A455" s="170" t="s">
        <v>1081</v>
      </c>
      <c r="B455" s="170" t="s">
        <v>372</v>
      </c>
      <c r="C455" s="170" t="s">
        <v>93</v>
      </c>
      <c r="D455" s="171">
        <v>45022</v>
      </c>
      <c r="E455" s="170">
        <v>1</v>
      </c>
      <c r="F455" s="170" t="s">
        <v>1820</v>
      </c>
      <c r="G455" s="170" t="s">
        <v>89</v>
      </c>
      <c r="H455" s="170" t="s">
        <v>1121</v>
      </c>
      <c r="I455" s="170">
        <v>30.32</v>
      </c>
      <c r="J455" s="170">
        <v>0</v>
      </c>
      <c r="K455" s="170">
        <v>30.32</v>
      </c>
    </row>
    <row r="456" spans="1:11">
      <c r="A456" s="170" t="s">
        <v>1081</v>
      </c>
      <c r="B456" s="170" t="s">
        <v>360</v>
      </c>
      <c r="C456" s="170" t="s">
        <v>93</v>
      </c>
      <c r="D456" s="171">
        <v>45022</v>
      </c>
      <c r="E456" s="170">
        <v>1</v>
      </c>
      <c r="F456" s="170" t="s">
        <v>1466</v>
      </c>
      <c r="G456" s="170" t="s">
        <v>89</v>
      </c>
      <c r="H456" s="170" t="s">
        <v>1096</v>
      </c>
      <c r="I456" s="170">
        <v>84</v>
      </c>
      <c r="J456" s="170">
        <v>0</v>
      </c>
      <c r="K456" s="170">
        <v>84</v>
      </c>
    </row>
    <row r="457" spans="1:11">
      <c r="A457" s="170" t="s">
        <v>1081</v>
      </c>
      <c r="B457" s="170" t="s">
        <v>360</v>
      </c>
      <c r="C457" s="170" t="s">
        <v>93</v>
      </c>
      <c r="D457" s="171">
        <v>45027</v>
      </c>
      <c r="E457" s="170">
        <v>1</v>
      </c>
      <c r="F457" s="170" t="s">
        <v>1466</v>
      </c>
      <c r="G457" s="170" t="s">
        <v>89</v>
      </c>
      <c r="H457" s="170" t="s">
        <v>1096</v>
      </c>
      <c r="I457" s="170">
        <v>336</v>
      </c>
      <c r="J457" s="170">
        <v>0</v>
      </c>
      <c r="K457" s="170">
        <v>336</v>
      </c>
    </row>
    <row r="458" spans="1:11">
      <c r="A458" s="170" t="s">
        <v>1081</v>
      </c>
      <c r="B458" s="170" t="s">
        <v>360</v>
      </c>
      <c r="C458" s="170" t="s">
        <v>93</v>
      </c>
      <c r="D458" s="171">
        <v>45027</v>
      </c>
      <c r="E458" s="170">
        <v>1</v>
      </c>
      <c r="F458" s="170" t="s">
        <v>1466</v>
      </c>
      <c r="G458" s="170" t="s">
        <v>89</v>
      </c>
      <c r="H458" s="170" t="s">
        <v>1096</v>
      </c>
      <c r="I458" s="170">
        <v>84</v>
      </c>
      <c r="J458" s="170">
        <v>0</v>
      </c>
      <c r="K458" s="170">
        <v>84</v>
      </c>
    </row>
    <row r="459" spans="1:11">
      <c r="A459" s="170" t="s">
        <v>1081</v>
      </c>
      <c r="B459" s="170" t="s">
        <v>1091</v>
      </c>
      <c r="C459" s="170" t="s">
        <v>93</v>
      </c>
      <c r="D459" s="171">
        <v>45027</v>
      </c>
      <c r="E459" s="170">
        <v>1</v>
      </c>
      <c r="F459" s="170" t="s">
        <v>1476</v>
      </c>
      <c r="G459" s="170" t="s">
        <v>89</v>
      </c>
      <c r="H459" s="170" t="s">
        <v>1159</v>
      </c>
      <c r="I459" s="170">
        <v>360</v>
      </c>
      <c r="J459" s="170">
        <v>0</v>
      </c>
      <c r="K459" s="170">
        <v>360</v>
      </c>
    </row>
    <row r="460" spans="1:11">
      <c r="A460" s="170" t="s">
        <v>1081</v>
      </c>
      <c r="B460" s="170" t="s">
        <v>369</v>
      </c>
      <c r="C460" s="170" t="s">
        <v>93</v>
      </c>
      <c r="D460" s="171">
        <v>45027</v>
      </c>
      <c r="E460" s="170">
        <v>1</v>
      </c>
      <c r="F460" s="170" t="s">
        <v>1388</v>
      </c>
      <c r="G460" s="170" t="s">
        <v>89</v>
      </c>
      <c r="H460" s="170" t="s">
        <v>1788</v>
      </c>
      <c r="I460" s="170">
        <v>141.69999999999999</v>
      </c>
      <c r="J460" s="170">
        <v>0</v>
      </c>
      <c r="K460" s="170">
        <v>141.69999999999999</v>
      </c>
    </row>
    <row r="461" spans="1:11">
      <c r="A461" s="170" t="s">
        <v>1081</v>
      </c>
      <c r="B461" s="170" t="s">
        <v>359</v>
      </c>
      <c r="C461" s="170" t="s">
        <v>93</v>
      </c>
      <c r="D461" s="171">
        <v>45027</v>
      </c>
      <c r="E461" s="170">
        <v>1</v>
      </c>
      <c r="F461" s="170" t="s">
        <v>1824</v>
      </c>
      <c r="G461" s="170" t="s">
        <v>89</v>
      </c>
      <c r="H461" s="170" t="s">
        <v>89</v>
      </c>
      <c r="I461" s="170">
        <v>0</v>
      </c>
      <c r="J461" s="170">
        <v>100000</v>
      </c>
      <c r="K461" s="170">
        <v>-100000</v>
      </c>
    </row>
    <row r="462" spans="1:11">
      <c r="A462" s="170" t="s">
        <v>1081</v>
      </c>
      <c r="B462" s="170" t="s">
        <v>367</v>
      </c>
      <c r="C462" s="170" t="s">
        <v>93</v>
      </c>
      <c r="D462" s="171">
        <v>45028</v>
      </c>
      <c r="E462" s="170">
        <v>1</v>
      </c>
      <c r="F462" s="170" t="s">
        <v>116</v>
      </c>
      <c r="G462" s="170" t="s">
        <v>89</v>
      </c>
      <c r="H462" s="170" t="s">
        <v>1261</v>
      </c>
      <c r="I462" s="170">
        <v>4160.9799999999996</v>
      </c>
      <c r="J462" s="170">
        <v>0</v>
      </c>
      <c r="K462" s="170">
        <v>4160.9799999999996</v>
      </c>
    </row>
    <row r="463" spans="1:11">
      <c r="A463" s="170" t="s">
        <v>1081</v>
      </c>
      <c r="B463" s="170" t="s">
        <v>369</v>
      </c>
      <c r="C463" s="170" t="s">
        <v>93</v>
      </c>
      <c r="D463" s="171">
        <v>45030</v>
      </c>
      <c r="E463" s="170">
        <v>1</v>
      </c>
      <c r="F463" s="170" t="s">
        <v>1825</v>
      </c>
      <c r="G463" s="170" t="s">
        <v>89</v>
      </c>
      <c r="H463" s="170" t="s">
        <v>1794</v>
      </c>
      <c r="I463" s="170">
        <v>497.53</v>
      </c>
      <c r="J463" s="170">
        <v>0</v>
      </c>
      <c r="K463" s="170">
        <v>497.53</v>
      </c>
    </row>
    <row r="464" spans="1:11">
      <c r="A464" s="170" t="s">
        <v>1081</v>
      </c>
      <c r="B464" s="170" t="s">
        <v>388</v>
      </c>
      <c r="C464" s="170" t="s">
        <v>93</v>
      </c>
      <c r="D464" s="171">
        <v>45030</v>
      </c>
      <c r="E464" s="170">
        <v>1</v>
      </c>
      <c r="F464" s="170" t="s">
        <v>1469</v>
      </c>
      <c r="G464" s="170" t="s">
        <v>89</v>
      </c>
      <c r="H464" s="170" t="s">
        <v>1771</v>
      </c>
      <c r="I464" s="170">
        <v>1437.6</v>
      </c>
      <c r="J464" s="170">
        <v>0</v>
      </c>
      <c r="K464" s="170">
        <v>1437.6</v>
      </c>
    </row>
    <row r="465" spans="1:11">
      <c r="A465" s="170" t="s">
        <v>1081</v>
      </c>
      <c r="B465" s="170" t="s">
        <v>350</v>
      </c>
      <c r="C465" s="170" t="s">
        <v>93</v>
      </c>
      <c r="D465" s="171">
        <v>45034</v>
      </c>
      <c r="E465" s="170">
        <v>1</v>
      </c>
      <c r="F465" s="170" t="s">
        <v>1699</v>
      </c>
      <c r="G465" s="170" t="s">
        <v>89</v>
      </c>
      <c r="H465" s="170" t="s">
        <v>1630</v>
      </c>
      <c r="I465" s="170">
        <v>57.6</v>
      </c>
      <c r="J465" s="170">
        <v>0</v>
      </c>
      <c r="K465" s="170">
        <v>57.6</v>
      </c>
    </row>
    <row r="466" spans="1:11">
      <c r="A466" s="170" t="s">
        <v>1081</v>
      </c>
      <c r="B466" s="170" t="s">
        <v>1722</v>
      </c>
      <c r="C466" s="170" t="s">
        <v>93</v>
      </c>
      <c r="D466" s="171">
        <v>45034</v>
      </c>
      <c r="E466" s="170">
        <v>1</v>
      </c>
      <c r="F466" s="170" t="s">
        <v>1826</v>
      </c>
      <c r="G466" s="170" t="s">
        <v>89</v>
      </c>
      <c r="H466" s="170" t="s">
        <v>362</v>
      </c>
      <c r="I466" s="170">
        <v>1050</v>
      </c>
      <c r="J466" s="170">
        <v>0</v>
      </c>
      <c r="K466" s="170">
        <v>1050</v>
      </c>
    </row>
    <row r="467" spans="1:11">
      <c r="A467" s="170" t="s">
        <v>1081</v>
      </c>
      <c r="B467" s="170" t="s">
        <v>1731</v>
      </c>
      <c r="C467" s="170" t="s">
        <v>93</v>
      </c>
      <c r="D467" s="171">
        <v>45034</v>
      </c>
      <c r="E467" s="170">
        <v>1</v>
      </c>
      <c r="F467" s="170" t="s">
        <v>1827</v>
      </c>
      <c r="G467" s="170" t="s">
        <v>89</v>
      </c>
      <c r="H467" s="170" t="s">
        <v>312</v>
      </c>
      <c r="I467" s="170">
        <v>27150</v>
      </c>
      <c r="J467" s="170">
        <v>0</v>
      </c>
      <c r="K467" s="170">
        <v>27150</v>
      </c>
    </row>
    <row r="468" spans="1:11">
      <c r="A468" s="170" t="s">
        <v>1081</v>
      </c>
      <c r="B468" s="170" t="s">
        <v>379</v>
      </c>
      <c r="C468" s="170" t="s">
        <v>93</v>
      </c>
      <c r="D468" s="171">
        <v>45034</v>
      </c>
      <c r="E468" s="170">
        <v>1</v>
      </c>
      <c r="F468" s="170" t="s">
        <v>1382</v>
      </c>
      <c r="G468" s="170" t="s">
        <v>89</v>
      </c>
      <c r="H468" s="170" t="s">
        <v>1087</v>
      </c>
      <c r="I468" s="170">
        <v>16925.79</v>
      </c>
      <c r="J468" s="170">
        <v>0</v>
      </c>
      <c r="K468" s="170">
        <v>16925.79</v>
      </c>
    </row>
    <row r="469" spans="1:11">
      <c r="A469" s="170" t="s">
        <v>1081</v>
      </c>
      <c r="B469" s="170" t="s">
        <v>361</v>
      </c>
      <c r="C469" s="170" t="s">
        <v>93</v>
      </c>
      <c r="D469" s="171">
        <v>45034</v>
      </c>
      <c r="E469" s="170">
        <v>1</v>
      </c>
      <c r="F469" s="170" t="s">
        <v>1383</v>
      </c>
      <c r="G469" s="170" t="s">
        <v>89</v>
      </c>
      <c r="H469" s="170" t="s">
        <v>1113</v>
      </c>
      <c r="I469" s="170">
        <v>3200</v>
      </c>
      <c r="J469" s="170">
        <v>0</v>
      </c>
      <c r="K469" s="170">
        <v>3200</v>
      </c>
    </row>
    <row r="470" spans="1:11">
      <c r="A470" s="170" t="s">
        <v>1081</v>
      </c>
      <c r="B470" s="170" t="s">
        <v>1636</v>
      </c>
      <c r="C470" s="170" t="s">
        <v>93</v>
      </c>
      <c r="D470" s="171">
        <v>45034</v>
      </c>
      <c r="E470" s="170">
        <v>1</v>
      </c>
      <c r="F470" s="170" t="s">
        <v>1828</v>
      </c>
      <c r="G470" s="170" t="s">
        <v>89</v>
      </c>
      <c r="H470" s="170" t="s">
        <v>362</v>
      </c>
      <c r="I470" s="170">
        <v>33</v>
      </c>
      <c r="J470" s="170">
        <v>0</v>
      </c>
      <c r="K470" s="170">
        <v>33</v>
      </c>
    </row>
    <row r="471" spans="1:11">
      <c r="A471" s="170" t="s">
        <v>1081</v>
      </c>
      <c r="B471" s="170" t="s">
        <v>1130</v>
      </c>
      <c r="C471" s="170" t="s">
        <v>93</v>
      </c>
      <c r="D471" s="171">
        <v>45034</v>
      </c>
      <c r="E471" s="170">
        <v>1</v>
      </c>
      <c r="F471" s="170" t="s">
        <v>1437</v>
      </c>
      <c r="G471" s="170" t="s">
        <v>89</v>
      </c>
      <c r="H471" s="170" t="s">
        <v>371</v>
      </c>
      <c r="I471" s="170">
        <v>119732.48</v>
      </c>
      <c r="J471" s="170">
        <v>0</v>
      </c>
      <c r="K471" s="170">
        <v>119732.48</v>
      </c>
    </row>
    <row r="472" spans="1:11">
      <c r="A472" s="170" t="s">
        <v>1081</v>
      </c>
      <c r="B472" s="170" t="s">
        <v>380</v>
      </c>
      <c r="C472" s="170" t="s">
        <v>93</v>
      </c>
      <c r="D472" s="171">
        <v>45034</v>
      </c>
      <c r="E472" s="170">
        <v>1</v>
      </c>
      <c r="F472" s="170" t="s">
        <v>394</v>
      </c>
      <c r="G472" s="170" t="s">
        <v>89</v>
      </c>
      <c r="H472" s="170" t="s">
        <v>1092</v>
      </c>
      <c r="I472" s="170">
        <v>289.13</v>
      </c>
      <c r="J472" s="170">
        <v>0</v>
      </c>
      <c r="K472" s="170">
        <v>289.13</v>
      </c>
    </row>
    <row r="473" spans="1:11">
      <c r="A473" s="170" t="s">
        <v>1081</v>
      </c>
      <c r="B473" s="170" t="s">
        <v>1693</v>
      </c>
      <c r="C473" s="170" t="s">
        <v>93</v>
      </c>
      <c r="D473" s="171">
        <v>45034</v>
      </c>
      <c r="E473" s="170">
        <v>1</v>
      </c>
      <c r="F473" s="170" t="s">
        <v>981</v>
      </c>
      <c r="G473" s="170" t="s">
        <v>89</v>
      </c>
      <c r="H473" s="170" t="s">
        <v>362</v>
      </c>
      <c r="I473" s="170">
        <v>7</v>
      </c>
      <c r="J473" s="170">
        <v>0</v>
      </c>
      <c r="K473" s="170">
        <v>7</v>
      </c>
    </row>
    <row r="474" spans="1:11">
      <c r="A474" s="170" t="s">
        <v>1081</v>
      </c>
      <c r="B474" s="170" t="s">
        <v>376</v>
      </c>
      <c r="C474" s="170" t="s">
        <v>93</v>
      </c>
      <c r="D474" s="171">
        <v>45034</v>
      </c>
      <c r="E474" s="170">
        <v>1</v>
      </c>
      <c r="F474" s="170" t="s">
        <v>144</v>
      </c>
      <c r="G474" s="170" t="s">
        <v>89</v>
      </c>
      <c r="H474" s="170" t="s">
        <v>1092</v>
      </c>
      <c r="I474" s="170">
        <v>1415.39</v>
      </c>
      <c r="J474" s="170">
        <v>0</v>
      </c>
      <c r="K474" s="170">
        <v>1415.39</v>
      </c>
    </row>
    <row r="475" spans="1:11">
      <c r="A475" s="170" t="s">
        <v>1081</v>
      </c>
      <c r="B475" s="170" t="s">
        <v>1669</v>
      </c>
      <c r="C475" s="170" t="s">
        <v>93</v>
      </c>
      <c r="D475" s="171">
        <v>45034</v>
      </c>
      <c r="E475" s="170">
        <v>1</v>
      </c>
      <c r="F475" s="170" t="s">
        <v>1829</v>
      </c>
      <c r="G475" s="170" t="s">
        <v>89</v>
      </c>
      <c r="H475" s="170" t="s">
        <v>1083</v>
      </c>
      <c r="I475" s="170">
        <v>1044</v>
      </c>
      <c r="J475" s="170">
        <v>0</v>
      </c>
      <c r="K475" s="170">
        <v>1044</v>
      </c>
    </row>
    <row r="476" spans="1:11">
      <c r="A476" s="170" t="s">
        <v>1081</v>
      </c>
      <c r="B476" s="170" t="s">
        <v>1749</v>
      </c>
      <c r="C476" s="170" t="s">
        <v>93</v>
      </c>
      <c r="D476" s="171">
        <v>45034</v>
      </c>
      <c r="E476" s="170">
        <v>1</v>
      </c>
      <c r="F476" s="170" t="s">
        <v>1830</v>
      </c>
      <c r="G476" s="170" t="s">
        <v>89</v>
      </c>
      <c r="H476" s="170" t="s">
        <v>312</v>
      </c>
      <c r="I476" s="170">
        <v>2232</v>
      </c>
      <c r="J476" s="170">
        <v>0</v>
      </c>
      <c r="K476" s="170">
        <v>2232</v>
      </c>
    </row>
    <row r="477" spans="1:11">
      <c r="A477" s="170" t="s">
        <v>1081</v>
      </c>
      <c r="B477" s="170" t="s">
        <v>1779</v>
      </c>
      <c r="C477" s="170" t="s">
        <v>93</v>
      </c>
      <c r="D477" s="171">
        <v>45034</v>
      </c>
      <c r="E477" s="170">
        <v>1</v>
      </c>
      <c r="F477" s="170" t="s">
        <v>1831</v>
      </c>
      <c r="G477" s="170" t="s">
        <v>89</v>
      </c>
      <c r="H477" s="170" t="s">
        <v>312</v>
      </c>
      <c r="I477" s="170">
        <v>1100</v>
      </c>
      <c r="J477" s="170">
        <v>0</v>
      </c>
      <c r="K477" s="170">
        <v>1100</v>
      </c>
    </row>
    <row r="478" spans="1:11">
      <c r="A478" s="170" t="s">
        <v>1081</v>
      </c>
      <c r="B478" s="170" t="s">
        <v>375</v>
      </c>
      <c r="C478" s="170" t="s">
        <v>93</v>
      </c>
      <c r="D478" s="171">
        <v>45035</v>
      </c>
      <c r="E478" s="170">
        <v>1</v>
      </c>
      <c r="F478" s="170" t="s">
        <v>1377</v>
      </c>
      <c r="G478" s="170" t="s">
        <v>89</v>
      </c>
      <c r="H478" s="170" t="s">
        <v>1096</v>
      </c>
      <c r="I478" s="170">
        <v>4995.43</v>
      </c>
      <c r="J478" s="170">
        <v>0</v>
      </c>
      <c r="K478" s="170">
        <v>4995.43</v>
      </c>
    </row>
    <row r="479" spans="1:11">
      <c r="A479" s="170" t="s">
        <v>1081</v>
      </c>
      <c r="B479" s="170" t="s">
        <v>1759</v>
      </c>
      <c r="C479" s="170" t="s">
        <v>93</v>
      </c>
      <c r="D479" s="171">
        <v>45036</v>
      </c>
      <c r="E479" s="170">
        <v>1</v>
      </c>
      <c r="F479" s="170" t="s">
        <v>1832</v>
      </c>
      <c r="G479" s="170" t="s">
        <v>89</v>
      </c>
      <c r="H479" s="170" t="s">
        <v>362</v>
      </c>
      <c r="I479" s="170">
        <v>3000</v>
      </c>
      <c r="J479" s="170">
        <v>0</v>
      </c>
      <c r="K479" s="170">
        <v>3000</v>
      </c>
    </row>
    <row r="480" spans="1:11">
      <c r="A480" s="170" t="s">
        <v>1081</v>
      </c>
      <c r="B480" s="170" t="s">
        <v>352</v>
      </c>
      <c r="C480" s="170" t="s">
        <v>93</v>
      </c>
      <c r="D480" s="171">
        <v>45036</v>
      </c>
      <c r="E480" s="170">
        <v>1</v>
      </c>
      <c r="F480" s="170" t="s">
        <v>1391</v>
      </c>
      <c r="G480" s="170" t="s">
        <v>89</v>
      </c>
      <c r="H480" s="170" t="s">
        <v>1110</v>
      </c>
      <c r="I480" s="170">
        <v>129.41999999999999</v>
      </c>
      <c r="J480" s="170">
        <v>0</v>
      </c>
      <c r="K480" s="170">
        <v>129.41999999999999</v>
      </c>
    </row>
    <row r="481" spans="1:11">
      <c r="A481" s="170" t="s">
        <v>1081</v>
      </c>
      <c r="B481" s="170" t="s">
        <v>1140</v>
      </c>
      <c r="C481" s="170" t="s">
        <v>93</v>
      </c>
      <c r="D481" s="171">
        <v>45037</v>
      </c>
      <c r="E481" s="170">
        <v>1</v>
      </c>
      <c r="F481" s="170" t="s">
        <v>970</v>
      </c>
      <c r="G481" s="170" t="s">
        <v>89</v>
      </c>
      <c r="H481" s="170" t="s">
        <v>1219</v>
      </c>
      <c r="I481" s="170">
        <v>19.88</v>
      </c>
      <c r="J481" s="170">
        <v>0</v>
      </c>
      <c r="K481" s="170">
        <v>19.88</v>
      </c>
    </row>
    <row r="482" spans="1:11">
      <c r="A482" s="170" t="s">
        <v>1081</v>
      </c>
      <c r="B482" s="170" t="s">
        <v>369</v>
      </c>
      <c r="C482" s="170" t="s">
        <v>93</v>
      </c>
      <c r="D482" s="171">
        <v>45037</v>
      </c>
      <c r="E482" s="170">
        <v>1</v>
      </c>
      <c r="F482" s="170" t="s">
        <v>1388</v>
      </c>
      <c r="G482" s="170" t="s">
        <v>89</v>
      </c>
      <c r="H482" s="170" t="s">
        <v>1719</v>
      </c>
      <c r="I482" s="170">
        <v>244.65</v>
      </c>
      <c r="J482" s="170">
        <v>0</v>
      </c>
      <c r="K482" s="170">
        <v>244.65</v>
      </c>
    </row>
    <row r="483" spans="1:11">
      <c r="A483" s="170" t="s">
        <v>1081</v>
      </c>
      <c r="B483" s="170" t="s">
        <v>1140</v>
      </c>
      <c r="C483" s="170" t="s">
        <v>93</v>
      </c>
      <c r="D483" s="171">
        <v>45037</v>
      </c>
      <c r="E483" s="170">
        <v>1</v>
      </c>
      <c r="F483" s="170" t="s">
        <v>1357</v>
      </c>
      <c r="G483" s="170" t="s">
        <v>89</v>
      </c>
      <c r="H483" s="170" t="s">
        <v>1219</v>
      </c>
      <c r="I483" s="170">
        <v>37.880000000000003</v>
      </c>
      <c r="J483" s="170">
        <v>0</v>
      </c>
      <c r="K483" s="170">
        <v>37.880000000000003</v>
      </c>
    </row>
    <row r="484" spans="1:11">
      <c r="A484" s="170" t="s">
        <v>1081</v>
      </c>
      <c r="B484" s="170" t="s">
        <v>365</v>
      </c>
      <c r="C484" s="170" t="s">
        <v>93</v>
      </c>
      <c r="D484" s="171">
        <v>45040</v>
      </c>
      <c r="E484" s="170">
        <v>1</v>
      </c>
      <c r="F484" s="170" t="s">
        <v>1822</v>
      </c>
      <c r="G484" s="170" t="s">
        <v>89</v>
      </c>
      <c r="H484" s="170" t="s">
        <v>1092</v>
      </c>
      <c r="I484" s="170">
        <v>2244.29</v>
      </c>
      <c r="J484" s="170">
        <v>0</v>
      </c>
      <c r="K484" s="170">
        <v>2244.29</v>
      </c>
    </row>
    <row r="485" spans="1:11">
      <c r="A485" s="170" t="s">
        <v>1081</v>
      </c>
      <c r="B485" s="170" t="s">
        <v>1140</v>
      </c>
      <c r="C485" s="170" t="s">
        <v>93</v>
      </c>
      <c r="D485" s="171">
        <v>45040</v>
      </c>
      <c r="E485" s="170">
        <v>1</v>
      </c>
      <c r="F485" s="170" t="s">
        <v>970</v>
      </c>
      <c r="G485" s="170" t="s">
        <v>89</v>
      </c>
      <c r="H485" s="170" t="s">
        <v>1219</v>
      </c>
      <c r="I485" s="170">
        <v>27.68</v>
      </c>
      <c r="J485" s="170">
        <v>0</v>
      </c>
      <c r="K485" s="170">
        <v>27.68</v>
      </c>
    </row>
    <row r="486" spans="1:11">
      <c r="A486" s="170" t="s">
        <v>1081</v>
      </c>
      <c r="B486" s="170" t="s">
        <v>1140</v>
      </c>
      <c r="C486" s="170" t="s">
        <v>93</v>
      </c>
      <c r="D486" s="171">
        <v>45040</v>
      </c>
      <c r="E486" s="170">
        <v>1</v>
      </c>
      <c r="F486" s="170" t="s">
        <v>1357</v>
      </c>
      <c r="G486" s="170" t="s">
        <v>89</v>
      </c>
      <c r="H486" s="170" t="s">
        <v>1219</v>
      </c>
      <c r="I486" s="170">
        <v>36.630000000000003</v>
      </c>
      <c r="J486" s="170">
        <v>0</v>
      </c>
      <c r="K486" s="170">
        <v>36.630000000000003</v>
      </c>
    </row>
    <row r="487" spans="1:11">
      <c r="A487" s="170" t="s">
        <v>1081</v>
      </c>
      <c r="B487" s="170" t="s">
        <v>350</v>
      </c>
      <c r="C487" s="170" t="s">
        <v>93</v>
      </c>
      <c r="D487" s="171">
        <v>45043</v>
      </c>
      <c r="E487" s="170">
        <v>1</v>
      </c>
      <c r="F487" s="170" t="s">
        <v>1440</v>
      </c>
      <c r="G487" s="170" t="s">
        <v>89</v>
      </c>
      <c r="H487" s="170" t="s">
        <v>1103</v>
      </c>
      <c r="I487" s="170">
        <v>3139.85</v>
      </c>
      <c r="J487" s="170">
        <v>0</v>
      </c>
      <c r="K487" s="170">
        <v>3139.85</v>
      </c>
    </row>
    <row r="488" spans="1:11">
      <c r="A488" s="170" t="s">
        <v>1081</v>
      </c>
      <c r="B488" s="170" t="s">
        <v>367</v>
      </c>
      <c r="C488" s="170" t="s">
        <v>93</v>
      </c>
      <c r="D488" s="171">
        <v>45043</v>
      </c>
      <c r="E488" s="170">
        <v>1</v>
      </c>
      <c r="F488" s="170" t="s">
        <v>1833</v>
      </c>
      <c r="G488" s="170" t="s">
        <v>89</v>
      </c>
      <c r="H488" s="170" t="s">
        <v>1261</v>
      </c>
      <c r="I488" s="170">
        <v>329.27</v>
      </c>
      <c r="J488" s="170">
        <v>0</v>
      </c>
      <c r="K488" s="170">
        <v>329.27</v>
      </c>
    </row>
    <row r="489" spans="1:11">
      <c r="A489" s="170" t="s">
        <v>1081</v>
      </c>
      <c r="B489" s="170" t="s">
        <v>369</v>
      </c>
      <c r="C489" s="170" t="s">
        <v>93</v>
      </c>
      <c r="D489" s="171">
        <v>45044</v>
      </c>
      <c r="E489" s="170">
        <v>1</v>
      </c>
      <c r="F489" s="170" t="s">
        <v>1691</v>
      </c>
      <c r="G489" s="170" t="s">
        <v>89</v>
      </c>
      <c r="H489" s="170" t="s">
        <v>1719</v>
      </c>
      <c r="I489" s="170">
        <v>299.62</v>
      </c>
      <c r="J489" s="170">
        <v>0</v>
      </c>
      <c r="K489" s="170">
        <v>299.62</v>
      </c>
    </row>
    <row r="490" spans="1:11">
      <c r="A490" s="170" t="s">
        <v>1081</v>
      </c>
      <c r="B490" s="170" t="s">
        <v>353</v>
      </c>
      <c r="C490" s="170" t="s">
        <v>93</v>
      </c>
      <c r="D490" s="171">
        <v>45044</v>
      </c>
      <c r="E490" s="170">
        <v>1</v>
      </c>
      <c r="F490" s="170" t="s">
        <v>1434</v>
      </c>
      <c r="G490" s="170" t="s">
        <v>89</v>
      </c>
      <c r="H490" s="170" t="s">
        <v>1371</v>
      </c>
      <c r="I490" s="170">
        <v>419.8</v>
      </c>
      <c r="J490" s="170">
        <v>0</v>
      </c>
      <c r="K490" s="170">
        <v>419.8</v>
      </c>
    </row>
    <row r="491" spans="1:11">
      <c r="A491" s="170" t="s">
        <v>1081</v>
      </c>
      <c r="B491" s="170" t="s">
        <v>365</v>
      </c>
      <c r="C491" s="170" t="s">
        <v>93</v>
      </c>
      <c r="D491" s="171">
        <v>45044</v>
      </c>
      <c r="E491" s="170">
        <v>1</v>
      </c>
      <c r="F491" s="170" t="s">
        <v>1822</v>
      </c>
      <c r="G491" s="170" t="s">
        <v>89</v>
      </c>
      <c r="H491" s="170" t="s">
        <v>89</v>
      </c>
      <c r="I491" s="170">
        <v>85.18</v>
      </c>
      <c r="J491" s="170">
        <v>0</v>
      </c>
      <c r="K491" s="170">
        <v>85.18</v>
      </c>
    </row>
    <row r="492" spans="1:11">
      <c r="A492" s="170" t="s">
        <v>1081</v>
      </c>
      <c r="B492" s="170" t="s">
        <v>354</v>
      </c>
      <c r="C492" s="170" t="s">
        <v>356</v>
      </c>
      <c r="D492" s="171">
        <v>44936</v>
      </c>
      <c r="E492" s="170">
        <v>1</v>
      </c>
      <c r="F492" s="170" t="s">
        <v>1592</v>
      </c>
      <c r="G492" s="170" t="s">
        <v>945</v>
      </c>
      <c r="H492" s="170" t="s">
        <v>1113</v>
      </c>
      <c r="I492" s="170">
        <v>8</v>
      </c>
      <c r="J492" s="170">
        <v>0</v>
      </c>
      <c r="K492" s="170">
        <v>8</v>
      </c>
    </row>
    <row r="493" spans="1:11">
      <c r="A493" s="170" t="s">
        <v>1081</v>
      </c>
      <c r="B493" s="170" t="s">
        <v>375</v>
      </c>
      <c r="C493" s="170" t="s">
        <v>356</v>
      </c>
      <c r="D493" s="171">
        <v>44936</v>
      </c>
      <c r="E493" s="170">
        <v>1</v>
      </c>
      <c r="F493" s="170" t="s">
        <v>1592</v>
      </c>
      <c r="G493" s="170" t="s">
        <v>932</v>
      </c>
      <c r="H493" s="170" t="s">
        <v>1371</v>
      </c>
      <c r="I493" s="170">
        <v>0</v>
      </c>
      <c r="J493" s="170">
        <v>31</v>
      </c>
      <c r="K493" s="170">
        <v>-31</v>
      </c>
    </row>
    <row r="494" spans="1:11">
      <c r="A494" s="170" t="s">
        <v>1081</v>
      </c>
      <c r="B494" s="170" t="s">
        <v>1140</v>
      </c>
      <c r="C494" s="170" t="s">
        <v>356</v>
      </c>
      <c r="D494" s="171">
        <v>44957</v>
      </c>
      <c r="E494" s="170">
        <v>1</v>
      </c>
      <c r="F494" s="170" t="s">
        <v>1592</v>
      </c>
      <c r="G494" s="170" t="s">
        <v>89</v>
      </c>
      <c r="H494" s="170" t="s">
        <v>1141</v>
      </c>
      <c r="I494" s="170">
        <v>0.66</v>
      </c>
      <c r="J494" s="170">
        <v>0</v>
      </c>
      <c r="K494" s="170">
        <v>0.66</v>
      </c>
    </row>
    <row r="495" spans="1:11">
      <c r="A495" s="170" t="s">
        <v>1081</v>
      </c>
      <c r="B495" s="170" t="s">
        <v>372</v>
      </c>
      <c r="C495" s="170" t="s">
        <v>356</v>
      </c>
      <c r="D495" s="171">
        <v>44958</v>
      </c>
      <c r="E495" s="170">
        <v>22</v>
      </c>
      <c r="F495" s="170" t="s">
        <v>1598</v>
      </c>
      <c r="G495" s="170" t="s">
        <v>715</v>
      </c>
      <c r="H495" s="170" t="s">
        <v>1221</v>
      </c>
      <c r="I495" s="170">
        <v>536.57000000000005</v>
      </c>
      <c r="J495" s="170">
        <v>0</v>
      </c>
      <c r="K495" s="170">
        <v>536.57000000000005</v>
      </c>
    </row>
    <row r="496" spans="1:11">
      <c r="A496" s="170" t="s">
        <v>1081</v>
      </c>
      <c r="B496" s="170" t="s">
        <v>369</v>
      </c>
      <c r="C496" s="170" t="s">
        <v>356</v>
      </c>
      <c r="D496" s="171">
        <v>44958</v>
      </c>
      <c r="E496" s="170">
        <v>22</v>
      </c>
      <c r="F496" s="170" t="s">
        <v>533</v>
      </c>
      <c r="G496" s="170" t="s">
        <v>1597</v>
      </c>
      <c r="H496" s="170" t="s">
        <v>1148</v>
      </c>
      <c r="I496" s="170">
        <v>0</v>
      </c>
      <c r="J496" s="170">
        <v>13.07</v>
      </c>
      <c r="K496" s="170">
        <v>-13.07</v>
      </c>
    </row>
    <row r="497" spans="1:11">
      <c r="A497" s="170" t="s">
        <v>1081</v>
      </c>
      <c r="B497" s="170" t="s">
        <v>388</v>
      </c>
      <c r="C497" s="170" t="s">
        <v>356</v>
      </c>
      <c r="D497" s="171">
        <v>44963</v>
      </c>
      <c r="E497" s="170">
        <v>22</v>
      </c>
      <c r="F497" s="170" t="s">
        <v>1599</v>
      </c>
      <c r="G497" s="170" t="s">
        <v>89</v>
      </c>
      <c r="H497" s="170" t="s">
        <v>1103</v>
      </c>
      <c r="I497" s="170">
        <v>105.26</v>
      </c>
      <c r="J497" s="170">
        <v>0</v>
      </c>
      <c r="K497" s="170">
        <v>105.26</v>
      </c>
    </row>
    <row r="498" spans="1:11">
      <c r="A498" s="170" t="s">
        <v>1081</v>
      </c>
      <c r="B498" s="170" t="s">
        <v>1177</v>
      </c>
      <c r="C498" s="170" t="s">
        <v>356</v>
      </c>
      <c r="D498" s="171">
        <v>44970</v>
      </c>
      <c r="E498" s="170">
        <v>21</v>
      </c>
      <c r="F498" s="170" t="s">
        <v>1470</v>
      </c>
      <c r="G498" s="170" t="s">
        <v>1176</v>
      </c>
      <c r="H498" s="170" t="s">
        <v>351</v>
      </c>
      <c r="I498" s="170">
        <v>0</v>
      </c>
      <c r="J498" s="170">
        <v>31</v>
      </c>
      <c r="K498" s="170">
        <v>-31</v>
      </c>
    </row>
    <row r="499" spans="1:11">
      <c r="A499" s="170" t="s">
        <v>1081</v>
      </c>
      <c r="B499" s="170" t="s">
        <v>1181</v>
      </c>
      <c r="C499" s="170" t="s">
        <v>356</v>
      </c>
      <c r="D499" s="171">
        <v>44978</v>
      </c>
      <c r="E499" s="170">
        <v>22</v>
      </c>
      <c r="F499" s="170" t="s">
        <v>1467</v>
      </c>
      <c r="G499" s="170" t="s">
        <v>1020</v>
      </c>
      <c r="H499" s="170" t="s">
        <v>371</v>
      </c>
      <c r="I499" s="170">
        <v>0</v>
      </c>
      <c r="J499" s="170">
        <v>62</v>
      </c>
      <c r="K499" s="170">
        <v>-62</v>
      </c>
    </row>
    <row r="500" spans="1:11">
      <c r="A500" s="170" t="s">
        <v>1081</v>
      </c>
      <c r="B500" s="170" t="s">
        <v>369</v>
      </c>
      <c r="C500" s="170" t="s">
        <v>356</v>
      </c>
      <c r="D500" s="171">
        <v>44980</v>
      </c>
      <c r="E500" s="170">
        <v>22</v>
      </c>
      <c r="F500" s="170" t="s">
        <v>1600</v>
      </c>
      <c r="G500" s="170" t="s">
        <v>1170</v>
      </c>
      <c r="H500" s="170" t="s">
        <v>1171</v>
      </c>
      <c r="I500" s="170">
        <v>196.08</v>
      </c>
      <c r="J500" s="170">
        <v>0</v>
      </c>
      <c r="K500" s="170">
        <v>196.08</v>
      </c>
    </row>
    <row r="501" spans="1:11">
      <c r="A501" s="170" t="s">
        <v>1081</v>
      </c>
      <c r="B501" s="170" t="s">
        <v>388</v>
      </c>
      <c r="C501" s="170" t="s">
        <v>356</v>
      </c>
      <c r="D501" s="171">
        <v>45016</v>
      </c>
      <c r="E501" s="170">
        <v>1</v>
      </c>
      <c r="F501" s="170" t="s">
        <v>1702</v>
      </c>
      <c r="G501" s="170" t="s">
        <v>1703</v>
      </c>
      <c r="H501" s="170" t="s">
        <v>1704</v>
      </c>
      <c r="I501" s="170">
        <v>1704.3</v>
      </c>
      <c r="J501" s="170">
        <v>0</v>
      </c>
      <c r="K501" s="170">
        <v>1704.3</v>
      </c>
    </row>
    <row r="502" spans="1:11">
      <c r="A502" s="170" t="s">
        <v>1081</v>
      </c>
      <c r="B502" s="170" t="s">
        <v>1693</v>
      </c>
      <c r="C502" s="170" t="s">
        <v>356</v>
      </c>
      <c r="D502" s="171">
        <v>45034</v>
      </c>
      <c r="E502" s="170">
        <v>1</v>
      </c>
      <c r="F502" s="170" t="s">
        <v>1592</v>
      </c>
      <c r="G502" s="170" t="s">
        <v>89</v>
      </c>
      <c r="H502" s="170" t="s">
        <v>362</v>
      </c>
      <c r="I502" s="170">
        <v>0.36</v>
      </c>
      <c r="J502" s="170">
        <v>0</v>
      </c>
      <c r="K502" s="170">
        <v>0.36</v>
      </c>
    </row>
    <row r="503" spans="1:11">
      <c r="A503" s="170" t="s">
        <v>1081</v>
      </c>
      <c r="B503" s="170" t="s">
        <v>375</v>
      </c>
      <c r="C503" s="170" t="s">
        <v>356</v>
      </c>
      <c r="D503" s="171">
        <v>45035</v>
      </c>
      <c r="E503" s="170">
        <v>1</v>
      </c>
      <c r="F503" s="170" t="s">
        <v>1377</v>
      </c>
      <c r="G503" s="170" t="s">
        <v>1747</v>
      </c>
      <c r="H503" s="170" t="s">
        <v>1096</v>
      </c>
      <c r="I503" s="170">
        <v>0</v>
      </c>
      <c r="J503" s="170">
        <v>31</v>
      </c>
      <c r="K503" s="170">
        <v>-31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A812-A112-4E44-9C24-5C40F571468B}">
  <dimension ref="A1:K372"/>
  <sheetViews>
    <sheetView workbookViewId="0">
      <selection activeCell="S22" sqref="S22"/>
    </sheetView>
  </sheetViews>
  <sheetFormatPr defaultColWidth="9.140625" defaultRowHeight="15"/>
  <cols>
    <col min="1" max="1" width="9" style="155" bestFit="1" customWidth="1"/>
    <col min="2" max="2" width="11.140625" style="155" bestFit="1" customWidth="1"/>
    <col min="3" max="3" width="7.42578125" style="155" bestFit="1" customWidth="1"/>
    <col min="4" max="4" width="10.7109375" style="155" bestFit="1" customWidth="1"/>
    <col min="5" max="5" width="4" style="155" bestFit="1" customWidth="1"/>
    <col min="6" max="6" width="40.85546875" style="155" bestFit="1" customWidth="1"/>
    <col min="7" max="7" width="30" style="155" bestFit="1" customWidth="1"/>
    <col min="8" max="8" width="13.140625" style="155" bestFit="1" customWidth="1"/>
    <col min="9" max="10" width="10" style="156" bestFit="1" customWidth="1"/>
    <col min="11" max="11" width="10.7109375" style="156" bestFit="1" customWidth="1"/>
    <col min="12" max="16384" width="9.140625" style="155"/>
  </cols>
  <sheetData>
    <row r="1" spans="1:11">
      <c r="A1" s="155" t="s">
        <v>1077</v>
      </c>
      <c r="B1" s="155" t="s">
        <v>349</v>
      </c>
      <c r="C1" s="155" t="s">
        <v>348</v>
      </c>
      <c r="D1" s="155" t="s">
        <v>73</v>
      </c>
      <c r="E1" s="155" t="s">
        <v>1078</v>
      </c>
      <c r="F1" s="155" t="s">
        <v>83</v>
      </c>
      <c r="G1" s="155" t="s">
        <v>1079</v>
      </c>
      <c r="H1" s="155" t="s">
        <v>1080</v>
      </c>
      <c r="I1" s="156" t="s">
        <v>85</v>
      </c>
      <c r="J1" s="156" t="s">
        <v>86</v>
      </c>
      <c r="K1" s="156" t="s">
        <v>87</v>
      </c>
    </row>
    <row r="2" spans="1:11">
      <c r="A2" s="155">
        <v>40100000</v>
      </c>
      <c r="B2" s="155" t="s">
        <v>374</v>
      </c>
      <c r="C2" s="155" t="s">
        <v>309</v>
      </c>
      <c r="D2" s="157">
        <v>44964</v>
      </c>
      <c r="E2" s="155">
        <v>1</v>
      </c>
      <c r="F2" s="155" t="s">
        <v>975</v>
      </c>
      <c r="G2" s="155" t="s">
        <v>1082</v>
      </c>
      <c r="H2" s="155" t="s">
        <v>1083</v>
      </c>
      <c r="I2" s="156">
        <v>0</v>
      </c>
      <c r="J2" s="156">
        <v>2949.51</v>
      </c>
      <c r="K2" s="156">
        <v>-2949.51</v>
      </c>
    </row>
    <row r="3" spans="1:11">
      <c r="A3" s="155">
        <v>40100000</v>
      </c>
      <c r="B3" s="155" t="s">
        <v>391</v>
      </c>
      <c r="C3" s="155" t="s">
        <v>324</v>
      </c>
      <c r="D3" s="157">
        <v>44927</v>
      </c>
      <c r="E3" s="155">
        <v>563</v>
      </c>
      <c r="F3" s="155" t="s">
        <v>542</v>
      </c>
      <c r="G3" s="155" t="s">
        <v>1086</v>
      </c>
      <c r="H3" s="155" t="s">
        <v>1087</v>
      </c>
      <c r="I3" s="156">
        <v>0</v>
      </c>
      <c r="J3" s="156">
        <v>2268</v>
      </c>
      <c r="K3" s="156">
        <v>-2268</v>
      </c>
    </row>
    <row r="4" spans="1:11">
      <c r="A4" s="155">
        <v>40100000</v>
      </c>
      <c r="B4" s="155" t="s">
        <v>391</v>
      </c>
      <c r="C4" s="155" t="s">
        <v>324</v>
      </c>
      <c r="D4" s="157">
        <v>44927</v>
      </c>
      <c r="E4" s="155">
        <v>564</v>
      </c>
      <c r="F4" s="155" t="s">
        <v>542</v>
      </c>
      <c r="G4" s="155" t="s">
        <v>1090</v>
      </c>
      <c r="H4" s="155" t="s">
        <v>1087</v>
      </c>
      <c r="I4" s="156">
        <v>0</v>
      </c>
      <c r="J4" s="156">
        <v>3960</v>
      </c>
      <c r="K4" s="156">
        <v>-3960</v>
      </c>
    </row>
    <row r="5" spans="1:11">
      <c r="A5" s="155">
        <v>40100000</v>
      </c>
      <c r="B5" s="155" t="s">
        <v>1091</v>
      </c>
      <c r="C5" s="155" t="s">
        <v>324</v>
      </c>
      <c r="D5" s="157">
        <v>44927</v>
      </c>
      <c r="E5" s="155">
        <v>567</v>
      </c>
      <c r="F5" s="155" t="s">
        <v>496</v>
      </c>
      <c r="G5" s="155" t="s">
        <v>1026</v>
      </c>
      <c r="H5" s="155" t="s">
        <v>1092</v>
      </c>
      <c r="I5" s="156">
        <v>0</v>
      </c>
      <c r="J5" s="156">
        <v>360</v>
      </c>
      <c r="K5" s="156">
        <v>-360</v>
      </c>
    </row>
    <row r="6" spans="1:11">
      <c r="A6" s="155">
        <v>40100000</v>
      </c>
      <c r="B6" s="155" t="s">
        <v>1095</v>
      </c>
      <c r="C6" s="155" t="s">
        <v>324</v>
      </c>
      <c r="D6" s="157">
        <v>44927</v>
      </c>
      <c r="E6" s="155">
        <v>569</v>
      </c>
      <c r="F6" s="155" t="s">
        <v>1010</v>
      </c>
      <c r="G6" s="155" t="s">
        <v>1011</v>
      </c>
      <c r="H6" s="155" t="s">
        <v>1096</v>
      </c>
      <c r="I6" s="156">
        <v>0</v>
      </c>
      <c r="J6" s="156">
        <v>7056</v>
      </c>
      <c r="K6" s="156">
        <v>-7056</v>
      </c>
    </row>
    <row r="7" spans="1:11">
      <c r="A7" s="155">
        <v>40100000</v>
      </c>
      <c r="B7" s="155" t="s">
        <v>1095</v>
      </c>
      <c r="C7" s="155" t="s">
        <v>324</v>
      </c>
      <c r="D7" s="157">
        <v>44927</v>
      </c>
      <c r="E7" s="155">
        <v>570</v>
      </c>
      <c r="F7" s="155" t="s">
        <v>1010</v>
      </c>
      <c r="G7" s="155" t="s">
        <v>1012</v>
      </c>
      <c r="H7" s="155" t="s">
        <v>1096</v>
      </c>
      <c r="I7" s="156">
        <v>0</v>
      </c>
      <c r="J7" s="156">
        <v>7056</v>
      </c>
      <c r="K7" s="156">
        <v>-7056</v>
      </c>
    </row>
    <row r="8" spans="1:11">
      <c r="A8" s="155">
        <v>40100000</v>
      </c>
      <c r="B8" s="155" t="s">
        <v>353</v>
      </c>
      <c r="C8" s="155" t="s">
        <v>324</v>
      </c>
      <c r="D8" s="157">
        <v>44927</v>
      </c>
      <c r="E8" s="155">
        <v>571</v>
      </c>
      <c r="F8" s="155" t="s">
        <v>827</v>
      </c>
      <c r="G8" s="155" t="s">
        <v>1027</v>
      </c>
      <c r="H8" s="155" t="s">
        <v>371</v>
      </c>
      <c r="I8" s="156">
        <v>0</v>
      </c>
      <c r="J8" s="156">
        <v>419.8</v>
      </c>
      <c r="K8" s="156">
        <v>-419.8</v>
      </c>
    </row>
    <row r="9" spans="1:11">
      <c r="A9" s="155">
        <v>40100000</v>
      </c>
      <c r="B9" s="155" t="s">
        <v>388</v>
      </c>
      <c r="C9" s="155" t="s">
        <v>324</v>
      </c>
      <c r="D9" s="157">
        <v>44927</v>
      </c>
      <c r="E9" s="155">
        <v>572</v>
      </c>
      <c r="F9" s="155" t="s">
        <v>1101</v>
      </c>
      <c r="G9" s="155" t="s">
        <v>1102</v>
      </c>
      <c r="H9" s="155" t="s">
        <v>1103</v>
      </c>
      <c r="I9" s="156">
        <v>0</v>
      </c>
      <c r="J9" s="156">
        <v>105.26</v>
      </c>
      <c r="K9" s="156">
        <v>-105.26</v>
      </c>
    </row>
    <row r="10" spans="1:11">
      <c r="A10" s="155">
        <v>40100000</v>
      </c>
      <c r="B10" s="155" t="s">
        <v>377</v>
      </c>
      <c r="C10" s="155" t="s">
        <v>324</v>
      </c>
      <c r="D10" s="157">
        <v>44927</v>
      </c>
      <c r="E10" s="155">
        <v>575</v>
      </c>
      <c r="F10" s="155" t="s">
        <v>1105</v>
      </c>
      <c r="G10" s="155" t="s">
        <v>1106</v>
      </c>
      <c r="H10" s="155" t="s">
        <v>1087</v>
      </c>
      <c r="I10" s="156">
        <v>0</v>
      </c>
      <c r="J10" s="156">
        <v>746.1</v>
      </c>
      <c r="K10" s="156">
        <v>-746.1</v>
      </c>
    </row>
    <row r="11" spans="1:11">
      <c r="A11" s="155">
        <v>40100000</v>
      </c>
      <c r="B11" s="155" t="s">
        <v>377</v>
      </c>
      <c r="C11" s="155" t="s">
        <v>324</v>
      </c>
      <c r="D11" s="157">
        <v>44927</v>
      </c>
      <c r="E11" s="155">
        <v>576</v>
      </c>
      <c r="F11" s="155" t="s">
        <v>1105</v>
      </c>
      <c r="G11" s="155" t="s">
        <v>1108</v>
      </c>
      <c r="H11" s="155" t="s">
        <v>1087</v>
      </c>
      <c r="I11" s="156">
        <v>0</v>
      </c>
      <c r="J11" s="156">
        <v>61.27</v>
      </c>
      <c r="K11" s="156">
        <v>-61.27</v>
      </c>
    </row>
    <row r="12" spans="1:11">
      <c r="A12" s="155">
        <v>40100000</v>
      </c>
      <c r="B12" s="155" t="s">
        <v>364</v>
      </c>
      <c r="C12" s="155" t="s">
        <v>324</v>
      </c>
      <c r="D12" s="157">
        <v>44927</v>
      </c>
      <c r="E12" s="155">
        <v>585</v>
      </c>
      <c r="F12" s="155" t="s">
        <v>654</v>
      </c>
      <c r="G12" s="155" t="s">
        <v>1028</v>
      </c>
      <c r="H12" s="155" t="s">
        <v>1110</v>
      </c>
      <c r="I12" s="156">
        <v>0</v>
      </c>
      <c r="J12" s="156">
        <v>594.42999999999995</v>
      </c>
      <c r="K12" s="156">
        <v>-594.42999999999995</v>
      </c>
    </row>
    <row r="13" spans="1:11">
      <c r="A13" s="155">
        <v>40100000</v>
      </c>
      <c r="B13" s="155" t="s">
        <v>350</v>
      </c>
      <c r="C13" s="155" t="s">
        <v>324</v>
      </c>
      <c r="D13" s="157">
        <v>44927</v>
      </c>
      <c r="E13" s="155">
        <v>587</v>
      </c>
      <c r="F13" s="155" t="s">
        <v>1058</v>
      </c>
      <c r="G13" s="155" t="s">
        <v>1059</v>
      </c>
      <c r="H13" s="155" t="s">
        <v>1114</v>
      </c>
      <c r="I13" s="156">
        <v>0</v>
      </c>
      <c r="J13" s="156">
        <v>432</v>
      </c>
      <c r="K13" s="156">
        <v>-432</v>
      </c>
    </row>
    <row r="14" spans="1:11">
      <c r="A14" s="155">
        <v>40100000</v>
      </c>
      <c r="B14" s="155" t="s">
        <v>354</v>
      </c>
      <c r="C14" s="155" t="s">
        <v>324</v>
      </c>
      <c r="D14" s="157">
        <v>44927</v>
      </c>
      <c r="E14" s="155">
        <v>590</v>
      </c>
      <c r="F14" s="155" t="s">
        <v>163</v>
      </c>
      <c r="G14" s="155" t="s">
        <v>1013</v>
      </c>
      <c r="H14" s="155" t="s">
        <v>1092</v>
      </c>
      <c r="I14" s="156">
        <v>0</v>
      </c>
      <c r="J14" s="156">
        <v>6384</v>
      </c>
      <c r="K14" s="156">
        <v>-6384</v>
      </c>
    </row>
    <row r="15" spans="1:11">
      <c r="A15" s="155">
        <v>40100000</v>
      </c>
      <c r="B15" s="155" t="s">
        <v>354</v>
      </c>
      <c r="C15" s="155" t="s">
        <v>324</v>
      </c>
      <c r="D15" s="157">
        <v>44927</v>
      </c>
      <c r="E15" s="155">
        <v>591</v>
      </c>
      <c r="F15" s="155" t="s">
        <v>163</v>
      </c>
      <c r="G15" s="155" t="s">
        <v>1019</v>
      </c>
      <c r="H15" s="155" t="s">
        <v>1092</v>
      </c>
      <c r="I15" s="156">
        <v>0</v>
      </c>
      <c r="J15" s="156">
        <v>6384</v>
      </c>
      <c r="K15" s="156">
        <v>-6384</v>
      </c>
    </row>
    <row r="16" spans="1:11">
      <c r="A16" s="155">
        <v>40100000</v>
      </c>
      <c r="B16" s="155" t="s">
        <v>354</v>
      </c>
      <c r="C16" s="155" t="s">
        <v>324</v>
      </c>
      <c r="D16" s="157">
        <v>44927</v>
      </c>
      <c r="E16" s="155">
        <v>592</v>
      </c>
      <c r="F16" s="155" t="s">
        <v>163</v>
      </c>
      <c r="G16" s="155" t="s">
        <v>1014</v>
      </c>
      <c r="H16" s="155" t="s">
        <v>1092</v>
      </c>
      <c r="I16" s="156">
        <v>0</v>
      </c>
      <c r="J16" s="156">
        <v>6479</v>
      </c>
      <c r="K16" s="156">
        <v>-6479</v>
      </c>
    </row>
    <row r="17" spans="1:11">
      <c r="A17" s="155">
        <v>40100000</v>
      </c>
      <c r="B17" s="155" t="s">
        <v>379</v>
      </c>
      <c r="C17" s="155" t="s">
        <v>324</v>
      </c>
      <c r="D17" s="157">
        <v>44927</v>
      </c>
      <c r="E17" s="155">
        <v>594</v>
      </c>
      <c r="F17" s="155" t="s">
        <v>439</v>
      </c>
      <c r="G17" s="155" t="s">
        <v>1029</v>
      </c>
      <c r="H17" s="155" t="s">
        <v>1117</v>
      </c>
      <c r="I17" s="156">
        <v>0</v>
      </c>
      <c r="J17" s="156">
        <v>14836.72</v>
      </c>
      <c r="K17" s="156">
        <v>-14836.72</v>
      </c>
    </row>
    <row r="18" spans="1:11">
      <c r="A18" s="155">
        <v>40100000</v>
      </c>
      <c r="B18" s="155" t="s">
        <v>388</v>
      </c>
      <c r="C18" s="155" t="s">
        <v>324</v>
      </c>
      <c r="D18" s="157">
        <v>44927</v>
      </c>
      <c r="E18" s="155">
        <v>618</v>
      </c>
      <c r="F18" s="155" t="s">
        <v>1030</v>
      </c>
      <c r="G18" s="155" t="s">
        <v>1031</v>
      </c>
      <c r="H18" s="155" t="s">
        <v>1121</v>
      </c>
      <c r="I18" s="156">
        <v>0</v>
      </c>
      <c r="J18" s="156">
        <v>7457.96</v>
      </c>
      <c r="K18" s="156">
        <v>-7457.96</v>
      </c>
    </row>
    <row r="19" spans="1:11">
      <c r="A19" s="155">
        <v>40100000</v>
      </c>
      <c r="B19" s="155" t="s">
        <v>1130</v>
      </c>
      <c r="C19" s="155" t="s">
        <v>324</v>
      </c>
      <c r="D19" s="157">
        <v>44927</v>
      </c>
      <c r="E19" s="155">
        <v>620</v>
      </c>
      <c r="F19" s="155" t="s">
        <v>1131</v>
      </c>
      <c r="G19" s="155" t="s">
        <v>1132</v>
      </c>
      <c r="H19" s="155" t="s">
        <v>1083</v>
      </c>
      <c r="I19" s="156">
        <v>0</v>
      </c>
      <c r="J19" s="156">
        <v>102327.03999999999</v>
      </c>
      <c r="K19" s="156">
        <v>-102327.03999999999</v>
      </c>
    </row>
    <row r="20" spans="1:11">
      <c r="A20" s="155">
        <v>40100000</v>
      </c>
      <c r="B20" s="155" t="s">
        <v>388</v>
      </c>
      <c r="C20" s="155" t="s">
        <v>324</v>
      </c>
      <c r="D20" s="157">
        <v>44927</v>
      </c>
      <c r="E20" s="155">
        <v>623</v>
      </c>
      <c r="F20" s="155" t="s">
        <v>979</v>
      </c>
      <c r="G20" s="155" t="s">
        <v>1032</v>
      </c>
      <c r="H20" s="155" t="s">
        <v>1136</v>
      </c>
      <c r="I20" s="156">
        <v>0</v>
      </c>
      <c r="J20" s="156">
        <v>864.87</v>
      </c>
      <c r="K20" s="156">
        <v>-864.87</v>
      </c>
    </row>
    <row r="21" spans="1:11">
      <c r="A21" s="155">
        <v>40100000</v>
      </c>
      <c r="B21" s="155" t="s">
        <v>388</v>
      </c>
      <c r="C21" s="155" t="s">
        <v>324</v>
      </c>
      <c r="D21" s="157">
        <v>44927</v>
      </c>
      <c r="E21" s="155">
        <v>624</v>
      </c>
      <c r="F21" s="155" t="s">
        <v>979</v>
      </c>
      <c r="G21" s="155" t="s">
        <v>1138</v>
      </c>
      <c r="H21" s="155" t="s">
        <v>1136</v>
      </c>
      <c r="I21" s="156">
        <v>0</v>
      </c>
      <c r="J21" s="156">
        <v>1437.6</v>
      </c>
      <c r="K21" s="156">
        <v>-1437.6</v>
      </c>
    </row>
    <row r="22" spans="1:11">
      <c r="A22" s="155">
        <v>40100000</v>
      </c>
      <c r="B22" s="155" t="s">
        <v>1140</v>
      </c>
      <c r="C22" s="155" t="s">
        <v>324</v>
      </c>
      <c r="D22" s="157">
        <v>44929</v>
      </c>
      <c r="E22" s="155">
        <v>613</v>
      </c>
      <c r="F22" s="155" t="s">
        <v>971</v>
      </c>
      <c r="G22" s="155" t="s">
        <v>1060</v>
      </c>
      <c r="H22" s="155" t="s">
        <v>1141</v>
      </c>
      <c r="I22" s="156">
        <v>0</v>
      </c>
      <c r="J22" s="156">
        <v>43.67</v>
      </c>
      <c r="K22" s="156">
        <v>-43.67</v>
      </c>
    </row>
    <row r="23" spans="1:11">
      <c r="A23" s="155">
        <v>40100000</v>
      </c>
      <c r="B23" s="155" t="s">
        <v>1143</v>
      </c>
      <c r="C23" s="155" t="s">
        <v>324</v>
      </c>
      <c r="D23" s="157">
        <v>44931</v>
      </c>
      <c r="E23" s="155">
        <v>568</v>
      </c>
      <c r="F23" s="155" t="s">
        <v>1033</v>
      </c>
      <c r="G23" s="155" t="s">
        <v>1034</v>
      </c>
      <c r="H23" s="155" t="s">
        <v>312</v>
      </c>
      <c r="I23" s="156">
        <v>0</v>
      </c>
      <c r="J23" s="156">
        <v>876</v>
      </c>
      <c r="K23" s="156">
        <v>-876</v>
      </c>
    </row>
    <row r="24" spans="1:11">
      <c r="A24" s="155">
        <v>40100000</v>
      </c>
      <c r="B24" s="155" t="s">
        <v>1145</v>
      </c>
      <c r="C24" s="155" t="s">
        <v>324</v>
      </c>
      <c r="D24" s="157">
        <v>44931</v>
      </c>
      <c r="E24" s="155">
        <v>573</v>
      </c>
      <c r="F24" s="155" t="s">
        <v>535</v>
      </c>
      <c r="G24" s="155" t="s">
        <v>944</v>
      </c>
      <c r="H24" s="155" t="s">
        <v>89</v>
      </c>
      <c r="I24" s="156">
        <v>0</v>
      </c>
      <c r="J24" s="156">
        <v>3912.15</v>
      </c>
      <c r="K24" s="156">
        <v>-3912.15</v>
      </c>
    </row>
    <row r="25" spans="1:11">
      <c r="A25" s="155">
        <v>40100000</v>
      </c>
      <c r="B25" s="155" t="s">
        <v>374</v>
      </c>
      <c r="C25" s="155" t="s">
        <v>324</v>
      </c>
      <c r="D25" s="157">
        <v>44935</v>
      </c>
      <c r="E25" s="155">
        <v>565</v>
      </c>
      <c r="F25" s="155" t="s">
        <v>975</v>
      </c>
      <c r="G25" s="155" t="s">
        <v>1061</v>
      </c>
      <c r="H25" s="155" t="s">
        <v>384</v>
      </c>
      <c r="I25" s="156">
        <v>0</v>
      </c>
      <c r="J25" s="156">
        <v>164.4</v>
      </c>
      <c r="K25" s="156">
        <v>-164.4</v>
      </c>
    </row>
    <row r="26" spans="1:11">
      <c r="A26" s="155">
        <v>40100000</v>
      </c>
      <c r="B26" s="155" t="s">
        <v>369</v>
      </c>
      <c r="C26" s="155" t="s">
        <v>324</v>
      </c>
      <c r="D26" s="157">
        <v>44935</v>
      </c>
      <c r="E26" s="155">
        <v>574</v>
      </c>
      <c r="F26" s="155" t="s">
        <v>533</v>
      </c>
      <c r="G26" s="155" t="s">
        <v>1146</v>
      </c>
      <c r="H26" s="155" t="s">
        <v>1148</v>
      </c>
      <c r="I26" s="156">
        <v>0</v>
      </c>
      <c r="J26" s="156">
        <v>205.75</v>
      </c>
      <c r="K26" s="156">
        <v>-205.75</v>
      </c>
    </row>
    <row r="27" spans="1:11">
      <c r="A27" s="155">
        <v>40100000</v>
      </c>
      <c r="B27" s="155" t="s">
        <v>1149</v>
      </c>
      <c r="C27" s="155" t="s">
        <v>324</v>
      </c>
      <c r="D27" s="157">
        <v>44935</v>
      </c>
      <c r="E27" s="155">
        <v>595</v>
      </c>
      <c r="F27" s="155" t="s">
        <v>815</v>
      </c>
      <c r="G27" s="155" t="s">
        <v>1035</v>
      </c>
      <c r="H27" s="155" t="s">
        <v>1092</v>
      </c>
      <c r="I27" s="156">
        <v>0</v>
      </c>
      <c r="J27" s="156">
        <v>75</v>
      </c>
      <c r="K27" s="156">
        <v>-75</v>
      </c>
    </row>
    <row r="28" spans="1:11">
      <c r="A28" s="155">
        <v>40100000</v>
      </c>
      <c r="B28" s="155" t="s">
        <v>1149</v>
      </c>
      <c r="C28" s="155" t="s">
        <v>324</v>
      </c>
      <c r="D28" s="157">
        <v>44935</v>
      </c>
      <c r="E28" s="155">
        <v>596</v>
      </c>
      <c r="F28" s="155" t="s">
        <v>815</v>
      </c>
      <c r="G28" s="155" t="s">
        <v>1036</v>
      </c>
      <c r="H28" s="155" t="s">
        <v>1092</v>
      </c>
      <c r="I28" s="156">
        <v>0</v>
      </c>
      <c r="J28" s="156">
        <v>75</v>
      </c>
      <c r="K28" s="156">
        <v>-75</v>
      </c>
    </row>
    <row r="29" spans="1:11">
      <c r="A29" s="155">
        <v>40100000</v>
      </c>
      <c r="B29" s="155" t="s">
        <v>1149</v>
      </c>
      <c r="C29" s="155" t="s">
        <v>324</v>
      </c>
      <c r="D29" s="157">
        <v>44935</v>
      </c>
      <c r="E29" s="155">
        <v>597</v>
      </c>
      <c r="F29" s="155" t="s">
        <v>815</v>
      </c>
      <c r="G29" s="155" t="s">
        <v>1037</v>
      </c>
      <c r="H29" s="155" t="s">
        <v>1092</v>
      </c>
      <c r="I29" s="156">
        <v>0</v>
      </c>
      <c r="J29" s="156">
        <v>75</v>
      </c>
      <c r="K29" s="156">
        <v>-75</v>
      </c>
    </row>
    <row r="30" spans="1:11">
      <c r="A30" s="155">
        <v>40100000</v>
      </c>
      <c r="B30" s="155" t="s">
        <v>1149</v>
      </c>
      <c r="C30" s="155" t="s">
        <v>324</v>
      </c>
      <c r="D30" s="157">
        <v>44935</v>
      </c>
      <c r="E30" s="155">
        <v>598</v>
      </c>
      <c r="F30" s="155" t="s">
        <v>815</v>
      </c>
      <c r="G30" s="155" t="s">
        <v>1038</v>
      </c>
      <c r="H30" s="155" t="s">
        <v>1092</v>
      </c>
      <c r="I30" s="156">
        <v>0</v>
      </c>
      <c r="J30" s="156">
        <v>300</v>
      </c>
      <c r="K30" s="156">
        <v>-300</v>
      </c>
    </row>
    <row r="31" spans="1:11">
      <c r="A31" s="155">
        <v>40100000</v>
      </c>
      <c r="B31" s="155" t="s">
        <v>1149</v>
      </c>
      <c r="C31" s="155" t="s">
        <v>324</v>
      </c>
      <c r="D31" s="157">
        <v>44935</v>
      </c>
      <c r="E31" s="155">
        <v>599</v>
      </c>
      <c r="F31" s="155" t="s">
        <v>815</v>
      </c>
      <c r="G31" s="155" t="s">
        <v>1039</v>
      </c>
      <c r="H31" s="155" t="s">
        <v>1092</v>
      </c>
      <c r="I31" s="156">
        <v>0</v>
      </c>
      <c r="J31" s="156">
        <v>75</v>
      </c>
      <c r="K31" s="156">
        <v>-75</v>
      </c>
    </row>
    <row r="32" spans="1:11">
      <c r="A32" s="155">
        <v>40100000</v>
      </c>
      <c r="B32" s="155" t="s">
        <v>1140</v>
      </c>
      <c r="C32" s="155" t="s">
        <v>324</v>
      </c>
      <c r="D32" s="157">
        <v>44937</v>
      </c>
      <c r="E32" s="155">
        <v>611</v>
      </c>
      <c r="F32" s="155" t="s">
        <v>970</v>
      </c>
      <c r="G32" s="155" t="s">
        <v>1062</v>
      </c>
      <c r="H32" s="155" t="s">
        <v>1141</v>
      </c>
      <c r="I32" s="156">
        <v>0</v>
      </c>
      <c r="J32" s="156">
        <v>73.23</v>
      </c>
      <c r="K32" s="156">
        <v>-73.23</v>
      </c>
    </row>
    <row r="33" spans="1:11">
      <c r="A33" s="155">
        <v>40100000</v>
      </c>
      <c r="B33" s="155" t="s">
        <v>374</v>
      </c>
      <c r="C33" s="155" t="s">
        <v>324</v>
      </c>
      <c r="D33" s="157">
        <v>44938</v>
      </c>
      <c r="E33" s="155">
        <v>566</v>
      </c>
      <c r="F33" s="155" t="s">
        <v>975</v>
      </c>
      <c r="G33" s="155" t="s">
        <v>1023</v>
      </c>
      <c r="H33" s="155" t="s">
        <v>384</v>
      </c>
      <c r="I33" s="156">
        <v>0</v>
      </c>
      <c r="J33" s="156">
        <v>2280</v>
      </c>
      <c r="K33" s="156">
        <v>-2280</v>
      </c>
    </row>
    <row r="34" spans="1:11">
      <c r="A34" s="155">
        <v>40100000</v>
      </c>
      <c r="B34" s="155" t="s">
        <v>373</v>
      </c>
      <c r="C34" s="155" t="s">
        <v>324</v>
      </c>
      <c r="D34" s="157">
        <v>44938</v>
      </c>
      <c r="E34" s="155">
        <v>582</v>
      </c>
      <c r="F34" s="155" t="s">
        <v>534</v>
      </c>
      <c r="G34" s="155" t="s">
        <v>1152</v>
      </c>
      <c r="H34" s="155" t="s">
        <v>1371</v>
      </c>
      <c r="I34" s="156">
        <v>0</v>
      </c>
      <c r="J34" s="156">
        <v>3005.16</v>
      </c>
      <c r="K34" s="156">
        <v>-3005.16</v>
      </c>
    </row>
    <row r="35" spans="1:11">
      <c r="A35" s="155">
        <v>40100000</v>
      </c>
      <c r="B35" s="155" t="s">
        <v>365</v>
      </c>
      <c r="C35" s="155" t="s">
        <v>324</v>
      </c>
      <c r="D35" s="157">
        <v>44939</v>
      </c>
      <c r="E35" s="155">
        <v>577</v>
      </c>
      <c r="F35" s="155" t="s">
        <v>1063</v>
      </c>
      <c r="G35" s="155" t="s">
        <v>1064</v>
      </c>
      <c r="H35" s="155" t="s">
        <v>1141</v>
      </c>
      <c r="I35" s="156">
        <v>0</v>
      </c>
      <c r="J35" s="156">
        <v>68.8</v>
      </c>
      <c r="K35" s="156">
        <v>-68.8</v>
      </c>
    </row>
    <row r="36" spans="1:11">
      <c r="A36" s="155">
        <v>40100000</v>
      </c>
      <c r="B36" s="155" t="s">
        <v>1154</v>
      </c>
      <c r="C36" s="155" t="s">
        <v>324</v>
      </c>
      <c r="D36" s="157">
        <v>44941</v>
      </c>
      <c r="E36" s="155">
        <v>583</v>
      </c>
      <c r="F36" s="155" t="s">
        <v>899</v>
      </c>
      <c r="G36" s="155" t="s">
        <v>1155</v>
      </c>
      <c r="H36" s="155" t="s">
        <v>384</v>
      </c>
      <c r="I36" s="156">
        <v>0</v>
      </c>
      <c r="J36" s="156">
        <v>267.23</v>
      </c>
      <c r="K36" s="156">
        <v>-267.23</v>
      </c>
    </row>
    <row r="37" spans="1:11">
      <c r="A37" s="155">
        <v>40100000</v>
      </c>
      <c r="B37" s="155" t="s">
        <v>369</v>
      </c>
      <c r="C37" s="155" t="s">
        <v>324</v>
      </c>
      <c r="D37" s="157">
        <v>44942</v>
      </c>
      <c r="E37" s="155">
        <v>578</v>
      </c>
      <c r="F37" s="155" t="s">
        <v>533</v>
      </c>
      <c r="G37" s="155" t="s">
        <v>1157</v>
      </c>
      <c r="H37" s="155" t="s">
        <v>1158</v>
      </c>
      <c r="I37" s="156">
        <v>0</v>
      </c>
      <c r="J37" s="156">
        <v>502.94</v>
      </c>
      <c r="K37" s="156">
        <v>-502.94</v>
      </c>
    </row>
    <row r="38" spans="1:11">
      <c r="A38" s="155">
        <v>40100000</v>
      </c>
      <c r="B38" s="155" t="s">
        <v>370</v>
      </c>
      <c r="C38" s="155" t="s">
        <v>324</v>
      </c>
      <c r="D38" s="157">
        <v>44945</v>
      </c>
      <c r="E38" s="155">
        <v>593</v>
      </c>
      <c r="F38" s="155" t="s">
        <v>393</v>
      </c>
      <c r="G38" s="155" t="s">
        <v>1015</v>
      </c>
      <c r="H38" s="155" t="s">
        <v>1159</v>
      </c>
      <c r="I38" s="156">
        <v>0</v>
      </c>
      <c r="J38" s="156">
        <v>1834</v>
      </c>
      <c r="K38" s="156">
        <v>-1834</v>
      </c>
    </row>
    <row r="39" spans="1:11">
      <c r="A39" s="155">
        <v>40100000</v>
      </c>
      <c r="B39" s="155" t="s">
        <v>1162</v>
      </c>
      <c r="C39" s="155" t="s">
        <v>324</v>
      </c>
      <c r="D39" s="157">
        <v>44945</v>
      </c>
      <c r="E39" s="155">
        <v>619</v>
      </c>
      <c r="F39" s="155" t="s">
        <v>1040</v>
      </c>
      <c r="G39" s="155" t="s">
        <v>1041</v>
      </c>
      <c r="H39" s="155" t="s">
        <v>312</v>
      </c>
      <c r="I39" s="156">
        <v>0</v>
      </c>
      <c r="J39" s="156">
        <v>240</v>
      </c>
      <c r="K39" s="156">
        <v>-240</v>
      </c>
    </row>
    <row r="40" spans="1:11">
      <c r="A40" s="155">
        <v>40100000</v>
      </c>
      <c r="B40" s="155" t="s">
        <v>376</v>
      </c>
      <c r="C40" s="155" t="s">
        <v>324</v>
      </c>
      <c r="D40" s="157">
        <v>44946</v>
      </c>
      <c r="E40" s="155">
        <v>581</v>
      </c>
      <c r="F40" s="155" t="s">
        <v>1164</v>
      </c>
      <c r="G40" s="155" t="s">
        <v>1165</v>
      </c>
      <c r="H40" s="155" t="s">
        <v>1110</v>
      </c>
      <c r="I40" s="156">
        <v>0</v>
      </c>
      <c r="J40" s="156">
        <v>1415.39</v>
      </c>
      <c r="K40" s="156">
        <v>-1415.39</v>
      </c>
    </row>
    <row r="41" spans="1:11">
      <c r="A41" s="155">
        <v>40100000</v>
      </c>
      <c r="B41" s="155" t="s">
        <v>367</v>
      </c>
      <c r="C41" s="155" t="s">
        <v>324</v>
      </c>
      <c r="D41" s="157">
        <v>44946</v>
      </c>
      <c r="E41" s="155">
        <v>586</v>
      </c>
      <c r="F41" s="155" t="s">
        <v>1167</v>
      </c>
      <c r="G41" s="155" t="s">
        <v>1168</v>
      </c>
      <c r="H41" s="155" t="s">
        <v>1110</v>
      </c>
      <c r="I41" s="156">
        <v>0</v>
      </c>
      <c r="J41" s="156">
        <v>4160.9799999999996</v>
      </c>
      <c r="K41" s="156">
        <v>-4160.9799999999996</v>
      </c>
    </row>
    <row r="42" spans="1:11">
      <c r="A42" s="155">
        <v>40100000</v>
      </c>
      <c r="B42" s="155" t="s">
        <v>369</v>
      </c>
      <c r="C42" s="155" t="s">
        <v>324</v>
      </c>
      <c r="D42" s="157">
        <v>44949</v>
      </c>
      <c r="E42" s="155">
        <v>579</v>
      </c>
      <c r="F42" s="155" t="s">
        <v>533</v>
      </c>
      <c r="G42" s="155" t="s">
        <v>1169</v>
      </c>
      <c r="H42" s="155" t="s">
        <v>1148</v>
      </c>
      <c r="I42" s="156">
        <v>0</v>
      </c>
      <c r="J42" s="156">
        <v>563.79</v>
      </c>
      <c r="K42" s="156">
        <v>-563.79</v>
      </c>
    </row>
    <row r="43" spans="1:11">
      <c r="A43" s="155">
        <v>40100000</v>
      </c>
      <c r="B43" s="155" t="s">
        <v>369</v>
      </c>
      <c r="C43" s="155" t="s">
        <v>324</v>
      </c>
      <c r="D43" s="157">
        <v>44949</v>
      </c>
      <c r="E43" s="155">
        <v>580</v>
      </c>
      <c r="F43" s="155" t="s">
        <v>533</v>
      </c>
      <c r="G43" s="155" t="s">
        <v>1170</v>
      </c>
      <c r="H43" s="155" t="s">
        <v>1171</v>
      </c>
      <c r="I43" s="156">
        <v>0</v>
      </c>
      <c r="J43" s="156">
        <v>196.08</v>
      </c>
      <c r="K43" s="156">
        <v>-196.08</v>
      </c>
    </row>
    <row r="44" spans="1:11">
      <c r="A44" s="155">
        <v>40100000</v>
      </c>
      <c r="B44" s="155" t="s">
        <v>1140</v>
      </c>
      <c r="C44" s="155" t="s">
        <v>324</v>
      </c>
      <c r="D44" s="157">
        <v>44950</v>
      </c>
      <c r="E44" s="155">
        <v>616</v>
      </c>
      <c r="F44" s="155" t="s">
        <v>972</v>
      </c>
      <c r="G44" s="155" t="s">
        <v>1065</v>
      </c>
      <c r="H44" s="155" t="s">
        <v>1141</v>
      </c>
      <c r="I44" s="156">
        <v>0</v>
      </c>
      <c r="J44" s="156">
        <v>15.97</v>
      </c>
      <c r="K44" s="156">
        <v>-15.97</v>
      </c>
    </row>
    <row r="45" spans="1:11">
      <c r="A45" s="155">
        <v>40100000</v>
      </c>
      <c r="B45" s="155" t="s">
        <v>1140</v>
      </c>
      <c r="C45" s="155" t="s">
        <v>324</v>
      </c>
      <c r="D45" s="157">
        <v>44951</v>
      </c>
      <c r="E45" s="155">
        <v>607</v>
      </c>
      <c r="F45" s="155" t="s">
        <v>972</v>
      </c>
      <c r="G45" s="155" t="s">
        <v>1066</v>
      </c>
      <c r="H45" s="155" t="s">
        <v>1141</v>
      </c>
      <c r="I45" s="156">
        <v>0</v>
      </c>
      <c r="J45" s="156">
        <v>69.98</v>
      </c>
      <c r="K45" s="156">
        <v>-69.98</v>
      </c>
    </row>
    <row r="46" spans="1:11">
      <c r="A46" s="155">
        <v>40100000</v>
      </c>
      <c r="B46" s="155" t="s">
        <v>400</v>
      </c>
      <c r="C46" s="155" t="s">
        <v>324</v>
      </c>
      <c r="D46" s="157">
        <v>44956</v>
      </c>
      <c r="E46" s="155">
        <v>603</v>
      </c>
      <c r="F46" s="155" t="s">
        <v>651</v>
      </c>
      <c r="G46" s="155" t="s">
        <v>1172</v>
      </c>
      <c r="H46" s="155" t="s">
        <v>384</v>
      </c>
      <c r="I46" s="156">
        <v>0</v>
      </c>
      <c r="J46" s="156">
        <v>7560</v>
      </c>
      <c r="K46" s="156">
        <v>-7560</v>
      </c>
    </row>
    <row r="47" spans="1:11">
      <c r="A47" s="155">
        <v>40100000</v>
      </c>
      <c r="B47" s="155" t="s">
        <v>1177</v>
      </c>
      <c r="C47" s="155" t="s">
        <v>324</v>
      </c>
      <c r="D47" s="157">
        <v>44957</v>
      </c>
      <c r="E47" s="155">
        <v>584</v>
      </c>
      <c r="F47" s="155" t="s">
        <v>1175</v>
      </c>
      <c r="G47" s="155" t="s">
        <v>1176</v>
      </c>
      <c r="H47" s="155" t="s">
        <v>351</v>
      </c>
      <c r="I47" s="156">
        <v>0</v>
      </c>
      <c r="J47" s="156">
        <v>9785</v>
      </c>
      <c r="K47" s="156">
        <v>-9785</v>
      </c>
    </row>
    <row r="48" spans="1:11">
      <c r="A48" s="155">
        <v>40100000</v>
      </c>
      <c r="B48" s="155" t="s">
        <v>1181</v>
      </c>
      <c r="C48" s="155" t="s">
        <v>324</v>
      </c>
      <c r="D48" s="157">
        <v>44957</v>
      </c>
      <c r="E48" s="155">
        <v>588</v>
      </c>
      <c r="F48" s="155" t="s">
        <v>625</v>
      </c>
      <c r="G48" s="155" t="s">
        <v>1020</v>
      </c>
      <c r="H48" s="155" t="s">
        <v>371</v>
      </c>
      <c r="I48" s="156">
        <v>0</v>
      </c>
      <c r="J48" s="156">
        <v>5760</v>
      </c>
      <c r="K48" s="156">
        <v>-5760</v>
      </c>
    </row>
    <row r="49" spans="1:11">
      <c r="A49" s="155">
        <v>40100000</v>
      </c>
      <c r="B49" s="155" t="s">
        <v>1181</v>
      </c>
      <c r="C49" s="155" t="s">
        <v>324</v>
      </c>
      <c r="D49" s="157">
        <v>44957</v>
      </c>
      <c r="E49" s="155">
        <v>589</v>
      </c>
      <c r="F49" s="155" t="s">
        <v>625</v>
      </c>
      <c r="G49" s="155" t="s">
        <v>1021</v>
      </c>
      <c r="H49" s="155" t="s">
        <v>371</v>
      </c>
      <c r="I49" s="156">
        <v>0</v>
      </c>
      <c r="J49" s="156">
        <v>15993</v>
      </c>
      <c r="K49" s="156">
        <v>-15993</v>
      </c>
    </row>
    <row r="50" spans="1:11">
      <c r="A50" s="155">
        <v>40100000</v>
      </c>
      <c r="B50" s="155" t="s">
        <v>1181</v>
      </c>
      <c r="C50" s="155" t="s">
        <v>324</v>
      </c>
      <c r="D50" s="157">
        <v>44957</v>
      </c>
      <c r="E50" s="155">
        <v>600</v>
      </c>
      <c r="F50" s="155" t="s">
        <v>625</v>
      </c>
      <c r="G50" s="155" t="s">
        <v>1022</v>
      </c>
      <c r="H50" s="155" t="s">
        <v>371</v>
      </c>
      <c r="I50" s="156">
        <v>0</v>
      </c>
      <c r="J50" s="156">
        <v>3150</v>
      </c>
      <c r="K50" s="156">
        <v>-3150</v>
      </c>
    </row>
    <row r="51" spans="1:11">
      <c r="A51" s="155">
        <v>40100000</v>
      </c>
      <c r="B51" s="155" t="s">
        <v>378</v>
      </c>
      <c r="C51" s="155" t="s">
        <v>324</v>
      </c>
      <c r="D51" s="157">
        <v>44957</v>
      </c>
      <c r="E51" s="155">
        <v>601</v>
      </c>
      <c r="F51" s="155" t="s">
        <v>397</v>
      </c>
      <c r="G51" s="155" t="s">
        <v>1182</v>
      </c>
      <c r="H51" s="155" t="s">
        <v>89</v>
      </c>
      <c r="I51" s="156">
        <v>0</v>
      </c>
      <c r="J51" s="156">
        <v>9120</v>
      </c>
      <c r="K51" s="156">
        <v>-9120</v>
      </c>
    </row>
    <row r="52" spans="1:11">
      <c r="A52" s="155">
        <v>40100000</v>
      </c>
      <c r="B52" s="155" t="s">
        <v>374</v>
      </c>
      <c r="C52" s="155" t="s">
        <v>324</v>
      </c>
      <c r="D52" s="157">
        <v>44957</v>
      </c>
      <c r="E52" s="155">
        <v>602</v>
      </c>
      <c r="F52" s="155" t="s">
        <v>975</v>
      </c>
      <c r="G52" s="155" t="s">
        <v>1082</v>
      </c>
      <c r="H52" s="155" t="s">
        <v>351</v>
      </c>
      <c r="I52" s="156">
        <v>0</v>
      </c>
      <c r="J52" s="156">
        <v>2949.51</v>
      </c>
      <c r="K52" s="156">
        <v>-2949.51</v>
      </c>
    </row>
    <row r="53" spans="1:11">
      <c r="A53" s="155">
        <v>40100000</v>
      </c>
      <c r="B53" s="155" t="s">
        <v>374</v>
      </c>
      <c r="C53" s="155" t="s">
        <v>324</v>
      </c>
      <c r="D53" s="157">
        <v>44957</v>
      </c>
      <c r="E53" s="155">
        <v>602</v>
      </c>
      <c r="F53" s="155" t="s">
        <v>975</v>
      </c>
      <c r="G53" s="155" t="s">
        <v>1082</v>
      </c>
      <c r="H53" s="155" t="s">
        <v>351</v>
      </c>
      <c r="I53" s="156">
        <v>2949.51</v>
      </c>
      <c r="J53" s="156">
        <v>0</v>
      </c>
      <c r="K53" s="156">
        <v>2949.51</v>
      </c>
    </row>
    <row r="54" spans="1:11">
      <c r="A54" s="155">
        <v>40100000</v>
      </c>
      <c r="B54" s="155" t="s">
        <v>354</v>
      </c>
      <c r="C54" s="155" t="s">
        <v>324</v>
      </c>
      <c r="D54" s="157">
        <v>44957</v>
      </c>
      <c r="E54" s="155">
        <v>604</v>
      </c>
      <c r="F54" s="155" t="s">
        <v>163</v>
      </c>
      <c r="G54" s="155" t="s">
        <v>1016</v>
      </c>
      <c r="H54" s="155" t="s">
        <v>1184</v>
      </c>
      <c r="I54" s="156">
        <v>0</v>
      </c>
      <c r="J54" s="156">
        <v>6080</v>
      </c>
      <c r="K54" s="156">
        <v>-6080</v>
      </c>
    </row>
    <row r="55" spans="1:11">
      <c r="A55" s="155">
        <v>40100000</v>
      </c>
      <c r="B55" s="155" t="s">
        <v>354</v>
      </c>
      <c r="C55" s="155" t="s">
        <v>324</v>
      </c>
      <c r="D55" s="157">
        <v>44957</v>
      </c>
      <c r="E55" s="155">
        <v>605</v>
      </c>
      <c r="F55" s="155" t="s">
        <v>163</v>
      </c>
      <c r="G55" s="155" t="s">
        <v>1017</v>
      </c>
      <c r="H55" s="155" t="s">
        <v>1184</v>
      </c>
      <c r="I55" s="156">
        <v>0</v>
      </c>
      <c r="J55" s="156">
        <v>6080</v>
      </c>
      <c r="K55" s="156">
        <v>-6080</v>
      </c>
    </row>
    <row r="56" spans="1:11">
      <c r="A56" s="155">
        <v>40100000</v>
      </c>
      <c r="B56" s="155" t="s">
        <v>354</v>
      </c>
      <c r="C56" s="155" t="s">
        <v>324</v>
      </c>
      <c r="D56" s="157">
        <v>44957</v>
      </c>
      <c r="E56" s="155">
        <v>606</v>
      </c>
      <c r="F56" s="155" t="s">
        <v>163</v>
      </c>
      <c r="G56" s="155" t="s">
        <v>1018</v>
      </c>
      <c r="H56" s="155" t="s">
        <v>1184</v>
      </c>
      <c r="I56" s="156">
        <v>0</v>
      </c>
      <c r="J56" s="156">
        <v>6289</v>
      </c>
      <c r="K56" s="156">
        <v>-6289</v>
      </c>
    </row>
    <row r="57" spans="1:11">
      <c r="A57" s="155">
        <v>40100000</v>
      </c>
      <c r="B57" s="155" t="s">
        <v>1140</v>
      </c>
      <c r="C57" s="155" t="s">
        <v>324</v>
      </c>
      <c r="D57" s="157">
        <v>44957</v>
      </c>
      <c r="E57" s="155">
        <v>608</v>
      </c>
      <c r="F57" s="155" t="s">
        <v>972</v>
      </c>
      <c r="G57" s="155" t="s">
        <v>1067</v>
      </c>
      <c r="H57" s="155" t="s">
        <v>1141</v>
      </c>
      <c r="I57" s="156">
        <v>0</v>
      </c>
      <c r="J57" s="156">
        <v>119.43</v>
      </c>
      <c r="K57" s="156">
        <v>-119.43</v>
      </c>
    </row>
    <row r="58" spans="1:11">
      <c r="A58" s="155">
        <v>40100000</v>
      </c>
      <c r="B58" s="155" t="s">
        <v>1140</v>
      </c>
      <c r="C58" s="155" t="s">
        <v>324</v>
      </c>
      <c r="D58" s="157">
        <v>44957</v>
      </c>
      <c r="E58" s="155">
        <v>609</v>
      </c>
      <c r="F58" s="155" t="s">
        <v>971</v>
      </c>
      <c r="G58" s="155" t="s">
        <v>1068</v>
      </c>
      <c r="H58" s="155" t="s">
        <v>1141</v>
      </c>
      <c r="I58" s="156">
        <v>0</v>
      </c>
      <c r="J58" s="156">
        <v>40.22</v>
      </c>
      <c r="K58" s="156">
        <v>-40.22</v>
      </c>
    </row>
    <row r="59" spans="1:11">
      <c r="A59" s="155">
        <v>40100000</v>
      </c>
      <c r="B59" s="155" t="s">
        <v>1140</v>
      </c>
      <c r="C59" s="155" t="s">
        <v>324</v>
      </c>
      <c r="D59" s="157">
        <v>44957</v>
      </c>
      <c r="E59" s="155">
        <v>610</v>
      </c>
      <c r="F59" s="155" t="s">
        <v>972</v>
      </c>
      <c r="G59" s="155" t="s">
        <v>701</v>
      </c>
      <c r="H59" s="155" t="s">
        <v>1141</v>
      </c>
      <c r="I59" s="156">
        <v>0</v>
      </c>
      <c r="J59" s="156">
        <v>40.58</v>
      </c>
      <c r="K59" s="156">
        <v>-40.58</v>
      </c>
    </row>
    <row r="60" spans="1:11">
      <c r="A60" s="155">
        <v>40100000</v>
      </c>
      <c r="B60" s="155" t="s">
        <v>1140</v>
      </c>
      <c r="C60" s="155" t="s">
        <v>324</v>
      </c>
      <c r="D60" s="157">
        <v>44957</v>
      </c>
      <c r="E60" s="155">
        <v>612</v>
      </c>
      <c r="F60" s="155" t="s">
        <v>970</v>
      </c>
      <c r="G60" s="155" t="s">
        <v>1185</v>
      </c>
      <c r="H60" s="155" t="s">
        <v>1141</v>
      </c>
      <c r="I60" s="156">
        <v>0</v>
      </c>
      <c r="J60" s="156">
        <v>33.520000000000003</v>
      </c>
      <c r="K60" s="156">
        <v>-33.520000000000003</v>
      </c>
    </row>
    <row r="61" spans="1:11">
      <c r="A61" s="155">
        <v>40100000</v>
      </c>
      <c r="B61" s="155" t="s">
        <v>1140</v>
      </c>
      <c r="C61" s="155" t="s">
        <v>324</v>
      </c>
      <c r="D61" s="157">
        <v>44957</v>
      </c>
      <c r="E61" s="155">
        <v>614</v>
      </c>
      <c r="F61" s="155" t="s">
        <v>971</v>
      </c>
      <c r="G61" s="155" t="s">
        <v>1069</v>
      </c>
      <c r="H61" s="155" t="s">
        <v>1141</v>
      </c>
      <c r="I61" s="156">
        <v>0</v>
      </c>
      <c r="J61" s="156">
        <v>61.98</v>
      </c>
      <c r="K61" s="156">
        <v>-61.98</v>
      </c>
    </row>
    <row r="62" spans="1:11">
      <c r="A62" s="155">
        <v>40100000</v>
      </c>
      <c r="B62" s="155" t="s">
        <v>1140</v>
      </c>
      <c r="C62" s="155" t="s">
        <v>324</v>
      </c>
      <c r="D62" s="157">
        <v>44957</v>
      </c>
      <c r="E62" s="155">
        <v>615</v>
      </c>
      <c r="F62" s="155" t="s">
        <v>972</v>
      </c>
      <c r="G62" s="155" t="s">
        <v>1070</v>
      </c>
      <c r="H62" s="155" t="s">
        <v>1141</v>
      </c>
      <c r="I62" s="156">
        <v>0</v>
      </c>
      <c r="J62" s="156">
        <v>34.880000000000003</v>
      </c>
      <c r="K62" s="156">
        <v>-34.880000000000003</v>
      </c>
    </row>
    <row r="63" spans="1:11">
      <c r="A63" s="155">
        <v>40100000</v>
      </c>
      <c r="B63" s="155" t="s">
        <v>391</v>
      </c>
      <c r="C63" s="155" t="s">
        <v>324</v>
      </c>
      <c r="D63" s="157">
        <v>44957</v>
      </c>
      <c r="E63" s="155">
        <v>621</v>
      </c>
      <c r="F63" s="155" t="s">
        <v>542</v>
      </c>
      <c r="G63" s="155" t="s">
        <v>1186</v>
      </c>
      <c r="H63" s="155" t="s">
        <v>1110</v>
      </c>
      <c r="I63" s="156">
        <v>0</v>
      </c>
      <c r="J63" s="156">
        <v>3108</v>
      </c>
      <c r="K63" s="156">
        <v>-3108</v>
      </c>
    </row>
    <row r="64" spans="1:11">
      <c r="A64" s="155">
        <v>40100000</v>
      </c>
      <c r="B64" s="155" t="s">
        <v>391</v>
      </c>
      <c r="C64" s="155" t="s">
        <v>324</v>
      </c>
      <c r="D64" s="157">
        <v>44957</v>
      </c>
      <c r="E64" s="155">
        <v>622</v>
      </c>
      <c r="F64" s="155" t="s">
        <v>542</v>
      </c>
      <c r="G64" s="155" t="s">
        <v>1187</v>
      </c>
      <c r="H64" s="155" t="s">
        <v>1110</v>
      </c>
      <c r="I64" s="156">
        <v>0</v>
      </c>
      <c r="J64" s="156">
        <v>4158</v>
      </c>
      <c r="K64" s="156">
        <v>-4158</v>
      </c>
    </row>
    <row r="65" spans="1:11">
      <c r="A65" s="155">
        <v>40100000</v>
      </c>
      <c r="B65" s="155" t="s">
        <v>388</v>
      </c>
      <c r="C65" s="155" t="s">
        <v>324</v>
      </c>
      <c r="D65" s="157">
        <v>44957</v>
      </c>
      <c r="E65" s="155">
        <v>625</v>
      </c>
      <c r="F65" s="155" t="s">
        <v>979</v>
      </c>
      <c r="G65" s="155" t="s">
        <v>1188</v>
      </c>
      <c r="H65" s="155" t="s">
        <v>1136</v>
      </c>
      <c r="I65" s="156">
        <v>0</v>
      </c>
      <c r="J65" s="156">
        <v>1437.6</v>
      </c>
      <c r="K65" s="156">
        <v>-1437.6</v>
      </c>
    </row>
    <row r="66" spans="1:11">
      <c r="A66" s="155">
        <v>40100000</v>
      </c>
      <c r="B66" s="155" t="s">
        <v>377</v>
      </c>
      <c r="C66" s="155" t="s">
        <v>324</v>
      </c>
      <c r="D66" s="157">
        <v>44958</v>
      </c>
      <c r="E66" s="155">
        <v>630</v>
      </c>
      <c r="F66" s="155" t="s">
        <v>1189</v>
      </c>
      <c r="G66" s="155" t="s">
        <v>1190</v>
      </c>
      <c r="H66" s="155" t="s">
        <v>1110</v>
      </c>
      <c r="I66" s="156">
        <v>0</v>
      </c>
      <c r="J66" s="156">
        <v>1110.21</v>
      </c>
      <c r="K66" s="156">
        <v>-1110.21</v>
      </c>
    </row>
    <row r="67" spans="1:11">
      <c r="A67" s="155">
        <v>40100000</v>
      </c>
      <c r="B67" s="155" t="s">
        <v>377</v>
      </c>
      <c r="C67" s="155" t="s">
        <v>324</v>
      </c>
      <c r="D67" s="157">
        <v>44958</v>
      </c>
      <c r="E67" s="155">
        <v>631</v>
      </c>
      <c r="F67" s="155" t="s">
        <v>1189</v>
      </c>
      <c r="G67" s="155" t="s">
        <v>1191</v>
      </c>
      <c r="H67" s="155" t="s">
        <v>1110</v>
      </c>
      <c r="I67" s="156">
        <v>0</v>
      </c>
      <c r="J67" s="156">
        <v>61.27</v>
      </c>
      <c r="K67" s="156">
        <v>-61.27</v>
      </c>
    </row>
    <row r="68" spans="1:11">
      <c r="A68" s="155">
        <v>40100000</v>
      </c>
      <c r="B68" s="155" t="s">
        <v>382</v>
      </c>
      <c r="C68" s="155" t="s">
        <v>324</v>
      </c>
      <c r="D68" s="157">
        <v>44958</v>
      </c>
      <c r="E68" s="155">
        <v>633</v>
      </c>
      <c r="F68" s="155" t="s">
        <v>902</v>
      </c>
      <c r="G68" s="155" t="s">
        <v>1192</v>
      </c>
      <c r="H68" s="155" t="s">
        <v>1083</v>
      </c>
      <c r="I68" s="156">
        <v>0</v>
      </c>
      <c r="J68" s="156">
        <v>250.56</v>
      </c>
      <c r="K68" s="156">
        <v>-250.56</v>
      </c>
    </row>
    <row r="69" spans="1:11">
      <c r="A69" s="155">
        <v>40100000</v>
      </c>
      <c r="B69" s="155" t="s">
        <v>369</v>
      </c>
      <c r="C69" s="155" t="s">
        <v>324</v>
      </c>
      <c r="D69" s="157">
        <v>44958</v>
      </c>
      <c r="E69" s="155">
        <v>634</v>
      </c>
      <c r="F69" s="155" t="s">
        <v>533</v>
      </c>
      <c r="G69" s="155" t="s">
        <v>1194</v>
      </c>
      <c r="H69" s="155" t="s">
        <v>1195</v>
      </c>
      <c r="I69" s="156">
        <v>0</v>
      </c>
      <c r="J69" s="156">
        <v>205.75</v>
      </c>
      <c r="K69" s="156">
        <v>-205.75</v>
      </c>
    </row>
    <row r="70" spans="1:11">
      <c r="A70" s="155">
        <v>40100000</v>
      </c>
      <c r="B70" s="155" t="s">
        <v>369</v>
      </c>
      <c r="C70" s="155" t="s">
        <v>324</v>
      </c>
      <c r="D70" s="157">
        <v>44958</v>
      </c>
      <c r="E70" s="155">
        <v>636</v>
      </c>
      <c r="F70" s="155" t="s">
        <v>533</v>
      </c>
      <c r="G70" s="155" t="s">
        <v>1196</v>
      </c>
      <c r="H70" s="155" t="s">
        <v>1197</v>
      </c>
      <c r="I70" s="156">
        <v>0</v>
      </c>
      <c r="J70" s="156">
        <v>274.57</v>
      </c>
      <c r="K70" s="156">
        <v>-274.57</v>
      </c>
    </row>
    <row r="71" spans="1:11">
      <c r="A71" s="155">
        <v>40100000</v>
      </c>
      <c r="B71" s="155" t="s">
        <v>369</v>
      </c>
      <c r="C71" s="155" t="s">
        <v>324</v>
      </c>
      <c r="D71" s="157">
        <v>44958</v>
      </c>
      <c r="E71" s="155">
        <v>637</v>
      </c>
      <c r="F71" s="155" t="s">
        <v>533</v>
      </c>
      <c r="G71" s="155" t="s">
        <v>1198</v>
      </c>
      <c r="H71" s="155" t="s">
        <v>1199</v>
      </c>
      <c r="I71" s="156">
        <v>0</v>
      </c>
      <c r="J71" s="156">
        <v>2129.27</v>
      </c>
      <c r="K71" s="156">
        <v>-2129.27</v>
      </c>
    </row>
    <row r="72" spans="1:11">
      <c r="A72" s="155">
        <v>40100000</v>
      </c>
      <c r="B72" s="155" t="s">
        <v>1091</v>
      </c>
      <c r="C72" s="155" t="s">
        <v>324</v>
      </c>
      <c r="D72" s="157">
        <v>44958</v>
      </c>
      <c r="E72" s="155">
        <v>641</v>
      </c>
      <c r="F72" s="155" t="s">
        <v>496</v>
      </c>
      <c r="G72" s="155" t="s">
        <v>1200</v>
      </c>
      <c r="H72" s="155" t="s">
        <v>1113</v>
      </c>
      <c r="I72" s="156">
        <v>0</v>
      </c>
      <c r="J72" s="156">
        <v>164.4</v>
      </c>
      <c r="K72" s="156">
        <v>-164.4</v>
      </c>
    </row>
    <row r="73" spans="1:11">
      <c r="A73" s="155">
        <v>40100000</v>
      </c>
      <c r="B73" s="155" t="s">
        <v>1204</v>
      </c>
      <c r="C73" s="155" t="s">
        <v>324</v>
      </c>
      <c r="D73" s="157">
        <v>44958</v>
      </c>
      <c r="E73" s="155">
        <v>645</v>
      </c>
      <c r="F73" s="155" t="s">
        <v>1202</v>
      </c>
      <c r="G73" s="155" t="s">
        <v>1203</v>
      </c>
      <c r="H73" s="155" t="s">
        <v>384</v>
      </c>
      <c r="I73" s="156">
        <v>0</v>
      </c>
      <c r="J73" s="156">
        <v>3200</v>
      </c>
      <c r="K73" s="156">
        <v>-3200</v>
      </c>
    </row>
    <row r="74" spans="1:11">
      <c r="A74" s="155">
        <v>40100000</v>
      </c>
      <c r="B74" s="155" t="s">
        <v>369</v>
      </c>
      <c r="C74" s="155" t="s">
        <v>324</v>
      </c>
      <c r="D74" s="157">
        <v>44958</v>
      </c>
      <c r="E74" s="155">
        <v>647</v>
      </c>
      <c r="F74" s="155" t="s">
        <v>533</v>
      </c>
      <c r="G74" s="155" t="s">
        <v>1205</v>
      </c>
      <c r="H74" s="155" t="s">
        <v>1148</v>
      </c>
      <c r="I74" s="156">
        <v>0</v>
      </c>
      <c r="J74" s="156">
        <v>44.99</v>
      </c>
      <c r="K74" s="156">
        <v>-44.99</v>
      </c>
    </row>
    <row r="75" spans="1:11">
      <c r="A75" s="155">
        <v>40100000</v>
      </c>
      <c r="B75" s="155" t="s">
        <v>360</v>
      </c>
      <c r="C75" s="155" t="s">
        <v>324</v>
      </c>
      <c r="D75" s="157">
        <v>44958</v>
      </c>
      <c r="E75" s="155">
        <v>652</v>
      </c>
      <c r="F75" s="155" t="s">
        <v>815</v>
      </c>
      <c r="G75" s="155" t="s">
        <v>1206</v>
      </c>
      <c r="H75" s="155" t="s">
        <v>371</v>
      </c>
      <c r="I75" s="156">
        <v>0</v>
      </c>
      <c r="J75" s="156">
        <v>84</v>
      </c>
      <c r="K75" s="156">
        <v>-84</v>
      </c>
    </row>
    <row r="76" spans="1:11">
      <c r="A76" s="155">
        <v>40100000</v>
      </c>
      <c r="B76" s="155" t="s">
        <v>360</v>
      </c>
      <c r="C76" s="155" t="s">
        <v>324</v>
      </c>
      <c r="D76" s="157">
        <v>44958</v>
      </c>
      <c r="E76" s="155">
        <v>653</v>
      </c>
      <c r="F76" s="155" t="s">
        <v>815</v>
      </c>
      <c r="G76" s="155" t="s">
        <v>1207</v>
      </c>
      <c r="H76" s="155" t="s">
        <v>371</v>
      </c>
      <c r="I76" s="156">
        <v>0</v>
      </c>
      <c r="J76" s="156">
        <v>336</v>
      </c>
      <c r="K76" s="156">
        <v>-336</v>
      </c>
    </row>
    <row r="77" spans="1:11">
      <c r="A77" s="155">
        <v>40100000</v>
      </c>
      <c r="B77" s="155" t="s">
        <v>360</v>
      </c>
      <c r="C77" s="155" t="s">
        <v>324</v>
      </c>
      <c r="D77" s="157">
        <v>44958</v>
      </c>
      <c r="E77" s="155">
        <v>654</v>
      </c>
      <c r="F77" s="155" t="s">
        <v>815</v>
      </c>
      <c r="G77" s="155" t="s">
        <v>1208</v>
      </c>
      <c r="H77" s="155" t="s">
        <v>371</v>
      </c>
      <c r="I77" s="156">
        <v>0</v>
      </c>
      <c r="J77" s="156">
        <v>84</v>
      </c>
      <c r="K77" s="156">
        <v>-84</v>
      </c>
    </row>
    <row r="78" spans="1:11">
      <c r="A78" s="155">
        <v>40100000</v>
      </c>
      <c r="B78" s="155" t="s">
        <v>360</v>
      </c>
      <c r="C78" s="155" t="s">
        <v>324</v>
      </c>
      <c r="D78" s="157">
        <v>44958</v>
      </c>
      <c r="E78" s="155">
        <v>655</v>
      </c>
      <c r="F78" s="155" t="s">
        <v>815</v>
      </c>
      <c r="G78" s="155" t="s">
        <v>1209</v>
      </c>
      <c r="H78" s="155" t="s">
        <v>371</v>
      </c>
      <c r="I78" s="156">
        <v>0</v>
      </c>
      <c r="J78" s="156">
        <v>84</v>
      </c>
      <c r="K78" s="156">
        <v>-84</v>
      </c>
    </row>
    <row r="79" spans="1:11">
      <c r="A79" s="155">
        <v>40100000</v>
      </c>
      <c r="B79" s="155" t="s">
        <v>360</v>
      </c>
      <c r="C79" s="155" t="s">
        <v>324</v>
      </c>
      <c r="D79" s="157">
        <v>44958</v>
      </c>
      <c r="E79" s="155">
        <v>656</v>
      </c>
      <c r="F79" s="155" t="s">
        <v>815</v>
      </c>
      <c r="G79" s="155" t="s">
        <v>1210</v>
      </c>
      <c r="H79" s="155" t="s">
        <v>371</v>
      </c>
      <c r="I79" s="156">
        <v>0</v>
      </c>
      <c r="J79" s="156">
        <v>84</v>
      </c>
      <c r="K79" s="156">
        <v>-84</v>
      </c>
    </row>
    <row r="80" spans="1:11">
      <c r="A80" s="155">
        <v>40100000</v>
      </c>
      <c r="B80" s="155" t="s">
        <v>1140</v>
      </c>
      <c r="C80" s="155" t="s">
        <v>324</v>
      </c>
      <c r="D80" s="157">
        <v>44958</v>
      </c>
      <c r="E80" s="155">
        <v>658</v>
      </c>
      <c r="F80" s="155" t="s">
        <v>1211</v>
      </c>
      <c r="G80" s="155" t="s">
        <v>1212</v>
      </c>
      <c r="H80" s="155" t="s">
        <v>1184</v>
      </c>
      <c r="I80" s="156">
        <v>0</v>
      </c>
      <c r="J80" s="156">
        <v>31.97</v>
      </c>
      <c r="K80" s="156">
        <v>-31.97</v>
      </c>
    </row>
    <row r="81" spans="1:11">
      <c r="A81" s="155">
        <v>40100000</v>
      </c>
      <c r="B81" s="155" t="s">
        <v>1140</v>
      </c>
      <c r="C81" s="155" t="s">
        <v>324</v>
      </c>
      <c r="D81" s="157">
        <v>44958</v>
      </c>
      <c r="E81" s="155">
        <v>661</v>
      </c>
      <c r="F81" s="155" t="s">
        <v>972</v>
      </c>
      <c r="G81" s="155" t="s">
        <v>1214</v>
      </c>
      <c r="H81" s="155" t="s">
        <v>1092</v>
      </c>
      <c r="I81" s="156">
        <v>0</v>
      </c>
      <c r="J81" s="156">
        <v>14.71</v>
      </c>
      <c r="K81" s="156">
        <v>-14.71</v>
      </c>
    </row>
    <row r="82" spans="1:11">
      <c r="A82" s="155">
        <v>40100000</v>
      </c>
      <c r="B82" s="155" t="s">
        <v>1140</v>
      </c>
      <c r="C82" s="155" t="s">
        <v>324</v>
      </c>
      <c r="D82" s="157">
        <v>44958</v>
      </c>
      <c r="E82" s="155">
        <v>662</v>
      </c>
      <c r="F82" s="155" t="s">
        <v>972</v>
      </c>
      <c r="G82" s="155" t="s">
        <v>1216</v>
      </c>
      <c r="H82" s="155" t="s">
        <v>1092</v>
      </c>
      <c r="I82" s="156">
        <v>0</v>
      </c>
      <c r="J82" s="156">
        <v>15.76</v>
      </c>
      <c r="K82" s="156">
        <v>-15.76</v>
      </c>
    </row>
    <row r="83" spans="1:11">
      <c r="A83" s="155">
        <v>40100000</v>
      </c>
      <c r="B83" s="155" t="s">
        <v>372</v>
      </c>
      <c r="C83" s="155" t="s">
        <v>324</v>
      </c>
      <c r="D83" s="157">
        <v>44958</v>
      </c>
      <c r="E83" s="155">
        <v>665</v>
      </c>
      <c r="F83" s="155" t="s">
        <v>126</v>
      </c>
      <c r="G83" s="155" t="s">
        <v>1217</v>
      </c>
      <c r="H83" s="155" t="s">
        <v>1159</v>
      </c>
      <c r="I83" s="156">
        <v>0</v>
      </c>
      <c r="J83" s="156">
        <v>252</v>
      </c>
      <c r="K83" s="156">
        <v>-252</v>
      </c>
    </row>
    <row r="84" spans="1:11">
      <c r="A84" s="155">
        <v>40100000</v>
      </c>
      <c r="B84" s="155" t="s">
        <v>372</v>
      </c>
      <c r="C84" s="155" t="s">
        <v>324</v>
      </c>
      <c r="D84" s="157">
        <v>44958</v>
      </c>
      <c r="E84" s="155">
        <v>666</v>
      </c>
      <c r="F84" s="155" t="s">
        <v>126</v>
      </c>
      <c r="G84" s="155" t="s">
        <v>1218</v>
      </c>
      <c r="H84" s="155" t="s">
        <v>1219</v>
      </c>
      <c r="I84" s="156">
        <v>0</v>
      </c>
      <c r="J84" s="156">
        <v>25.33</v>
      </c>
      <c r="K84" s="156">
        <v>-25.33</v>
      </c>
    </row>
    <row r="85" spans="1:11">
      <c r="A85" s="155">
        <v>40100000</v>
      </c>
      <c r="B85" s="155" t="s">
        <v>372</v>
      </c>
      <c r="C85" s="155" t="s">
        <v>324</v>
      </c>
      <c r="D85" s="157">
        <v>44958</v>
      </c>
      <c r="E85" s="155">
        <v>668</v>
      </c>
      <c r="F85" s="155" t="s">
        <v>126</v>
      </c>
      <c r="G85" s="155" t="s">
        <v>1220</v>
      </c>
      <c r="H85" s="155" t="s">
        <v>1221</v>
      </c>
      <c r="I85" s="156">
        <v>0</v>
      </c>
      <c r="J85" s="156">
        <v>180</v>
      </c>
      <c r="K85" s="156">
        <v>-180</v>
      </c>
    </row>
    <row r="86" spans="1:11">
      <c r="A86" s="155">
        <v>40100000</v>
      </c>
      <c r="B86" s="155" t="s">
        <v>369</v>
      </c>
      <c r="C86" s="155" t="s">
        <v>324</v>
      </c>
      <c r="D86" s="157">
        <v>44958</v>
      </c>
      <c r="E86" s="155">
        <v>669</v>
      </c>
      <c r="F86" s="155" t="s">
        <v>533</v>
      </c>
      <c r="G86" s="155" t="s">
        <v>1222</v>
      </c>
      <c r="H86" s="155" t="s">
        <v>1223</v>
      </c>
      <c r="I86" s="156">
        <v>0</v>
      </c>
      <c r="J86" s="156">
        <v>563.79</v>
      </c>
      <c r="K86" s="156">
        <v>-563.79</v>
      </c>
    </row>
    <row r="87" spans="1:11">
      <c r="A87" s="155">
        <v>40100000</v>
      </c>
      <c r="B87" s="155" t="s">
        <v>369</v>
      </c>
      <c r="C87" s="155" t="s">
        <v>324</v>
      </c>
      <c r="D87" s="157">
        <v>44958</v>
      </c>
      <c r="E87" s="155">
        <v>670</v>
      </c>
      <c r="F87" s="155" t="s">
        <v>533</v>
      </c>
      <c r="G87" s="155" t="s">
        <v>1224</v>
      </c>
      <c r="H87" s="155" t="s">
        <v>1223</v>
      </c>
      <c r="I87" s="156">
        <v>0</v>
      </c>
      <c r="J87" s="156">
        <v>196.08</v>
      </c>
      <c r="K87" s="156">
        <v>-196.08</v>
      </c>
    </row>
    <row r="88" spans="1:11">
      <c r="A88" s="155">
        <v>40100000</v>
      </c>
      <c r="B88" s="155" t="s">
        <v>350</v>
      </c>
      <c r="C88" s="155" t="s">
        <v>324</v>
      </c>
      <c r="D88" s="157">
        <v>44958</v>
      </c>
      <c r="E88" s="155">
        <v>671</v>
      </c>
      <c r="F88" s="155" t="s">
        <v>97</v>
      </c>
      <c r="G88" s="155" t="s">
        <v>1225</v>
      </c>
      <c r="H88" s="155" t="s">
        <v>1226</v>
      </c>
      <c r="I88" s="156">
        <v>0</v>
      </c>
      <c r="J88" s="156">
        <v>57.6</v>
      </c>
      <c r="K88" s="156">
        <v>-57.6</v>
      </c>
    </row>
    <row r="89" spans="1:11">
      <c r="A89" s="155">
        <v>40100000</v>
      </c>
      <c r="B89" s="155" t="s">
        <v>350</v>
      </c>
      <c r="C89" s="155" t="s">
        <v>324</v>
      </c>
      <c r="D89" s="157">
        <v>44958</v>
      </c>
      <c r="E89" s="155">
        <v>672</v>
      </c>
      <c r="F89" s="155" t="s">
        <v>97</v>
      </c>
      <c r="G89" s="155" t="s">
        <v>1227</v>
      </c>
      <c r="H89" s="155" t="s">
        <v>1226</v>
      </c>
      <c r="I89" s="156">
        <v>0</v>
      </c>
      <c r="J89" s="156">
        <v>57.6</v>
      </c>
      <c r="K89" s="156">
        <v>-57.6</v>
      </c>
    </row>
    <row r="90" spans="1:11">
      <c r="A90" s="155">
        <v>40100000</v>
      </c>
      <c r="B90" s="155" t="s">
        <v>350</v>
      </c>
      <c r="C90" s="155" t="s">
        <v>324</v>
      </c>
      <c r="D90" s="157">
        <v>44958</v>
      </c>
      <c r="E90" s="155">
        <v>673</v>
      </c>
      <c r="F90" s="155" t="s">
        <v>97</v>
      </c>
      <c r="G90" s="155" t="s">
        <v>1228</v>
      </c>
      <c r="H90" s="155" t="s">
        <v>1226</v>
      </c>
      <c r="I90" s="156">
        <v>0</v>
      </c>
      <c r="J90" s="156">
        <v>57.6</v>
      </c>
      <c r="K90" s="156">
        <v>-57.6</v>
      </c>
    </row>
    <row r="91" spans="1:11">
      <c r="A91" s="155">
        <v>40100000</v>
      </c>
      <c r="B91" s="155" t="s">
        <v>1091</v>
      </c>
      <c r="C91" s="155" t="s">
        <v>324</v>
      </c>
      <c r="D91" s="157">
        <v>44958</v>
      </c>
      <c r="E91" s="155">
        <v>676</v>
      </c>
      <c r="F91" s="155" t="s">
        <v>496</v>
      </c>
      <c r="G91" s="155" t="s">
        <v>1229</v>
      </c>
      <c r="H91" s="155" t="s">
        <v>1184</v>
      </c>
      <c r="I91" s="156">
        <v>0</v>
      </c>
      <c r="J91" s="156">
        <v>360</v>
      </c>
      <c r="K91" s="156">
        <v>-360</v>
      </c>
    </row>
    <row r="92" spans="1:11">
      <c r="A92" s="155">
        <v>40100000</v>
      </c>
      <c r="B92" s="155" t="s">
        <v>1091</v>
      </c>
      <c r="C92" s="155" t="s">
        <v>324</v>
      </c>
      <c r="D92" s="157">
        <v>44958</v>
      </c>
      <c r="E92" s="155">
        <v>678</v>
      </c>
      <c r="F92" s="155" t="s">
        <v>496</v>
      </c>
      <c r="G92" s="155" t="s">
        <v>1230</v>
      </c>
      <c r="H92" s="155" t="s">
        <v>1231</v>
      </c>
      <c r="I92" s="156">
        <v>0</v>
      </c>
      <c r="J92" s="156">
        <v>360</v>
      </c>
      <c r="K92" s="156">
        <v>-360</v>
      </c>
    </row>
    <row r="93" spans="1:11">
      <c r="A93" s="155">
        <v>40100000</v>
      </c>
      <c r="B93" s="155" t="s">
        <v>1091</v>
      </c>
      <c r="C93" s="155" t="s">
        <v>324</v>
      </c>
      <c r="D93" s="157">
        <v>44958</v>
      </c>
      <c r="E93" s="155">
        <v>679</v>
      </c>
      <c r="F93" s="155" t="s">
        <v>496</v>
      </c>
      <c r="G93" s="155" t="s">
        <v>1232</v>
      </c>
      <c r="H93" s="155" t="s">
        <v>1231</v>
      </c>
      <c r="I93" s="156">
        <v>0</v>
      </c>
      <c r="J93" s="156">
        <v>192</v>
      </c>
      <c r="K93" s="156">
        <v>-192</v>
      </c>
    </row>
    <row r="94" spans="1:11">
      <c r="A94" s="155">
        <v>40100000</v>
      </c>
      <c r="B94" s="155" t="s">
        <v>350</v>
      </c>
      <c r="C94" s="155" t="s">
        <v>324</v>
      </c>
      <c r="D94" s="157">
        <v>44958</v>
      </c>
      <c r="E94" s="155">
        <v>680</v>
      </c>
      <c r="F94" s="155" t="s">
        <v>97</v>
      </c>
      <c r="G94" s="155" t="s">
        <v>1233</v>
      </c>
      <c r="H94" s="155" t="s">
        <v>1226</v>
      </c>
      <c r="I94" s="156">
        <v>0</v>
      </c>
      <c r="J94" s="156">
        <v>254.35</v>
      </c>
      <c r="K94" s="156">
        <v>-254.35</v>
      </c>
    </row>
    <row r="95" spans="1:11">
      <c r="A95" s="155">
        <v>40100000</v>
      </c>
      <c r="B95" s="155" t="s">
        <v>350</v>
      </c>
      <c r="C95" s="155" t="s">
        <v>324</v>
      </c>
      <c r="D95" s="157">
        <v>44958</v>
      </c>
      <c r="E95" s="155">
        <v>681</v>
      </c>
      <c r="F95" s="155" t="s">
        <v>97</v>
      </c>
      <c r="G95" s="155" t="s">
        <v>1234</v>
      </c>
      <c r="H95" s="155" t="s">
        <v>1226</v>
      </c>
      <c r="I95" s="156">
        <v>0</v>
      </c>
      <c r="J95" s="156">
        <v>3268.16</v>
      </c>
      <c r="K95" s="156">
        <v>-3268.16</v>
      </c>
    </row>
    <row r="96" spans="1:11">
      <c r="A96" s="155">
        <v>40100000</v>
      </c>
      <c r="B96" s="155" t="s">
        <v>388</v>
      </c>
      <c r="C96" s="155" t="s">
        <v>324</v>
      </c>
      <c r="D96" s="157">
        <v>44958</v>
      </c>
      <c r="E96" s="155">
        <v>684</v>
      </c>
      <c r="F96" s="155" t="s">
        <v>979</v>
      </c>
      <c r="G96" s="155" t="s">
        <v>1235</v>
      </c>
      <c r="H96" s="155" t="s">
        <v>1629</v>
      </c>
      <c r="I96" s="156">
        <v>0</v>
      </c>
      <c r="J96" s="156">
        <v>2663.62</v>
      </c>
      <c r="K96" s="156">
        <v>-2663.62</v>
      </c>
    </row>
    <row r="97" spans="1:11">
      <c r="A97" s="155">
        <v>40100000</v>
      </c>
      <c r="B97" s="155" t="s">
        <v>388</v>
      </c>
      <c r="C97" s="155" t="s">
        <v>324</v>
      </c>
      <c r="D97" s="157">
        <v>44958</v>
      </c>
      <c r="E97" s="155">
        <v>685</v>
      </c>
      <c r="F97" s="155" t="s">
        <v>979</v>
      </c>
      <c r="G97" s="155" t="s">
        <v>1236</v>
      </c>
      <c r="H97" s="155" t="s">
        <v>1237</v>
      </c>
      <c r="I97" s="156">
        <v>0</v>
      </c>
      <c r="J97" s="156">
        <v>3137</v>
      </c>
      <c r="K97" s="156">
        <v>-3137</v>
      </c>
    </row>
    <row r="98" spans="1:11">
      <c r="A98" s="155">
        <v>40100000</v>
      </c>
      <c r="B98" s="155" t="s">
        <v>388</v>
      </c>
      <c r="C98" s="155" t="s">
        <v>324</v>
      </c>
      <c r="D98" s="157">
        <v>44958</v>
      </c>
      <c r="E98" s="155">
        <v>686</v>
      </c>
      <c r="F98" s="155" t="s">
        <v>1238</v>
      </c>
      <c r="G98" s="155" t="s">
        <v>1239</v>
      </c>
      <c r="H98" s="155" t="s">
        <v>89</v>
      </c>
      <c r="I98" s="156">
        <v>300</v>
      </c>
      <c r="J98" s="156">
        <v>0</v>
      </c>
      <c r="K98" s="156">
        <v>300</v>
      </c>
    </row>
    <row r="99" spans="1:11">
      <c r="A99" s="155">
        <v>40100000</v>
      </c>
      <c r="B99" s="155" t="s">
        <v>388</v>
      </c>
      <c r="C99" s="155" t="s">
        <v>324</v>
      </c>
      <c r="D99" s="157">
        <v>44958</v>
      </c>
      <c r="E99" s="155">
        <v>687</v>
      </c>
      <c r="F99" s="155" t="s">
        <v>979</v>
      </c>
      <c r="G99" s="155" t="s">
        <v>1240</v>
      </c>
      <c r="H99" s="155" t="s">
        <v>1237</v>
      </c>
      <c r="I99" s="156">
        <v>0</v>
      </c>
      <c r="J99" s="156">
        <v>7457.96</v>
      </c>
      <c r="K99" s="156">
        <v>-7457.96</v>
      </c>
    </row>
    <row r="100" spans="1:11">
      <c r="A100" s="155">
        <v>40100000</v>
      </c>
      <c r="B100" s="155" t="s">
        <v>350</v>
      </c>
      <c r="C100" s="155" t="s">
        <v>324</v>
      </c>
      <c r="D100" s="157">
        <v>44958</v>
      </c>
      <c r="E100" s="155">
        <v>690</v>
      </c>
      <c r="F100" s="155" t="s">
        <v>97</v>
      </c>
      <c r="G100" s="155" t="s">
        <v>1241</v>
      </c>
      <c r="H100" s="155" t="s">
        <v>1242</v>
      </c>
      <c r="I100" s="156">
        <v>0</v>
      </c>
      <c r="J100" s="156">
        <v>213.4</v>
      </c>
      <c r="K100" s="156">
        <v>-213.4</v>
      </c>
    </row>
    <row r="101" spans="1:11">
      <c r="A101" s="155">
        <v>40100000</v>
      </c>
      <c r="B101" s="155" t="s">
        <v>350</v>
      </c>
      <c r="C101" s="155" t="s">
        <v>324</v>
      </c>
      <c r="D101" s="157">
        <v>44958</v>
      </c>
      <c r="E101" s="155">
        <v>691</v>
      </c>
      <c r="F101" s="155" t="s">
        <v>97</v>
      </c>
      <c r="G101" s="155" t="s">
        <v>1243</v>
      </c>
      <c r="H101" s="155" t="s">
        <v>1242</v>
      </c>
      <c r="I101" s="156">
        <v>94.8</v>
      </c>
      <c r="J101" s="156">
        <v>0</v>
      </c>
      <c r="K101" s="156">
        <v>94.8</v>
      </c>
    </row>
    <row r="102" spans="1:11">
      <c r="A102" s="155">
        <v>40100000</v>
      </c>
      <c r="B102" s="155" t="s">
        <v>372</v>
      </c>
      <c r="C102" s="155" t="s">
        <v>324</v>
      </c>
      <c r="D102" s="157">
        <v>44958</v>
      </c>
      <c r="E102" s="155">
        <v>692</v>
      </c>
      <c r="F102" s="155" t="s">
        <v>126</v>
      </c>
      <c r="G102" s="155" t="s">
        <v>681</v>
      </c>
      <c r="H102" s="155" t="s">
        <v>1114</v>
      </c>
      <c r="I102" s="156">
        <v>0</v>
      </c>
      <c r="J102" s="156">
        <v>252</v>
      </c>
      <c r="K102" s="156">
        <v>-252</v>
      </c>
    </row>
    <row r="103" spans="1:11">
      <c r="A103" s="155">
        <v>40100000</v>
      </c>
      <c r="B103" s="155" t="s">
        <v>372</v>
      </c>
      <c r="C103" s="155" t="s">
        <v>324</v>
      </c>
      <c r="D103" s="157">
        <v>44958</v>
      </c>
      <c r="E103" s="155">
        <v>693</v>
      </c>
      <c r="F103" s="155" t="s">
        <v>126</v>
      </c>
      <c r="G103" s="155" t="s">
        <v>1244</v>
      </c>
      <c r="H103" s="155" t="s">
        <v>1114</v>
      </c>
      <c r="I103" s="156">
        <v>16.86</v>
      </c>
      <c r="J103" s="156">
        <v>0</v>
      </c>
      <c r="K103" s="156">
        <v>16.86</v>
      </c>
    </row>
    <row r="104" spans="1:11">
      <c r="A104" s="155">
        <v>40100000</v>
      </c>
      <c r="B104" s="155" t="s">
        <v>380</v>
      </c>
      <c r="C104" s="155" t="s">
        <v>324</v>
      </c>
      <c r="D104" s="157">
        <v>44958</v>
      </c>
      <c r="E104" s="155">
        <v>695</v>
      </c>
      <c r="F104" s="155" t="s">
        <v>394</v>
      </c>
      <c r="G104" s="155" t="s">
        <v>1245</v>
      </c>
      <c r="H104" s="155" t="s">
        <v>1261</v>
      </c>
      <c r="I104" s="156">
        <v>0</v>
      </c>
      <c r="J104" s="156">
        <v>112.5</v>
      </c>
      <c r="K104" s="156">
        <v>-112.5</v>
      </c>
    </row>
    <row r="105" spans="1:11">
      <c r="A105" s="155">
        <v>40100000</v>
      </c>
      <c r="B105" s="155" t="s">
        <v>380</v>
      </c>
      <c r="C105" s="155" t="s">
        <v>324</v>
      </c>
      <c r="D105" s="157">
        <v>44958</v>
      </c>
      <c r="E105" s="155">
        <v>696</v>
      </c>
      <c r="F105" s="155" t="s">
        <v>394</v>
      </c>
      <c r="G105" s="155" t="s">
        <v>1247</v>
      </c>
      <c r="H105" s="155" t="s">
        <v>1261</v>
      </c>
      <c r="I105" s="156">
        <v>0</v>
      </c>
      <c r="J105" s="156">
        <v>142.69</v>
      </c>
      <c r="K105" s="156">
        <v>-142.69</v>
      </c>
    </row>
    <row r="106" spans="1:11">
      <c r="A106" s="155">
        <v>40100000</v>
      </c>
      <c r="B106" s="155" t="s">
        <v>380</v>
      </c>
      <c r="C106" s="155" t="s">
        <v>324</v>
      </c>
      <c r="D106" s="157">
        <v>44958</v>
      </c>
      <c r="E106" s="155">
        <v>697</v>
      </c>
      <c r="F106" s="155" t="s">
        <v>394</v>
      </c>
      <c r="G106" s="155" t="s">
        <v>1248</v>
      </c>
      <c r="H106" s="155" t="s">
        <v>1261</v>
      </c>
      <c r="I106" s="156">
        <v>0</v>
      </c>
      <c r="J106" s="156">
        <v>118.74</v>
      </c>
      <c r="K106" s="156">
        <v>-118.74</v>
      </c>
    </row>
    <row r="107" spans="1:11">
      <c r="A107" s="155">
        <v>40100000</v>
      </c>
      <c r="B107" s="155" t="s">
        <v>380</v>
      </c>
      <c r="C107" s="155" t="s">
        <v>324</v>
      </c>
      <c r="D107" s="157">
        <v>44958</v>
      </c>
      <c r="E107" s="155">
        <v>698</v>
      </c>
      <c r="F107" s="155" t="s">
        <v>394</v>
      </c>
      <c r="G107" s="155" t="s">
        <v>1249</v>
      </c>
      <c r="H107" s="155" t="s">
        <v>1261</v>
      </c>
      <c r="I107" s="156">
        <v>0</v>
      </c>
      <c r="J107" s="156">
        <v>306.43</v>
      </c>
      <c r="K107" s="156">
        <v>-306.43</v>
      </c>
    </row>
    <row r="108" spans="1:11">
      <c r="A108" s="155">
        <v>40100000</v>
      </c>
      <c r="B108" s="155" t="s">
        <v>380</v>
      </c>
      <c r="C108" s="155" t="s">
        <v>324</v>
      </c>
      <c r="D108" s="157">
        <v>44958</v>
      </c>
      <c r="E108" s="155">
        <v>699</v>
      </c>
      <c r="F108" s="155" t="s">
        <v>394</v>
      </c>
      <c r="G108" s="155" t="s">
        <v>1250</v>
      </c>
      <c r="H108" s="155" t="s">
        <v>1261</v>
      </c>
      <c r="I108" s="156">
        <v>0</v>
      </c>
      <c r="J108" s="156">
        <v>228.72</v>
      </c>
      <c r="K108" s="156">
        <v>-228.72</v>
      </c>
    </row>
    <row r="109" spans="1:11">
      <c r="A109" s="155">
        <v>40100000</v>
      </c>
      <c r="B109" s="155" t="s">
        <v>380</v>
      </c>
      <c r="C109" s="155" t="s">
        <v>324</v>
      </c>
      <c r="D109" s="157">
        <v>44958</v>
      </c>
      <c r="E109" s="155">
        <v>700</v>
      </c>
      <c r="F109" s="155" t="s">
        <v>394</v>
      </c>
      <c r="G109" s="155" t="s">
        <v>1251</v>
      </c>
      <c r="H109" s="155" t="s">
        <v>1261</v>
      </c>
      <c r="I109" s="156">
        <v>0</v>
      </c>
      <c r="J109" s="156">
        <v>413.07</v>
      </c>
      <c r="K109" s="156">
        <v>-413.07</v>
      </c>
    </row>
    <row r="110" spans="1:11">
      <c r="A110" s="155">
        <v>40100000</v>
      </c>
      <c r="B110" s="155" t="s">
        <v>380</v>
      </c>
      <c r="C110" s="155" t="s">
        <v>324</v>
      </c>
      <c r="D110" s="157">
        <v>44958</v>
      </c>
      <c r="E110" s="155">
        <v>701</v>
      </c>
      <c r="F110" s="155" t="s">
        <v>394</v>
      </c>
      <c r="G110" s="155" t="s">
        <v>1252</v>
      </c>
      <c r="H110" s="155" t="s">
        <v>1261</v>
      </c>
      <c r="I110" s="156">
        <v>0</v>
      </c>
      <c r="J110" s="156">
        <v>157.69999999999999</v>
      </c>
      <c r="K110" s="156">
        <v>-157.69999999999999</v>
      </c>
    </row>
    <row r="111" spans="1:11">
      <c r="A111" s="155">
        <v>40100000</v>
      </c>
      <c r="B111" s="155" t="s">
        <v>380</v>
      </c>
      <c r="C111" s="155" t="s">
        <v>324</v>
      </c>
      <c r="D111" s="157">
        <v>44958</v>
      </c>
      <c r="E111" s="155">
        <v>702</v>
      </c>
      <c r="F111" s="155" t="s">
        <v>394</v>
      </c>
      <c r="G111" s="155" t="s">
        <v>1253</v>
      </c>
      <c r="H111" s="155" t="s">
        <v>1261</v>
      </c>
      <c r="I111" s="156">
        <v>0</v>
      </c>
      <c r="J111" s="156">
        <v>377.21</v>
      </c>
      <c r="K111" s="156">
        <v>-377.21</v>
      </c>
    </row>
    <row r="112" spans="1:11">
      <c r="A112" s="155">
        <v>40100000</v>
      </c>
      <c r="B112" s="155" t="s">
        <v>380</v>
      </c>
      <c r="C112" s="155" t="s">
        <v>324</v>
      </c>
      <c r="D112" s="157">
        <v>44958</v>
      </c>
      <c r="E112" s="155">
        <v>703</v>
      </c>
      <c r="F112" s="155" t="s">
        <v>394</v>
      </c>
      <c r="G112" s="155" t="s">
        <v>1254</v>
      </c>
      <c r="H112" s="155" t="s">
        <v>1261</v>
      </c>
      <c r="I112" s="156">
        <v>0</v>
      </c>
      <c r="J112" s="156">
        <v>372.47</v>
      </c>
      <c r="K112" s="156">
        <v>-372.47</v>
      </c>
    </row>
    <row r="113" spans="1:11">
      <c r="A113" s="155">
        <v>40100000</v>
      </c>
      <c r="B113" s="155" t="s">
        <v>380</v>
      </c>
      <c r="C113" s="155" t="s">
        <v>324</v>
      </c>
      <c r="D113" s="157">
        <v>44958</v>
      </c>
      <c r="E113" s="155">
        <v>704</v>
      </c>
      <c r="F113" s="155" t="s">
        <v>394</v>
      </c>
      <c r="G113" s="155" t="s">
        <v>1255</v>
      </c>
      <c r="H113" s="155" t="s">
        <v>1261</v>
      </c>
      <c r="I113" s="156">
        <v>0</v>
      </c>
      <c r="J113" s="156">
        <v>169.19</v>
      </c>
      <c r="K113" s="156">
        <v>-169.19</v>
      </c>
    </row>
    <row r="114" spans="1:11">
      <c r="A114" s="155">
        <v>40100000</v>
      </c>
      <c r="B114" s="155" t="s">
        <v>380</v>
      </c>
      <c r="C114" s="155" t="s">
        <v>324</v>
      </c>
      <c r="D114" s="157">
        <v>44958</v>
      </c>
      <c r="E114" s="155">
        <v>705</v>
      </c>
      <c r="F114" s="155" t="s">
        <v>394</v>
      </c>
      <c r="G114" s="155" t="s">
        <v>1256</v>
      </c>
      <c r="H114" s="155" t="s">
        <v>1261</v>
      </c>
      <c r="I114" s="156">
        <v>0</v>
      </c>
      <c r="J114" s="156">
        <v>289.64999999999998</v>
      </c>
      <c r="K114" s="156">
        <v>-289.64999999999998</v>
      </c>
    </row>
    <row r="115" spans="1:11">
      <c r="A115" s="155">
        <v>40100000</v>
      </c>
      <c r="B115" s="155" t="s">
        <v>380</v>
      </c>
      <c r="C115" s="155" t="s">
        <v>324</v>
      </c>
      <c r="D115" s="157">
        <v>44958</v>
      </c>
      <c r="E115" s="155">
        <v>706</v>
      </c>
      <c r="F115" s="155" t="s">
        <v>394</v>
      </c>
      <c r="G115" s="155" t="s">
        <v>1257</v>
      </c>
      <c r="H115" s="155" t="s">
        <v>1261</v>
      </c>
      <c r="I115" s="156">
        <v>0</v>
      </c>
      <c r="J115" s="156">
        <v>338.06</v>
      </c>
      <c r="K115" s="156">
        <v>-338.06</v>
      </c>
    </row>
    <row r="116" spans="1:11">
      <c r="A116" s="155">
        <v>40100000</v>
      </c>
      <c r="B116" s="155" t="s">
        <v>380</v>
      </c>
      <c r="C116" s="155" t="s">
        <v>324</v>
      </c>
      <c r="D116" s="157">
        <v>44958</v>
      </c>
      <c r="E116" s="155">
        <v>708</v>
      </c>
      <c r="F116" s="155" t="s">
        <v>394</v>
      </c>
      <c r="G116" s="155" t="s">
        <v>1258</v>
      </c>
      <c r="H116" s="155" t="s">
        <v>1261</v>
      </c>
      <c r="I116" s="156">
        <v>0</v>
      </c>
      <c r="J116" s="156">
        <v>415.81</v>
      </c>
      <c r="K116" s="156">
        <v>-415.81</v>
      </c>
    </row>
    <row r="117" spans="1:11">
      <c r="A117" s="155">
        <v>40100000</v>
      </c>
      <c r="B117" s="155" t="s">
        <v>361</v>
      </c>
      <c r="C117" s="155" t="s">
        <v>324</v>
      </c>
      <c r="D117" s="157">
        <v>44959</v>
      </c>
      <c r="E117" s="155">
        <v>632</v>
      </c>
      <c r="F117" s="155" t="s">
        <v>392</v>
      </c>
      <c r="G117" s="155" t="s">
        <v>1260</v>
      </c>
      <c r="H117" s="155" t="s">
        <v>1261</v>
      </c>
      <c r="I117" s="156">
        <v>0</v>
      </c>
      <c r="J117" s="156">
        <v>3200</v>
      </c>
      <c r="K117" s="156">
        <v>-3200</v>
      </c>
    </row>
    <row r="118" spans="1:11">
      <c r="A118" s="155">
        <v>40100000</v>
      </c>
      <c r="B118" s="155" t="s">
        <v>369</v>
      </c>
      <c r="C118" s="155" t="s">
        <v>324</v>
      </c>
      <c r="D118" s="157">
        <v>44959</v>
      </c>
      <c r="E118" s="155">
        <v>667</v>
      </c>
      <c r="F118" s="155" t="s">
        <v>533</v>
      </c>
      <c r="G118" s="155" t="s">
        <v>1262</v>
      </c>
      <c r="H118" s="155" t="s">
        <v>1223</v>
      </c>
      <c r="I118" s="156">
        <v>0</v>
      </c>
      <c r="J118" s="156">
        <v>260</v>
      </c>
      <c r="K118" s="156">
        <v>-260</v>
      </c>
    </row>
    <row r="119" spans="1:11">
      <c r="A119" s="155">
        <v>40100000</v>
      </c>
      <c r="B119" s="155" t="s">
        <v>380</v>
      </c>
      <c r="C119" s="155" t="s">
        <v>324</v>
      </c>
      <c r="D119" s="157">
        <v>44959</v>
      </c>
      <c r="E119" s="155">
        <v>694</v>
      </c>
      <c r="F119" s="155" t="s">
        <v>394</v>
      </c>
      <c r="G119" s="155" t="s">
        <v>1263</v>
      </c>
      <c r="H119" s="155" t="s">
        <v>1261</v>
      </c>
      <c r="I119" s="156">
        <v>0</v>
      </c>
      <c r="J119" s="156">
        <v>242.84</v>
      </c>
      <c r="K119" s="156">
        <v>-242.84</v>
      </c>
    </row>
    <row r="120" spans="1:11">
      <c r="A120" s="155">
        <v>40100000</v>
      </c>
      <c r="B120" s="155" t="s">
        <v>1091</v>
      </c>
      <c r="C120" s="155" t="s">
        <v>324</v>
      </c>
      <c r="D120" s="157">
        <v>44963</v>
      </c>
      <c r="E120" s="155">
        <v>677</v>
      </c>
      <c r="F120" s="155" t="s">
        <v>496</v>
      </c>
      <c r="G120" s="155" t="s">
        <v>1264</v>
      </c>
      <c r="H120" s="155" t="s">
        <v>1231</v>
      </c>
      <c r="I120" s="156">
        <v>0</v>
      </c>
      <c r="J120" s="156">
        <v>234</v>
      </c>
      <c r="K120" s="156">
        <v>-234</v>
      </c>
    </row>
    <row r="121" spans="1:11">
      <c r="A121" s="155">
        <v>40100000</v>
      </c>
      <c r="B121" s="155" t="s">
        <v>1177</v>
      </c>
      <c r="C121" s="155" t="s">
        <v>324</v>
      </c>
      <c r="D121" s="157">
        <v>44964</v>
      </c>
      <c r="E121" s="155">
        <v>643</v>
      </c>
      <c r="F121" s="155" t="s">
        <v>1175</v>
      </c>
      <c r="G121" s="155" t="s">
        <v>1265</v>
      </c>
      <c r="H121" s="155" t="s">
        <v>89</v>
      </c>
      <c r="I121" s="156">
        <v>0</v>
      </c>
      <c r="J121" s="156">
        <v>10300</v>
      </c>
      <c r="K121" s="156">
        <v>-10300</v>
      </c>
    </row>
    <row r="122" spans="1:11">
      <c r="A122" s="155">
        <v>40100000</v>
      </c>
      <c r="B122" s="155" t="s">
        <v>350</v>
      </c>
      <c r="C122" s="155" t="s">
        <v>324</v>
      </c>
      <c r="D122" s="157">
        <v>44964</v>
      </c>
      <c r="E122" s="155">
        <v>674</v>
      </c>
      <c r="F122" s="155" t="s">
        <v>97</v>
      </c>
      <c r="G122" s="155" t="s">
        <v>1266</v>
      </c>
      <c r="H122" s="155" t="s">
        <v>1121</v>
      </c>
      <c r="I122" s="156">
        <v>0</v>
      </c>
      <c r="J122" s="156">
        <v>57.6</v>
      </c>
      <c r="K122" s="156">
        <v>-57.6</v>
      </c>
    </row>
    <row r="123" spans="1:11">
      <c r="A123" s="155">
        <v>40100000</v>
      </c>
      <c r="B123" s="155" t="s">
        <v>380</v>
      </c>
      <c r="C123" s="155" t="s">
        <v>324</v>
      </c>
      <c r="D123" s="157">
        <v>44966</v>
      </c>
      <c r="E123" s="155">
        <v>710</v>
      </c>
      <c r="F123" s="155" t="s">
        <v>394</v>
      </c>
      <c r="G123" s="155" t="s">
        <v>1267</v>
      </c>
      <c r="H123" s="155" t="s">
        <v>1261</v>
      </c>
      <c r="I123" s="156">
        <v>0</v>
      </c>
      <c r="J123" s="156">
        <v>240.28</v>
      </c>
      <c r="K123" s="156">
        <v>-240.28</v>
      </c>
    </row>
    <row r="124" spans="1:11">
      <c r="A124" s="155">
        <v>40100000</v>
      </c>
      <c r="B124" s="155" t="s">
        <v>399</v>
      </c>
      <c r="C124" s="155" t="s">
        <v>324</v>
      </c>
      <c r="D124" s="157">
        <v>44967</v>
      </c>
      <c r="E124" s="155">
        <v>626</v>
      </c>
      <c r="F124" s="155" t="s">
        <v>978</v>
      </c>
      <c r="G124" s="155" t="s">
        <v>1269</v>
      </c>
      <c r="H124" s="155" t="s">
        <v>1083</v>
      </c>
      <c r="I124" s="156">
        <v>0</v>
      </c>
      <c r="J124" s="156">
        <v>5185.78</v>
      </c>
      <c r="K124" s="156">
        <v>-5185.78</v>
      </c>
    </row>
    <row r="125" spans="1:11">
      <c r="A125" s="155">
        <v>40100000</v>
      </c>
      <c r="B125" s="155" t="s">
        <v>388</v>
      </c>
      <c r="C125" s="155" t="s">
        <v>324</v>
      </c>
      <c r="D125" s="157">
        <v>44967</v>
      </c>
      <c r="E125" s="155">
        <v>627</v>
      </c>
      <c r="F125" s="155" t="s">
        <v>1270</v>
      </c>
      <c r="G125" s="155" t="s">
        <v>1271</v>
      </c>
      <c r="H125" s="155" t="s">
        <v>1272</v>
      </c>
      <c r="I125" s="156">
        <v>0</v>
      </c>
      <c r="J125" s="156">
        <v>581.04</v>
      </c>
      <c r="K125" s="156">
        <v>-581.04</v>
      </c>
    </row>
    <row r="126" spans="1:11">
      <c r="A126" s="155">
        <v>40100000</v>
      </c>
      <c r="B126" s="155" t="s">
        <v>1140</v>
      </c>
      <c r="C126" s="155" t="s">
        <v>324</v>
      </c>
      <c r="D126" s="157">
        <v>44967</v>
      </c>
      <c r="E126" s="155">
        <v>657</v>
      </c>
      <c r="F126" s="155" t="s">
        <v>970</v>
      </c>
      <c r="G126" s="155" t="s">
        <v>1274</v>
      </c>
      <c r="H126" s="155" t="s">
        <v>1231</v>
      </c>
      <c r="I126" s="156">
        <v>0</v>
      </c>
      <c r="J126" s="156">
        <v>27.9</v>
      </c>
      <c r="K126" s="156">
        <v>-27.9</v>
      </c>
    </row>
    <row r="127" spans="1:11">
      <c r="A127" s="155">
        <v>40100000</v>
      </c>
      <c r="B127" s="155" t="s">
        <v>1140</v>
      </c>
      <c r="C127" s="155" t="s">
        <v>324</v>
      </c>
      <c r="D127" s="157">
        <v>44967</v>
      </c>
      <c r="E127" s="155">
        <v>659</v>
      </c>
      <c r="F127" s="155" t="s">
        <v>972</v>
      </c>
      <c r="G127" s="155" t="s">
        <v>1275</v>
      </c>
      <c r="H127" s="155" t="s">
        <v>1231</v>
      </c>
      <c r="I127" s="156">
        <v>0</v>
      </c>
      <c r="J127" s="156">
        <v>71.56</v>
      </c>
      <c r="K127" s="156">
        <v>-71.56</v>
      </c>
    </row>
    <row r="128" spans="1:11">
      <c r="A128" s="155">
        <v>40100000</v>
      </c>
      <c r="B128" s="155" t="s">
        <v>1140</v>
      </c>
      <c r="C128" s="155" t="s">
        <v>324</v>
      </c>
      <c r="D128" s="157">
        <v>44967</v>
      </c>
      <c r="E128" s="155">
        <v>660</v>
      </c>
      <c r="F128" s="155" t="s">
        <v>972</v>
      </c>
      <c r="G128" s="155" t="s">
        <v>1276</v>
      </c>
      <c r="H128" s="155" t="s">
        <v>1231</v>
      </c>
      <c r="I128" s="156">
        <v>0</v>
      </c>
      <c r="J128" s="156">
        <v>23.1</v>
      </c>
      <c r="K128" s="156">
        <v>-23.1</v>
      </c>
    </row>
    <row r="129" spans="1:11">
      <c r="A129" s="155">
        <v>40100000</v>
      </c>
      <c r="B129" s="155" t="s">
        <v>1140</v>
      </c>
      <c r="C129" s="155" t="s">
        <v>324</v>
      </c>
      <c r="D129" s="157">
        <v>44967</v>
      </c>
      <c r="E129" s="155">
        <v>663</v>
      </c>
      <c r="F129" s="155" t="s">
        <v>972</v>
      </c>
      <c r="G129" s="155" t="s">
        <v>1275</v>
      </c>
      <c r="H129" s="155" t="s">
        <v>1113</v>
      </c>
      <c r="I129" s="156">
        <v>0</v>
      </c>
      <c r="J129" s="156">
        <v>53.47</v>
      </c>
      <c r="K129" s="156">
        <v>-53.47</v>
      </c>
    </row>
    <row r="130" spans="1:11">
      <c r="A130" s="155">
        <v>40100000</v>
      </c>
      <c r="B130" s="155" t="s">
        <v>1140</v>
      </c>
      <c r="C130" s="155" t="s">
        <v>324</v>
      </c>
      <c r="D130" s="157">
        <v>44967</v>
      </c>
      <c r="E130" s="155">
        <v>664</v>
      </c>
      <c r="F130" s="155" t="s">
        <v>970</v>
      </c>
      <c r="G130" s="155" t="s">
        <v>1277</v>
      </c>
      <c r="H130" s="155" t="s">
        <v>1113</v>
      </c>
      <c r="I130" s="156">
        <v>0</v>
      </c>
      <c r="J130" s="156">
        <v>35.75</v>
      </c>
      <c r="K130" s="156">
        <v>-35.75</v>
      </c>
    </row>
    <row r="131" spans="1:11">
      <c r="A131" s="155">
        <v>40100000</v>
      </c>
      <c r="B131" s="155" t="s">
        <v>1091</v>
      </c>
      <c r="C131" s="155" t="s">
        <v>324</v>
      </c>
      <c r="D131" s="157">
        <v>44970</v>
      </c>
      <c r="E131" s="155">
        <v>675</v>
      </c>
      <c r="F131" s="155" t="s">
        <v>496</v>
      </c>
      <c r="G131" s="155" t="s">
        <v>1278</v>
      </c>
      <c r="H131" s="155" t="s">
        <v>1231</v>
      </c>
      <c r="I131" s="156">
        <v>0</v>
      </c>
      <c r="J131" s="156">
        <v>84</v>
      </c>
      <c r="K131" s="156">
        <v>-84</v>
      </c>
    </row>
    <row r="132" spans="1:11">
      <c r="A132" s="155">
        <v>40100000</v>
      </c>
      <c r="B132" s="155" t="s">
        <v>1162</v>
      </c>
      <c r="C132" s="155" t="s">
        <v>324</v>
      </c>
      <c r="D132" s="157">
        <v>44971</v>
      </c>
      <c r="E132" s="155">
        <v>629</v>
      </c>
      <c r="F132" s="155" t="s">
        <v>1279</v>
      </c>
      <c r="G132" s="155" t="s">
        <v>1280</v>
      </c>
      <c r="H132" s="155" t="s">
        <v>362</v>
      </c>
      <c r="I132" s="156">
        <v>0</v>
      </c>
      <c r="J132" s="156">
        <v>360</v>
      </c>
      <c r="K132" s="156">
        <v>-360</v>
      </c>
    </row>
    <row r="133" spans="1:11">
      <c r="A133" s="155">
        <v>40100000</v>
      </c>
      <c r="B133" s="155" t="s">
        <v>380</v>
      </c>
      <c r="C133" s="155" t="s">
        <v>324</v>
      </c>
      <c r="D133" s="157">
        <v>44973</v>
      </c>
      <c r="E133" s="155">
        <v>709</v>
      </c>
      <c r="F133" s="155" t="s">
        <v>394</v>
      </c>
      <c r="G133" s="155" t="s">
        <v>1281</v>
      </c>
      <c r="H133" s="155" t="s">
        <v>1261</v>
      </c>
      <c r="I133" s="156">
        <v>0</v>
      </c>
      <c r="J133" s="156">
        <v>136.07</v>
      </c>
      <c r="K133" s="156">
        <v>-136.07</v>
      </c>
    </row>
    <row r="134" spans="1:11">
      <c r="A134" s="155">
        <v>40100000</v>
      </c>
      <c r="B134" s="155" t="s">
        <v>376</v>
      </c>
      <c r="C134" s="155" t="s">
        <v>324</v>
      </c>
      <c r="D134" s="157">
        <v>44977</v>
      </c>
      <c r="E134" s="155">
        <v>628</v>
      </c>
      <c r="F134" s="155" t="s">
        <v>719</v>
      </c>
      <c r="G134" s="155" t="s">
        <v>1282</v>
      </c>
      <c r="H134" s="155" t="s">
        <v>1141</v>
      </c>
      <c r="I134" s="156">
        <v>0</v>
      </c>
      <c r="J134" s="156">
        <v>1415.39</v>
      </c>
      <c r="K134" s="156">
        <v>-1415.39</v>
      </c>
    </row>
    <row r="135" spans="1:11">
      <c r="A135" s="155">
        <v>40100000</v>
      </c>
      <c r="B135" s="155" t="s">
        <v>380</v>
      </c>
      <c r="C135" s="155" t="s">
        <v>324</v>
      </c>
      <c r="D135" s="157">
        <v>44980</v>
      </c>
      <c r="E135" s="155">
        <v>707</v>
      </c>
      <c r="F135" s="155" t="s">
        <v>394</v>
      </c>
      <c r="G135" s="155" t="s">
        <v>1283</v>
      </c>
      <c r="H135" s="155" t="s">
        <v>1261</v>
      </c>
      <c r="I135" s="156">
        <v>0</v>
      </c>
      <c r="J135" s="156">
        <v>57.08</v>
      </c>
      <c r="K135" s="156">
        <v>-57.08</v>
      </c>
    </row>
    <row r="136" spans="1:11">
      <c r="A136" s="155">
        <v>40100000</v>
      </c>
      <c r="B136" s="155" t="s">
        <v>1204</v>
      </c>
      <c r="C136" s="155" t="s">
        <v>324</v>
      </c>
      <c r="D136" s="157">
        <v>44985</v>
      </c>
      <c r="E136" s="155">
        <v>644</v>
      </c>
      <c r="F136" s="155" t="s">
        <v>1284</v>
      </c>
      <c r="G136" s="155" t="s">
        <v>1285</v>
      </c>
      <c r="H136" s="155" t="s">
        <v>351</v>
      </c>
      <c r="I136" s="156">
        <v>0</v>
      </c>
      <c r="J136" s="156">
        <v>3200</v>
      </c>
      <c r="K136" s="156">
        <v>-3200</v>
      </c>
    </row>
    <row r="137" spans="1:11">
      <c r="A137" s="155">
        <v>40100000</v>
      </c>
      <c r="B137" s="155" t="s">
        <v>350</v>
      </c>
      <c r="C137" s="155" t="s">
        <v>324</v>
      </c>
      <c r="D137" s="157">
        <v>44985</v>
      </c>
      <c r="E137" s="155">
        <v>682</v>
      </c>
      <c r="F137" s="155" t="s">
        <v>97</v>
      </c>
      <c r="G137" s="155" t="s">
        <v>1286</v>
      </c>
      <c r="H137" s="155" t="s">
        <v>1136</v>
      </c>
      <c r="I137" s="156">
        <v>0</v>
      </c>
      <c r="J137" s="156">
        <v>3168.72</v>
      </c>
      <c r="K137" s="156">
        <v>-3168.72</v>
      </c>
    </row>
    <row r="138" spans="1:11">
      <c r="A138" s="155">
        <v>40100000</v>
      </c>
      <c r="B138" s="155" t="s">
        <v>350</v>
      </c>
      <c r="C138" s="155" t="s">
        <v>324</v>
      </c>
      <c r="D138" s="157">
        <v>44985</v>
      </c>
      <c r="E138" s="155">
        <v>683</v>
      </c>
      <c r="F138" s="155" t="s">
        <v>97</v>
      </c>
      <c r="G138" s="155" t="s">
        <v>1287</v>
      </c>
      <c r="H138" s="155" t="s">
        <v>1136</v>
      </c>
      <c r="I138" s="156">
        <v>0</v>
      </c>
      <c r="J138" s="156">
        <v>236.86</v>
      </c>
      <c r="K138" s="156">
        <v>-236.86</v>
      </c>
    </row>
    <row r="139" spans="1:11">
      <c r="A139" s="155">
        <v>40100000</v>
      </c>
      <c r="B139" s="155" t="s">
        <v>388</v>
      </c>
      <c r="C139" s="155" t="s">
        <v>324</v>
      </c>
      <c r="D139" s="157">
        <v>44985</v>
      </c>
      <c r="E139" s="155">
        <v>689</v>
      </c>
      <c r="F139" s="155" t="s">
        <v>979</v>
      </c>
      <c r="G139" s="155" t="s">
        <v>1288</v>
      </c>
      <c r="H139" s="155" t="s">
        <v>1630</v>
      </c>
      <c r="I139" s="156">
        <v>0</v>
      </c>
      <c r="J139" s="156">
        <v>1437.6</v>
      </c>
      <c r="K139" s="156">
        <v>-1437.6</v>
      </c>
    </row>
    <row r="140" spans="1:11">
      <c r="A140" s="155">
        <v>40100000</v>
      </c>
      <c r="B140" s="155" t="s">
        <v>378</v>
      </c>
      <c r="C140" s="155" t="s">
        <v>324</v>
      </c>
      <c r="D140" s="157">
        <v>44985</v>
      </c>
      <c r="E140" s="155">
        <v>711</v>
      </c>
      <c r="F140" s="155" t="s">
        <v>397</v>
      </c>
      <c r="G140" s="155" t="s">
        <v>1289</v>
      </c>
      <c r="H140" s="155" t="s">
        <v>89</v>
      </c>
      <c r="I140" s="156">
        <v>0</v>
      </c>
      <c r="J140" s="156">
        <v>9120</v>
      </c>
      <c r="K140" s="156">
        <v>-9120</v>
      </c>
    </row>
    <row r="141" spans="1:11">
      <c r="A141" s="155">
        <v>40100000</v>
      </c>
      <c r="B141" s="155" t="s">
        <v>388</v>
      </c>
      <c r="C141" s="155" t="s">
        <v>324</v>
      </c>
      <c r="D141" s="157">
        <v>44986</v>
      </c>
      <c r="E141" s="155">
        <v>688</v>
      </c>
      <c r="F141" s="155" t="s">
        <v>979</v>
      </c>
      <c r="G141" s="155" t="s">
        <v>1631</v>
      </c>
      <c r="H141" s="155" t="s">
        <v>1632</v>
      </c>
      <c r="I141" s="156">
        <v>0</v>
      </c>
      <c r="J141" s="156">
        <v>7457.96</v>
      </c>
      <c r="K141" s="156">
        <v>-7457.96</v>
      </c>
    </row>
    <row r="142" spans="1:11">
      <c r="A142" s="155">
        <v>40100000</v>
      </c>
      <c r="B142" s="155" t="s">
        <v>377</v>
      </c>
      <c r="C142" s="155" t="s">
        <v>324</v>
      </c>
      <c r="D142" s="157">
        <v>44986</v>
      </c>
      <c r="E142" s="155">
        <v>713</v>
      </c>
      <c r="F142" s="155" t="s">
        <v>1105</v>
      </c>
      <c r="G142" s="155" t="s">
        <v>1633</v>
      </c>
      <c r="H142" s="155" t="s">
        <v>1141</v>
      </c>
      <c r="I142" s="156">
        <v>0</v>
      </c>
      <c r="J142" s="156">
        <v>61.27</v>
      </c>
      <c r="K142" s="156">
        <v>-61.27</v>
      </c>
    </row>
    <row r="143" spans="1:11">
      <c r="A143" s="155">
        <v>40100000</v>
      </c>
      <c r="B143" s="155" t="s">
        <v>377</v>
      </c>
      <c r="C143" s="155" t="s">
        <v>324</v>
      </c>
      <c r="D143" s="157">
        <v>44986</v>
      </c>
      <c r="E143" s="155">
        <v>714</v>
      </c>
      <c r="F143" s="155" t="s">
        <v>1634</v>
      </c>
      <c r="G143" s="155" t="s">
        <v>1635</v>
      </c>
      <c r="H143" s="155" t="s">
        <v>1141</v>
      </c>
      <c r="I143" s="156">
        <v>0</v>
      </c>
      <c r="J143" s="156">
        <v>960.85</v>
      </c>
      <c r="K143" s="156">
        <v>-960.85</v>
      </c>
    </row>
    <row r="144" spans="1:11">
      <c r="A144" s="155">
        <v>40100000</v>
      </c>
      <c r="B144" s="155" t="s">
        <v>1636</v>
      </c>
      <c r="C144" s="155" t="s">
        <v>324</v>
      </c>
      <c r="D144" s="157">
        <v>44986</v>
      </c>
      <c r="E144" s="155">
        <v>715</v>
      </c>
      <c r="F144" s="155" t="s">
        <v>1637</v>
      </c>
      <c r="G144" s="155" t="s">
        <v>1638</v>
      </c>
      <c r="H144" s="155" t="s">
        <v>312</v>
      </c>
      <c r="I144" s="156">
        <v>0</v>
      </c>
      <c r="J144" s="156">
        <v>90</v>
      </c>
      <c r="K144" s="156">
        <v>-90</v>
      </c>
    </row>
    <row r="145" spans="1:11">
      <c r="A145" s="155">
        <v>40100000</v>
      </c>
      <c r="B145" s="155" t="s">
        <v>352</v>
      </c>
      <c r="C145" s="155" t="s">
        <v>324</v>
      </c>
      <c r="D145" s="157">
        <v>44986</v>
      </c>
      <c r="E145" s="155">
        <v>720</v>
      </c>
      <c r="F145" s="155" t="s">
        <v>505</v>
      </c>
      <c r="G145" s="155" t="s">
        <v>1639</v>
      </c>
      <c r="H145" s="155" t="s">
        <v>1359</v>
      </c>
      <c r="I145" s="156">
        <v>0</v>
      </c>
      <c r="J145" s="156">
        <v>137.41999999999999</v>
      </c>
      <c r="K145" s="156">
        <v>-137.41999999999999</v>
      </c>
    </row>
    <row r="146" spans="1:11">
      <c r="A146" s="155">
        <v>40100000</v>
      </c>
      <c r="B146" s="155" t="s">
        <v>376</v>
      </c>
      <c r="C146" s="155" t="s">
        <v>324</v>
      </c>
      <c r="D146" s="157">
        <v>44986</v>
      </c>
      <c r="E146" s="155">
        <v>723</v>
      </c>
      <c r="F146" s="155" t="s">
        <v>719</v>
      </c>
      <c r="G146" s="155" t="s">
        <v>1640</v>
      </c>
      <c r="H146" s="155" t="s">
        <v>1261</v>
      </c>
      <c r="I146" s="156">
        <v>0</v>
      </c>
      <c r="J146" s="156">
        <v>1335.28</v>
      </c>
      <c r="K146" s="156">
        <v>-1335.28</v>
      </c>
    </row>
    <row r="147" spans="1:11">
      <c r="A147" s="155">
        <v>40100000</v>
      </c>
      <c r="B147" s="155" t="s">
        <v>1641</v>
      </c>
      <c r="C147" s="155" t="s">
        <v>324</v>
      </c>
      <c r="D147" s="157">
        <v>44986</v>
      </c>
      <c r="E147" s="155">
        <v>724</v>
      </c>
      <c r="F147" s="155" t="s">
        <v>1642</v>
      </c>
      <c r="G147" s="155" t="s">
        <v>1643</v>
      </c>
      <c r="H147" s="155" t="s">
        <v>312</v>
      </c>
      <c r="I147" s="156">
        <v>0</v>
      </c>
      <c r="J147" s="156">
        <v>120</v>
      </c>
      <c r="K147" s="156">
        <v>-120</v>
      </c>
    </row>
    <row r="148" spans="1:11">
      <c r="A148" s="155">
        <v>40100000</v>
      </c>
      <c r="B148" s="155" t="s">
        <v>378</v>
      </c>
      <c r="C148" s="155" t="s">
        <v>324</v>
      </c>
      <c r="D148" s="157">
        <v>44986</v>
      </c>
      <c r="E148" s="155">
        <v>726</v>
      </c>
      <c r="F148" s="155" t="s">
        <v>397</v>
      </c>
      <c r="G148" s="155" t="s">
        <v>1644</v>
      </c>
      <c r="H148" s="155" t="s">
        <v>89</v>
      </c>
      <c r="I148" s="156">
        <v>7752</v>
      </c>
      <c r="J148" s="156">
        <v>0</v>
      </c>
      <c r="K148" s="156">
        <v>7752</v>
      </c>
    </row>
    <row r="149" spans="1:11">
      <c r="A149" s="155">
        <v>40100000</v>
      </c>
      <c r="B149" s="155" t="s">
        <v>391</v>
      </c>
      <c r="C149" s="155" t="s">
        <v>324</v>
      </c>
      <c r="D149" s="157">
        <v>44986</v>
      </c>
      <c r="E149" s="155">
        <v>728</v>
      </c>
      <c r="F149" s="155" t="s">
        <v>542</v>
      </c>
      <c r="G149" s="155" t="s">
        <v>1645</v>
      </c>
      <c r="H149" s="155" t="s">
        <v>89</v>
      </c>
      <c r="I149" s="156">
        <v>0</v>
      </c>
      <c r="J149" s="156">
        <v>4158</v>
      </c>
      <c r="K149" s="156">
        <v>-4158</v>
      </c>
    </row>
    <row r="150" spans="1:11">
      <c r="A150" s="155">
        <v>40100000</v>
      </c>
      <c r="B150" s="155" t="s">
        <v>391</v>
      </c>
      <c r="C150" s="155" t="s">
        <v>324</v>
      </c>
      <c r="D150" s="157">
        <v>44986</v>
      </c>
      <c r="E150" s="155">
        <v>729</v>
      </c>
      <c r="F150" s="155" t="s">
        <v>542</v>
      </c>
      <c r="G150" s="155" t="s">
        <v>1646</v>
      </c>
      <c r="H150" s="155" t="s">
        <v>89</v>
      </c>
      <c r="I150" s="156">
        <v>0</v>
      </c>
      <c r="J150" s="156">
        <v>2268</v>
      </c>
      <c r="K150" s="156">
        <v>-2268</v>
      </c>
    </row>
    <row r="151" spans="1:11">
      <c r="A151" s="155">
        <v>40100000</v>
      </c>
      <c r="B151" s="155" t="s">
        <v>367</v>
      </c>
      <c r="C151" s="155" t="s">
        <v>324</v>
      </c>
      <c r="D151" s="157">
        <v>44986</v>
      </c>
      <c r="E151" s="155">
        <v>731</v>
      </c>
      <c r="F151" s="155" t="s">
        <v>1647</v>
      </c>
      <c r="G151" s="155" t="s">
        <v>1648</v>
      </c>
      <c r="H151" s="155" t="s">
        <v>89</v>
      </c>
      <c r="I151" s="156">
        <v>0</v>
      </c>
      <c r="J151" s="156">
        <v>4160.9799999999996</v>
      </c>
      <c r="K151" s="156">
        <v>-4160.9799999999996</v>
      </c>
    </row>
    <row r="152" spans="1:11">
      <c r="A152" s="155">
        <v>40100000</v>
      </c>
      <c r="B152" s="155" t="s">
        <v>367</v>
      </c>
      <c r="C152" s="155" t="s">
        <v>324</v>
      </c>
      <c r="D152" s="157">
        <v>44986</v>
      </c>
      <c r="E152" s="155">
        <v>732</v>
      </c>
      <c r="F152" s="155" t="s">
        <v>1647</v>
      </c>
      <c r="G152" s="155" t="s">
        <v>1649</v>
      </c>
      <c r="H152" s="155" t="s">
        <v>1141</v>
      </c>
      <c r="I152" s="156">
        <v>0</v>
      </c>
      <c r="J152" s="156">
        <v>4160.9799999999996</v>
      </c>
      <c r="K152" s="156">
        <v>-4160.9799999999996</v>
      </c>
    </row>
    <row r="153" spans="1:11">
      <c r="A153" s="155">
        <v>40100000</v>
      </c>
      <c r="B153" s="155" t="s">
        <v>1095</v>
      </c>
      <c r="C153" s="155" t="s">
        <v>324</v>
      </c>
      <c r="D153" s="157">
        <v>44986</v>
      </c>
      <c r="E153" s="155">
        <v>733</v>
      </c>
      <c r="F153" s="155" t="s">
        <v>1010</v>
      </c>
      <c r="G153" s="155" t="s">
        <v>1650</v>
      </c>
      <c r="H153" s="155" t="s">
        <v>1359</v>
      </c>
      <c r="I153" s="156">
        <v>0</v>
      </c>
      <c r="J153" s="156">
        <v>6720</v>
      </c>
      <c r="K153" s="156">
        <v>-6720</v>
      </c>
    </row>
    <row r="154" spans="1:11">
      <c r="A154" s="155">
        <v>40100000</v>
      </c>
      <c r="B154" s="155" t="s">
        <v>354</v>
      </c>
      <c r="C154" s="155" t="s">
        <v>324</v>
      </c>
      <c r="D154" s="157">
        <v>44986</v>
      </c>
      <c r="E154" s="155">
        <v>734</v>
      </c>
      <c r="F154" s="155" t="s">
        <v>163</v>
      </c>
      <c r="G154" s="155" t="s">
        <v>1651</v>
      </c>
      <c r="H154" s="155" t="s">
        <v>1231</v>
      </c>
      <c r="I154" s="156">
        <v>0</v>
      </c>
      <c r="J154" s="156">
        <v>3952</v>
      </c>
      <c r="K154" s="156">
        <v>-3952</v>
      </c>
    </row>
    <row r="155" spans="1:11">
      <c r="A155" s="155">
        <v>40100000</v>
      </c>
      <c r="B155" s="155" t="s">
        <v>354</v>
      </c>
      <c r="C155" s="155" t="s">
        <v>324</v>
      </c>
      <c r="D155" s="157">
        <v>44986</v>
      </c>
      <c r="E155" s="155">
        <v>735</v>
      </c>
      <c r="F155" s="155" t="s">
        <v>163</v>
      </c>
      <c r="G155" s="155" t="s">
        <v>1652</v>
      </c>
      <c r="H155" s="155" t="s">
        <v>1231</v>
      </c>
      <c r="I155" s="156">
        <v>0</v>
      </c>
      <c r="J155" s="156">
        <v>6080</v>
      </c>
      <c r="K155" s="156">
        <v>-6080</v>
      </c>
    </row>
    <row r="156" spans="1:11">
      <c r="A156" s="155">
        <v>40100000</v>
      </c>
      <c r="B156" s="155" t="s">
        <v>354</v>
      </c>
      <c r="C156" s="155" t="s">
        <v>324</v>
      </c>
      <c r="D156" s="157">
        <v>44986</v>
      </c>
      <c r="E156" s="155">
        <v>736</v>
      </c>
      <c r="F156" s="155" t="s">
        <v>163</v>
      </c>
      <c r="G156" s="155" t="s">
        <v>1653</v>
      </c>
      <c r="H156" s="155" t="s">
        <v>1231</v>
      </c>
      <c r="I156" s="156">
        <v>0</v>
      </c>
      <c r="J156" s="156">
        <v>5890</v>
      </c>
      <c r="K156" s="156">
        <v>-5890</v>
      </c>
    </row>
    <row r="157" spans="1:11">
      <c r="A157" s="155">
        <v>40100000</v>
      </c>
      <c r="B157" s="155" t="s">
        <v>1130</v>
      </c>
      <c r="C157" s="155" t="s">
        <v>324</v>
      </c>
      <c r="D157" s="157">
        <v>44986</v>
      </c>
      <c r="E157" s="155">
        <v>737</v>
      </c>
      <c r="F157" s="155" t="s">
        <v>764</v>
      </c>
      <c r="G157" s="155" t="s">
        <v>1654</v>
      </c>
      <c r="H157" s="155" t="s">
        <v>89</v>
      </c>
      <c r="I157" s="156">
        <v>0</v>
      </c>
      <c r="J157" s="156">
        <v>119732.48</v>
      </c>
      <c r="K157" s="156">
        <v>-119732.48</v>
      </c>
    </row>
    <row r="158" spans="1:11">
      <c r="A158" s="155">
        <v>40100000</v>
      </c>
      <c r="B158" s="155" t="s">
        <v>1140</v>
      </c>
      <c r="C158" s="155" t="s">
        <v>324</v>
      </c>
      <c r="D158" s="157">
        <v>44986</v>
      </c>
      <c r="E158" s="155">
        <v>738</v>
      </c>
      <c r="F158" s="155" t="s">
        <v>970</v>
      </c>
      <c r="G158" s="155" t="s">
        <v>1655</v>
      </c>
      <c r="H158" s="155" t="s">
        <v>1351</v>
      </c>
      <c r="I158" s="156">
        <v>0</v>
      </c>
      <c r="J158" s="156">
        <v>174.63</v>
      </c>
      <c r="K158" s="156">
        <v>-174.63</v>
      </c>
    </row>
    <row r="159" spans="1:11">
      <c r="A159" s="155">
        <v>40100000</v>
      </c>
      <c r="B159" s="155" t="s">
        <v>1149</v>
      </c>
      <c r="C159" s="155" t="s">
        <v>324</v>
      </c>
      <c r="D159" s="157">
        <v>44986</v>
      </c>
      <c r="E159" s="155">
        <v>744</v>
      </c>
      <c r="F159" s="155" t="s">
        <v>815</v>
      </c>
      <c r="G159" s="155" t="s">
        <v>1656</v>
      </c>
      <c r="H159" s="155" t="s">
        <v>1113</v>
      </c>
      <c r="I159" s="156">
        <v>0</v>
      </c>
      <c r="J159" s="156">
        <v>84</v>
      </c>
      <c r="K159" s="156">
        <v>-84</v>
      </c>
    </row>
    <row r="160" spans="1:11">
      <c r="A160" s="155">
        <v>40100000</v>
      </c>
      <c r="B160" s="155" t="s">
        <v>1149</v>
      </c>
      <c r="C160" s="155" t="s">
        <v>324</v>
      </c>
      <c r="D160" s="157">
        <v>44986</v>
      </c>
      <c r="E160" s="155">
        <v>745</v>
      </c>
      <c r="F160" s="155" t="s">
        <v>815</v>
      </c>
      <c r="G160" s="155" t="s">
        <v>1657</v>
      </c>
      <c r="H160" s="155" t="s">
        <v>1113</v>
      </c>
      <c r="I160" s="156">
        <v>0</v>
      </c>
      <c r="J160" s="156">
        <v>84</v>
      </c>
      <c r="K160" s="156">
        <v>-84</v>
      </c>
    </row>
    <row r="161" spans="1:11">
      <c r="A161" s="155">
        <v>40100000</v>
      </c>
      <c r="B161" s="155" t="s">
        <v>1149</v>
      </c>
      <c r="C161" s="155" t="s">
        <v>324</v>
      </c>
      <c r="D161" s="157">
        <v>44986</v>
      </c>
      <c r="E161" s="155">
        <v>746</v>
      </c>
      <c r="F161" s="155" t="s">
        <v>815</v>
      </c>
      <c r="G161" s="155" t="s">
        <v>1658</v>
      </c>
      <c r="H161" s="155" t="s">
        <v>1113</v>
      </c>
      <c r="I161" s="156">
        <v>0</v>
      </c>
      <c r="J161" s="156">
        <v>84</v>
      </c>
      <c r="K161" s="156">
        <v>-84</v>
      </c>
    </row>
    <row r="162" spans="1:11">
      <c r="A162" s="155">
        <v>40100000</v>
      </c>
      <c r="B162" s="155" t="s">
        <v>1149</v>
      </c>
      <c r="C162" s="155" t="s">
        <v>324</v>
      </c>
      <c r="D162" s="157">
        <v>44986</v>
      </c>
      <c r="E162" s="155">
        <v>747</v>
      </c>
      <c r="F162" s="155" t="s">
        <v>815</v>
      </c>
      <c r="G162" s="155" t="s">
        <v>1659</v>
      </c>
      <c r="H162" s="155" t="s">
        <v>1113</v>
      </c>
      <c r="I162" s="156">
        <v>0</v>
      </c>
      <c r="J162" s="156">
        <v>84</v>
      </c>
      <c r="K162" s="156">
        <v>-84</v>
      </c>
    </row>
    <row r="163" spans="1:11">
      <c r="A163" s="155">
        <v>40100000</v>
      </c>
      <c r="B163" s="155" t="s">
        <v>1149</v>
      </c>
      <c r="C163" s="155" t="s">
        <v>324</v>
      </c>
      <c r="D163" s="157">
        <v>44986</v>
      </c>
      <c r="E163" s="155">
        <v>748</v>
      </c>
      <c r="F163" s="155" t="s">
        <v>815</v>
      </c>
      <c r="G163" s="155" t="s">
        <v>1660</v>
      </c>
      <c r="H163" s="155" t="s">
        <v>1113</v>
      </c>
      <c r="I163" s="156">
        <v>0</v>
      </c>
      <c r="J163" s="156">
        <v>336</v>
      </c>
      <c r="K163" s="156">
        <v>-336</v>
      </c>
    </row>
    <row r="164" spans="1:11">
      <c r="A164" s="155">
        <v>40100000</v>
      </c>
      <c r="B164" s="155" t="s">
        <v>352</v>
      </c>
      <c r="C164" s="155" t="s">
        <v>324</v>
      </c>
      <c r="D164" s="157">
        <v>44986</v>
      </c>
      <c r="E164" s="155">
        <v>751</v>
      </c>
      <c r="F164" s="155" t="s">
        <v>505</v>
      </c>
      <c r="G164" s="155" t="s">
        <v>1661</v>
      </c>
      <c r="H164" s="155" t="s">
        <v>1087</v>
      </c>
      <c r="I164" s="156">
        <v>0</v>
      </c>
      <c r="J164" s="156">
        <v>111.72</v>
      </c>
      <c r="K164" s="156">
        <v>-111.72</v>
      </c>
    </row>
    <row r="165" spans="1:11">
      <c r="A165" s="155">
        <v>40100000</v>
      </c>
      <c r="B165" s="155" t="s">
        <v>350</v>
      </c>
      <c r="C165" s="155" t="s">
        <v>324</v>
      </c>
      <c r="D165" s="157">
        <v>44987</v>
      </c>
      <c r="E165" s="155">
        <v>712</v>
      </c>
      <c r="F165" s="155" t="s">
        <v>97</v>
      </c>
      <c r="G165" s="155" t="s">
        <v>1662</v>
      </c>
      <c r="H165" s="155" t="s">
        <v>89</v>
      </c>
      <c r="I165" s="156">
        <v>0</v>
      </c>
      <c r="J165" s="156">
        <v>432</v>
      </c>
      <c r="K165" s="156">
        <v>-432</v>
      </c>
    </row>
    <row r="166" spans="1:11">
      <c r="A166" s="155">
        <v>40100000</v>
      </c>
      <c r="B166" s="155" t="s">
        <v>372</v>
      </c>
      <c r="C166" s="155" t="s">
        <v>324</v>
      </c>
      <c r="D166" s="157">
        <v>44991</v>
      </c>
      <c r="E166" s="155">
        <v>721</v>
      </c>
      <c r="F166" s="155" t="s">
        <v>126</v>
      </c>
      <c r="G166" s="155" t="s">
        <v>1663</v>
      </c>
      <c r="H166" s="155" t="s">
        <v>1226</v>
      </c>
      <c r="I166" s="156">
        <v>0</v>
      </c>
      <c r="J166" s="156">
        <v>316.27</v>
      </c>
      <c r="K166" s="156">
        <v>-316.27</v>
      </c>
    </row>
    <row r="167" spans="1:11">
      <c r="A167" s="155">
        <v>40100000</v>
      </c>
      <c r="B167" s="155" t="s">
        <v>361</v>
      </c>
      <c r="C167" s="155" t="s">
        <v>324</v>
      </c>
      <c r="D167" s="157">
        <v>44992</v>
      </c>
      <c r="E167" s="155">
        <v>717</v>
      </c>
      <c r="F167" s="155" t="s">
        <v>392</v>
      </c>
      <c r="G167" s="155" t="s">
        <v>1664</v>
      </c>
      <c r="H167" s="155" t="s">
        <v>1092</v>
      </c>
      <c r="I167" s="156">
        <v>0</v>
      </c>
      <c r="J167" s="156">
        <v>3200</v>
      </c>
      <c r="K167" s="156">
        <v>-3200</v>
      </c>
    </row>
    <row r="168" spans="1:11">
      <c r="A168" s="155">
        <v>40100000</v>
      </c>
      <c r="B168" s="155" t="s">
        <v>352</v>
      </c>
      <c r="C168" s="155" t="s">
        <v>324</v>
      </c>
      <c r="D168" s="157">
        <v>44992</v>
      </c>
      <c r="E168" s="155">
        <v>719</v>
      </c>
      <c r="F168" s="155" t="s">
        <v>505</v>
      </c>
      <c r="G168" s="155" t="s">
        <v>1665</v>
      </c>
      <c r="H168" s="155" t="s">
        <v>1096</v>
      </c>
      <c r="I168" s="156">
        <v>0</v>
      </c>
      <c r="J168" s="156">
        <v>212.52</v>
      </c>
      <c r="K168" s="156">
        <v>-212.52</v>
      </c>
    </row>
    <row r="169" spans="1:11">
      <c r="A169" s="155">
        <v>40100000</v>
      </c>
      <c r="B169" s="155" t="s">
        <v>398</v>
      </c>
      <c r="C169" s="155" t="s">
        <v>324</v>
      </c>
      <c r="D169" s="157">
        <v>44993</v>
      </c>
      <c r="E169" s="155">
        <v>727</v>
      </c>
      <c r="F169" s="155" t="s">
        <v>1666</v>
      </c>
      <c r="G169" s="155" t="s">
        <v>1667</v>
      </c>
      <c r="H169" s="155" t="s">
        <v>362</v>
      </c>
      <c r="I169" s="156">
        <v>0</v>
      </c>
      <c r="J169" s="156">
        <v>22032</v>
      </c>
      <c r="K169" s="156">
        <v>-22032</v>
      </c>
    </row>
    <row r="170" spans="1:11">
      <c r="A170" s="155">
        <v>40100000</v>
      </c>
      <c r="B170" s="155" t="s">
        <v>352</v>
      </c>
      <c r="C170" s="155" t="s">
        <v>324</v>
      </c>
      <c r="D170" s="157">
        <v>44994</v>
      </c>
      <c r="E170" s="155">
        <v>718</v>
      </c>
      <c r="F170" s="155" t="s">
        <v>505</v>
      </c>
      <c r="G170" s="155" t="s">
        <v>1668</v>
      </c>
      <c r="H170" s="155" t="s">
        <v>1117</v>
      </c>
      <c r="I170" s="156">
        <v>0</v>
      </c>
      <c r="J170" s="156">
        <v>152.62</v>
      </c>
      <c r="K170" s="156">
        <v>-152.62</v>
      </c>
    </row>
    <row r="171" spans="1:11">
      <c r="A171" s="155">
        <v>40100000</v>
      </c>
      <c r="B171" s="155" t="s">
        <v>1669</v>
      </c>
      <c r="C171" s="155" t="s">
        <v>324</v>
      </c>
      <c r="D171" s="157">
        <v>44998</v>
      </c>
      <c r="E171" s="155">
        <v>716</v>
      </c>
      <c r="F171" s="155" t="s">
        <v>656</v>
      </c>
      <c r="G171" s="155" t="s">
        <v>1670</v>
      </c>
      <c r="H171" s="155" t="s">
        <v>351</v>
      </c>
      <c r="I171" s="156">
        <v>0</v>
      </c>
      <c r="J171" s="156">
        <v>532.79999999999995</v>
      </c>
      <c r="K171" s="156">
        <v>-532.79999999999995</v>
      </c>
    </row>
    <row r="172" spans="1:11">
      <c r="A172" s="155">
        <v>40100000</v>
      </c>
      <c r="B172" s="155" t="s">
        <v>1671</v>
      </c>
      <c r="C172" s="155" t="s">
        <v>324</v>
      </c>
      <c r="D172" s="157">
        <v>45002</v>
      </c>
      <c r="E172" s="155">
        <v>725</v>
      </c>
      <c r="F172" s="155" t="s">
        <v>1672</v>
      </c>
      <c r="G172" s="155" t="s">
        <v>1673</v>
      </c>
      <c r="H172" s="155" t="s">
        <v>89</v>
      </c>
      <c r="I172" s="156">
        <v>0</v>
      </c>
      <c r="J172" s="156">
        <v>282</v>
      </c>
      <c r="K172" s="156">
        <v>-282</v>
      </c>
    </row>
    <row r="173" spans="1:11">
      <c r="A173" s="155">
        <v>40100000</v>
      </c>
      <c r="B173" s="155" t="s">
        <v>369</v>
      </c>
      <c r="C173" s="155" t="s">
        <v>324</v>
      </c>
      <c r="D173" s="157">
        <v>45005</v>
      </c>
      <c r="E173" s="155">
        <v>753</v>
      </c>
      <c r="F173" s="155" t="s">
        <v>533</v>
      </c>
      <c r="G173" s="155" t="s">
        <v>1674</v>
      </c>
      <c r="H173" s="155" t="s">
        <v>89</v>
      </c>
      <c r="I173" s="156">
        <v>0</v>
      </c>
      <c r="J173" s="156">
        <v>244.65</v>
      </c>
      <c r="K173" s="156">
        <v>-244.65</v>
      </c>
    </row>
    <row r="174" spans="1:11">
      <c r="A174" s="155">
        <v>40100000</v>
      </c>
      <c r="B174" s="155" t="s">
        <v>1140</v>
      </c>
      <c r="C174" s="155" t="s">
        <v>324</v>
      </c>
      <c r="D174" s="157">
        <v>45007</v>
      </c>
      <c r="E174" s="155">
        <v>739</v>
      </c>
      <c r="F174" s="155" t="s">
        <v>972</v>
      </c>
      <c r="G174" s="155" t="s">
        <v>1675</v>
      </c>
      <c r="H174" s="155" t="s">
        <v>1159</v>
      </c>
      <c r="I174" s="156">
        <v>0</v>
      </c>
      <c r="J174" s="156">
        <v>42.81</v>
      </c>
      <c r="K174" s="156">
        <v>-42.81</v>
      </c>
    </row>
    <row r="175" spans="1:11">
      <c r="A175" s="155">
        <v>40100000</v>
      </c>
      <c r="B175" s="155" t="s">
        <v>1140</v>
      </c>
      <c r="C175" s="155" t="s">
        <v>324</v>
      </c>
      <c r="D175" s="157">
        <v>45007</v>
      </c>
      <c r="E175" s="155">
        <v>740</v>
      </c>
      <c r="F175" s="155" t="s">
        <v>970</v>
      </c>
      <c r="G175" s="155" t="s">
        <v>1676</v>
      </c>
      <c r="H175" s="155" t="s">
        <v>1159</v>
      </c>
      <c r="I175" s="156">
        <v>0</v>
      </c>
      <c r="J175" s="156">
        <v>23.5</v>
      </c>
      <c r="K175" s="156">
        <v>-23.5</v>
      </c>
    </row>
    <row r="176" spans="1:11">
      <c r="A176" s="155">
        <v>40100000</v>
      </c>
      <c r="B176" s="155" t="s">
        <v>1140</v>
      </c>
      <c r="C176" s="155" t="s">
        <v>324</v>
      </c>
      <c r="D176" s="157">
        <v>45007</v>
      </c>
      <c r="E176" s="155">
        <v>741</v>
      </c>
      <c r="F176" s="155" t="s">
        <v>970</v>
      </c>
      <c r="G176" s="155" t="s">
        <v>1677</v>
      </c>
      <c r="H176" s="155" t="s">
        <v>1159</v>
      </c>
      <c r="I176" s="156">
        <v>0</v>
      </c>
      <c r="J176" s="156">
        <v>13</v>
      </c>
      <c r="K176" s="156">
        <v>-13</v>
      </c>
    </row>
    <row r="177" spans="1:11">
      <c r="A177" s="155">
        <v>40100000</v>
      </c>
      <c r="B177" s="155" t="s">
        <v>1140</v>
      </c>
      <c r="C177" s="155" t="s">
        <v>324</v>
      </c>
      <c r="D177" s="157">
        <v>45007</v>
      </c>
      <c r="E177" s="155">
        <v>742</v>
      </c>
      <c r="F177" s="155" t="s">
        <v>970</v>
      </c>
      <c r="G177" s="155" t="s">
        <v>1678</v>
      </c>
      <c r="H177" s="155" t="s">
        <v>1159</v>
      </c>
      <c r="I177" s="156">
        <v>0</v>
      </c>
      <c r="J177" s="156">
        <v>60.54</v>
      </c>
      <c r="K177" s="156">
        <v>-60.54</v>
      </c>
    </row>
    <row r="178" spans="1:11">
      <c r="A178" s="155">
        <v>40100000</v>
      </c>
      <c r="B178" s="155" t="s">
        <v>1140</v>
      </c>
      <c r="C178" s="155" t="s">
        <v>324</v>
      </c>
      <c r="D178" s="157">
        <v>45007</v>
      </c>
      <c r="E178" s="155">
        <v>743</v>
      </c>
      <c r="F178" s="155" t="s">
        <v>972</v>
      </c>
      <c r="G178" s="155" t="s">
        <v>1679</v>
      </c>
      <c r="H178" s="155" t="s">
        <v>1159</v>
      </c>
      <c r="I178" s="156">
        <v>0</v>
      </c>
      <c r="J178" s="156">
        <v>47.78</v>
      </c>
      <c r="K178" s="156">
        <v>-47.78</v>
      </c>
    </row>
    <row r="179" spans="1:11">
      <c r="A179" s="155">
        <v>40100000</v>
      </c>
      <c r="B179" s="155" t="s">
        <v>369</v>
      </c>
      <c r="C179" s="155" t="s">
        <v>324</v>
      </c>
      <c r="D179" s="157">
        <v>45012</v>
      </c>
      <c r="E179" s="155">
        <v>754</v>
      </c>
      <c r="F179" s="155" t="s">
        <v>533</v>
      </c>
      <c r="G179" s="155" t="s">
        <v>1680</v>
      </c>
      <c r="H179" s="155" t="s">
        <v>89</v>
      </c>
      <c r="I179" s="156">
        <v>0</v>
      </c>
      <c r="J179" s="156">
        <v>299.62</v>
      </c>
      <c r="K179" s="156">
        <v>-299.62</v>
      </c>
    </row>
    <row r="180" spans="1:11">
      <c r="A180" s="155">
        <v>40100000</v>
      </c>
      <c r="B180" s="155" t="s">
        <v>1681</v>
      </c>
      <c r="C180" s="155" t="s">
        <v>324</v>
      </c>
      <c r="D180" s="157">
        <v>45013</v>
      </c>
      <c r="E180" s="155">
        <v>756</v>
      </c>
      <c r="F180" s="155" t="s">
        <v>1682</v>
      </c>
      <c r="G180" s="155" t="s">
        <v>1683</v>
      </c>
      <c r="H180" s="155" t="s">
        <v>312</v>
      </c>
      <c r="I180" s="156">
        <v>0</v>
      </c>
      <c r="J180" s="156">
        <v>36309</v>
      </c>
      <c r="K180" s="156">
        <v>-36309</v>
      </c>
    </row>
    <row r="181" spans="1:11">
      <c r="A181" s="155">
        <v>40100000</v>
      </c>
      <c r="B181" s="155" t="s">
        <v>1315</v>
      </c>
      <c r="C181" s="155" t="s">
        <v>324</v>
      </c>
      <c r="D181" s="157">
        <v>45016</v>
      </c>
      <c r="E181" s="155">
        <v>730</v>
      </c>
      <c r="F181" s="155" t="s">
        <v>1684</v>
      </c>
      <c r="G181" s="155" t="s">
        <v>1685</v>
      </c>
      <c r="H181" s="155" t="s">
        <v>312</v>
      </c>
      <c r="I181" s="156">
        <v>0</v>
      </c>
      <c r="J181" s="156">
        <v>677.17</v>
      </c>
      <c r="K181" s="156">
        <v>-677.17</v>
      </c>
    </row>
    <row r="182" spans="1:11">
      <c r="A182" s="155">
        <v>40100000</v>
      </c>
      <c r="B182" s="155" t="s">
        <v>388</v>
      </c>
      <c r="C182" s="155" t="s">
        <v>324</v>
      </c>
      <c r="D182" s="157">
        <v>45016</v>
      </c>
      <c r="E182" s="155">
        <v>750</v>
      </c>
      <c r="F182" s="155" t="s">
        <v>979</v>
      </c>
      <c r="G182" s="155" t="s">
        <v>1686</v>
      </c>
      <c r="H182" s="155" t="s">
        <v>1687</v>
      </c>
      <c r="I182" s="156">
        <v>0</v>
      </c>
      <c r="J182" s="156">
        <v>1437.6</v>
      </c>
      <c r="K182" s="156">
        <v>-1437.6</v>
      </c>
    </row>
    <row r="183" spans="1:11">
      <c r="A183" s="155">
        <v>40100000</v>
      </c>
      <c r="B183" s="155" t="s">
        <v>1204</v>
      </c>
      <c r="C183" s="155" t="s">
        <v>324</v>
      </c>
      <c r="D183" s="157">
        <v>45016</v>
      </c>
      <c r="E183" s="155">
        <v>752</v>
      </c>
      <c r="F183" s="155" t="s">
        <v>1688</v>
      </c>
      <c r="G183" s="155" t="s">
        <v>1689</v>
      </c>
      <c r="H183" s="155" t="s">
        <v>371</v>
      </c>
      <c r="I183" s="156">
        <v>0</v>
      </c>
      <c r="J183" s="156">
        <v>3200</v>
      </c>
      <c r="K183" s="156">
        <v>-3200</v>
      </c>
    </row>
    <row r="184" spans="1:11">
      <c r="A184" s="155">
        <v>40100000</v>
      </c>
      <c r="B184" s="155" t="s">
        <v>388</v>
      </c>
      <c r="C184" s="155" t="s">
        <v>355</v>
      </c>
      <c r="D184" s="157">
        <v>44927</v>
      </c>
      <c r="E184" s="155">
        <v>10</v>
      </c>
      <c r="F184" s="155" t="s">
        <v>358</v>
      </c>
      <c r="G184" s="155" t="s">
        <v>357</v>
      </c>
      <c r="H184" s="155" t="s">
        <v>89</v>
      </c>
      <c r="I184" s="156">
        <v>0</v>
      </c>
      <c r="J184" s="156">
        <v>1062.75</v>
      </c>
      <c r="K184" s="156">
        <v>-1062.75</v>
      </c>
    </row>
    <row r="185" spans="1:11">
      <c r="A185" s="155">
        <v>40100000</v>
      </c>
      <c r="B185" s="155" t="s">
        <v>352</v>
      </c>
      <c r="C185" s="155" t="s">
        <v>355</v>
      </c>
      <c r="D185" s="157">
        <v>44927</v>
      </c>
      <c r="E185" s="155">
        <v>10</v>
      </c>
      <c r="F185" s="155" t="s">
        <v>358</v>
      </c>
      <c r="G185" s="155" t="s">
        <v>357</v>
      </c>
      <c r="H185" s="155" t="s">
        <v>89</v>
      </c>
      <c r="I185" s="156">
        <v>111.72</v>
      </c>
      <c r="J185" s="156">
        <v>0</v>
      </c>
      <c r="K185" s="156">
        <v>111.72</v>
      </c>
    </row>
    <row r="186" spans="1:11">
      <c r="A186" s="155">
        <v>40100000</v>
      </c>
      <c r="B186" s="155" t="s">
        <v>366</v>
      </c>
      <c r="C186" s="155" t="s">
        <v>355</v>
      </c>
      <c r="D186" s="157">
        <v>44927</v>
      </c>
      <c r="E186" s="155">
        <v>10</v>
      </c>
      <c r="F186" s="155" t="s">
        <v>358</v>
      </c>
      <c r="G186" s="155" t="s">
        <v>357</v>
      </c>
      <c r="H186" s="155" t="s">
        <v>89</v>
      </c>
      <c r="I186" s="156">
        <v>4200</v>
      </c>
      <c r="J186" s="156">
        <v>0</v>
      </c>
      <c r="K186" s="156">
        <v>4200</v>
      </c>
    </row>
    <row r="187" spans="1:11">
      <c r="A187" s="155">
        <v>40100000</v>
      </c>
      <c r="B187" s="155" t="s">
        <v>369</v>
      </c>
      <c r="C187" s="155" t="s">
        <v>355</v>
      </c>
      <c r="D187" s="157">
        <v>44927</v>
      </c>
      <c r="E187" s="155">
        <v>10</v>
      </c>
      <c r="F187" s="155" t="s">
        <v>358</v>
      </c>
      <c r="G187" s="155" t="s">
        <v>357</v>
      </c>
      <c r="H187" s="155" t="s">
        <v>89</v>
      </c>
      <c r="I187" s="156">
        <v>2199.7399999999998</v>
      </c>
      <c r="J187" s="156">
        <v>0</v>
      </c>
      <c r="K187" s="156">
        <v>2199.7399999999998</v>
      </c>
    </row>
    <row r="188" spans="1:11">
      <c r="A188" s="155">
        <v>40100000</v>
      </c>
      <c r="B188" s="155" t="s">
        <v>363</v>
      </c>
      <c r="C188" s="155" t="s">
        <v>355</v>
      </c>
      <c r="D188" s="157">
        <v>44927</v>
      </c>
      <c r="E188" s="155">
        <v>10</v>
      </c>
      <c r="F188" s="155" t="s">
        <v>358</v>
      </c>
      <c r="G188" s="155" t="s">
        <v>357</v>
      </c>
      <c r="H188" s="155" t="s">
        <v>89</v>
      </c>
      <c r="I188" s="156">
        <v>1019</v>
      </c>
      <c r="J188" s="156">
        <v>0</v>
      </c>
      <c r="K188" s="156">
        <v>1019</v>
      </c>
    </row>
    <row r="189" spans="1:11">
      <c r="A189" s="155">
        <v>40100000</v>
      </c>
      <c r="B189" s="155" t="s">
        <v>1334</v>
      </c>
      <c r="C189" s="155" t="s">
        <v>355</v>
      </c>
      <c r="D189" s="157">
        <v>44927</v>
      </c>
      <c r="E189" s="155">
        <v>10</v>
      </c>
      <c r="F189" s="155" t="s">
        <v>358</v>
      </c>
      <c r="G189" s="155" t="s">
        <v>357</v>
      </c>
      <c r="H189" s="155" t="s">
        <v>89</v>
      </c>
      <c r="I189" s="156">
        <v>0</v>
      </c>
      <c r="J189" s="156">
        <v>90</v>
      </c>
      <c r="K189" s="156">
        <v>-90</v>
      </c>
    </row>
    <row r="190" spans="1:11">
      <c r="A190" s="155">
        <v>40100000</v>
      </c>
      <c r="B190" s="155" t="s">
        <v>373</v>
      </c>
      <c r="C190" s="155" t="s">
        <v>355</v>
      </c>
      <c r="D190" s="157">
        <v>44927</v>
      </c>
      <c r="E190" s="155">
        <v>10</v>
      </c>
      <c r="F190" s="155" t="s">
        <v>358</v>
      </c>
      <c r="G190" s="155" t="s">
        <v>357</v>
      </c>
      <c r="H190" s="155" t="s">
        <v>89</v>
      </c>
      <c r="I190" s="156">
        <v>0</v>
      </c>
      <c r="J190" s="156">
        <v>1735.8</v>
      </c>
      <c r="K190" s="156">
        <v>-1735.8</v>
      </c>
    </row>
    <row r="191" spans="1:11">
      <c r="A191" s="155">
        <v>40100000</v>
      </c>
      <c r="B191" s="155" t="s">
        <v>372</v>
      </c>
      <c r="C191" s="155" t="s">
        <v>355</v>
      </c>
      <c r="D191" s="157">
        <v>44927</v>
      </c>
      <c r="E191" s="155">
        <v>10</v>
      </c>
      <c r="F191" s="155" t="s">
        <v>358</v>
      </c>
      <c r="G191" s="155" t="s">
        <v>357</v>
      </c>
      <c r="H191" s="155" t="s">
        <v>89</v>
      </c>
      <c r="I191" s="156">
        <v>0</v>
      </c>
      <c r="J191" s="156">
        <v>1564.47</v>
      </c>
      <c r="K191" s="156">
        <v>-1564.47</v>
      </c>
    </row>
    <row r="192" spans="1:11">
      <c r="A192" s="155">
        <v>40100000</v>
      </c>
      <c r="B192" s="155" t="s">
        <v>365</v>
      </c>
      <c r="C192" s="155" t="s">
        <v>355</v>
      </c>
      <c r="D192" s="157">
        <v>44927</v>
      </c>
      <c r="E192" s="155">
        <v>10</v>
      </c>
      <c r="F192" s="155" t="s">
        <v>358</v>
      </c>
      <c r="G192" s="155" t="s">
        <v>357</v>
      </c>
      <c r="H192" s="155" t="s">
        <v>89</v>
      </c>
      <c r="I192" s="156">
        <v>0</v>
      </c>
      <c r="J192" s="156">
        <v>1325.6</v>
      </c>
      <c r="K192" s="156">
        <v>-1325.6</v>
      </c>
    </row>
    <row r="193" spans="1:11">
      <c r="A193" s="155">
        <v>40100000</v>
      </c>
      <c r="B193" s="155" t="s">
        <v>1328</v>
      </c>
      <c r="C193" s="155" t="s">
        <v>355</v>
      </c>
      <c r="D193" s="157">
        <v>44927</v>
      </c>
      <c r="E193" s="155">
        <v>10</v>
      </c>
      <c r="F193" s="155" t="s">
        <v>358</v>
      </c>
      <c r="G193" s="155" t="s">
        <v>357</v>
      </c>
      <c r="H193" s="155" t="s">
        <v>89</v>
      </c>
      <c r="I193" s="156">
        <v>0</v>
      </c>
      <c r="J193" s="156">
        <v>5125.05</v>
      </c>
      <c r="K193" s="156">
        <v>-5125.05</v>
      </c>
    </row>
    <row r="194" spans="1:11">
      <c r="A194" s="155">
        <v>40100000</v>
      </c>
      <c r="B194" s="155" t="s">
        <v>359</v>
      </c>
      <c r="C194" s="155" t="s">
        <v>355</v>
      </c>
      <c r="D194" s="157">
        <v>44927</v>
      </c>
      <c r="E194" s="155">
        <v>10</v>
      </c>
      <c r="F194" s="155" t="s">
        <v>358</v>
      </c>
      <c r="G194" s="155" t="s">
        <v>357</v>
      </c>
      <c r="H194" s="155" t="s">
        <v>89</v>
      </c>
      <c r="I194" s="156">
        <v>0</v>
      </c>
      <c r="J194" s="156">
        <v>8815.83</v>
      </c>
      <c r="K194" s="156">
        <v>-8815.83</v>
      </c>
    </row>
    <row r="195" spans="1:11">
      <c r="A195" s="155">
        <v>40100000</v>
      </c>
      <c r="B195" s="155" t="s">
        <v>383</v>
      </c>
      <c r="C195" s="155" t="s">
        <v>355</v>
      </c>
      <c r="D195" s="157">
        <v>44927</v>
      </c>
      <c r="E195" s="155">
        <v>10</v>
      </c>
      <c r="F195" s="155" t="s">
        <v>358</v>
      </c>
      <c r="G195" s="155" t="s">
        <v>357</v>
      </c>
      <c r="H195" s="155" t="s">
        <v>89</v>
      </c>
      <c r="I195" s="156">
        <v>0</v>
      </c>
      <c r="J195" s="156">
        <v>105.44</v>
      </c>
      <c r="K195" s="156">
        <v>-105.44</v>
      </c>
    </row>
    <row r="196" spans="1:11">
      <c r="A196" s="155">
        <v>40100000</v>
      </c>
      <c r="B196" s="155" t="s">
        <v>391</v>
      </c>
      <c r="C196" s="155" t="s">
        <v>355</v>
      </c>
      <c r="D196" s="157">
        <v>44927</v>
      </c>
      <c r="E196" s="155">
        <v>10</v>
      </c>
      <c r="F196" s="155" t="s">
        <v>358</v>
      </c>
      <c r="G196" s="155" t="s">
        <v>357</v>
      </c>
      <c r="H196" s="155" t="s">
        <v>89</v>
      </c>
      <c r="I196" s="156">
        <v>0</v>
      </c>
      <c r="J196" s="156">
        <v>12775.2</v>
      </c>
      <c r="K196" s="156">
        <v>-12775.2</v>
      </c>
    </row>
    <row r="197" spans="1:11">
      <c r="A197" s="155">
        <v>40100000</v>
      </c>
      <c r="B197" s="155" t="s">
        <v>367</v>
      </c>
      <c r="C197" s="155" t="s">
        <v>355</v>
      </c>
      <c r="D197" s="157">
        <v>44927</v>
      </c>
      <c r="E197" s="155">
        <v>10</v>
      </c>
      <c r="F197" s="155" t="s">
        <v>358</v>
      </c>
      <c r="G197" s="155" t="s">
        <v>357</v>
      </c>
      <c r="H197" s="155" t="s">
        <v>89</v>
      </c>
      <c r="I197" s="156">
        <v>0</v>
      </c>
      <c r="J197" s="156">
        <v>4160.9799999999996</v>
      </c>
      <c r="K197" s="156">
        <v>-4160.9799999999996</v>
      </c>
    </row>
    <row r="198" spans="1:11">
      <c r="A198" s="155">
        <v>40100000</v>
      </c>
      <c r="B198" s="155" t="s">
        <v>1145</v>
      </c>
      <c r="C198" s="155" t="s">
        <v>355</v>
      </c>
      <c r="D198" s="157">
        <v>44927</v>
      </c>
      <c r="E198" s="155">
        <v>10</v>
      </c>
      <c r="F198" s="155" t="s">
        <v>358</v>
      </c>
      <c r="G198" s="155" t="s">
        <v>357</v>
      </c>
      <c r="H198" s="155" t="s">
        <v>89</v>
      </c>
      <c r="I198" s="156">
        <v>0</v>
      </c>
      <c r="J198" s="156">
        <v>15702.35</v>
      </c>
      <c r="K198" s="156">
        <v>-15702.35</v>
      </c>
    </row>
    <row r="199" spans="1:11">
      <c r="A199" s="155">
        <v>40100000</v>
      </c>
      <c r="B199" s="155" t="s">
        <v>370</v>
      </c>
      <c r="C199" s="155" t="s">
        <v>355</v>
      </c>
      <c r="D199" s="157">
        <v>44927</v>
      </c>
      <c r="E199" s="155">
        <v>10</v>
      </c>
      <c r="F199" s="155" t="s">
        <v>358</v>
      </c>
      <c r="G199" s="155" t="s">
        <v>357</v>
      </c>
      <c r="H199" s="155" t="s">
        <v>89</v>
      </c>
      <c r="I199" s="156">
        <v>0</v>
      </c>
      <c r="J199" s="156">
        <v>333</v>
      </c>
      <c r="K199" s="156">
        <v>-333</v>
      </c>
    </row>
    <row r="200" spans="1:11">
      <c r="A200" s="155">
        <v>40100000</v>
      </c>
      <c r="B200" s="155" t="s">
        <v>350</v>
      </c>
      <c r="C200" s="155" t="s">
        <v>355</v>
      </c>
      <c r="D200" s="157">
        <v>44927</v>
      </c>
      <c r="E200" s="155">
        <v>10</v>
      </c>
      <c r="F200" s="155" t="s">
        <v>358</v>
      </c>
      <c r="G200" s="155" t="s">
        <v>357</v>
      </c>
      <c r="H200" s="155" t="s">
        <v>89</v>
      </c>
      <c r="I200" s="156">
        <v>0</v>
      </c>
      <c r="J200" s="156">
        <v>6900.78</v>
      </c>
      <c r="K200" s="156">
        <v>-6900.78</v>
      </c>
    </row>
    <row r="201" spans="1:11">
      <c r="A201" s="155">
        <v>40100000</v>
      </c>
      <c r="B201" s="155" t="s">
        <v>1091</v>
      </c>
      <c r="C201" s="155" t="s">
        <v>355</v>
      </c>
      <c r="D201" s="157">
        <v>44927</v>
      </c>
      <c r="E201" s="155">
        <v>10</v>
      </c>
      <c r="F201" s="155" t="s">
        <v>358</v>
      </c>
      <c r="G201" s="155" t="s">
        <v>357</v>
      </c>
      <c r="H201" s="155" t="s">
        <v>89</v>
      </c>
      <c r="I201" s="156">
        <v>360</v>
      </c>
      <c r="J201" s="156">
        <v>0</v>
      </c>
      <c r="K201" s="156">
        <v>360</v>
      </c>
    </row>
    <row r="202" spans="1:11">
      <c r="A202" s="155">
        <v>40100000</v>
      </c>
      <c r="B202" s="155" t="s">
        <v>1346</v>
      </c>
      <c r="C202" s="155" t="s">
        <v>355</v>
      </c>
      <c r="D202" s="157">
        <v>44927</v>
      </c>
      <c r="E202" s="155">
        <v>10</v>
      </c>
      <c r="F202" s="155" t="s">
        <v>358</v>
      </c>
      <c r="G202" s="155" t="s">
        <v>357</v>
      </c>
      <c r="H202" s="155" t="s">
        <v>89</v>
      </c>
      <c r="I202" s="156">
        <v>0</v>
      </c>
      <c r="J202" s="156">
        <v>151.19999999999999</v>
      </c>
      <c r="K202" s="156">
        <v>-151.19999999999999</v>
      </c>
    </row>
    <row r="203" spans="1:11">
      <c r="A203" s="155">
        <v>40100000</v>
      </c>
      <c r="B203" s="155" t="s">
        <v>377</v>
      </c>
      <c r="C203" s="155" t="s">
        <v>355</v>
      </c>
      <c r="D203" s="157">
        <v>44927</v>
      </c>
      <c r="E203" s="155">
        <v>10</v>
      </c>
      <c r="F203" s="155" t="s">
        <v>358</v>
      </c>
      <c r="G203" s="155" t="s">
        <v>357</v>
      </c>
      <c r="H203" s="155" t="s">
        <v>89</v>
      </c>
      <c r="I203" s="156">
        <v>0</v>
      </c>
      <c r="J203" s="156">
        <v>1000.81</v>
      </c>
      <c r="K203" s="156">
        <v>-1000.81</v>
      </c>
    </row>
    <row r="204" spans="1:11">
      <c r="A204" s="155">
        <v>40100000</v>
      </c>
      <c r="B204" s="155" t="s">
        <v>1313</v>
      </c>
      <c r="C204" s="155" t="s">
        <v>355</v>
      </c>
      <c r="D204" s="157">
        <v>44927</v>
      </c>
      <c r="E204" s="155">
        <v>10</v>
      </c>
      <c r="F204" s="155" t="s">
        <v>358</v>
      </c>
      <c r="G204" s="155" t="s">
        <v>357</v>
      </c>
      <c r="H204" s="155" t="s">
        <v>89</v>
      </c>
      <c r="I204" s="156">
        <v>0</v>
      </c>
      <c r="J204" s="156">
        <v>3534</v>
      </c>
      <c r="K204" s="156">
        <v>-3534</v>
      </c>
    </row>
    <row r="205" spans="1:11">
      <c r="A205" s="155">
        <v>40100000</v>
      </c>
      <c r="B205" s="155" t="s">
        <v>1320</v>
      </c>
      <c r="C205" s="155" t="s">
        <v>355</v>
      </c>
      <c r="D205" s="157">
        <v>44927</v>
      </c>
      <c r="E205" s="155">
        <v>10</v>
      </c>
      <c r="F205" s="155" t="s">
        <v>358</v>
      </c>
      <c r="G205" s="155" t="s">
        <v>357</v>
      </c>
      <c r="H205" s="155" t="s">
        <v>89</v>
      </c>
      <c r="I205" s="156">
        <v>0</v>
      </c>
      <c r="J205" s="156">
        <v>2036.08</v>
      </c>
      <c r="K205" s="156">
        <v>-2036.08</v>
      </c>
    </row>
    <row r="206" spans="1:11">
      <c r="A206" s="155">
        <v>40100000</v>
      </c>
      <c r="B206" s="155" t="s">
        <v>378</v>
      </c>
      <c r="C206" s="155" t="s">
        <v>355</v>
      </c>
      <c r="D206" s="157">
        <v>44927</v>
      </c>
      <c r="E206" s="155">
        <v>10</v>
      </c>
      <c r="F206" s="155" t="s">
        <v>358</v>
      </c>
      <c r="G206" s="155" t="s">
        <v>357</v>
      </c>
      <c r="H206" s="155" t="s">
        <v>89</v>
      </c>
      <c r="I206" s="156">
        <v>0</v>
      </c>
      <c r="J206" s="156">
        <v>7752</v>
      </c>
      <c r="K206" s="156">
        <v>-7752</v>
      </c>
    </row>
    <row r="207" spans="1:11">
      <c r="A207" s="155">
        <v>40100000</v>
      </c>
      <c r="B207" s="155" t="s">
        <v>375</v>
      </c>
      <c r="C207" s="155" t="s">
        <v>355</v>
      </c>
      <c r="D207" s="157">
        <v>44927</v>
      </c>
      <c r="E207" s="155">
        <v>10</v>
      </c>
      <c r="F207" s="155" t="s">
        <v>358</v>
      </c>
      <c r="G207" s="155" t="s">
        <v>357</v>
      </c>
      <c r="H207" s="155" t="s">
        <v>89</v>
      </c>
      <c r="I207" s="156">
        <v>0</v>
      </c>
      <c r="J207" s="156">
        <v>1667.2</v>
      </c>
      <c r="K207" s="156">
        <v>-1667.2</v>
      </c>
    </row>
    <row r="208" spans="1:11">
      <c r="A208" s="155">
        <v>40100000</v>
      </c>
      <c r="B208" s="155" t="s">
        <v>1315</v>
      </c>
      <c r="C208" s="155" t="s">
        <v>355</v>
      </c>
      <c r="D208" s="157">
        <v>44927</v>
      </c>
      <c r="E208" s="155">
        <v>10</v>
      </c>
      <c r="F208" s="155" t="s">
        <v>358</v>
      </c>
      <c r="G208" s="155" t="s">
        <v>357</v>
      </c>
      <c r="H208" s="155" t="s">
        <v>89</v>
      </c>
      <c r="I208" s="156">
        <v>677.17</v>
      </c>
      <c r="J208" s="156">
        <v>0</v>
      </c>
      <c r="K208" s="156">
        <v>677.17</v>
      </c>
    </row>
    <row r="209" spans="1:11">
      <c r="A209" s="155">
        <v>40100000</v>
      </c>
      <c r="B209" s="155" t="s">
        <v>385</v>
      </c>
      <c r="C209" s="155" t="s">
        <v>355</v>
      </c>
      <c r="D209" s="157">
        <v>44927</v>
      </c>
      <c r="E209" s="155">
        <v>10</v>
      </c>
      <c r="F209" s="155" t="s">
        <v>358</v>
      </c>
      <c r="G209" s="155" t="s">
        <v>357</v>
      </c>
      <c r="H209" s="155" t="s">
        <v>89</v>
      </c>
      <c r="I209" s="156">
        <v>0</v>
      </c>
      <c r="J209" s="156">
        <v>129.36000000000001</v>
      </c>
      <c r="K209" s="156">
        <v>-129.36000000000001</v>
      </c>
    </row>
    <row r="210" spans="1:11">
      <c r="A210" s="155">
        <v>40100000</v>
      </c>
      <c r="B210" s="155" t="s">
        <v>374</v>
      </c>
      <c r="C210" s="155" t="s">
        <v>355</v>
      </c>
      <c r="D210" s="157">
        <v>44927</v>
      </c>
      <c r="E210" s="155">
        <v>10</v>
      </c>
      <c r="F210" s="155" t="s">
        <v>358</v>
      </c>
      <c r="G210" s="155" t="s">
        <v>357</v>
      </c>
      <c r="H210" s="155" t="s">
        <v>89</v>
      </c>
      <c r="I210" s="156">
        <v>0</v>
      </c>
      <c r="J210" s="156">
        <v>1362</v>
      </c>
      <c r="K210" s="156">
        <v>-1362</v>
      </c>
    </row>
    <row r="211" spans="1:11">
      <c r="A211" s="155">
        <v>40100000</v>
      </c>
      <c r="B211" s="155" t="s">
        <v>361</v>
      </c>
      <c r="C211" s="155" t="s">
        <v>355</v>
      </c>
      <c r="D211" s="157">
        <v>44927</v>
      </c>
      <c r="E211" s="155">
        <v>10</v>
      </c>
      <c r="F211" s="155" t="s">
        <v>358</v>
      </c>
      <c r="G211" s="155" t="s">
        <v>357</v>
      </c>
      <c r="H211" s="155" t="s">
        <v>89</v>
      </c>
      <c r="I211" s="156">
        <v>0</v>
      </c>
      <c r="J211" s="156">
        <v>1600</v>
      </c>
      <c r="K211" s="156">
        <v>-1600</v>
      </c>
    </row>
    <row r="212" spans="1:11">
      <c r="A212" s="155">
        <v>40100000</v>
      </c>
      <c r="B212" s="155" t="s">
        <v>354</v>
      </c>
      <c r="C212" s="155" t="s">
        <v>355</v>
      </c>
      <c r="D212" s="157">
        <v>44927</v>
      </c>
      <c r="E212" s="155">
        <v>10</v>
      </c>
      <c r="F212" s="155" t="s">
        <v>358</v>
      </c>
      <c r="G212" s="155" t="s">
        <v>357</v>
      </c>
      <c r="H212" s="155" t="s">
        <v>89</v>
      </c>
      <c r="I212" s="156">
        <v>0</v>
      </c>
      <c r="J212" s="156">
        <v>13840</v>
      </c>
      <c r="K212" s="156">
        <v>-13840</v>
      </c>
    </row>
    <row r="213" spans="1:11">
      <c r="A213" s="155">
        <v>40100000</v>
      </c>
      <c r="B213" s="155" t="s">
        <v>1204</v>
      </c>
      <c r="C213" s="155" t="s">
        <v>93</v>
      </c>
      <c r="D213" s="157">
        <v>44928</v>
      </c>
      <c r="E213" s="155">
        <v>2</v>
      </c>
      <c r="F213" s="155" t="s">
        <v>1348</v>
      </c>
      <c r="G213" s="155" t="s">
        <v>89</v>
      </c>
      <c r="H213" s="155" t="s">
        <v>351</v>
      </c>
      <c r="I213" s="156">
        <v>3200</v>
      </c>
      <c r="J213" s="156">
        <v>0</v>
      </c>
      <c r="K213" s="156">
        <v>3200</v>
      </c>
    </row>
    <row r="214" spans="1:11">
      <c r="A214" s="155">
        <v>40100000</v>
      </c>
      <c r="B214" s="155" t="s">
        <v>364</v>
      </c>
      <c r="C214" s="155" t="s">
        <v>93</v>
      </c>
      <c r="D214" s="157">
        <v>44928</v>
      </c>
      <c r="E214" s="155">
        <v>2</v>
      </c>
      <c r="F214" s="155" t="s">
        <v>654</v>
      </c>
      <c r="G214" s="155" t="s">
        <v>89</v>
      </c>
      <c r="H214" s="155" t="s">
        <v>1110</v>
      </c>
      <c r="I214" s="156">
        <v>594.42999999999995</v>
      </c>
      <c r="J214" s="156">
        <v>0</v>
      </c>
      <c r="K214" s="156">
        <v>594.42999999999995</v>
      </c>
    </row>
    <row r="215" spans="1:11">
      <c r="A215" s="155">
        <v>40100000</v>
      </c>
      <c r="B215" s="155" t="s">
        <v>1204</v>
      </c>
      <c r="C215" s="155" t="s">
        <v>93</v>
      </c>
      <c r="D215" s="157">
        <v>44928</v>
      </c>
      <c r="E215" s="155">
        <v>2</v>
      </c>
      <c r="F215" s="155" t="s">
        <v>1350</v>
      </c>
      <c r="G215" s="155" t="s">
        <v>89</v>
      </c>
      <c r="H215" s="155" t="s">
        <v>384</v>
      </c>
      <c r="I215" s="156">
        <v>3200</v>
      </c>
      <c r="J215" s="156">
        <v>0</v>
      </c>
      <c r="K215" s="156">
        <v>3200</v>
      </c>
    </row>
    <row r="216" spans="1:11">
      <c r="A216" s="155">
        <v>40100000</v>
      </c>
      <c r="B216" s="155" t="s">
        <v>350</v>
      </c>
      <c r="C216" s="155" t="s">
        <v>93</v>
      </c>
      <c r="D216" s="157">
        <v>44928</v>
      </c>
      <c r="E216" s="155">
        <v>2</v>
      </c>
      <c r="F216" s="155" t="s">
        <v>1349</v>
      </c>
      <c r="G216" s="155" t="s">
        <v>89</v>
      </c>
      <c r="H216" s="155" t="s">
        <v>1351</v>
      </c>
      <c r="I216" s="156">
        <v>396.7</v>
      </c>
      <c r="J216" s="156">
        <v>0</v>
      </c>
      <c r="K216" s="156">
        <v>396.7</v>
      </c>
    </row>
    <row r="217" spans="1:11">
      <c r="A217" s="155">
        <v>40100000</v>
      </c>
      <c r="B217" s="155" t="s">
        <v>372</v>
      </c>
      <c r="C217" s="155" t="s">
        <v>93</v>
      </c>
      <c r="D217" s="157">
        <v>44928</v>
      </c>
      <c r="E217" s="155">
        <v>2</v>
      </c>
      <c r="F217" s="155" t="s">
        <v>126</v>
      </c>
      <c r="G217" s="155" t="s">
        <v>89</v>
      </c>
      <c r="H217" s="155" t="s">
        <v>1159</v>
      </c>
      <c r="I217" s="156">
        <v>252</v>
      </c>
      <c r="J217" s="156">
        <v>0</v>
      </c>
      <c r="K217" s="156">
        <v>252</v>
      </c>
    </row>
    <row r="218" spans="1:11">
      <c r="A218" s="155">
        <v>40100000</v>
      </c>
      <c r="B218" s="155" t="s">
        <v>363</v>
      </c>
      <c r="C218" s="155" t="s">
        <v>93</v>
      </c>
      <c r="D218" s="157">
        <v>44928</v>
      </c>
      <c r="E218" s="155">
        <v>2</v>
      </c>
      <c r="F218" s="155" t="s">
        <v>478</v>
      </c>
      <c r="G218" s="155" t="s">
        <v>89</v>
      </c>
      <c r="H218" s="155" t="s">
        <v>89</v>
      </c>
      <c r="I218" s="156">
        <v>328.64</v>
      </c>
      <c r="J218" s="156">
        <v>0</v>
      </c>
      <c r="K218" s="156">
        <v>328.64</v>
      </c>
    </row>
    <row r="219" spans="1:11">
      <c r="A219" s="155">
        <v>40100000</v>
      </c>
      <c r="B219" s="155" t="s">
        <v>1354</v>
      </c>
      <c r="C219" s="155" t="s">
        <v>93</v>
      </c>
      <c r="D219" s="157">
        <v>44928</v>
      </c>
      <c r="E219" s="155">
        <v>2</v>
      </c>
      <c r="F219" s="155" t="s">
        <v>1353</v>
      </c>
      <c r="G219" s="155" t="s">
        <v>89</v>
      </c>
      <c r="H219" s="155" t="s">
        <v>89</v>
      </c>
      <c r="I219" s="156">
        <v>12000</v>
      </c>
      <c r="J219" s="156">
        <v>0</v>
      </c>
      <c r="K219" s="156">
        <v>12000</v>
      </c>
    </row>
    <row r="220" spans="1:11">
      <c r="A220" s="155">
        <v>40100000</v>
      </c>
      <c r="B220" s="155" t="s">
        <v>350</v>
      </c>
      <c r="C220" s="155" t="s">
        <v>93</v>
      </c>
      <c r="D220" s="157">
        <v>44928</v>
      </c>
      <c r="E220" s="155">
        <v>2</v>
      </c>
      <c r="F220" s="155" t="s">
        <v>1349</v>
      </c>
      <c r="G220" s="155" t="s">
        <v>89</v>
      </c>
      <c r="H220" s="155" t="s">
        <v>1351</v>
      </c>
      <c r="I220" s="156">
        <v>3420.37</v>
      </c>
      <c r="J220" s="156">
        <v>0</v>
      </c>
      <c r="K220" s="156">
        <v>3420.37</v>
      </c>
    </row>
    <row r="221" spans="1:11">
      <c r="A221" s="155">
        <v>40100000</v>
      </c>
      <c r="B221" s="155" t="s">
        <v>1140</v>
      </c>
      <c r="C221" s="155" t="s">
        <v>93</v>
      </c>
      <c r="D221" s="157">
        <v>44930</v>
      </c>
      <c r="E221" s="155">
        <v>2</v>
      </c>
      <c r="F221" s="155" t="s">
        <v>1357</v>
      </c>
      <c r="G221" s="155" t="s">
        <v>89</v>
      </c>
      <c r="H221" s="155" t="s">
        <v>1141</v>
      </c>
      <c r="I221" s="156">
        <v>43.67</v>
      </c>
      <c r="J221" s="156">
        <v>0</v>
      </c>
      <c r="K221" s="156">
        <v>43.67</v>
      </c>
    </row>
    <row r="222" spans="1:11">
      <c r="A222" s="155">
        <v>40100000</v>
      </c>
      <c r="B222" s="155" t="s">
        <v>388</v>
      </c>
      <c r="C222" s="155" t="s">
        <v>93</v>
      </c>
      <c r="D222" s="157">
        <v>44931</v>
      </c>
      <c r="E222" s="155">
        <v>2</v>
      </c>
      <c r="F222" s="155" t="s">
        <v>107</v>
      </c>
      <c r="G222" s="155" t="s">
        <v>89</v>
      </c>
      <c r="H222" s="155" t="s">
        <v>1242</v>
      </c>
      <c r="I222" s="156">
        <v>1660.92</v>
      </c>
      <c r="J222" s="156">
        <v>0</v>
      </c>
      <c r="K222" s="156">
        <v>1660.92</v>
      </c>
    </row>
    <row r="223" spans="1:11">
      <c r="A223" s="155">
        <v>40100000</v>
      </c>
      <c r="B223" s="155" t="s">
        <v>367</v>
      </c>
      <c r="C223" s="155" t="s">
        <v>93</v>
      </c>
      <c r="D223" s="157">
        <v>44931</v>
      </c>
      <c r="E223" s="155">
        <v>2</v>
      </c>
      <c r="F223" s="155" t="s">
        <v>116</v>
      </c>
      <c r="G223" s="155" t="s">
        <v>89</v>
      </c>
      <c r="H223" s="155" t="s">
        <v>1087</v>
      </c>
      <c r="I223" s="156">
        <v>4160.9799999999996</v>
      </c>
      <c r="J223" s="156">
        <v>0</v>
      </c>
      <c r="K223" s="156">
        <v>4160.9799999999996</v>
      </c>
    </row>
    <row r="224" spans="1:11">
      <c r="A224" s="155">
        <v>40100000</v>
      </c>
      <c r="B224" s="155" t="s">
        <v>388</v>
      </c>
      <c r="C224" s="155" t="s">
        <v>93</v>
      </c>
      <c r="D224" s="157">
        <v>44931</v>
      </c>
      <c r="E224" s="155">
        <v>2</v>
      </c>
      <c r="F224" s="155" t="s">
        <v>107</v>
      </c>
      <c r="G224" s="155" t="s">
        <v>89</v>
      </c>
      <c r="H224" s="155" t="s">
        <v>1121</v>
      </c>
      <c r="I224" s="156">
        <v>7457.96</v>
      </c>
      <c r="J224" s="156">
        <v>0</v>
      </c>
      <c r="K224" s="156">
        <v>7457.96</v>
      </c>
    </row>
    <row r="225" spans="1:11">
      <c r="A225" s="155">
        <v>40100000</v>
      </c>
      <c r="B225" s="155" t="s">
        <v>391</v>
      </c>
      <c r="C225" s="155" t="s">
        <v>93</v>
      </c>
      <c r="D225" s="157">
        <v>44935</v>
      </c>
      <c r="E225" s="155">
        <v>1</v>
      </c>
      <c r="F225" s="155" t="s">
        <v>1360</v>
      </c>
      <c r="G225" s="155" t="s">
        <v>89</v>
      </c>
      <c r="H225" s="155" t="s">
        <v>1117</v>
      </c>
      <c r="I225" s="156">
        <v>12157.64</v>
      </c>
      <c r="J225" s="156">
        <v>0</v>
      </c>
      <c r="K225" s="156">
        <v>12157.64</v>
      </c>
    </row>
    <row r="226" spans="1:11">
      <c r="A226" s="155">
        <v>40100000</v>
      </c>
      <c r="B226" s="155" t="s">
        <v>372</v>
      </c>
      <c r="C226" s="155" t="s">
        <v>93</v>
      </c>
      <c r="D226" s="157">
        <v>44935</v>
      </c>
      <c r="E226" s="155">
        <v>1</v>
      </c>
      <c r="F226" s="155" t="s">
        <v>126</v>
      </c>
      <c r="G226" s="155" t="s">
        <v>89</v>
      </c>
      <c r="H226" s="155" t="s">
        <v>1221</v>
      </c>
      <c r="I226" s="156">
        <v>158.13</v>
      </c>
      <c r="J226" s="156">
        <v>0</v>
      </c>
      <c r="K226" s="156">
        <v>158.13</v>
      </c>
    </row>
    <row r="227" spans="1:11">
      <c r="A227" s="155">
        <v>40100000</v>
      </c>
      <c r="B227" s="155" t="s">
        <v>1143</v>
      </c>
      <c r="C227" s="155" t="s">
        <v>93</v>
      </c>
      <c r="D227" s="157">
        <v>44935</v>
      </c>
      <c r="E227" s="155">
        <v>1</v>
      </c>
      <c r="F227" s="155" t="s">
        <v>1368</v>
      </c>
      <c r="G227" s="155" t="s">
        <v>89</v>
      </c>
      <c r="H227" s="155" t="s">
        <v>312</v>
      </c>
      <c r="I227" s="156">
        <v>876</v>
      </c>
      <c r="J227" s="156">
        <v>0</v>
      </c>
      <c r="K227" s="156">
        <v>876</v>
      </c>
    </row>
    <row r="228" spans="1:11">
      <c r="A228" s="155">
        <v>40100000</v>
      </c>
      <c r="B228" s="155" t="s">
        <v>372</v>
      </c>
      <c r="C228" s="155" t="s">
        <v>93</v>
      </c>
      <c r="D228" s="157">
        <v>44935</v>
      </c>
      <c r="E228" s="155">
        <v>2</v>
      </c>
      <c r="F228" s="155" t="s">
        <v>126</v>
      </c>
      <c r="G228" s="155" t="s">
        <v>89</v>
      </c>
      <c r="H228" s="155" t="s">
        <v>1219</v>
      </c>
      <c r="I228" s="156">
        <v>25.33</v>
      </c>
      <c r="J228" s="156">
        <v>0</v>
      </c>
      <c r="K228" s="156">
        <v>25.33</v>
      </c>
    </row>
    <row r="229" spans="1:11">
      <c r="A229" s="155">
        <v>40100000</v>
      </c>
      <c r="B229" s="155" t="s">
        <v>375</v>
      </c>
      <c r="C229" s="155" t="s">
        <v>93</v>
      </c>
      <c r="D229" s="157">
        <v>44936</v>
      </c>
      <c r="E229" s="155">
        <v>1</v>
      </c>
      <c r="F229" s="155" t="s">
        <v>1377</v>
      </c>
      <c r="G229" s="155" t="s">
        <v>89</v>
      </c>
      <c r="H229" s="155" t="s">
        <v>1371</v>
      </c>
      <c r="I229" s="156">
        <v>1698.2</v>
      </c>
      <c r="J229" s="156">
        <v>0</v>
      </c>
      <c r="K229" s="156">
        <v>1698.2</v>
      </c>
    </row>
    <row r="230" spans="1:11">
      <c r="A230" s="155">
        <v>40100000</v>
      </c>
      <c r="B230" s="155" t="s">
        <v>1091</v>
      </c>
      <c r="C230" s="155" t="s">
        <v>93</v>
      </c>
      <c r="D230" s="157">
        <v>44936</v>
      </c>
      <c r="E230" s="155">
        <v>1</v>
      </c>
      <c r="F230" s="155" t="s">
        <v>1384</v>
      </c>
      <c r="G230" s="155" t="s">
        <v>89</v>
      </c>
      <c r="H230" s="155" t="s">
        <v>1092</v>
      </c>
      <c r="I230" s="156">
        <v>360</v>
      </c>
      <c r="J230" s="156">
        <v>0</v>
      </c>
      <c r="K230" s="156">
        <v>360</v>
      </c>
    </row>
    <row r="231" spans="1:11">
      <c r="A231" s="155">
        <v>40100000</v>
      </c>
      <c r="B231" s="155" t="s">
        <v>378</v>
      </c>
      <c r="C231" s="155" t="s">
        <v>93</v>
      </c>
      <c r="D231" s="157">
        <v>44936</v>
      </c>
      <c r="E231" s="155">
        <v>1</v>
      </c>
      <c r="F231" s="155" t="s">
        <v>165</v>
      </c>
      <c r="G231" s="155" t="s">
        <v>89</v>
      </c>
      <c r="H231" s="155" t="s">
        <v>1110</v>
      </c>
      <c r="I231" s="156">
        <v>7752</v>
      </c>
      <c r="J231" s="156">
        <v>0</v>
      </c>
      <c r="K231" s="156">
        <v>7752</v>
      </c>
    </row>
    <row r="232" spans="1:11">
      <c r="A232" s="155">
        <v>40100000</v>
      </c>
      <c r="B232" s="155" t="s">
        <v>1145</v>
      </c>
      <c r="C232" s="155" t="s">
        <v>93</v>
      </c>
      <c r="D232" s="157">
        <v>44936</v>
      </c>
      <c r="E232" s="155">
        <v>1</v>
      </c>
      <c r="F232" s="155" t="s">
        <v>1376</v>
      </c>
      <c r="G232" s="155" t="s">
        <v>89</v>
      </c>
      <c r="H232" s="155" t="s">
        <v>1110</v>
      </c>
      <c r="I232" s="156">
        <v>10584</v>
      </c>
      <c r="J232" s="156">
        <v>0</v>
      </c>
      <c r="K232" s="156">
        <v>10584</v>
      </c>
    </row>
    <row r="233" spans="1:11">
      <c r="A233" s="155">
        <v>40100000</v>
      </c>
      <c r="B233" s="155" t="s">
        <v>1313</v>
      </c>
      <c r="C233" s="155" t="s">
        <v>93</v>
      </c>
      <c r="D233" s="157">
        <v>44936</v>
      </c>
      <c r="E233" s="155">
        <v>1</v>
      </c>
      <c r="F233" s="155" t="s">
        <v>1375</v>
      </c>
      <c r="G233" s="155" t="s">
        <v>89</v>
      </c>
      <c r="H233" s="155" t="s">
        <v>312</v>
      </c>
      <c r="I233" s="156">
        <v>3534</v>
      </c>
      <c r="J233" s="156">
        <v>0</v>
      </c>
      <c r="K233" s="156">
        <v>3534</v>
      </c>
    </row>
    <row r="234" spans="1:11">
      <c r="A234" s="155">
        <v>40100000</v>
      </c>
      <c r="B234" s="155" t="s">
        <v>391</v>
      </c>
      <c r="C234" s="155" t="s">
        <v>93</v>
      </c>
      <c r="D234" s="157">
        <v>44936</v>
      </c>
      <c r="E234" s="155">
        <v>1</v>
      </c>
      <c r="F234" s="155" t="s">
        <v>1360</v>
      </c>
      <c r="G234" s="155" t="s">
        <v>89</v>
      </c>
      <c r="H234" s="155" t="s">
        <v>1117</v>
      </c>
      <c r="I234" s="156">
        <v>617.55999999999995</v>
      </c>
      <c r="J234" s="156">
        <v>0</v>
      </c>
      <c r="K234" s="156">
        <v>617.55999999999995</v>
      </c>
    </row>
    <row r="235" spans="1:11">
      <c r="A235" s="155">
        <v>40100000</v>
      </c>
      <c r="B235" s="155" t="s">
        <v>1145</v>
      </c>
      <c r="C235" s="155" t="s">
        <v>93</v>
      </c>
      <c r="D235" s="157">
        <v>44936</v>
      </c>
      <c r="E235" s="155">
        <v>1</v>
      </c>
      <c r="F235" s="155" t="s">
        <v>1378</v>
      </c>
      <c r="G235" s="155" t="s">
        <v>89</v>
      </c>
      <c r="H235" s="155" t="s">
        <v>1110</v>
      </c>
      <c r="I235" s="156">
        <v>3907.15</v>
      </c>
      <c r="J235" s="156">
        <v>0</v>
      </c>
      <c r="K235" s="156">
        <v>3907.15</v>
      </c>
    </row>
    <row r="236" spans="1:11">
      <c r="A236" s="155">
        <v>40100000</v>
      </c>
      <c r="B236" s="155" t="s">
        <v>1320</v>
      </c>
      <c r="C236" s="155" t="s">
        <v>93</v>
      </c>
      <c r="D236" s="157">
        <v>44936</v>
      </c>
      <c r="E236" s="155">
        <v>1</v>
      </c>
      <c r="F236" s="155" t="s">
        <v>1380</v>
      </c>
      <c r="G236" s="155" t="s">
        <v>89</v>
      </c>
      <c r="H236" s="155" t="s">
        <v>351</v>
      </c>
      <c r="I236" s="156">
        <v>2036.08</v>
      </c>
      <c r="J236" s="156">
        <v>0</v>
      </c>
      <c r="K236" s="156">
        <v>2036.08</v>
      </c>
    </row>
    <row r="237" spans="1:11">
      <c r="A237" s="155">
        <v>40100000</v>
      </c>
      <c r="B237" s="155" t="s">
        <v>361</v>
      </c>
      <c r="C237" s="155" t="s">
        <v>93</v>
      </c>
      <c r="D237" s="157">
        <v>44936</v>
      </c>
      <c r="E237" s="155">
        <v>1</v>
      </c>
      <c r="F237" s="155" t="s">
        <v>1383</v>
      </c>
      <c r="G237" s="155" t="s">
        <v>89</v>
      </c>
      <c r="H237" s="155" t="s">
        <v>1141</v>
      </c>
      <c r="I237" s="156">
        <v>1600</v>
      </c>
      <c r="J237" s="156">
        <v>0</v>
      </c>
      <c r="K237" s="156">
        <v>1600</v>
      </c>
    </row>
    <row r="238" spans="1:11">
      <c r="A238" s="155">
        <v>40100000</v>
      </c>
      <c r="B238" s="155" t="s">
        <v>379</v>
      </c>
      <c r="C238" s="155" t="s">
        <v>93</v>
      </c>
      <c r="D238" s="157">
        <v>44936</v>
      </c>
      <c r="E238" s="155">
        <v>1</v>
      </c>
      <c r="F238" s="155" t="s">
        <v>1382</v>
      </c>
      <c r="G238" s="155" t="s">
        <v>89</v>
      </c>
      <c r="H238" s="155" t="s">
        <v>1117</v>
      </c>
      <c r="I238" s="156">
        <v>14836.72</v>
      </c>
      <c r="J238" s="156">
        <v>0</v>
      </c>
      <c r="K238" s="156">
        <v>14836.72</v>
      </c>
    </row>
    <row r="239" spans="1:11">
      <c r="A239" s="155">
        <v>40100000</v>
      </c>
      <c r="B239" s="155" t="s">
        <v>373</v>
      </c>
      <c r="C239" s="155" t="s">
        <v>93</v>
      </c>
      <c r="D239" s="157">
        <v>44936</v>
      </c>
      <c r="E239" s="155">
        <v>1</v>
      </c>
      <c r="F239" s="155" t="s">
        <v>130</v>
      </c>
      <c r="G239" s="155" t="s">
        <v>89</v>
      </c>
      <c r="H239" s="155" t="s">
        <v>371</v>
      </c>
      <c r="I239" s="156">
        <v>1735.8</v>
      </c>
      <c r="J239" s="156">
        <v>0</v>
      </c>
      <c r="K239" s="156">
        <v>1735.8</v>
      </c>
    </row>
    <row r="240" spans="1:11">
      <c r="A240" s="155">
        <v>40100000</v>
      </c>
      <c r="B240" s="155" t="s">
        <v>370</v>
      </c>
      <c r="C240" s="155" t="s">
        <v>93</v>
      </c>
      <c r="D240" s="157">
        <v>44936</v>
      </c>
      <c r="E240" s="155">
        <v>1</v>
      </c>
      <c r="F240" s="155" t="s">
        <v>393</v>
      </c>
      <c r="G240" s="155" t="s">
        <v>89</v>
      </c>
      <c r="H240" s="155" t="s">
        <v>1159</v>
      </c>
      <c r="I240" s="156">
        <v>142</v>
      </c>
      <c r="J240" s="156">
        <v>0</v>
      </c>
      <c r="K240" s="156">
        <v>142</v>
      </c>
    </row>
    <row r="241" spans="1:11">
      <c r="A241" s="155">
        <v>40100000</v>
      </c>
      <c r="B241" s="155" t="s">
        <v>374</v>
      </c>
      <c r="C241" s="155" t="s">
        <v>93</v>
      </c>
      <c r="D241" s="157">
        <v>44936</v>
      </c>
      <c r="E241" s="155">
        <v>1</v>
      </c>
      <c r="F241" s="155" t="s">
        <v>1379</v>
      </c>
      <c r="G241" s="155" t="s">
        <v>89</v>
      </c>
      <c r="H241" s="155" t="s">
        <v>384</v>
      </c>
      <c r="I241" s="156">
        <v>1362</v>
      </c>
      <c r="J241" s="156">
        <v>0</v>
      </c>
      <c r="K241" s="156">
        <v>1362</v>
      </c>
    </row>
    <row r="242" spans="1:11">
      <c r="A242" s="155">
        <v>40100000</v>
      </c>
      <c r="B242" s="155" t="s">
        <v>377</v>
      </c>
      <c r="C242" s="155" t="s">
        <v>93</v>
      </c>
      <c r="D242" s="157">
        <v>44936</v>
      </c>
      <c r="E242" s="155">
        <v>1</v>
      </c>
      <c r="F242" s="155" t="s">
        <v>1381</v>
      </c>
      <c r="G242" s="155" t="s">
        <v>89</v>
      </c>
      <c r="H242" s="155" t="s">
        <v>1087</v>
      </c>
      <c r="I242" s="156">
        <v>1000.81</v>
      </c>
      <c r="J242" s="156">
        <v>0</v>
      </c>
      <c r="K242" s="156">
        <v>1000.81</v>
      </c>
    </row>
    <row r="243" spans="1:11">
      <c r="A243" s="155">
        <v>40100000</v>
      </c>
      <c r="B243" s="155" t="s">
        <v>354</v>
      </c>
      <c r="C243" s="155" t="s">
        <v>93</v>
      </c>
      <c r="D243" s="157">
        <v>44936</v>
      </c>
      <c r="E243" s="155">
        <v>1</v>
      </c>
      <c r="F243" s="155" t="s">
        <v>163</v>
      </c>
      <c r="G243" s="155" t="s">
        <v>89</v>
      </c>
      <c r="H243" s="155" t="s">
        <v>1113</v>
      </c>
      <c r="I243" s="156">
        <v>13832</v>
      </c>
      <c r="J243" s="156">
        <v>0</v>
      </c>
      <c r="K243" s="156">
        <v>13832</v>
      </c>
    </row>
    <row r="244" spans="1:11">
      <c r="A244" s="155">
        <v>40100000</v>
      </c>
      <c r="B244" s="155" t="s">
        <v>1149</v>
      </c>
      <c r="C244" s="155" t="s">
        <v>93</v>
      </c>
      <c r="D244" s="157">
        <v>44938</v>
      </c>
      <c r="E244" s="155">
        <v>1</v>
      </c>
      <c r="F244" s="155" t="s">
        <v>1386</v>
      </c>
      <c r="G244" s="155" t="s">
        <v>89</v>
      </c>
      <c r="H244" s="155" t="s">
        <v>1092</v>
      </c>
      <c r="I244" s="156">
        <v>75</v>
      </c>
      <c r="J244" s="156">
        <v>0</v>
      </c>
      <c r="K244" s="156">
        <v>75</v>
      </c>
    </row>
    <row r="245" spans="1:11">
      <c r="A245" s="155">
        <v>40100000</v>
      </c>
      <c r="B245" s="155" t="s">
        <v>1149</v>
      </c>
      <c r="C245" s="155" t="s">
        <v>93</v>
      </c>
      <c r="D245" s="157">
        <v>44938</v>
      </c>
      <c r="E245" s="155">
        <v>1</v>
      </c>
      <c r="F245" s="155" t="s">
        <v>1386</v>
      </c>
      <c r="G245" s="155" t="s">
        <v>89</v>
      </c>
      <c r="H245" s="155" t="s">
        <v>1092</v>
      </c>
      <c r="I245" s="156">
        <v>75</v>
      </c>
      <c r="J245" s="156">
        <v>0</v>
      </c>
      <c r="K245" s="156">
        <v>75</v>
      </c>
    </row>
    <row r="246" spans="1:11">
      <c r="A246" s="155">
        <v>40100000</v>
      </c>
      <c r="B246" s="155" t="s">
        <v>1346</v>
      </c>
      <c r="C246" s="155" t="s">
        <v>93</v>
      </c>
      <c r="D246" s="157">
        <v>44938</v>
      </c>
      <c r="E246" s="155">
        <v>1</v>
      </c>
      <c r="F246" s="155" t="s">
        <v>1385</v>
      </c>
      <c r="G246" s="155" t="s">
        <v>89</v>
      </c>
      <c r="H246" s="155" t="s">
        <v>312</v>
      </c>
      <c r="I246" s="156">
        <v>151.19999999999999</v>
      </c>
      <c r="J246" s="156">
        <v>0</v>
      </c>
      <c r="K246" s="156">
        <v>151.19999999999999</v>
      </c>
    </row>
    <row r="247" spans="1:11">
      <c r="A247" s="155">
        <v>40100000</v>
      </c>
      <c r="B247" s="155" t="s">
        <v>1149</v>
      </c>
      <c r="C247" s="155" t="s">
        <v>93</v>
      </c>
      <c r="D247" s="157">
        <v>44938</v>
      </c>
      <c r="E247" s="155">
        <v>1</v>
      </c>
      <c r="F247" s="155" t="s">
        <v>1386</v>
      </c>
      <c r="G247" s="155" t="s">
        <v>89</v>
      </c>
      <c r="H247" s="155" t="s">
        <v>1092</v>
      </c>
      <c r="I247" s="156">
        <v>75</v>
      </c>
      <c r="J247" s="156">
        <v>0</v>
      </c>
      <c r="K247" s="156">
        <v>75</v>
      </c>
    </row>
    <row r="248" spans="1:11">
      <c r="A248" s="155">
        <v>40100000</v>
      </c>
      <c r="B248" s="155" t="s">
        <v>369</v>
      </c>
      <c r="C248" s="155" t="s">
        <v>93</v>
      </c>
      <c r="D248" s="157">
        <v>44939</v>
      </c>
      <c r="E248" s="155">
        <v>1</v>
      </c>
      <c r="F248" s="155" t="s">
        <v>1388</v>
      </c>
      <c r="G248" s="155" t="s">
        <v>89</v>
      </c>
      <c r="H248" s="155" t="s">
        <v>1389</v>
      </c>
      <c r="I248" s="156">
        <v>363.98</v>
      </c>
      <c r="J248" s="156">
        <v>0</v>
      </c>
      <c r="K248" s="156">
        <v>363.98</v>
      </c>
    </row>
    <row r="249" spans="1:11">
      <c r="A249" s="155">
        <v>40100000</v>
      </c>
      <c r="B249" s="155" t="s">
        <v>1140</v>
      </c>
      <c r="C249" s="155" t="s">
        <v>93</v>
      </c>
      <c r="D249" s="157">
        <v>44939</v>
      </c>
      <c r="E249" s="155">
        <v>1</v>
      </c>
      <c r="F249" s="155" t="s">
        <v>1387</v>
      </c>
      <c r="G249" s="155" t="s">
        <v>89</v>
      </c>
      <c r="H249" s="155" t="s">
        <v>1141</v>
      </c>
      <c r="I249" s="156">
        <v>119.43</v>
      </c>
      <c r="J249" s="156">
        <v>0</v>
      </c>
      <c r="K249" s="156">
        <v>119.43</v>
      </c>
    </row>
    <row r="250" spans="1:11">
      <c r="A250" s="155">
        <v>40100000</v>
      </c>
      <c r="B250" s="155" t="s">
        <v>1140</v>
      </c>
      <c r="C250" s="155" t="s">
        <v>93</v>
      </c>
      <c r="D250" s="157">
        <v>44939</v>
      </c>
      <c r="E250" s="155">
        <v>1</v>
      </c>
      <c r="F250" s="155" t="s">
        <v>1387</v>
      </c>
      <c r="G250" s="155" t="s">
        <v>89</v>
      </c>
      <c r="H250" s="155" t="s">
        <v>1141</v>
      </c>
      <c r="I250" s="156">
        <v>154.03</v>
      </c>
      <c r="J250" s="156">
        <v>0</v>
      </c>
      <c r="K250" s="156">
        <v>154.03</v>
      </c>
    </row>
    <row r="251" spans="1:11">
      <c r="A251" s="155">
        <v>40100000</v>
      </c>
      <c r="B251" s="155" t="s">
        <v>1149</v>
      </c>
      <c r="C251" s="155" t="s">
        <v>93</v>
      </c>
      <c r="D251" s="157">
        <v>44939</v>
      </c>
      <c r="E251" s="155">
        <v>1</v>
      </c>
      <c r="F251" s="155" t="s">
        <v>1386</v>
      </c>
      <c r="G251" s="155" t="s">
        <v>89</v>
      </c>
      <c r="H251" s="155" t="s">
        <v>1092</v>
      </c>
      <c r="I251" s="156">
        <v>75</v>
      </c>
      <c r="J251" s="156">
        <v>0</v>
      </c>
      <c r="K251" s="156">
        <v>75</v>
      </c>
    </row>
    <row r="252" spans="1:11">
      <c r="A252" s="155">
        <v>40100000</v>
      </c>
      <c r="B252" s="155" t="s">
        <v>1149</v>
      </c>
      <c r="C252" s="155" t="s">
        <v>93</v>
      </c>
      <c r="D252" s="157">
        <v>44939</v>
      </c>
      <c r="E252" s="155">
        <v>1</v>
      </c>
      <c r="F252" s="155" t="s">
        <v>1386</v>
      </c>
      <c r="G252" s="155" t="s">
        <v>89</v>
      </c>
      <c r="H252" s="155" t="s">
        <v>1092</v>
      </c>
      <c r="I252" s="156">
        <v>300</v>
      </c>
      <c r="J252" s="156">
        <v>0</v>
      </c>
      <c r="K252" s="156">
        <v>300</v>
      </c>
    </row>
    <row r="253" spans="1:11">
      <c r="A253" s="155">
        <v>40100000</v>
      </c>
      <c r="B253" s="155" t="s">
        <v>388</v>
      </c>
      <c r="C253" s="155" t="s">
        <v>93</v>
      </c>
      <c r="D253" s="157">
        <v>44942</v>
      </c>
      <c r="E253" s="155">
        <v>1</v>
      </c>
      <c r="F253" s="155" t="s">
        <v>107</v>
      </c>
      <c r="G253" s="155" t="s">
        <v>89</v>
      </c>
      <c r="H253" s="155" t="s">
        <v>1136</v>
      </c>
      <c r="I253" s="156">
        <v>1437.6</v>
      </c>
      <c r="J253" s="156">
        <v>0</v>
      </c>
      <c r="K253" s="156">
        <v>1437.6</v>
      </c>
    </row>
    <row r="254" spans="1:11">
      <c r="A254" s="155">
        <v>40100000</v>
      </c>
      <c r="B254" s="155" t="s">
        <v>350</v>
      </c>
      <c r="C254" s="155" t="s">
        <v>93</v>
      </c>
      <c r="D254" s="157">
        <v>44944</v>
      </c>
      <c r="E254" s="155">
        <v>1</v>
      </c>
      <c r="F254" s="155" t="s">
        <v>1349</v>
      </c>
      <c r="G254" s="155" t="s">
        <v>89</v>
      </c>
      <c r="H254" s="155" t="s">
        <v>1226</v>
      </c>
      <c r="I254" s="156">
        <v>57.6</v>
      </c>
      <c r="J254" s="156">
        <v>0</v>
      </c>
      <c r="K254" s="156">
        <v>57.6</v>
      </c>
    </row>
    <row r="255" spans="1:11">
      <c r="A255" s="155">
        <v>40100000</v>
      </c>
      <c r="B255" s="155" t="s">
        <v>369</v>
      </c>
      <c r="C255" s="155" t="s">
        <v>93</v>
      </c>
      <c r="D255" s="157">
        <v>44946</v>
      </c>
      <c r="E255" s="155">
        <v>1</v>
      </c>
      <c r="F255" s="155" t="s">
        <v>1388</v>
      </c>
      <c r="G255" s="155" t="s">
        <v>89</v>
      </c>
      <c r="H255" s="155" t="s">
        <v>1393</v>
      </c>
      <c r="I255" s="156">
        <v>251.77</v>
      </c>
      <c r="J255" s="156">
        <v>0</v>
      </c>
      <c r="K255" s="156">
        <v>251.77</v>
      </c>
    </row>
    <row r="256" spans="1:11">
      <c r="A256" s="155">
        <v>40100000</v>
      </c>
      <c r="B256" s="155" t="s">
        <v>352</v>
      </c>
      <c r="C256" s="155" t="s">
        <v>93</v>
      </c>
      <c r="D256" s="157">
        <v>44946</v>
      </c>
      <c r="E256" s="155">
        <v>1</v>
      </c>
      <c r="F256" s="155" t="s">
        <v>1391</v>
      </c>
      <c r="G256" s="155" t="s">
        <v>89</v>
      </c>
      <c r="H256" s="155" t="s">
        <v>1117</v>
      </c>
      <c r="I256" s="156">
        <v>152.62</v>
      </c>
      <c r="J256" s="156">
        <v>0</v>
      </c>
      <c r="K256" s="156">
        <v>152.62</v>
      </c>
    </row>
    <row r="257" spans="1:11">
      <c r="A257" s="155">
        <v>40100000</v>
      </c>
      <c r="B257" s="155" t="s">
        <v>374</v>
      </c>
      <c r="C257" s="155" t="s">
        <v>93</v>
      </c>
      <c r="D257" s="157">
        <v>44949</v>
      </c>
      <c r="E257" s="155">
        <v>1</v>
      </c>
      <c r="F257" s="155" t="s">
        <v>1379</v>
      </c>
      <c r="G257" s="155" t="s">
        <v>89</v>
      </c>
      <c r="H257" s="155" t="s">
        <v>384</v>
      </c>
      <c r="I257" s="156">
        <v>2444.4</v>
      </c>
      <c r="J257" s="156">
        <v>0</v>
      </c>
      <c r="K257" s="156">
        <v>2444.4</v>
      </c>
    </row>
    <row r="258" spans="1:11">
      <c r="A258" s="155">
        <v>40100000</v>
      </c>
      <c r="B258" s="155" t="s">
        <v>377</v>
      </c>
      <c r="C258" s="155" t="s">
        <v>93</v>
      </c>
      <c r="D258" s="157">
        <v>44949</v>
      </c>
      <c r="E258" s="155">
        <v>1</v>
      </c>
      <c r="F258" s="155" t="s">
        <v>1381</v>
      </c>
      <c r="G258" s="155" t="s">
        <v>89</v>
      </c>
      <c r="H258" s="155" t="s">
        <v>1087</v>
      </c>
      <c r="I258" s="156">
        <v>807.37</v>
      </c>
      <c r="J258" s="156">
        <v>0</v>
      </c>
      <c r="K258" s="156">
        <v>807.37</v>
      </c>
    </row>
    <row r="259" spans="1:11">
      <c r="A259" s="155">
        <v>40100000</v>
      </c>
      <c r="B259" s="155" t="s">
        <v>370</v>
      </c>
      <c r="C259" s="155" t="s">
        <v>93</v>
      </c>
      <c r="D259" s="157">
        <v>44949</v>
      </c>
      <c r="E259" s="155">
        <v>1</v>
      </c>
      <c r="F259" s="155" t="s">
        <v>393</v>
      </c>
      <c r="G259" s="155" t="s">
        <v>89</v>
      </c>
      <c r="H259" s="155" t="s">
        <v>1159</v>
      </c>
      <c r="I259" s="156">
        <v>1692</v>
      </c>
      <c r="J259" s="156">
        <v>0</v>
      </c>
      <c r="K259" s="156">
        <v>1692</v>
      </c>
    </row>
    <row r="260" spans="1:11">
      <c r="A260" s="155">
        <v>40100000</v>
      </c>
      <c r="B260" s="155" t="s">
        <v>350</v>
      </c>
      <c r="C260" s="155" t="s">
        <v>93</v>
      </c>
      <c r="D260" s="157">
        <v>44949</v>
      </c>
      <c r="E260" s="155">
        <v>1</v>
      </c>
      <c r="F260" s="155" t="s">
        <v>1349</v>
      </c>
      <c r="G260" s="155" t="s">
        <v>89</v>
      </c>
      <c r="H260" s="155" t="s">
        <v>1221</v>
      </c>
      <c r="I260" s="156">
        <v>202.55</v>
      </c>
      <c r="J260" s="156">
        <v>0</v>
      </c>
      <c r="K260" s="156">
        <v>202.55</v>
      </c>
    </row>
    <row r="261" spans="1:11">
      <c r="A261" s="155">
        <v>40100000</v>
      </c>
      <c r="B261" s="155" t="s">
        <v>350</v>
      </c>
      <c r="C261" s="155" t="s">
        <v>93</v>
      </c>
      <c r="D261" s="157">
        <v>44949</v>
      </c>
      <c r="E261" s="155">
        <v>1</v>
      </c>
      <c r="F261" s="155" t="s">
        <v>1349</v>
      </c>
      <c r="G261" s="155" t="s">
        <v>89</v>
      </c>
      <c r="H261" s="155" t="s">
        <v>1351</v>
      </c>
      <c r="I261" s="156">
        <v>3315.54</v>
      </c>
      <c r="J261" s="156">
        <v>0</v>
      </c>
      <c r="K261" s="156">
        <v>3315.54</v>
      </c>
    </row>
    <row r="262" spans="1:11">
      <c r="A262" s="155">
        <v>40100000</v>
      </c>
      <c r="B262" s="155" t="s">
        <v>354</v>
      </c>
      <c r="C262" s="155" t="s">
        <v>93</v>
      </c>
      <c r="D262" s="157">
        <v>44949</v>
      </c>
      <c r="E262" s="155">
        <v>1</v>
      </c>
      <c r="F262" s="155" t="s">
        <v>163</v>
      </c>
      <c r="G262" s="155" t="s">
        <v>89</v>
      </c>
      <c r="H262" s="155" t="s">
        <v>1092</v>
      </c>
      <c r="I262" s="156">
        <v>19247</v>
      </c>
      <c r="J262" s="156">
        <v>0</v>
      </c>
      <c r="K262" s="156">
        <v>19247</v>
      </c>
    </row>
    <row r="263" spans="1:11">
      <c r="A263" s="155">
        <v>40100000</v>
      </c>
      <c r="B263" s="155" t="s">
        <v>1095</v>
      </c>
      <c r="C263" s="155" t="s">
        <v>93</v>
      </c>
      <c r="D263" s="157">
        <v>44949</v>
      </c>
      <c r="E263" s="155">
        <v>1</v>
      </c>
      <c r="F263" s="155" t="s">
        <v>1396</v>
      </c>
      <c r="G263" s="155" t="s">
        <v>89</v>
      </c>
      <c r="H263" s="155" t="s">
        <v>1096</v>
      </c>
      <c r="I263" s="156">
        <v>14112</v>
      </c>
      <c r="J263" s="156">
        <v>0</v>
      </c>
      <c r="K263" s="156">
        <v>14112</v>
      </c>
    </row>
    <row r="264" spans="1:11">
      <c r="A264" s="155">
        <v>40100000</v>
      </c>
      <c r="B264" s="155" t="s">
        <v>1162</v>
      </c>
      <c r="C264" s="155" t="s">
        <v>93</v>
      </c>
      <c r="D264" s="157">
        <v>44949</v>
      </c>
      <c r="E264" s="155">
        <v>1</v>
      </c>
      <c r="F264" s="155" t="s">
        <v>1397</v>
      </c>
      <c r="G264" s="155" t="s">
        <v>89</v>
      </c>
      <c r="H264" s="155" t="s">
        <v>312</v>
      </c>
      <c r="I264" s="156">
        <v>240</v>
      </c>
      <c r="J264" s="156">
        <v>0</v>
      </c>
      <c r="K264" s="156">
        <v>240</v>
      </c>
    </row>
    <row r="265" spans="1:11">
      <c r="A265" s="155">
        <v>40100000</v>
      </c>
      <c r="B265" s="155" t="s">
        <v>365</v>
      </c>
      <c r="C265" s="155" t="s">
        <v>93</v>
      </c>
      <c r="D265" s="157">
        <v>44949</v>
      </c>
      <c r="E265" s="155">
        <v>1</v>
      </c>
      <c r="F265" s="155" t="s">
        <v>183</v>
      </c>
      <c r="G265" s="155" t="s">
        <v>89</v>
      </c>
      <c r="H265" s="155" t="s">
        <v>1141</v>
      </c>
      <c r="I265" s="156">
        <v>1325.6</v>
      </c>
      <c r="J265" s="156">
        <v>0</v>
      </c>
      <c r="K265" s="156">
        <v>1325.6</v>
      </c>
    </row>
    <row r="266" spans="1:11">
      <c r="A266" s="155">
        <v>40100000</v>
      </c>
      <c r="B266" s="155" t="s">
        <v>1140</v>
      </c>
      <c r="C266" s="155" t="s">
        <v>93</v>
      </c>
      <c r="D266" s="157">
        <v>44952</v>
      </c>
      <c r="E266" s="155">
        <v>1</v>
      </c>
      <c r="F266" s="155" t="s">
        <v>1387</v>
      </c>
      <c r="G266" s="155" t="s">
        <v>89</v>
      </c>
      <c r="H266" s="155" t="s">
        <v>1141</v>
      </c>
      <c r="I266" s="156">
        <v>15.97</v>
      </c>
      <c r="J266" s="156">
        <v>0</v>
      </c>
      <c r="K266" s="156">
        <v>15.97</v>
      </c>
    </row>
    <row r="267" spans="1:11">
      <c r="A267" s="155">
        <v>40100000</v>
      </c>
      <c r="B267" s="155" t="s">
        <v>1140</v>
      </c>
      <c r="C267" s="155" t="s">
        <v>93</v>
      </c>
      <c r="D267" s="157">
        <v>44952</v>
      </c>
      <c r="E267" s="155">
        <v>1</v>
      </c>
      <c r="F267" s="155" t="s">
        <v>1387</v>
      </c>
      <c r="G267" s="155" t="s">
        <v>89</v>
      </c>
      <c r="H267" s="155" t="s">
        <v>1141</v>
      </c>
      <c r="I267" s="156">
        <v>34.880000000000003</v>
      </c>
      <c r="J267" s="156">
        <v>0</v>
      </c>
      <c r="K267" s="156">
        <v>34.880000000000003</v>
      </c>
    </row>
    <row r="268" spans="1:11">
      <c r="A268" s="155">
        <v>40100000</v>
      </c>
      <c r="B268" s="155" t="s">
        <v>1140</v>
      </c>
      <c r="C268" s="155" t="s">
        <v>93</v>
      </c>
      <c r="D268" s="157">
        <v>44952</v>
      </c>
      <c r="E268" s="155">
        <v>1</v>
      </c>
      <c r="F268" s="155" t="s">
        <v>1387</v>
      </c>
      <c r="G268" s="155" t="s">
        <v>89</v>
      </c>
      <c r="H268" s="155" t="s">
        <v>1141</v>
      </c>
      <c r="I268" s="156">
        <v>69.98</v>
      </c>
      <c r="J268" s="156">
        <v>0</v>
      </c>
      <c r="K268" s="156">
        <v>69.98</v>
      </c>
    </row>
    <row r="269" spans="1:11">
      <c r="A269" s="155">
        <v>40100000</v>
      </c>
      <c r="B269" s="155" t="s">
        <v>1140</v>
      </c>
      <c r="C269" s="155" t="s">
        <v>93</v>
      </c>
      <c r="D269" s="157">
        <v>44952</v>
      </c>
      <c r="E269" s="155">
        <v>1</v>
      </c>
      <c r="F269" s="155" t="s">
        <v>1387</v>
      </c>
      <c r="G269" s="155" t="s">
        <v>89</v>
      </c>
      <c r="H269" s="155" t="s">
        <v>1141</v>
      </c>
      <c r="I269" s="156">
        <v>94.84</v>
      </c>
      <c r="J269" s="156">
        <v>0</v>
      </c>
      <c r="K269" s="156">
        <v>94.84</v>
      </c>
    </row>
    <row r="270" spans="1:11">
      <c r="A270" s="155">
        <v>40100000</v>
      </c>
      <c r="B270" s="155" t="s">
        <v>372</v>
      </c>
      <c r="C270" s="155" t="s">
        <v>93</v>
      </c>
      <c r="D270" s="157">
        <v>44956</v>
      </c>
      <c r="E270" s="155">
        <v>1</v>
      </c>
      <c r="F270" s="155" t="s">
        <v>126</v>
      </c>
      <c r="G270" s="155" t="s">
        <v>89</v>
      </c>
      <c r="H270" s="155" t="s">
        <v>1221</v>
      </c>
      <c r="I270" s="156">
        <v>1284.9100000000001</v>
      </c>
      <c r="J270" s="156">
        <v>0</v>
      </c>
      <c r="K270" s="156">
        <v>1284.9100000000001</v>
      </c>
    </row>
    <row r="271" spans="1:11">
      <c r="A271" s="155">
        <v>40100000</v>
      </c>
      <c r="B271" s="155" t="s">
        <v>1091</v>
      </c>
      <c r="C271" s="155" t="s">
        <v>93</v>
      </c>
      <c r="D271" s="157">
        <v>44956</v>
      </c>
      <c r="E271" s="155">
        <v>1</v>
      </c>
      <c r="F271" s="155" t="s">
        <v>1384</v>
      </c>
      <c r="G271" s="155" t="s">
        <v>89</v>
      </c>
      <c r="H271" s="155" t="s">
        <v>1113</v>
      </c>
      <c r="I271" s="156">
        <v>164.4</v>
      </c>
      <c r="J271" s="156">
        <v>0</v>
      </c>
      <c r="K271" s="156">
        <v>164.4</v>
      </c>
    </row>
    <row r="272" spans="1:11">
      <c r="A272" s="155">
        <v>40100000</v>
      </c>
      <c r="B272" s="155" t="s">
        <v>365</v>
      </c>
      <c r="C272" s="155" t="s">
        <v>93</v>
      </c>
      <c r="D272" s="157">
        <v>44956</v>
      </c>
      <c r="E272" s="155">
        <v>1</v>
      </c>
      <c r="F272" s="155" t="s">
        <v>183</v>
      </c>
      <c r="G272" s="155" t="s">
        <v>89</v>
      </c>
      <c r="H272" s="155" t="s">
        <v>1141</v>
      </c>
      <c r="I272" s="156">
        <v>68.8</v>
      </c>
      <c r="J272" s="156">
        <v>0</v>
      </c>
      <c r="K272" s="156">
        <v>68.8</v>
      </c>
    </row>
    <row r="273" spans="1:11">
      <c r="A273" s="155">
        <v>40100000</v>
      </c>
      <c r="B273" s="155" t="s">
        <v>353</v>
      </c>
      <c r="C273" s="155" t="s">
        <v>93</v>
      </c>
      <c r="D273" s="157">
        <v>44957</v>
      </c>
      <c r="E273" s="155">
        <v>1</v>
      </c>
      <c r="F273" s="155" t="s">
        <v>1434</v>
      </c>
      <c r="G273" s="155" t="s">
        <v>89</v>
      </c>
      <c r="H273" s="155" t="s">
        <v>371</v>
      </c>
      <c r="I273" s="156">
        <v>419.8</v>
      </c>
      <c r="J273" s="156">
        <v>0</v>
      </c>
      <c r="K273" s="156">
        <v>419.8</v>
      </c>
    </row>
    <row r="274" spans="1:11">
      <c r="A274" s="155">
        <v>40100000</v>
      </c>
      <c r="B274" s="155" t="s">
        <v>369</v>
      </c>
      <c r="C274" s="155" t="s">
        <v>93</v>
      </c>
      <c r="D274" s="157">
        <v>44957</v>
      </c>
      <c r="E274" s="155">
        <v>1</v>
      </c>
      <c r="F274" s="155" t="s">
        <v>1435</v>
      </c>
      <c r="G274" s="155" t="s">
        <v>89</v>
      </c>
      <c r="H274" s="155" t="s">
        <v>1148</v>
      </c>
      <c r="I274" s="156">
        <v>415.95</v>
      </c>
      <c r="J274" s="156">
        <v>0</v>
      </c>
      <c r="K274" s="156">
        <v>415.95</v>
      </c>
    </row>
    <row r="275" spans="1:11">
      <c r="A275" s="155">
        <v>40100000</v>
      </c>
      <c r="B275" s="155" t="s">
        <v>1204</v>
      </c>
      <c r="C275" s="155" t="s">
        <v>93</v>
      </c>
      <c r="D275" s="157">
        <v>44958</v>
      </c>
      <c r="E275" s="155">
        <v>2</v>
      </c>
      <c r="F275" s="155" t="s">
        <v>1438</v>
      </c>
      <c r="G275" s="155" t="s">
        <v>89</v>
      </c>
      <c r="H275" s="155" t="s">
        <v>371</v>
      </c>
      <c r="I275" s="156">
        <v>3200</v>
      </c>
      <c r="J275" s="156">
        <v>0</v>
      </c>
      <c r="K275" s="156">
        <v>3200</v>
      </c>
    </row>
    <row r="276" spans="1:11">
      <c r="A276" s="155">
        <v>40100000</v>
      </c>
      <c r="B276" s="155" t="s">
        <v>1130</v>
      </c>
      <c r="C276" s="155" t="s">
        <v>93</v>
      </c>
      <c r="D276" s="157">
        <v>44958</v>
      </c>
      <c r="E276" s="155">
        <v>2</v>
      </c>
      <c r="F276" s="155" t="s">
        <v>1437</v>
      </c>
      <c r="G276" s="155" t="s">
        <v>89</v>
      </c>
      <c r="H276" s="155" t="s">
        <v>1083</v>
      </c>
      <c r="I276" s="156">
        <v>102327.03999999999</v>
      </c>
      <c r="J276" s="156">
        <v>0</v>
      </c>
      <c r="K276" s="156">
        <v>102327.03999999999</v>
      </c>
    </row>
    <row r="277" spans="1:11">
      <c r="A277" s="155">
        <v>40100000</v>
      </c>
      <c r="B277" s="155" t="s">
        <v>1140</v>
      </c>
      <c r="C277" s="155" t="s">
        <v>93</v>
      </c>
      <c r="D277" s="157">
        <v>44959</v>
      </c>
      <c r="E277" s="155">
        <v>2</v>
      </c>
      <c r="F277" s="155" t="s">
        <v>970</v>
      </c>
      <c r="G277" s="155" t="s">
        <v>89</v>
      </c>
      <c r="H277" s="155" t="s">
        <v>1092</v>
      </c>
      <c r="I277" s="156">
        <v>14.71</v>
      </c>
      <c r="J277" s="156">
        <v>0</v>
      </c>
      <c r="K277" s="156">
        <v>14.71</v>
      </c>
    </row>
    <row r="278" spans="1:11">
      <c r="A278" s="155">
        <v>40100000</v>
      </c>
      <c r="B278" s="155" t="s">
        <v>1140</v>
      </c>
      <c r="C278" s="155" t="s">
        <v>93</v>
      </c>
      <c r="D278" s="157">
        <v>44959</v>
      </c>
      <c r="E278" s="155">
        <v>2</v>
      </c>
      <c r="F278" s="155" t="s">
        <v>1357</v>
      </c>
      <c r="G278" s="155" t="s">
        <v>89</v>
      </c>
      <c r="H278" s="155" t="s">
        <v>1184</v>
      </c>
      <c r="I278" s="156">
        <v>31.97</v>
      </c>
      <c r="J278" s="156">
        <v>0</v>
      </c>
      <c r="K278" s="156">
        <v>31.97</v>
      </c>
    </row>
    <row r="279" spans="1:11">
      <c r="A279" s="155">
        <v>40100000</v>
      </c>
      <c r="B279" s="155" t="s">
        <v>1140</v>
      </c>
      <c r="C279" s="155" t="s">
        <v>93</v>
      </c>
      <c r="D279" s="157">
        <v>44960</v>
      </c>
      <c r="E279" s="155">
        <v>2</v>
      </c>
      <c r="F279" s="155" t="s">
        <v>970</v>
      </c>
      <c r="G279" s="155" t="s">
        <v>89</v>
      </c>
      <c r="H279" s="155" t="s">
        <v>1092</v>
      </c>
      <c r="I279" s="156">
        <v>15.76</v>
      </c>
      <c r="J279" s="156">
        <v>0</v>
      </c>
      <c r="K279" s="156">
        <v>15.76</v>
      </c>
    </row>
    <row r="280" spans="1:11">
      <c r="A280" s="155">
        <v>40100000</v>
      </c>
      <c r="B280" s="155" t="s">
        <v>350</v>
      </c>
      <c r="C280" s="155" t="s">
        <v>93</v>
      </c>
      <c r="D280" s="157">
        <v>44960</v>
      </c>
      <c r="E280" s="155">
        <v>2</v>
      </c>
      <c r="F280" s="155" t="s">
        <v>1440</v>
      </c>
      <c r="G280" s="155" t="s">
        <v>89</v>
      </c>
      <c r="H280" s="155" t="s">
        <v>1114</v>
      </c>
      <c r="I280" s="156">
        <v>432</v>
      </c>
      <c r="J280" s="156">
        <v>0</v>
      </c>
      <c r="K280" s="156">
        <v>432</v>
      </c>
    </row>
    <row r="281" spans="1:11">
      <c r="A281" s="155">
        <v>40100000</v>
      </c>
      <c r="B281" s="155" t="s">
        <v>373</v>
      </c>
      <c r="C281" s="155" t="s">
        <v>93</v>
      </c>
      <c r="D281" s="157">
        <v>44963</v>
      </c>
      <c r="E281" s="155">
        <v>2</v>
      </c>
      <c r="F281" s="155" t="s">
        <v>1463</v>
      </c>
      <c r="G281" s="155" t="s">
        <v>89</v>
      </c>
      <c r="H281" s="155" t="s">
        <v>1371</v>
      </c>
      <c r="I281" s="156">
        <v>3005.16</v>
      </c>
      <c r="J281" s="156">
        <v>0</v>
      </c>
      <c r="K281" s="156">
        <v>3005.16</v>
      </c>
    </row>
    <row r="282" spans="1:11">
      <c r="A282" s="155">
        <v>40100000</v>
      </c>
      <c r="B282" s="155" t="s">
        <v>376</v>
      </c>
      <c r="C282" s="155" t="s">
        <v>93</v>
      </c>
      <c r="D282" s="157">
        <v>44963</v>
      </c>
      <c r="E282" s="155">
        <v>2</v>
      </c>
      <c r="F282" s="155" t="s">
        <v>144</v>
      </c>
      <c r="G282" s="155" t="s">
        <v>89</v>
      </c>
      <c r="H282" s="155" t="s">
        <v>1110</v>
      </c>
      <c r="I282" s="156">
        <v>1415.39</v>
      </c>
      <c r="J282" s="156">
        <v>0</v>
      </c>
      <c r="K282" s="156">
        <v>1415.39</v>
      </c>
    </row>
    <row r="283" spans="1:11">
      <c r="A283" s="155">
        <v>40100000</v>
      </c>
      <c r="B283" s="155" t="s">
        <v>391</v>
      </c>
      <c r="C283" s="155" t="s">
        <v>93</v>
      </c>
      <c r="D283" s="157">
        <v>44964</v>
      </c>
      <c r="E283" s="155">
        <v>1</v>
      </c>
      <c r="F283" s="155" t="s">
        <v>1360</v>
      </c>
      <c r="G283" s="155" t="s">
        <v>89</v>
      </c>
      <c r="H283" s="155" t="s">
        <v>1087</v>
      </c>
      <c r="I283" s="156">
        <v>6228</v>
      </c>
      <c r="J283" s="156">
        <v>0</v>
      </c>
      <c r="K283" s="156">
        <v>6228</v>
      </c>
    </row>
    <row r="284" spans="1:11">
      <c r="A284" s="155">
        <v>40100000</v>
      </c>
      <c r="B284" s="155" t="s">
        <v>1091</v>
      </c>
      <c r="C284" s="155" t="s">
        <v>93</v>
      </c>
      <c r="D284" s="157">
        <v>44966</v>
      </c>
      <c r="E284" s="155">
        <v>1</v>
      </c>
      <c r="F284" s="155" t="s">
        <v>1384</v>
      </c>
      <c r="G284" s="155" t="s">
        <v>89</v>
      </c>
      <c r="H284" s="155" t="s">
        <v>1231</v>
      </c>
      <c r="I284" s="156">
        <v>192</v>
      </c>
      <c r="J284" s="156">
        <v>0</v>
      </c>
      <c r="K284" s="156">
        <v>192</v>
      </c>
    </row>
    <row r="285" spans="1:11">
      <c r="A285" s="155">
        <v>40100000</v>
      </c>
      <c r="B285" s="155" t="s">
        <v>1091</v>
      </c>
      <c r="C285" s="155" t="s">
        <v>93</v>
      </c>
      <c r="D285" s="157">
        <v>44966</v>
      </c>
      <c r="E285" s="155">
        <v>1</v>
      </c>
      <c r="F285" s="155" t="s">
        <v>1384</v>
      </c>
      <c r="G285" s="155" t="s">
        <v>89</v>
      </c>
      <c r="H285" s="155" t="s">
        <v>1231</v>
      </c>
      <c r="I285" s="156">
        <v>360</v>
      </c>
      <c r="J285" s="156">
        <v>0</v>
      </c>
      <c r="K285" s="156">
        <v>360</v>
      </c>
    </row>
    <row r="286" spans="1:11">
      <c r="A286" s="155">
        <v>40100000</v>
      </c>
      <c r="B286" s="155" t="s">
        <v>360</v>
      </c>
      <c r="C286" s="155" t="s">
        <v>93</v>
      </c>
      <c r="D286" s="157">
        <v>44967</v>
      </c>
      <c r="E286" s="155">
        <v>1</v>
      </c>
      <c r="F286" s="155" t="s">
        <v>1466</v>
      </c>
      <c r="G286" s="155" t="s">
        <v>89</v>
      </c>
      <c r="H286" s="155" t="s">
        <v>371</v>
      </c>
      <c r="I286" s="156">
        <v>84</v>
      </c>
      <c r="J286" s="156">
        <v>0</v>
      </c>
      <c r="K286" s="156">
        <v>84</v>
      </c>
    </row>
    <row r="287" spans="1:11">
      <c r="A287" s="155">
        <v>40100000</v>
      </c>
      <c r="B287" s="155" t="s">
        <v>360</v>
      </c>
      <c r="C287" s="155" t="s">
        <v>93</v>
      </c>
      <c r="D287" s="157">
        <v>44967</v>
      </c>
      <c r="E287" s="155">
        <v>1</v>
      </c>
      <c r="F287" s="155" t="s">
        <v>1466</v>
      </c>
      <c r="G287" s="155" t="s">
        <v>89</v>
      </c>
      <c r="H287" s="155" t="s">
        <v>371</v>
      </c>
      <c r="I287" s="156">
        <v>84</v>
      </c>
      <c r="J287" s="156">
        <v>0</v>
      </c>
      <c r="K287" s="156">
        <v>84</v>
      </c>
    </row>
    <row r="288" spans="1:11">
      <c r="A288" s="155">
        <v>40100000</v>
      </c>
      <c r="B288" s="155" t="s">
        <v>360</v>
      </c>
      <c r="C288" s="155" t="s">
        <v>93</v>
      </c>
      <c r="D288" s="157">
        <v>44967</v>
      </c>
      <c r="E288" s="155">
        <v>1</v>
      </c>
      <c r="F288" s="155" t="s">
        <v>1466</v>
      </c>
      <c r="G288" s="155" t="s">
        <v>89</v>
      </c>
      <c r="H288" s="155" t="s">
        <v>371</v>
      </c>
      <c r="I288" s="156">
        <v>84</v>
      </c>
      <c r="J288" s="156">
        <v>0</v>
      </c>
      <c r="K288" s="156">
        <v>84</v>
      </c>
    </row>
    <row r="289" spans="1:11">
      <c r="A289" s="155">
        <v>40100000</v>
      </c>
      <c r="B289" s="155" t="s">
        <v>360</v>
      </c>
      <c r="C289" s="155" t="s">
        <v>93</v>
      </c>
      <c r="D289" s="157">
        <v>44967</v>
      </c>
      <c r="E289" s="155">
        <v>1</v>
      </c>
      <c r="F289" s="155" t="s">
        <v>1466</v>
      </c>
      <c r="G289" s="155" t="s">
        <v>89</v>
      </c>
      <c r="H289" s="155" t="s">
        <v>371</v>
      </c>
      <c r="I289" s="156">
        <v>84</v>
      </c>
      <c r="J289" s="156">
        <v>0</v>
      </c>
      <c r="K289" s="156">
        <v>84</v>
      </c>
    </row>
    <row r="290" spans="1:11">
      <c r="A290" s="155">
        <v>40100000</v>
      </c>
      <c r="B290" s="155" t="s">
        <v>367</v>
      </c>
      <c r="C290" s="155" t="s">
        <v>93</v>
      </c>
      <c r="D290" s="157">
        <v>44967</v>
      </c>
      <c r="E290" s="155">
        <v>1</v>
      </c>
      <c r="F290" s="155" t="s">
        <v>116</v>
      </c>
      <c r="G290" s="155" t="s">
        <v>89</v>
      </c>
      <c r="H290" s="155" t="s">
        <v>1110</v>
      </c>
      <c r="I290" s="156">
        <v>4160.9799999999996</v>
      </c>
      <c r="J290" s="156">
        <v>0</v>
      </c>
      <c r="K290" s="156">
        <v>4160.9799999999996</v>
      </c>
    </row>
    <row r="291" spans="1:11">
      <c r="A291" s="155">
        <v>40100000</v>
      </c>
      <c r="B291" s="155" t="s">
        <v>369</v>
      </c>
      <c r="C291" s="155" t="s">
        <v>93</v>
      </c>
      <c r="D291" s="157">
        <v>44967</v>
      </c>
      <c r="E291" s="155">
        <v>1</v>
      </c>
      <c r="F291" s="155" t="s">
        <v>1388</v>
      </c>
      <c r="G291" s="155" t="s">
        <v>89</v>
      </c>
      <c r="H291" s="155" t="s">
        <v>1195</v>
      </c>
      <c r="I291" s="156">
        <v>205.75</v>
      </c>
      <c r="J291" s="156">
        <v>0</v>
      </c>
      <c r="K291" s="156">
        <v>205.75</v>
      </c>
    </row>
    <row r="292" spans="1:11">
      <c r="A292" s="155">
        <v>40100000</v>
      </c>
      <c r="B292" s="155" t="s">
        <v>360</v>
      </c>
      <c r="C292" s="155" t="s">
        <v>93</v>
      </c>
      <c r="D292" s="157">
        <v>44967</v>
      </c>
      <c r="E292" s="155">
        <v>1</v>
      </c>
      <c r="F292" s="155" t="s">
        <v>1466</v>
      </c>
      <c r="G292" s="155" t="s">
        <v>89</v>
      </c>
      <c r="H292" s="155" t="s">
        <v>371</v>
      </c>
      <c r="I292" s="156">
        <v>336</v>
      </c>
      <c r="J292" s="156">
        <v>0</v>
      </c>
      <c r="K292" s="156">
        <v>336</v>
      </c>
    </row>
    <row r="293" spans="1:11">
      <c r="A293" s="155">
        <v>40100000</v>
      </c>
      <c r="B293" s="155" t="s">
        <v>1181</v>
      </c>
      <c r="C293" s="155" t="s">
        <v>93</v>
      </c>
      <c r="D293" s="157">
        <v>44970</v>
      </c>
      <c r="E293" s="155">
        <v>1</v>
      </c>
      <c r="F293" s="155" t="s">
        <v>1467</v>
      </c>
      <c r="G293" s="155" t="s">
        <v>89</v>
      </c>
      <c r="H293" s="155" t="s">
        <v>371</v>
      </c>
      <c r="I293" s="156">
        <v>21784</v>
      </c>
      <c r="J293" s="156">
        <v>0</v>
      </c>
      <c r="K293" s="156">
        <v>21784</v>
      </c>
    </row>
    <row r="294" spans="1:11">
      <c r="A294" s="155">
        <v>40100000</v>
      </c>
      <c r="B294" s="155" t="s">
        <v>1177</v>
      </c>
      <c r="C294" s="155" t="s">
        <v>93</v>
      </c>
      <c r="D294" s="157">
        <v>44970</v>
      </c>
      <c r="E294" s="155">
        <v>1</v>
      </c>
      <c r="F294" s="155" t="s">
        <v>1470</v>
      </c>
      <c r="G294" s="155" t="s">
        <v>89</v>
      </c>
      <c r="H294" s="155" t="s">
        <v>351</v>
      </c>
      <c r="I294" s="156">
        <v>9816</v>
      </c>
      <c r="J294" s="156">
        <v>0</v>
      </c>
      <c r="K294" s="156">
        <v>9816</v>
      </c>
    </row>
    <row r="295" spans="1:11">
      <c r="A295" s="155">
        <v>40100000</v>
      </c>
      <c r="B295" s="155" t="s">
        <v>1140</v>
      </c>
      <c r="C295" s="155" t="s">
        <v>93</v>
      </c>
      <c r="D295" s="157">
        <v>44970</v>
      </c>
      <c r="E295" s="155">
        <v>1</v>
      </c>
      <c r="F295" s="155" t="s">
        <v>1357</v>
      </c>
      <c r="G295" s="155" t="s">
        <v>89</v>
      </c>
      <c r="H295" s="155" t="s">
        <v>1231</v>
      </c>
      <c r="I295" s="156">
        <v>27.9</v>
      </c>
      <c r="J295" s="156">
        <v>0</v>
      </c>
      <c r="K295" s="156">
        <v>27.9</v>
      </c>
    </row>
    <row r="296" spans="1:11">
      <c r="A296" s="155">
        <v>40100000</v>
      </c>
      <c r="B296" s="155" t="s">
        <v>388</v>
      </c>
      <c r="C296" s="155" t="s">
        <v>93</v>
      </c>
      <c r="D296" s="157">
        <v>44970</v>
      </c>
      <c r="E296" s="155">
        <v>1</v>
      </c>
      <c r="F296" s="155" t="s">
        <v>1469</v>
      </c>
      <c r="G296" s="155" t="s">
        <v>89</v>
      </c>
      <c r="H296" s="155" t="s">
        <v>1237</v>
      </c>
      <c r="I296" s="156">
        <v>3137</v>
      </c>
      <c r="J296" s="156">
        <v>0</v>
      </c>
      <c r="K296" s="156">
        <v>3137</v>
      </c>
    </row>
    <row r="297" spans="1:11">
      <c r="A297" s="155">
        <v>40100000</v>
      </c>
      <c r="B297" s="155" t="s">
        <v>388</v>
      </c>
      <c r="C297" s="155" t="s">
        <v>93</v>
      </c>
      <c r="D297" s="157">
        <v>44970</v>
      </c>
      <c r="E297" s="155">
        <v>1</v>
      </c>
      <c r="F297" s="155" t="s">
        <v>1469</v>
      </c>
      <c r="G297" s="155" t="s">
        <v>89</v>
      </c>
      <c r="H297" s="155" t="s">
        <v>1237</v>
      </c>
      <c r="I297" s="156">
        <v>7457.96</v>
      </c>
      <c r="J297" s="156">
        <v>0</v>
      </c>
      <c r="K297" s="156">
        <v>7457.96</v>
      </c>
    </row>
    <row r="298" spans="1:11">
      <c r="A298" s="155">
        <v>40100000</v>
      </c>
      <c r="B298" s="155" t="s">
        <v>1154</v>
      </c>
      <c r="C298" s="155" t="s">
        <v>93</v>
      </c>
      <c r="D298" s="157">
        <v>44970</v>
      </c>
      <c r="E298" s="155">
        <v>1</v>
      </c>
      <c r="F298" s="155" t="s">
        <v>1472</v>
      </c>
      <c r="G298" s="155" t="s">
        <v>89</v>
      </c>
      <c r="H298" s="155" t="s">
        <v>384</v>
      </c>
      <c r="I298" s="156">
        <v>267.23</v>
      </c>
      <c r="J298" s="156">
        <v>0</v>
      </c>
      <c r="K298" s="156">
        <v>267.23</v>
      </c>
    </row>
    <row r="299" spans="1:11">
      <c r="A299" s="155">
        <v>40100000</v>
      </c>
      <c r="B299" s="155" t="s">
        <v>1140</v>
      </c>
      <c r="C299" s="155" t="s">
        <v>93</v>
      </c>
      <c r="D299" s="157">
        <v>44971</v>
      </c>
      <c r="E299" s="155">
        <v>1</v>
      </c>
      <c r="F299" s="155" t="s">
        <v>1357</v>
      </c>
      <c r="G299" s="155" t="s">
        <v>89</v>
      </c>
      <c r="H299" s="155" t="s">
        <v>1113</v>
      </c>
      <c r="I299" s="156">
        <v>89.22</v>
      </c>
      <c r="J299" s="156">
        <v>0</v>
      </c>
      <c r="K299" s="156">
        <v>89.22</v>
      </c>
    </row>
    <row r="300" spans="1:11">
      <c r="A300" s="155">
        <v>40100000</v>
      </c>
      <c r="B300" s="155" t="s">
        <v>1140</v>
      </c>
      <c r="C300" s="155" t="s">
        <v>93</v>
      </c>
      <c r="D300" s="157">
        <v>44971</v>
      </c>
      <c r="E300" s="155">
        <v>1</v>
      </c>
      <c r="F300" s="155" t="s">
        <v>1357</v>
      </c>
      <c r="G300" s="155" t="s">
        <v>89</v>
      </c>
      <c r="H300" s="155" t="s">
        <v>1231</v>
      </c>
      <c r="I300" s="156">
        <v>23.1</v>
      </c>
      <c r="J300" s="156">
        <v>0</v>
      </c>
      <c r="K300" s="156">
        <v>23.1</v>
      </c>
    </row>
    <row r="301" spans="1:11">
      <c r="A301" s="155">
        <v>40100000</v>
      </c>
      <c r="B301" s="155" t="s">
        <v>1140</v>
      </c>
      <c r="C301" s="155" t="s">
        <v>93</v>
      </c>
      <c r="D301" s="157">
        <v>44971</v>
      </c>
      <c r="E301" s="155">
        <v>1</v>
      </c>
      <c r="F301" s="155" t="s">
        <v>1357</v>
      </c>
      <c r="G301" s="155" t="s">
        <v>89</v>
      </c>
      <c r="H301" s="155" t="s">
        <v>1231</v>
      </c>
      <c r="I301" s="156">
        <v>71.56</v>
      </c>
      <c r="J301" s="156">
        <v>0</v>
      </c>
      <c r="K301" s="156">
        <v>71.56</v>
      </c>
    </row>
    <row r="302" spans="1:11">
      <c r="A302" s="155">
        <v>40100000</v>
      </c>
      <c r="B302" s="155" t="s">
        <v>369</v>
      </c>
      <c r="C302" s="155" t="s">
        <v>93</v>
      </c>
      <c r="D302" s="157">
        <v>44974</v>
      </c>
      <c r="E302" s="155">
        <v>1</v>
      </c>
      <c r="F302" s="155" t="s">
        <v>1388</v>
      </c>
      <c r="G302" s="155" t="s">
        <v>89</v>
      </c>
      <c r="H302" s="155" t="s">
        <v>1158</v>
      </c>
      <c r="I302" s="156">
        <v>502.94</v>
      </c>
      <c r="J302" s="156">
        <v>0</v>
      </c>
      <c r="K302" s="156">
        <v>502.94</v>
      </c>
    </row>
    <row r="303" spans="1:11">
      <c r="A303" s="155">
        <v>40100000</v>
      </c>
      <c r="B303" s="155" t="s">
        <v>388</v>
      </c>
      <c r="C303" s="155" t="s">
        <v>93</v>
      </c>
      <c r="D303" s="157">
        <v>44977</v>
      </c>
      <c r="E303" s="155">
        <v>1</v>
      </c>
      <c r="F303" s="155" t="s">
        <v>1469</v>
      </c>
      <c r="G303" s="155" t="s">
        <v>89</v>
      </c>
      <c r="H303" s="155" t="s">
        <v>1630</v>
      </c>
      <c r="I303" s="156">
        <v>1437.6</v>
      </c>
      <c r="J303" s="156">
        <v>0</v>
      </c>
      <c r="K303" s="156">
        <v>1437.6</v>
      </c>
    </row>
    <row r="304" spans="1:11">
      <c r="A304" s="155">
        <v>40100000</v>
      </c>
      <c r="B304" s="155" t="s">
        <v>350</v>
      </c>
      <c r="C304" s="155" t="s">
        <v>93</v>
      </c>
      <c r="D304" s="157">
        <v>44977</v>
      </c>
      <c r="E304" s="155">
        <v>1</v>
      </c>
      <c r="F304" s="155" t="s">
        <v>1475</v>
      </c>
      <c r="G304" s="155" t="s">
        <v>89</v>
      </c>
      <c r="H304" s="155" t="s">
        <v>1226</v>
      </c>
      <c r="I304" s="156">
        <v>57.6</v>
      </c>
      <c r="J304" s="156">
        <v>0</v>
      </c>
      <c r="K304" s="156">
        <v>57.6</v>
      </c>
    </row>
    <row r="305" spans="1:11">
      <c r="A305" s="155">
        <v>40100000</v>
      </c>
      <c r="B305" s="155" t="s">
        <v>352</v>
      </c>
      <c r="C305" s="155" t="s">
        <v>93</v>
      </c>
      <c r="D305" s="157">
        <v>44977</v>
      </c>
      <c r="E305" s="155">
        <v>1</v>
      </c>
      <c r="F305" s="155" t="s">
        <v>1391</v>
      </c>
      <c r="G305" s="155" t="s">
        <v>89</v>
      </c>
      <c r="H305" s="155" t="s">
        <v>1359</v>
      </c>
      <c r="I305" s="156">
        <v>137.41999999999999</v>
      </c>
      <c r="J305" s="156">
        <v>0</v>
      </c>
      <c r="K305" s="156">
        <v>137.41999999999999</v>
      </c>
    </row>
    <row r="306" spans="1:11">
      <c r="A306" s="155">
        <v>40100000</v>
      </c>
      <c r="B306" s="155" t="s">
        <v>374</v>
      </c>
      <c r="C306" s="155" t="s">
        <v>93</v>
      </c>
      <c r="D306" s="157">
        <v>44978</v>
      </c>
      <c r="E306" s="155">
        <v>1</v>
      </c>
      <c r="F306" s="155" t="s">
        <v>1379</v>
      </c>
      <c r="G306" s="155" t="s">
        <v>89</v>
      </c>
      <c r="H306" s="155" t="s">
        <v>1083</v>
      </c>
      <c r="I306" s="156">
        <v>2949.51</v>
      </c>
      <c r="J306" s="156">
        <v>0</v>
      </c>
      <c r="K306" s="156">
        <v>2949.51</v>
      </c>
    </row>
    <row r="307" spans="1:11">
      <c r="A307" s="155">
        <v>40100000</v>
      </c>
      <c r="B307" s="155" t="s">
        <v>354</v>
      </c>
      <c r="C307" s="155" t="s">
        <v>93</v>
      </c>
      <c r="D307" s="157">
        <v>44978</v>
      </c>
      <c r="E307" s="155">
        <v>1</v>
      </c>
      <c r="F307" s="155" t="s">
        <v>163</v>
      </c>
      <c r="G307" s="155" t="s">
        <v>89</v>
      </c>
      <c r="H307" s="155" t="s">
        <v>1184</v>
      </c>
      <c r="I307" s="156">
        <v>18449</v>
      </c>
      <c r="J307" s="156">
        <v>0</v>
      </c>
      <c r="K307" s="156">
        <v>18449</v>
      </c>
    </row>
    <row r="308" spans="1:11">
      <c r="A308" s="155">
        <v>40100000</v>
      </c>
      <c r="B308" s="155" t="s">
        <v>1091</v>
      </c>
      <c r="C308" s="155" t="s">
        <v>93</v>
      </c>
      <c r="D308" s="157">
        <v>44978</v>
      </c>
      <c r="E308" s="155">
        <v>1</v>
      </c>
      <c r="F308" s="155" t="s">
        <v>1476</v>
      </c>
      <c r="G308" s="155" t="s">
        <v>89</v>
      </c>
      <c r="H308" s="155" t="s">
        <v>1231</v>
      </c>
      <c r="I308" s="156">
        <v>318</v>
      </c>
      <c r="J308" s="156">
        <v>0</v>
      </c>
      <c r="K308" s="156">
        <v>318</v>
      </c>
    </row>
    <row r="309" spans="1:11">
      <c r="A309" s="155">
        <v>40100000</v>
      </c>
      <c r="B309" s="155" t="s">
        <v>1181</v>
      </c>
      <c r="C309" s="155" t="s">
        <v>93</v>
      </c>
      <c r="D309" s="157">
        <v>44978</v>
      </c>
      <c r="E309" s="155">
        <v>1</v>
      </c>
      <c r="F309" s="155" t="s">
        <v>1467</v>
      </c>
      <c r="G309" s="155" t="s">
        <v>89</v>
      </c>
      <c r="H309" s="155" t="s">
        <v>371</v>
      </c>
      <c r="I309" s="156">
        <v>3181</v>
      </c>
      <c r="J309" s="156">
        <v>0</v>
      </c>
      <c r="K309" s="156">
        <v>3181</v>
      </c>
    </row>
    <row r="310" spans="1:11">
      <c r="A310" s="155">
        <v>40100000</v>
      </c>
      <c r="B310" s="155" t="s">
        <v>378</v>
      </c>
      <c r="C310" s="155" t="s">
        <v>93</v>
      </c>
      <c r="D310" s="157">
        <v>44978</v>
      </c>
      <c r="E310" s="155">
        <v>1</v>
      </c>
      <c r="F310" s="155" t="s">
        <v>165</v>
      </c>
      <c r="G310" s="155" t="s">
        <v>89</v>
      </c>
      <c r="H310" s="155" t="s">
        <v>89</v>
      </c>
      <c r="I310" s="156">
        <v>16872</v>
      </c>
      <c r="J310" s="156">
        <v>0</v>
      </c>
      <c r="K310" s="156">
        <v>16872</v>
      </c>
    </row>
    <row r="311" spans="1:11">
      <c r="A311" s="155">
        <v>40100000</v>
      </c>
      <c r="B311" s="155" t="s">
        <v>400</v>
      </c>
      <c r="C311" s="155" t="s">
        <v>93</v>
      </c>
      <c r="D311" s="157">
        <v>44978</v>
      </c>
      <c r="E311" s="155">
        <v>1</v>
      </c>
      <c r="F311" s="155" t="s">
        <v>651</v>
      </c>
      <c r="G311" s="155" t="s">
        <v>89</v>
      </c>
      <c r="H311" s="155" t="s">
        <v>384</v>
      </c>
      <c r="I311" s="156">
        <v>7560</v>
      </c>
      <c r="J311" s="156">
        <v>0</v>
      </c>
      <c r="K311" s="156">
        <v>7560</v>
      </c>
    </row>
    <row r="312" spans="1:11">
      <c r="A312" s="155">
        <v>40100000</v>
      </c>
      <c r="B312" s="155" t="s">
        <v>350</v>
      </c>
      <c r="C312" s="155" t="s">
        <v>93</v>
      </c>
      <c r="D312" s="157">
        <v>44984</v>
      </c>
      <c r="E312" s="155">
        <v>1</v>
      </c>
      <c r="F312" s="155" t="s">
        <v>1440</v>
      </c>
      <c r="G312" s="155" t="s">
        <v>89</v>
      </c>
      <c r="H312" s="155" t="s">
        <v>1226</v>
      </c>
      <c r="I312" s="156">
        <v>254.35</v>
      </c>
      <c r="J312" s="156">
        <v>0</v>
      </c>
      <c r="K312" s="156">
        <v>254.35</v>
      </c>
    </row>
    <row r="313" spans="1:11">
      <c r="A313" s="155">
        <v>40100000</v>
      </c>
      <c r="B313" s="155" t="s">
        <v>350</v>
      </c>
      <c r="C313" s="155" t="s">
        <v>93</v>
      </c>
      <c r="D313" s="157">
        <v>44984</v>
      </c>
      <c r="E313" s="155">
        <v>1</v>
      </c>
      <c r="F313" s="155" t="s">
        <v>1440</v>
      </c>
      <c r="G313" s="155" t="s">
        <v>89</v>
      </c>
      <c r="H313" s="155" t="s">
        <v>1226</v>
      </c>
      <c r="I313" s="156">
        <v>3268.16</v>
      </c>
      <c r="J313" s="156">
        <v>0</v>
      </c>
      <c r="K313" s="156">
        <v>3268.16</v>
      </c>
    </row>
    <row r="314" spans="1:11">
      <c r="A314" s="155">
        <v>40100000</v>
      </c>
      <c r="B314" s="155" t="s">
        <v>388</v>
      </c>
      <c r="C314" s="155" t="s">
        <v>93</v>
      </c>
      <c r="D314" s="157">
        <v>44985</v>
      </c>
      <c r="E314" s="155">
        <v>1</v>
      </c>
      <c r="F314" s="155" t="s">
        <v>1503</v>
      </c>
      <c r="G314" s="155" t="s">
        <v>89</v>
      </c>
      <c r="H314" s="155" t="s">
        <v>1272</v>
      </c>
      <c r="I314" s="156">
        <v>581.04</v>
      </c>
      <c r="J314" s="156">
        <v>0</v>
      </c>
      <c r="K314" s="156">
        <v>581.04</v>
      </c>
    </row>
    <row r="315" spans="1:11">
      <c r="A315" s="155">
        <v>40100000</v>
      </c>
      <c r="B315" s="155" t="s">
        <v>369</v>
      </c>
      <c r="C315" s="155" t="s">
        <v>93</v>
      </c>
      <c r="D315" s="157">
        <v>44985</v>
      </c>
      <c r="E315" s="155">
        <v>1</v>
      </c>
      <c r="F315" s="155" t="s">
        <v>1388</v>
      </c>
      <c r="G315" s="155" t="s">
        <v>89</v>
      </c>
      <c r="H315" s="155" t="s">
        <v>1223</v>
      </c>
      <c r="I315" s="156">
        <v>1019.87</v>
      </c>
      <c r="J315" s="156">
        <v>0</v>
      </c>
      <c r="K315" s="156">
        <v>1019.87</v>
      </c>
    </row>
    <row r="316" spans="1:11">
      <c r="A316" s="155">
        <v>40100000</v>
      </c>
      <c r="B316" s="155" t="s">
        <v>361</v>
      </c>
      <c r="C316" s="155" t="s">
        <v>93</v>
      </c>
      <c r="D316" s="157">
        <v>44985</v>
      </c>
      <c r="E316" s="155">
        <v>1</v>
      </c>
      <c r="F316" s="155" t="s">
        <v>1383</v>
      </c>
      <c r="G316" s="155" t="s">
        <v>89</v>
      </c>
      <c r="H316" s="155" t="s">
        <v>1261</v>
      </c>
      <c r="I316" s="156">
        <v>3200</v>
      </c>
      <c r="J316" s="156">
        <v>0</v>
      </c>
      <c r="K316" s="156">
        <v>3200</v>
      </c>
    </row>
    <row r="317" spans="1:11">
      <c r="A317" s="155">
        <v>40100000</v>
      </c>
      <c r="B317" s="155" t="s">
        <v>399</v>
      </c>
      <c r="C317" s="155" t="s">
        <v>93</v>
      </c>
      <c r="D317" s="157">
        <v>44985</v>
      </c>
      <c r="E317" s="155">
        <v>1</v>
      </c>
      <c r="F317" s="155" t="s">
        <v>1504</v>
      </c>
      <c r="G317" s="155" t="s">
        <v>89</v>
      </c>
      <c r="H317" s="155" t="s">
        <v>1083</v>
      </c>
      <c r="I317" s="156">
        <v>5185.78</v>
      </c>
      <c r="J317" s="156">
        <v>0</v>
      </c>
      <c r="K317" s="156">
        <v>5185.78</v>
      </c>
    </row>
    <row r="318" spans="1:11">
      <c r="A318" s="155">
        <v>40100000</v>
      </c>
      <c r="B318" s="155" t="s">
        <v>382</v>
      </c>
      <c r="C318" s="155" t="s">
        <v>93</v>
      </c>
      <c r="D318" s="157">
        <v>44985</v>
      </c>
      <c r="E318" s="155">
        <v>1</v>
      </c>
      <c r="F318" s="155" t="s">
        <v>396</v>
      </c>
      <c r="G318" s="155" t="s">
        <v>89</v>
      </c>
      <c r="H318" s="155" t="s">
        <v>1083</v>
      </c>
      <c r="I318" s="156">
        <v>250.56</v>
      </c>
      <c r="J318" s="156">
        <v>0</v>
      </c>
      <c r="K318" s="156">
        <v>250.56</v>
      </c>
    </row>
    <row r="319" spans="1:11">
      <c r="A319" s="155">
        <v>40100000</v>
      </c>
      <c r="B319" s="155" t="s">
        <v>376</v>
      </c>
      <c r="C319" s="155" t="s">
        <v>93</v>
      </c>
      <c r="D319" s="157">
        <v>44985</v>
      </c>
      <c r="E319" s="155">
        <v>1</v>
      </c>
      <c r="F319" s="155" t="s">
        <v>144</v>
      </c>
      <c r="G319" s="155" t="s">
        <v>89</v>
      </c>
      <c r="H319" s="155" t="s">
        <v>1141</v>
      </c>
      <c r="I319" s="156">
        <v>1415.39</v>
      </c>
      <c r="J319" s="156">
        <v>0</v>
      </c>
      <c r="K319" s="156">
        <v>1415.39</v>
      </c>
    </row>
    <row r="320" spans="1:11">
      <c r="A320" s="155">
        <v>40100000</v>
      </c>
      <c r="B320" s="155" t="s">
        <v>377</v>
      </c>
      <c r="C320" s="155" t="s">
        <v>93</v>
      </c>
      <c r="D320" s="157">
        <v>44985</v>
      </c>
      <c r="E320" s="155">
        <v>1</v>
      </c>
      <c r="F320" s="155" t="s">
        <v>1381</v>
      </c>
      <c r="G320" s="155" t="s">
        <v>89</v>
      </c>
      <c r="H320" s="155" t="s">
        <v>1110</v>
      </c>
      <c r="I320" s="156">
        <v>1171.48</v>
      </c>
      <c r="J320" s="156">
        <v>0</v>
      </c>
      <c r="K320" s="156">
        <v>1171.48</v>
      </c>
    </row>
    <row r="321" spans="1:11">
      <c r="A321" s="155">
        <v>40100000</v>
      </c>
      <c r="B321" s="155" t="s">
        <v>1162</v>
      </c>
      <c r="C321" s="155" t="s">
        <v>93</v>
      </c>
      <c r="D321" s="157">
        <v>44985</v>
      </c>
      <c r="E321" s="155">
        <v>1</v>
      </c>
      <c r="F321" s="155" t="s">
        <v>1397</v>
      </c>
      <c r="G321" s="155" t="s">
        <v>89</v>
      </c>
      <c r="H321" s="155" t="s">
        <v>362</v>
      </c>
      <c r="I321" s="156">
        <v>360</v>
      </c>
      <c r="J321" s="156">
        <v>0</v>
      </c>
      <c r="K321" s="156">
        <v>360</v>
      </c>
    </row>
    <row r="322" spans="1:11">
      <c r="A322" s="155">
        <v>40100000</v>
      </c>
      <c r="B322" s="155" t="s">
        <v>1204</v>
      </c>
      <c r="C322" s="155" t="s">
        <v>93</v>
      </c>
      <c r="D322" s="157">
        <v>44986</v>
      </c>
      <c r="E322" s="155">
        <v>1</v>
      </c>
      <c r="F322" s="155" t="s">
        <v>1438</v>
      </c>
      <c r="G322" s="155" t="s">
        <v>89</v>
      </c>
      <c r="H322" s="155" t="s">
        <v>89</v>
      </c>
      <c r="I322" s="156">
        <v>3200</v>
      </c>
      <c r="J322" s="156">
        <v>0</v>
      </c>
      <c r="K322" s="156">
        <v>3200</v>
      </c>
    </row>
    <row r="323" spans="1:11">
      <c r="A323" s="155">
        <v>40100000</v>
      </c>
      <c r="B323" s="155" t="s">
        <v>1140</v>
      </c>
      <c r="C323" s="155" t="s">
        <v>93</v>
      </c>
      <c r="D323" s="157">
        <v>44987</v>
      </c>
      <c r="E323" s="155">
        <v>1</v>
      </c>
      <c r="F323" s="155" t="s">
        <v>1357</v>
      </c>
      <c r="G323" s="155" t="s">
        <v>89</v>
      </c>
      <c r="H323" s="155" t="s">
        <v>1351</v>
      </c>
      <c r="I323" s="156">
        <v>174.63</v>
      </c>
      <c r="J323" s="156">
        <v>0</v>
      </c>
      <c r="K323" s="156">
        <v>174.63</v>
      </c>
    </row>
    <row r="324" spans="1:11">
      <c r="A324" s="155">
        <v>40100000</v>
      </c>
      <c r="B324" s="155" t="s">
        <v>385</v>
      </c>
      <c r="C324" s="155" t="s">
        <v>93</v>
      </c>
      <c r="D324" s="157">
        <v>44987</v>
      </c>
      <c r="E324" s="155">
        <v>1</v>
      </c>
      <c r="F324" s="155" t="s">
        <v>1690</v>
      </c>
      <c r="G324" s="155" t="s">
        <v>89</v>
      </c>
      <c r="H324" s="155" t="s">
        <v>89</v>
      </c>
      <c r="I324" s="156">
        <v>40.659999999999997</v>
      </c>
      <c r="J324" s="156">
        <v>0</v>
      </c>
      <c r="K324" s="156">
        <v>40.659999999999997</v>
      </c>
    </row>
    <row r="325" spans="1:11">
      <c r="A325" s="155">
        <v>40100000</v>
      </c>
      <c r="B325" s="155" t="s">
        <v>388</v>
      </c>
      <c r="C325" s="155" t="s">
        <v>93</v>
      </c>
      <c r="D325" s="157">
        <v>44991</v>
      </c>
      <c r="E325" s="155">
        <v>1</v>
      </c>
      <c r="F325" s="155" t="s">
        <v>1469</v>
      </c>
      <c r="G325" s="155" t="s">
        <v>89</v>
      </c>
      <c r="H325" s="155" t="s">
        <v>1632</v>
      </c>
      <c r="I325" s="156">
        <v>7457.96</v>
      </c>
      <c r="J325" s="156">
        <v>0</v>
      </c>
      <c r="K325" s="156">
        <v>7457.96</v>
      </c>
    </row>
    <row r="326" spans="1:11">
      <c r="A326" s="155">
        <v>40100000</v>
      </c>
      <c r="B326" s="155" t="s">
        <v>388</v>
      </c>
      <c r="C326" s="155" t="s">
        <v>93</v>
      </c>
      <c r="D326" s="157">
        <v>44991</v>
      </c>
      <c r="E326" s="155">
        <v>1</v>
      </c>
      <c r="F326" s="155" t="s">
        <v>1469</v>
      </c>
      <c r="G326" s="155" t="s">
        <v>89</v>
      </c>
      <c r="H326" s="155" t="s">
        <v>89</v>
      </c>
      <c r="I326" s="156">
        <v>106.22</v>
      </c>
      <c r="J326" s="156">
        <v>0</v>
      </c>
      <c r="K326" s="156">
        <v>106.22</v>
      </c>
    </row>
    <row r="327" spans="1:11">
      <c r="A327" s="155">
        <v>40100000</v>
      </c>
      <c r="B327" s="155" t="s">
        <v>388</v>
      </c>
      <c r="C327" s="155" t="s">
        <v>93</v>
      </c>
      <c r="D327" s="157">
        <v>44991</v>
      </c>
      <c r="E327" s="155">
        <v>1</v>
      </c>
      <c r="F327" s="155" t="s">
        <v>1469</v>
      </c>
      <c r="G327" s="155" t="s">
        <v>89</v>
      </c>
      <c r="H327" s="155" t="s">
        <v>1629</v>
      </c>
      <c r="I327" s="156">
        <v>2663.62</v>
      </c>
      <c r="J327" s="156">
        <v>0</v>
      </c>
      <c r="K327" s="156">
        <v>2663.62</v>
      </c>
    </row>
    <row r="328" spans="1:11">
      <c r="A328" s="155">
        <v>40100000</v>
      </c>
      <c r="B328" s="155" t="s">
        <v>1091</v>
      </c>
      <c r="C328" s="155" t="s">
        <v>93</v>
      </c>
      <c r="D328" s="157">
        <v>44992</v>
      </c>
      <c r="E328" s="155">
        <v>1</v>
      </c>
      <c r="F328" s="155" t="s">
        <v>1384</v>
      </c>
      <c r="G328" s="155" t="s">
        <v>89</v>
      </c>
      <c r="H328" s="155" t="s">
        <v>89</v>
      </c>
      <c r="I328" s="156">
        <v>360</v>
      </c>
      <c r="J328" s="156">
        <v>0</v>
      </c>
      <c r="K328" s="156">
        <v>360</v>
      </c>
    </row>
    <row r="329" spans="1:11">
      <c r="A329" s="155">
        <v>40100000</v>
      </c>
      <c r="B329" s="155" t="s">
        <v>1149</v>
      </c>
      <c r="C329" s="155" t="s">
        <v>93</v>
      </c>
      <c r="D329" s="157">
        <v>44994</v>
      </c>
      <c r="E329" s="155">
        <v>1</v>
      </c>
      <c r="F329" s="155" t="s">
        <v>1466</v>
      </c>
      <c r="G329" s="155" t="s">
        <v>89</v>
      </c>
      <c r="H329" s="155" t="s">
        <v>1113</v>
      </c>
      <c r="I329" s="156">
        <v>84</v>
      </c>
      <c r="J329" s="156">
        <v>0</v>
      </c>
      <c r="K329" s="156">
        <v>84</v>
      </c>
    </row>
    <row r="330" spans="1:11">
      <c r="A330" s="155">
        <v>40100000</v>
      </c>
      <c r="B330" s="155" t="s">
        <v>1149</v>
      </c>
      <c r="C330" s="155" t="s">
        <v>93</v>
      </c>
      <c r="D330" s="157">
        <v>44994</v>
      </c>
      <c r="E330" s="155">
        <v>1</v>
      </c>
      <c r="F330" s="155" t="s">
        <v>1466</v>
      </c>
      <c r="G330" s="155" t="s">
        <v>89</v>
      </c>
      <c r="H330" s="155" t="s">
        <v>1113</v>
      </c>
      <c r="I330" s="156">
        <v>84</v>
      </c>
      <c r="J330" s="156">
        <v>0</v>
      </c>
      <c r="K330" s="156">
        <v>84</v>
      </c>
    </row>
    <row r="331" spans="1:11">
      <c r="A331" s="155">
        <v>40100000</v>
      </c>
      <c r="B331" s="155" t="s">
        <v>1149</v>
      </c>
      <c r="C331" s="155" t="s">
        <v>93</v>
      </c>
      <c r="D331" s="157">
        <v>44994</v>
      </c>
      <c r="E331" s="155">
        <v>1</v>
      </c>
      <c r="F331" s="155" t="s">
        <v>1466</v>
      </c>
      <c r="G331" s="155" t="s">
        <v>89</v>
      </c>
      <c r="H331" s="155" t="s">
        <v>1113</v>
      </c>
      <c r="I331" s="156">
        <v>84</v>
      </c>
      <c r="J331" s="156">
        <v>0</v>
      </c>
      <c r="K331" s="156">
        <v>84</v>
      </c>
    </row>
    <row r="332" spans="1:11">
      <c r="A332" s="155">
        <v>40100000</v>
      </c>
      <c r="B332" s="155" t="s">
        <v>369</v>
      </c>
      <c r="C332" s="155" t="s">
        <v>93</v>
      </c>
      <c r="D332" s="157">
        <v>44995</v>
      </c>
      <c r="E332" s="155">
        <v>1</v>
      </c>
      <c r="F332" s="155" t="s">
        <v>1691</v>
      </c>
      <c r="G332" s="155" t="s">
        <v>89</v>
      </c>
      <c r="H332" s="155" t="s">
        <v>89</v>
      </c>
      <c r="I332" s="156">
        <v>99.43</v>
      </c>
      <c r="J332" s="156">
        <v>0</v>
      </c>
      <c r="K332" s="156">
        <v>99.43</v>
      </c>
    </row>
    <row r="333" spans="1:11">
      <c r="A333" s="155">
        <v>40100000</v>
      </c>
      <c r="B333" s="155" t="s">
        <v>1149</v>
      </c>
      <c r="C333" s="155" t="s">
        <v>93</v>
      </c>
      <c r="D333" s="157">
        <v>44995</v>
      </c>
      <c r="E333" s="155">
        <v>1</v>
      </c>
      <c r="F333" s="155" t="s">
        <v>1466</v>
      </c>
      <c r="G333" s="155" t="s">
        <v>89</v>
      </c>
      <c r="H333" s="155" t="s">
        <v>1113</v>
      </c>
      <c r="I333" s="156">
        <v>336</v>
      </c>
      <c r="J333" s="156">
        <v>0</v>
      </c>
      <c r="K333" s="156">
        <v>336</v>
      </c>
    </row>
    <row r="334" spans="1:11">
      <c r="A334" s="155">
        <v>40100000</v>
      </c>
      <c r="B334" s="155" t="s">
        <v>1149</v>
      </c>
      <c r="C334" s="155" t="s">
        <v>93</v>
      </c>
      <c r="D334" s="157">
        <v>44995</v>
      </c>
      <c r="E334" s="155">
        <v>1</v>
      </c>
      <c r="F334" s="155" t="s">
        <v>1466</v>
      </c>
      <c r="G334" s="155" t="s">
        <v>89</v>
      </c>
      <c r="H334" s="155" t="s">
        <v>1113</v>
      </c>
      <c r="I334" s="156">
        <v>84</v>
      </c>
      <c r="J334" s="156">
        <v>0</v>
      </c>
      <c r="K334" s="156">
        <v>84</v>
      </c>
    </row>
    <row r="335" spans="1:11">
      <c r="A335" s="155">
        <v>40100000</v>
      </c>
      <c r="B335" s="155" t="s">
        <v>380</v>
      </c>
      <c r="C335" s="155" t="s">
        <v>93</v>
      </c>
      <c r="D335" s="157">
        <v>44995</v>
      </c>
      <c r="E335" s="155">
        <v>1</v>
      </c>
      <c r="F335" s="155" t="s">
        <v>394</v>
      </c>
      <c r="G335" s="155" t="s">
        <v>89</v>
      </c>
      <c r="H335" s="155" t="s">
        <v>1261</v>
      </c>
      <c r="I335" s="156">
        <v>4118.51</v>
      </c>
      <c r="J335" s="156">
        <v>0</v>
      </c>
      <c r="K335" s="156">
        <v>4118.51</v>
      </c>
    </row>
    <row r="336" spans="1:11">
      <c r="A336" s="155">
        <v>40100000</v>
      </c>
      <c r="B336" s="155" t="s">
        <v>367</v>
      </c>
      <c r="C336" s="155" t="s">
        <v>93</v>
      </c>
      <c r="D336" s="157">
        <v>45001</v>
      </c>
      <c r="E336" s="155">
        <v>1</v>
      </c>
      <c r="F336" s="155" t="s">
        <v>1692</v>
      </c>
      <c r="G336" s="155" t="s">
        <v>89</v>
      </c>
      <c r="H336" s="155" t="s">
        <v>1141</v>
      </c>
      <c r="I336" s="156">
        <v>4160.9799999999996</v>
      </c>
      <c r="J336" s="156">
        <v>0</v>
      </c>
      <c r="K336" s="156">
        <v>4160.9799999999996</v>
      </c>
    </row>
    <row r="337" spans="1:11">
      <c r="A337" s="155">
        <v>40100000</v>
      </c>
      <c r="B337" s="155" t="s">
        <v>1693</v>
      </c>
      <c r="C337" s="155" t="s">
        <v>93</v>
      </c>
      <c r="D337" s="157">
        <v>45002</v>
      </c>
      <c r="E337" s="155">
        <v>1</v>
      </c>
      <c r="F337" s="155" t="s">
        <v>981</v>
      </c>
      <c r="G337" s="155" t="s">
        <v>89</v>
      </c>
      <c r="H337" s="155" t="s">
        <v>89</v>
      </c>
      <c r="I337" s="156">
        <v>150</v>
      </c>
      <c r="J337" s="156">
        <v>0</v>
      </c>
      <c r="K337" s="156">
        <v>150</v>
      </c>
    </row>
    <row r="338" spans="1:11">
      <c r="A338" s="155">
        <v>40100000</v>
      </c>
      <c r="B338" s="155" t="s">
        <v>377</v>
      </c>
      <c r="C338" s="155" t="s">
        <v>93</v>
      </c>
      <c r="D338" s="157">
        <v>45002</v>
      </c>
      <c r="E338" s="155">
        <v>1</v>
      </c>
      <c r="F338" s="155" t="s">
        <v>1381</v>
      </c>
      <c r="G338" s="155" t="s">
        <v>89</v>
      </c>
      <c r="H338" s="155" t="s">
        <v>1141</v>
      </c>
      <c r="I338" s="156">
        <v>1022.12</v>
      </c>
      <c r="J338" s="156">
        <v>0</v>
      </c>
      <c r="K338" s="156">
        <v>1022.12</v>
      </c>
    </row>
    <row r="339" spans="1:11">
      <c r="A339" s="155">
        <v>40100000</v>
      </c>
      <c r="B339" s="155" t="s">
        <v>391</v>
      </c>
      <c r="C339" s="155" t="s">
        <v>93</v>
      </c>
      <c r="D339" s="157">
        <v>45002</v>
      </c>
      <c r="E339" s="155">
        <v>1</v>
      </c>
      <c r="F339" s="155" t="s">
        <v>1360</v>
      </c>
      <c r="G339" s="155" t="s">
        <v>89</v>
      </c>
      <c r="H339" s="155" t="s">
        <v>1110</v>
      </c>
      <c r="I339" s="156">
        <v>7266</v>
      </c>
      <c r="J339" s="156">
        <v>0</v>
      </c>
      <c r="K339" s="156">
        <v>7266</v>
      </c>
    </row>
    <row r="340" spans="1:11">
      <c r="A340" s="155">
        <v>40100000</v>
      </c>
      <c r="B340" s="155" t="s">
        <v>378</v>
      </c>
      <c r="C340" s="155" t="s">
        <v>93</v>
      </c>
      <c r="D340" s="157">
        <v>45002</v>
      </c>
      <c r="E340" s="155">
        <v>1</v>
      </c>
      <c r="F340" s="155" t="s">
        <v>165</v>
      </c>
      <c r="G340" s="155" t="s">
        <v>89</v>
      </c>
      <c r="H340" s="155" t="s">
        <v>89</v>
      </c>
      <c r="I340" s="156">
        <v>1368</v>
      </c>
      <c r="J340" s="156">
        <v>0</v>
      </c>
      <c r="K340" s="156">
        <v>1368</v>
      </c>
    </row>
    <row r="341" spans="1:11">
      <c r="A341" s="155">
        <v>40100000</v>
      </c>
      <c r="B341" s="155" t="s">
        <v>1641</v>
      </c>
      <c r="C341" s="155" t="s">
        <v>93</v>
      </c>
      <c r="D341" s="157">
        <v>45002</v>
      </c>
      <c r="E341" s="155">
        <v>1</v>
      </c>
      <c r="F341" s="155" t="s">
        <v>1694</v>
      </c>
      <c r="G341" s="155" t="s">
        <v>89</v>
      </c>
      <c r="H341" s="155" t="s">
        <v>312</v>
      </c>
      <c r="I341" s="156">
        <v>120</v>
      </c>
      <c r="J341" s="156">
        <v>0</v>
      </c>
      <c r="K341" s="156">
        <v>120</v>
      </c>
    </row>
    <row r="342" spans="1:11">
      <c r="A342" s="155">
        <v>40100000</v>
      </c>
      <c r="B342" s="155" t="s">
        <v>376</v>
      </c>
      <c r="C342" s="155" t="s">
        <v>93</v>
      </c>
      <c r="D342" s="157">
        <v>45002</v>
      </c>
      <c r="E342" s="155">
        <v>1</v>
      </c>
      <c r="F342" s="155" t="s">
        <v>1695</v>
      </c>
      <c r="G342" s="155" t="s">
        <v>89</v>
      </c>
      <c r="H342" s="155" t="s">
        <v>1261</v>
      </c>
      <c r="I342" s="156">
        <v>1335.28</v>
      </c>
      <c r="J342" s="156">
        <v>0</v>
      </c>
      <c r="K342" s="156">
        <v>1335.28</v>
      </c>
    </row>
    <row r="343" spans="1:11">
      <c r="A343" s="155">
        <v>40100000</v>
      </c>
      <c r="B343" s="155" t="s">
        <v>361</v>
      </c>
      <c r="C343" s="155" t="s">
        <v>93</v>
      </c>
      <c r="D343" s="157">
        <v>45002</v>
      </c>
      <c r="E343" s="155">
        <v>1</v>
      </c>
      <c r="F343" s="155" t="s">
        <v>1383</v>
      </c>
      <c r="G343" s="155" t="s">
        <v>89</v>
      </c>
      <c r="H343" s="155" t="s">
        <v>1092</v>
      </c>
      <c r="I343" s="156">
        <v>3200</v>
      </c>
      <c r="J343" s="156">
        <v>0</v>
      </c>
      <c r="K343" s="156">
        <v>3200</v>
      </c>
    </row>
    <row r="344" spans="1:11">
      <c r="A344" s="155">
        <v>40100000</v>
      </c>
      <c r="B344" s="155" t="s">
        <v>372</v>
      </c>
      <c r="C344" s="155" t="s">
        <v>93</v>
      </c>
      <c r="D344" s="157">
        <v>45002</v>
      </c>
      <c r="E344" s="155">
        <v>1</v>
      </c>
      <c r="F344" s="155" t="s">
        <v>126</v>
      </c>
      <c r="G344" s="155" t="s">
        <v>89</v>
      </c>
      <c r="H344" s="155" t="s">
        <v>1226</v>
      </c>
      <c r="I344" s="156">
        <v>316.27</v>
      </c>
      <c r="J344" s="156">
        <v>0</v>
      </c>
      <c r="K344" s="156">
        <v>316.27</v>
      </c>
    </row>
    <row r="345" spans="1:11">
      <c r="A345" s="155">
        <v>40100000</v>
      </c>
      <c r="B345" s="155" t="s">
        <v>354</v>
      </c>
      <c r="C345" s="155" t="s">
        <v>93</v>
      </c>
      <c r="D345" s="157">
        <v>45002</v>
      </c>
      <c r="E345" s="155">
        <v>1</v>
      </c>
      <c r="F345" s="155" t="s">
        <v>163</v>
      </c>
      <c r="G345" s="155" t="s">
        <v>89</v>
      </c>
      <c r="H345" s="155" t="s">
        <v>1231</v>
      </c>
      <c r="I345" s="156">
        <v>15922</v>
      </c>
      <c r="J345" s="156">
        <v>0</v>
      </c>
      <c r="K345" s="156">
        <v>15922</v>
      </c>
    </row>
    <row r="346" spans="1:11">
      <c r="A346" s="155">
        <v>40100000</v>
      </c>
      <c r="B346" s="155" t="s">
        <v>1636</v>
      </c>
      <c r="C346" s="155" t="s">
        <v>93</v>
      </c>
      <c r="D346" s="157">
        <v>45002</v>
      </c>
      <c r="E346" s="155">
        <v>1</v>
      </c>
      <c r="F346" s="155" t="s">
        <v>1696</v>
      </c>
      <c r="G346" s="155" t="s">
        <v>89</v>
      </c>
      <c r="H346" s="155" t="s">
        <v>312</v>
      </c>
      <c r="I346" s="156">
        <v>90</v>
      </c>
      <c r="J346" s="156">
        <v>0</v>
      </c>
      <c r="K346" s="156">
        <v>90</v>
      </c>
    </row>
    <row r="347" spans="1:11">
      <c r="A347" s="155">
        <v>40100000</v>
      </c>
      <c r="B347" s="155" t="s">
        <v>1669</v>
      </c>
      <c r="C347" s="155" t="s">
        <v>93</v>
      </c>
      <c r="D347" s="157">
        <v>45002</v>
      </c>
      <c r="E347" s="155">
        <v>1</v>
      </c>
      <c r="F347" s="155" t="s">
        <v>1697</v>
      </c>
      <c r="G347" s="155" t="s">
        <v>89</v>
      </c>
      <c r="H347" s="155" t="s">
        <v>351</v>
      </c>
      <c r="I347" s="156">
        <v>532.79999999999995</v>
      </c>
      <c r="J347" s="156">
        <v>0</v>
      </c>
      <c r="K347" s="156">
        <v>532.79999999999995</v>
      </c>
    </row>
    <row r="348" spans="1:11">
      <c r="A348" s="155">
        <v>40100000</v>
      </c>
      <c r="B348" s="155" t="s">
        <v>398</v>
      </c>
      <c r="C348" s="155" t="s">
        <v>93</v>
      </c>
      <c r="D348" s="157">
        <v>45002</v>
      </c>
      <c r="E348" s="155">
        <v>1</v>
      </c>
      <c r="F348" s="155" t="s">
        <v>1698</v>
      </c>
      <c r="G348" s="155" t="s">
        <v>89</v>
      </c>
      <c r="H348" s="155" t="s">
        <v>362</v>
      </c>
      <c r="I348" s="156">
        <v>22032</v>
      </c>
      <c r="J348" s="156">
        <v>0</v>
      </c>
      <c r="K348" s="156">
        <v>22032</v>
      </c>
    </row>
    <row r="349" spans="1:11">
      <c r="A349" s="155">
        <v>40100000</v>
      </c>
      <c r="B349" s="155" t="s">
        <v>369</v>
      </c>
      <c r="C349" s="155" t="s">
        <v>93</v>
      </c>
      <c r="D349" s="157">
        <v>45002</v>
      </c>
      <c r="E349" s="155">
        <v>1</v>
      </c>
      <c r="F349" s="155" t="s">
        <v>1691</v>
      </c>
      <c r="G349" s="155" t="s">
        <v>89</v>
      </c>
      <c r="H349" s="155" t="s">
        <v>89</v>
      </c>
      <c r="I349" s="156">
        <v>156.08000000000001</v>
      </c>
      <c r="J349" s="156">
        <v>0</v>
      </c>
      <c r="K349" s="156">
        <v>156.08000000000001</v>
      </c>
    </row>
    <row r="350" spans="1:11">
      <c r="A350" s="155">
        <v>40100000</v>
      </c>
      <c r="B350" s="155" t="s">
        <v>350</v>
      </c>
      <c r="C350" s="155" t="s">
        <v>93</v>
      </c>
      <c r="D350" s="157">
        <v>45005</v>
      </c>
      <c r="E350" s="155">
        <v>1</v>
      </c>
      <c r="F350" s="155" t="s">
        <v>1699</v>
      </c>
      <c r="G350" s="155" t="s">
        <v>89</v>
      </c>
      <c r="H350" s="155" t="s">
        <v>89</v>
      </c>
      <c r="I350" s="156">
        <v>57.6</v>
      </c>
      <c r="J350" s="156">
        <v>0</v>
      </c>
      <c r="K350" s="156">
        <v>57.6</v>
      </c>
    </row>
    <row r="351" spans="1:11">
      <c r="A351" s="155">
        <v>40100000</v>
      </c>
      <c r="B351" s="155" t="s">
        <v>352</v>
      </c>
      <c r="C351" s="155" t="s">
        <v>93</v>
      </c>
      <c r="D351" s="157">
        <v>45005</v>
      </c>
      <c r="E351" s="155">
        <v>1</v>
      </c>
      <c r="F351" s="155" t="s">
        <v>1391</v>
      </c>
      <c r="G351" s="155" t="s">
        <v>89</v>
      </c>
      <c r="H351" s="155" t="s">
        <v>1096</v>
      </c>
      <c r="I351" s="156">
        <v>212.52</v>
      </c>
      <c r="J351" s="156">
        <v>0</v>
      </c>
      <c r="K351" s="156">
        <v>212.52</v>
      </c>
    </row>
    <row r="352" spans="1:11">
      <c r="A352" s="155">
        <v>40100000</v>
      </c>
      <c r="B352" s="155" t="s">
        <v>388</v>
      </c>
      <c r="C352" s="155" t="s">
        <v>93</v>
      </c>
      <c r="D352" s="157">
        <v>45006</v>
      </c>
      <c r="E352" s="155">
        <v>1</v>
      </c>
      <c r="F352" s="155" t="s">
        <v>1469</v>
      </c>
      <c r="G352" s="155" t="s">
        <v>89</v>
      </c>
      <c r="H352" s="155" t="s">
        <v>1687</v>
      </c>
      <c r="I352" s="156">
        <v>1437.6</v>
      </c>
      <c r="J352" s="156">
        <v>0</v>
      </c>
      <c r="K352" s="156">
        <v>1437.6</v>
      </c>
    </row>
    <row r="353" spans="1:11">
      <c r="A353" s="155">
        <v>40100000</v>
      </c>
      <c r="B353" s="155" t="s">
        <v>1140</v>
      </c>
      <c r="C353" s="155" t="s">
        <v>93</v>
      </c>
      <c r="D353" s="157">
        <v>45009</v>
      </c>
      <c r="E353" s="155">
        <v>1</v>
      </c>
      <c r="F353" s="155" t="s">
        <v>1357</v>
      </c>
      <c r="G353" s="155" t="s">
        <v>89</v>
      </c>
      <c r="H353" s="155" t="s">
        <v>1159</v>
      </c>
      <c r="I353" s="156">
        <v>13</v>
      </c>
      <c r="J353" s="156">
        <v>0</v>
      </c>
      <c r="K353" s="156">
        <v>13</v>
      </c>
    </row>
    <row r="354" spans="1:11">
      <c r="A354" s="155">
        <v>40100000</v>
      </c>
      <c r="B354" s="155" t="s">
        <v>1140</v>
      </c>
      <c r="C354" s="155" t="s">
        <v>93</v>
      </c>
      <c r="D354" s="157">
        <v>45009</v>
      </c>
      <c r="E354" s="155">
        <v>1</v>
      </c>
      <c r="F354" s="155" t="s">
        <v>1357</v>
      </c>
      <c r="G354" s="155" t="s">
        <v>89</v>
      </c>
      <c r="H354" s="155" t="s">
        <v>1159</v>
      </c>
      <c r="I354" s="156">
        <v>71.28</v>
      </c>
      <c r="J354" s="156">
        <v>0</v>
      </c>
      <c r="K354" s="156">
        <v>71.28</v>
      </c>
    </row>
    <row r="355" spans="1:11">
      <c r="A355" s="155">
        <v>40100000</v>
      </c>
      <c r="B355" s="155" t="s">
        <v>369</v>
      </c>
      <c r="C355" s="155" t="s">
        <v>93</v>
      </c>
      <c r="D355" s="157">
        <v>45009</v>
      </c>
      <c r="E355" s="155">
        <v>1</v>
      </c>
      <c r="F355" s="155" t="s">
        <v>1691</v>
      </c>
      <c r="G355" s="155" t="s">
        <v>89</v>
      </c>
      <c r="H355" s="155" t="s">
        <v>89</v>
      </c>
      <c r="I355" s="156">
        <v>146.63999999999999</v>
      </c>
      <c r="J355" s="156">
        <v>0</v>
      </c>
      <c r="K355" s="156">
        <v>146.63999999999999</v>
      </c>
    </row>
    <row r="356" spans="1:11">
      <c r="A356" s="155">
        <v>40100000</v>
      </c>
      <c r="B356" s="155" t="s">
        <v>1140</v>
      </c>
      <c r="C356" s="155" t="s">
        <v>93</v>
      </c>
      <c r="D356" s="157">
        <v>45009</v>
      </c>
      <c r="E356" s="155">
        <v>1</v>
      </c>
      <c r="F356" s="155" t="s">
        <v>1357</v>
      </c>
      <c r="G356" s="155" t="s">
        <v>89</v>
      </c>
      <c r="H356" s="155" t="s">
        <v>1159</v>
      </c>
      <c r="I356" s="156">
        <v>60.54</v>
      </c>
      <c r="J356" s="156">
        <v>0</v>
      </c>
      <c r="K356" s="156">
        <v>60.54</v>
      </c>
    </row>
    <row r="357" spans="1:11">
      <c r="A357" s="155">
        <v>40100000</v>
      </c>
      <c r="B357" s="155" t="s">
        <v>1140</v>
      </c>
      <c r="C357" s="155" t="s">
        <v>93</v>
      </c>
      <c r="D357" s="157">
        <v>45009</v>
      </c>
      <c r="E357" s="155">
        <v>1</v>
      </c>
      <c r="F357" s="155" t="s">
        <v>1357</v>
      </c>
      <c r="G357" s="155" t="s">
        <v>89</v>
      </c>
      <c r="H357" s="155" t="s">
        <v>1159</v>
      </c>
      <c r="I357" s="156">
        <v>42.81</v>
      </c>
      <c r="J357" s="156">
        <v>0</v>
      </c>
      <c r="K357" s="156">
        <v>42.81</v>
      </c>
    </row>
    <row r="358" spans="1:11">
      <c r="A358" s="155">
        <v>40100000</v>
      </c>
      <c r="B358" s="155" t="s">
        <v>350</v>
      </c>
      <c r="C358" s="155" t="s">
        <v>93</v>
      </c>
      <c r="D358" s="157">
        <v>45012</v>
      </c>
      <c r="E358" s="155">
        <v>1</v>
      </c>
      <c r="F358" s="155" t="s">
        <v>1440</v>
      </c>
      <c r="G358" s="155" t="s">
        <v>89</v>
      </c>
      <c r="H358" s="155" t="s">
        <v>1136</v>
      </c>
      <c r="I358" s="156">
        <v>236.86</v>
      </c>
      <c r="J358" s="156">
        <v>0</v>
      </c>
      <c r="K358" s="156">
        <v>236.86</v>
      </c>
    </row>
    <row r="359" spans="1:11">
      <c r="A359" s="155">
        <v>40100000</v>
      </c>
      <c r="B359" s="155" t="s">
        <v>350</v>
      </c>
      <c r="C359" s="155" t="s">
        <v>93</v>
      </c>
      <c r="D359" s="157">
        <v>45012</v>
      </c>
      <c r="E359" s="155">
        <v>1</v>
      </c>
      <c r="F359" s="155" t="s">
        <v>1440</v>
      </c>
      <c r="G359" s="155" t="s">
        <v>89</v>
      </c>
      <c r="H359" s="155" t="s">
        <v>1136</v>
      </c>
      <c r="I359" s="156">
        <v>3168.72</v>
      </c>
      <c r="J359" s="156">
        <v>0</v>
      </c>
      <c r="K359" s="156">
        <v>3168.72</v>
      </c>
    </row>
    <row r="360" spans="1:11">
      <c r="A360" s="155">
        <v>40100000</v>
      </c>
      <c r="B360" s="155" t="s">
        <v>1681</v>
      </c>
      <c r="C360" s="155" t="s">
        <v>93</v>
      </c>
      <c r="D360" s="157">
        <v>45013</v>
      </c>
      <c r="E360" s="155">
        <v>1</v>
      </c>
      <c r="F360" s="155" t="s">
        <v>1700</v>
      </c>
      <c r="G360" s="155" t="s">
        <v>89</v>
      </c>
      <c r="H360" s="155" t="s">
        <v>312</v>
      </c>
      <c r="I360" s="156">
        <v>36309</v>
      </c>
      <c r="J360" s="156">
        <v>0</v>
      </c>
      <c r="K360" s="156">
        <v>36309</v>
      </c>
    </row>
    <row r="361" spans="1:11">
      <c r="A361" s="155">
        <v>40100000</v>
      </c>
      <c r="B361" s="155" t="s">
        <v>1095</v>
      </c>
      <c r="C361" s="155" t="s">
        <v>93</v>
      </c>
      <c r="D361" s="157">
        <v>45014</v>
      </c>
      <c r="E361" s="155">
        <v>1</v>
      </c>
      <c r="F361" s="155" t="s">
        <v>1396</v>
      </c>
      <c r="G361" s="155" t="s">
        <v>89</v>
      </c>
      <c r="H361" s="155" t="s">
        <v>1359</v>
      </c>
      <c r="I361" s="156">
        <v>6720</v>
      </c>
      <c r="J361" s="156">
        <v>0</v>
      </c>
      <c r="K361" s="156">
        <v>6720</v>
      </c>
    </row>
    <row r="362" spans="1:11">
      <c r="A362" s="155">
        <v>40100000</v>
      </c>
      <c r="B362" s="155" t="s">
        <v>1354</v>
      </c>
      <c r="C362" s="155" t="s">
        <v>93</v>
      </c>
      <c r="D362" s="157">
        <v>45015</v>
      </c>
      <c r="E362" s="155">
        <v>1</v>
      </c>
      <c r="F362" s="155" t="s">
        <v>1701</v>
      </c>
      <c r="G362" s="155" t="s">
        <v>89</v>
      </c>
      <c r="H362" s="155" t="s">
        <v>89</v>
      </c>
      <c r="I362" s="156">
        <v>12000</v>
      </c>
      <c r="J362" s="156">
        <v>0</v>
      </c>
      <c r="K362" s="156">
        <v>12000</v>
      </c>
    </row>
    <row r="363" spans="1:11">
      <c r="A363" s="155">
        <v>40100000</v>
      </c>
      <c r="B363" s="155" t="s">
        <v>354</v>
      </c>
      <c r="C363" s="155" t="s">
        <v>356</v>
      </c>
      <c r="D363" s="157">
        <v>44936</v>
      </c>
      <c r="E363" s="155">
        <v>1</v>
      </c>
      <c r="F363" s="155" t="s">
        <v>1592</v>
      </c>
      <c r="G363" s="155" t="s">
        <v>945</v>
      </c>
      <c r="H363" s="155" t="s">
        <v>1113</v>
      </c>
      <c r="I363" s="156">
        <v>8</v>
      </c>
      <c r="J363" s="156">
        <v>0</v>
      </c>
      <c r="K363" s="156">
        <v>8</v>
      </c>
    </row>
    <row r="364" spans="1:11">
      <c r="A364" s="155">
        <v>40100000</v>
      </c>
      <c r="B364" s="155" t="s">
        <v>375</v>
      </c>
      <c r="C364" s="155" t="s">
        <v>356</v>
      </c>
      <c r="D364" s="157">
        <v>44936</v>
      </c>
      <c r="E364" s="155">
        <v>1</v>
      </c>
      <c r="F364" s="155" t="s">
        <v>1592</v>
      </c>
      <c r="G364" s="155" t="s">
        <v>932</v>
      </c>
      <c r="H364" s="155" t="s">
        <v>1371</v>
      </c>
      <c r="I364" s="156">
        <v>0</v>
      </c>
      <c r="J364" s="156">
        <v>31</v>
      </c>
      <c r="K364" s="156">
        <v>-31</v>
      </c>
    </row>
    <row r="365" spans="1:11">
      <c r="A365" s="155">
        <v>40100000</v>
      </c>
      <c r="B365" s="155" t="s">
        <v>1140</v>
      </c>
      <c r="C365" s="155" t="s">
        <v>356</v>
      </c>
      <c r="D365" s="157">
        <v>44957</v>
      </c>
      <c r="E365" s="155">
        <v>1</v>
      </c>
      <c r="F365" s="155" t="s">
        <v>1592</v>
      </c>
      <c r="G365" s="155" t="s">
        <v>89</v>
      </c>
      <c r="H365" s="155" t="s">
        <v>1141</v>
      </c>
      <c r="I365" s="156">
        <v>0.66</v>
      </c>
      <c r="J365" s="156">
        <v>0</v>
      </c>
      <c r="K365" s="156">
        <v>0.66</v>
      </c>
    </row>
    <row r="366" spans="1:11">
      <c r="A366" s="155">
        <v>40100000</v>
      </c>
      <c r="B366" s="155" t="s">
        <v>372</v>
      </c>
      <c r="C366" s="155" t="s">
        <v>356</v>
      </c>
      <c r="D366" s="157">
        <v>44958</v>
      </c>
      <c r="E366" s="155">
        <v>22</v>
      </c>
      <c r="F366" s="155" t="s">
        <v>1598</v>
      </c>
      <c r="G366" s="155" t="s">
        <v>715</v>
      </c>
      <c r="H366" s="155" t="s">
        <v>1221</v>
      </c>
      <c r="I366" s="156">
        <v>536.57000000000005</v>
      </c>
      <c r="J366" s="156">
        <v>0</v>
      </c>
      <c r="K366" s="156">
        <v>536.57000000000005</v>
      </c>
    </row>
    <row r="367" spans="1:11">
      <c r="A367" s="155">
        <v>40100000</v>
      </c>
      <c r="B367" s="155" t="s">
        <v>369</v>
      </c>
      <c r="C367" s="155" t="s">
        <v>356</v>
      </c>
      <c r="D367" s="157">
        <v>44958</v>
      </c>
      <c r="E367" s="155">
        <v>22</v>
      </c>
      <c r="F367" s="155" t="s">
        <v>533</v>
      </c>
      <c r="G367" s="155" t="s">
        <v>1597</v>
      </c>
      <c r="H367" s="155" t="s">
        <v>1148</v>
      </c>
      <c r="I367" s="156">
        <v>0</v>
      </c>
      <c r="J367" s="156">
        <v>13.07</v>
      </c>
      <c r="K367" s="156">
        <v>-13.07</v>
      </c>
    </row>
    <row r="368" spans="1:11">
      <c r="A368" s="155">
        <v>40100000</v>
      </c>
      <c r="B368" s="155" t="s">
        <v>388</v>
      </c>
      <c r="C368" s="155" t="s">
        <v>356</v>
      </c>
      <c r="D368" s="157">
        <v>44963</v>
      </c>
      <c r="E368" s="155">
        <v>22</v>
      </c>
      <c r="F368" s="155" t="s">
        <v>1599</v>
      </c>
      <c r="G368" s="155" t="s">
        <v>89</v>
      </c>
      <c r="H368" s="155" t="s">
        <v>1103</v>
      </c>
      <c r="I368" s="156">
        <v>105.26</v>
      </c>
      <c r="J368" s="156">
        <v>0</v>
      </c>
      <c r="K368" s="156">
        <v>105.26</v>
      </c>
    </row>
    <row r="369" spans="1:11">
      <c r="A369" s="155">
        <v>40100000</v>
      </c>
      <c r="B369" s="155" t="s">
        <v>1177</v>
      </c>
      <c r="C369" s="155" t="s">
        <v>356</v>
      </c>
      <c r="D369" s="157">
        <v>44970</v>
      </c>
      <c r="E369" s="155">
        <v>21</v>
      </c>
      <c r="F369" s="155" t="s">
        <v>1470</v>
      </c>
      <c r="G369" s="155" t="s">
        <v>1176</v>
      </c>
      <c r="H369" s="155" t="s">
        <v>351</v>
      </c>
      <c r="I369" s="156">
        <v>0</v>
      </c>
      <c r="J369" s="156">
        <v>31</v>
      </c>
      <c r="K369" s="156">
        <v>-31</v>
      </c>
    </row>
    <row r="370" spans="1:11">
      <c r="A370" s="155">
        <v>40100000</v>
      </c>
      <c r="B370" s="155" t="s">
        <v>1181</v>
      </c>
      <c r="C370" s="155" t="s">
        <v>356</v>
      </c>
      <c r="D370" s="157">
        <v>44978</v>
      </c>
      <c r="E370" s="155">
        <v>22</v>
      </c>
      <c r="F370" s="155" t="s">
        <v>1467</v>
      </c>
      <c r="G370" s="155" t="s">
        <v>1020</v>
      </c>
      <c r="H370" s="155" t="s">
        <v>371</v>
      </c>
      <c r="I370" s="156">
        <v>0</v>
      </c>
      <c r="J370" s="156">
        <v>62</v>
      </c>
      <c r="K370" s="156">
        <v>-62</v>
      </c>
    </row>
    <row r="371" spans="1:11">
      <c r="A371" s="155">
        <v>40100000</v>
      </c>
      <c r="B371" s="155" t="s">
        <v>369</v>
      </c>
      <c r="C371" s="155" t="s">
        <v>356</v>
      </c>
      <c r="D371" s="157">
        <v>44980</v>
      </c>
      <c r="E371" s="155">
        <v>22</v>
      </c>
      <c r="F371" s="155" t="s">
        <v>1600</v>
      </c>
      <c r="G371" s="155" t="s">
        <v>1170</v>
      </c>
      <c r="H371" s="155" t="s">
        <v>1171</v>
      </c>
      <c r="I371" s="156">
        <v>196.08</v>
      </c>
      <c r="J371" s="156">
        <v>0</v>
      </c>
      <c r="K371" s="156">
        <v>196.08</v>
      </c>
    </row>
    <row r="372" spans="1:11">
      <c r="A372" s="155">
        <v>40100000</v>
      </c>
      <c r="B372" s="155" t="s">
        <v>388</v>
      </c>
      <c r="C372" s="155" t="s">
        <v>356</v>
      </c>
      <c r="D372" s="157">
        <v>45016</v>
      </c>
      <c r="E372" s="155">
        <v>1</v>
      </c>
      <c r="F372" s="155" t="s">
        <v>1702</v>
      </c>
      <c r="G372" s="155" t="s">
        <v>1703</v>
      </c>
      <c r="H372" s="155" t="s">
        <v>1704</v>
      </c>
      <c r="I372" s="156">
        <v>1704.3</v>
      </c>
      <c r="J372" s="156">
        <v>0</v>
      </c>
      <c r="K372" s="156">
        <v>1704.3</v>
      </c>
    </row>
  </sheetData>
  <autoFilter ref="A1:K372" xr:uid="{277F0FE5-EB90-43A7-87D8-42D58AF3B103}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84CF-1A10-4801-A272-0D755C99B831}">
  <sheetPr filterMode="1"/>
  <dimension ref="A1:K1464"/>
  <sheetViews>
    <sheetView workbookViewId="0">
      <selection activeCell="I1296" sqref="I1296"/>
    </sheetView>
  </sheetViews>
  <sheetFormatPr defaultColWidth="9.140625" defaultRowHeight="15"/>
  <cols>
    <col min="1" max="1" width="10.28515625" style="149" bestFit="1" customWidth="1"/>
    <col min="2" max="2" width="11.85546875" style="149" bestFit="1" customWidth="1"/>
    <col min="3" max="3" width="9.7109375" style="149" bestFit="1" customWidth="1"/>
    <col min="4" max="4" width="10.7109375" style="149" bestFit="1" customWidth="1"/>
    <col min="5" max="5" width="5.42578125" style="149" bestFit="1" customWidth="1"/>
    <col min="6" max="6" width="41" style="149" bestFit="1" customWidth="1"/>
    <col min="7" max="7" width="30" style="149" bestFit="1" customWidth="1"/>
    <col min="8" max="8" width="15.42578125" style="149" bestFit="1" customWidth="1"/>
    <col min="9" max="9" width="10" style="150" bestFit="1" customWidth="1"/>
    <col min="10" max="10" width="11.42578125" style="150" bestFit="1" customWidth="1"/>
    <col min="11" max="11" width="12.140625" style="150" bestFit="1" customWidth="1"/>
    <col min="12" max="16384" width="9.140625" style="149"/>
  </cols>
  <sheetData>
    <row r="1" spans="1:11">
      <c r="A1" s="149" t="s">
        <v>1077</v>
      </c>
      <c r="B1" s="149" t="s">
        <v>349</v>
      </c>
      <c r="C1" s="149" t="s">
        <v>348</v>
      </c>
      <c r="D1" s="149" t="s">
        <v>73</v>
      </c>
      <c r="E1" s="149" t="s">
        <v>1078</v>
      </c>
      <c r="F1" s="149" t="s">
        <v>83</v>
      </c>
      <c r="G1" s="149" t="s">
        <v>1079</v>
      </c>
      <c r="H1" s="149" t="s">
        <v>1080</v>
      </c>
      <c r="I1" s="150" t="s">
        <v>85</v>
      </c>
      <c r="J1" s="150" t="s">
        <v>86</v>
      </c>
      <c r="K1" s="150" t="s">
        <v>87</v>
      </c>
    </row>
    <row r="2" spans="1:11" hidden="1">
      <c r="A2" s="149" t="s">
        <v>1081</v>
      </c>
      <c r="B2" s="149" t="s">
        <v>374</v>
      </c>
      <c r="C2" s="149" t="s">
        <v>309</v>
      </c>
      <c r="D2" s="151">
        <v>44964</v>
      </c>
      <c r="E2" s="149">
        <v>1</v>
      </c>
      <c r="F2" s="149" t="s">
        <v>975</v>
      </c>
      <c r="G2" s="149" t="s">
        <v>1082</v>
      </c>
      <c r="H2" s="149" t="s">
        <v>1083</v>
      </c>
      <c r="I2" s="150">
        <v>0</v>
      </c>
      <c r="J2" s="150">
        <v>2949.51</v>
      </c>
      <c r="K2" s="150">
        <v>-2949.51</v>
      </c>
    </row>
    <row r="3" spans="1:11" hidden="1">
      <c r="A3" s="149" t="s">
        <v>1084</v>
      </c>
      <c r="B3" s="149" t="s">
        <v>89</v>
      </c>
      <c r="C3" s="149" t="s">
        <v>309</v>
      </c>
      <c r="D3" s="151">
        <v>44964</v>
      </c>
      <c r="E3" s="149">
        <v>1</v>
      </c>
      <c r="F3" s="149" t="s">
        <v>975</v>
      </c>
      <c r="G3" s="149" t="s">
        <v>1082</v>
      </c>
      <c r="H3" s="149" t="s">
        <v>89</v>
      </c>
      <c r="I3" s="150">
        <v>491.59</v>
      </c>
      <c r="J3" s="150">
        <v>0</v>
      </c>
      <c r="K3" s="150">
        <v>491.59</v>
      </c>
    </row>
    <row r="4" spans="1:11" hidden="1">
      <c r="A4" s="149" t="s">
        <v>1085</v>
      </c>
      <c r="B4" s="149" t="s">
        <v>89</v>
      </c>
      <c r="C4" s="149" t="s">
        <v>309</v>
      </c>
      <c r="D4" s="151">
        <v>44964</v>
      </c>
      <c r="E4" s="149">
        <v>1</v>
      </c>
      <c r="F4" s="149" t="s">
        <v>975</v>
      </c>
      <c r="G4" s="149" t="s">
        <v>1082</v>
      </c>
      <c r="H4" s="149" t="s">
        <v>89</v>
      </c>
      <c r="I4" s="150">
        <v>2457.92</v>
      </c>
      <c r="J4" s="150">
        <v>0</v>
      </c>
      <c r="K4" s="150">
        <v>2457.92</v>
      </c>
    </row>
    <row r="5" spans="1:11" hidden="1">
      <c r="A5" s="149" t="s">
        <v>1081</v>
      </c>
      <c r="B5" s="149" t="s">
        <v>391</v>
      </c>
      <c r="C5" s="149" t="s">
        <v>324</v>
      </c>
      <c r="D5" s="151">
        <v>44927</v>
      </c>
      <c r="E5" s="149">
        <v>563</v>
      </c>
      <c r="F5" s="149" t="s">
        <v>542</v>
      </c>
      <c r="G5" s="149" t="s">
        <v>1086</v>
      </c>
      <c r="H5" s="149" t="s">
        <v>1087</v>
      </c>
      <c r="I5" s="150">
        <v>0</v>
      </c>
      <c r="J5" s="150">
        <v>2268</v>
      </c>
      <c r="K5" s="150">
        <v>-2268</v>
      </c>
    </row>
    <row r="6" spans="1:11" hidden="1">
      <c r="A6" s="149" t="s">
        <v>1088</v>
      </c>
      <c r="B6" s="149" t="s">
        <v>89</v>
      </c>
      <c r="C6" s="149" t="s">
        <v>324</v>
      </c>
      <c r="D6" s="151">
        <v>44927</v>
      </c>
      <c r="E6" s="149">
        <v>563</v>
      </c>
      <c r="F6" s="149" t="s">
        <v>542</v>
      </c>
      <c r="G6" s="149" t="s">
        <v>1086</v>
      </c>
      <c r="H6" s="149" t="s">
        <v>89</v>
      </c>
      <c r="I6" s="150">
        <v>378</v>
      </c>
      <c r="J6" s="150">
        <v>0</v>
      </c>
      <c r="K6" s="150">
        <v>378</v>
      </c>
    </row>
    <row r="7" spans="1:11" hidden="1">
      <c r="A7" s="149" t="s">
        <v>1089</v>
      </c>
      <c r="B7" s="149" t="s">
        <v>89</v>
      </c>
      <c r="C7" s="149" t="s">
        <v>324</v>
      </c>
      <c r="D7" s="151">
        <v>44927</v>
      </c>
      <c r="E7" s="149">
        <v>563</v>
      </c>
      <c r="F7" s="149" t="s">
        <v>542</v>
      </c>
      <c r="G7" s="149" t="s">
        <v>1086</v>
      </c>
      <c r="H7" s="149" t="s">
        <v>89</v>
      </c>
      <c r="I7" s="150">
        <v>1890</v>
      </c>
      <c r="J7" s="150">
        <v>0</v>
      </c>
      <c r="K7" s="150">
        <v>1890</v>
      </c>
    </row>
    <row r="8" spans="1:11" hidden="1">
      <c r="A8" s="149" t="s">
        <v>1089</v>
      </c>
      <c r="B8" s="149" t="s">
        <v>89</v>
      </c>
      <c r="C8" s="149" t="s">
        <v>324</v>
      </c>
      <c r="D8" s="151">
        <v>44927</v>
      </c>
      <c r="E8" s="149">
        <v>564</v>
      </c>
      <c r="F8" s="149" t="s">
        <v>542</v>
      </c>
      <c r="G8" s="149" t="s">
        <v>1090</v>
      </c>
      <c r="H8" s="149" t="s">
        <v>89</v>
      </c>
      <c r="I8" s="150">
        <v>3300</v>
      </c>
      <c r="J8" s="150">
        <v>0</v>
      </c>
      <c r="K8" s="150">
        <v>3300</v>
      </c>
    </row>
    <row r="9" spans="1:11" hidden="1">
      <c r="A9" s="149" t="s">
        <v>1088</v>
      </c>
      <c r="B9" s="149" t="s">
        <v>89</v>
      </c>
      <c r="C9" s="149" t="s">
        <v>324</v>
      </c>
      <c r="D9" s="151">
        <v>44927</v>
      </c>
      <c r="E9" s="149">
        <v>564</v>
      </c>
      <c r="F9" s="149" t="s">
        <v>542</v>
      </c>
      <c r="G9" s="149" t="s">
        <v>1090</v>
      </c>
      <c r="H9" s="149" t="s">
        <v>89</v>
      </c>
      <c r="I9" s="150">
        <v>660</v>
      </c>
      <c r="J9" s="150">
        <v>0</v>
      </c>
      <c r="K9" s="150">
        <v>660</v>
      </c>
    </row>
    <row r="10" spans="1:11" hidden="1">
      <c r="A10" s="149" t="s">
        <v>1081</v>
      </c>
      <c r="B10" s="149" t="s">
        <v>391</v>
      </c>
      <c r="C10" s="149" t="s">
        <v>324</v>
      </c>
      <c r="D10" s="151">
        <v>44927</v>
      </c>
      <c r="E10" s="149">
        <v>564</v>
      </c>
      <c r="F10" s="149" t="s">
        <v>542</v>
      </c>
      <c r="G10" s="149" t="s">
        <v>1090</v>
      </c>
      <c r="H10" s="149" t="s">
        <v>1087</v>
      </c>
      <c r="I10" s="150">
        <v>0</v>
      </c>
      <c r="J10" s="150">
        <v>3960</v>
      </c>
      <c r="K10" s="150">
        <v>-3960</v>
      </c>
    </row>
    <row r="11" spans="1:11" hidden="1">
      <c r="A11" s="149" t="s">
        <v>1081</v>
      </c>
      <c r="B11" s="149" t="s">
        <v>1091</v>
      </c>
      <c r="C11" s="149" t="s">
        <v>324</v>
      </c>
      <c r="D11" s="151">
        <v>44927</v>
      </c>
      <c r="E11" s="149">
        <v>567</v>
      </c>
      <c r="F11" s="149" t="s">
        <v>496</v>
      </c>
      <c r="G11" s="149" t="s">
        <v>1026</v>
      </c>
      <c r="H11" s="149" t="s">
        <v>1092</v>
      </c>
      <c r="I11" s="150">
        <v>0</v>
      </c>
      <c r="J11" s="150">
        <v>360</v>
      </c>
      <c r="K11" s="150">
        <v>-360</v>
      </c>
    </row>
    <row r="12" spans="1:11" hidden="1">
      <c r="A12" s="149" t="s">
        <v>1093</v>
      </c>
      <c r="B12" s="149" t="s">
        <v>89</v>
      </c>
      <c r="C12" s="149" t="s">
        <v>324</v>
      </c>
      <c r="D12" s="151">
        <v>44927</v>
      </c>
      <c r="E12" s="149">
        <v>567</v>
      </c>
      <c r="F12" s="149" t="s">
        <v>496</v>
      </c>
      <c r="G12" s="149" t="s">
        <v>1026</v>
      </c>
      <c r="H12" s="149" t="s">
        <v>89</v>
      </c>
      <c r="I12" s="150">
        <v>300</v>
      </c>
      <c r="J12" s="150">
        <v>0</v>
      </c>
      <c r="K12" s="150">
        <v>300</v>
      </c>
    </row>
    <row r="13" spans="1:11" hidden="1">
      <c r="A13" s="149" t="s">
        <v>1088</v>
      </c>
      <c r="B13" s="149" t="s">
        <v>89</v>
      </c>
      <c r="C13" s="149" t="s">
        <v>324</v>
      </c>
      <c r="D13" s="151">
        <v>44927</v>
      </c>
      <c r="E13" s="149">
        <v>567</v>
      </c>
      <c r="F13" s="149" t="s">
        <v>496</v>
      </c>
      <c r="G13" s="149" t="s">
        <v>1026</v>
      </c>
      <c r="H13" s="149" t="s">
        <v>1094</v>
      </c>
      <c r="I13" s="150">
        <v>60</v>
      </c>
      <c r="J13" s="150">
        <v>0</v>
      </c>
      <c r="K13" s="150">
        <v>60</v>
      </c>
    </row>
    <row r="14" spans="1:11" hidden="1">
      <c r="A14" s="149" t="s">
        <v>1081</v>
      </c>
      <c r="B14" s="149" t="s">
        <v>1095</v>
      </c>
      <c r="C14" s="149" t="s">
        <v>324</v>
      </c>
      <c r="D14" s="151">
        <v>44927</v>
      </c>
      <c r="E14" s="149">
        <v>569</v>
      </c>
      <c r="F14" s="149" t="s">
        <v>1010</v>
      </c>
      <c r="G14" s="149" t="s">
        <v>1011</v>
      </c>
      <c r="H14" s="149" t="s">
        <v>1096</v>
      </c>
      <c r="I14" s="150">
        <v>0</v>
      </c>
      <c r="J14" s="150">
        <v>7056</v>
      </c>
      <c r="K14" s="150">
        <v>-7056</v>
      </c>
    </row>
    <row r="15" spans="1:11" hidden="1">
      <c r="A15" s="149" t="s">
        <v>1097</v>
      </c>
      <c r="B15" s="149" t="s">
        <v>89</v>
      </c>
      <c r="C15" s="149" t="s">
        <v>324</v>
      </c>
      <c r="D15" s="151">
        <v>44927</v>
      </c>
      <c r="E15" s="149">
        <v>569</v>
      </c>
      <c r="F15" s="149" t="s">
        <v>1010</v>
      </c>
      <c r="G15" s="149" t="s">
        <v>1011</v>
      </c>
      <c r="H15" s="149" t="s">
        <v>1092</v>
      </c>
      <c r="I15" s="150">
        <v>1411.2</v>
      </c>
      <c r="J15" s="150">
        <v>0</v>
      </c>
      <c r="K15" s="150">
        <v>1411.2</v>
      </c>
    </row>
    <row r="16" spans="1:11" hidden="1">
      <c r="A16" s="149" t="s">
        <v>1098</v>
      </c>
      <c r="B16" s="149" t="s">
        <v>89</v>
      </c>
      <c r="C16" s="149" t="s">
        <v>324</v>
      </c>
      <c r="D16" s="151">
        <v>44927</v>
      </c>
      <c r="E16" s="149">
        <v>569</v>
      </c>
      <c r="F16" s="149" t="s">
        <v>1010</v>
      </c>
      <c r="G16" s="149" t="s">
        <v>1011</v>
      </c>
      <c r="H16" s="149" t="s">
        <v>1092</v>
      </c>
      <c r="I16" s="150">
        <v>0</v>
      </c>
      <c r="J16" s="150">
        <v>1411.2</v>
      </c>
      <c r="K16" s="150">
        <v>-1411.2</v>
      </c>
    </row>
    <row r="17" spans="1:11" hidden="1">
      <c r="A17" s="149" t="s">
        <v>1099</v>
      </c>
      <c r="B17" s="149" t="s">
        <v>89</v>
      </c>
      <c r="C17" s="149" t="s">
        <v>324</v>
      </c>
      <c r="D17" s="151">
        <v>44927</v>
      </c>
      <c r="E17" s="149">
        <v>569</v>
      </c>
      <c r="F17" s="149" t="s">
        <v>1010</v>
      </c>
      <c r="G17" s="149" t="s">
        <v>1011</v>
      </c>
      <c r="H17" s="149" t="s">
        <v>89</v>
      </c>
      <c r="I17" s="150">
        <v>7056</v>
      </c>
      <c r="J17" s="150">
        <v>0</v>
      </c>
      <c r="K17" s="150">
        <v>7056</v>
      </c>
    </row>
    <row r="18" spans="1:11" hidden="1">
      <c r="A18" s="149" t="s">
        <v>1098</v>
      </c>
      <c r="B18" s="149" t="s">
        <v>89</v>
      </c>
      <c r="C18" s="149" t="s">
        <v>324</v>
      </c>
      <c r="D18" s="151">
        <v>44927</v>
      </c>
      <c r="E18" s="149">
        <v>570</v>
      </c>
      <c r="F18" s="149" t="s">
        <v>1010</v>
      </c>
      <c r="G18" s="149" t="s">
        <v>1012</v>
      </c>
      <c r="H18" s="149" t="s">
        <v>1092</v>
      </c>
      <c r="I18" s="150">
        <v>0</v>
      </c>
      <c r="J18" s="150">
        <v>1411.2</v>
      </c>
      <c r="K18" s="150">
        <v>-1411.2</v>
      </c>
    </row>
    <row r="19" spans="1:11" hidden="1">
      <c r="A19" s="149" t="s">
        <v>1099</v>
      </c>
      <c r="B19" s="149" t="s">
        <v>89</v>
      </c>
      <c r="C19" s="149" t="s">
        <v>324</v>
      </c>
      <c r="D19" s="151">
        <v>44927</v>
      </c>
      <c r="E19" s="149">
        <v>570</v>
      </c>
      <c r="F19" s="149" t="s">
        <v>1010</v>
      </c>
      <c r="G19" s="149" t="s">
        <v>1012</v>
      </c>
      <c r="H19" s="149" t="s">
        <v>89</v>
      </c>
      <c r="I19" s="150">
        <v>7056</v>
      </c>
      <c r="J19" s="150">
        <v>0</v>
      </c>
      <c r="K19" s="150">
        <v>7056</v>
      </c>
    </row>
    <row r="20" spans="1:11" hidden="1">
      <c r="A20" s="149" t="s">
        <v>1097</v>
      </c>
      <c r="B20" s="149" t="s">
        <v>89</v>
      </c>
      <c r="C20" s="149" t="s">
        <v>324</v>
      </c>
      <c r="D20" s="151">
        <v>44927</v>
      </c>
      <c r="E20" s="149">
        <v>570</v>
      </c>
      <c r="F20" s="149" t="s">
        <v>1010</v>
      </c>
      <c r="G20" s="149" t="s">
        <v>1012</v>
      </c>
      <c r="H20" s="149" t="s">
        <v>1092</v>
      </c>
      <c r="I20" s="150">
        <v>1411.2</v>
      </c>
      <c r="J20" s="150">
        <v>0</v>
      </c>
      <c r="K20" s="150">
        <v>1411.2</v>
      </c>
    </row>
    <row r="21" spans="1:11" hidden="1">
      <c r="A21" s="149" t="s">
        <v>1081</v>
      </c>
      <c r="B21" s="149" t="s">
        <v>1095</v>
      </c>
      <c r="C21" s="149" t="s">
        <v>324</v>
      </c>
      <c r="D21" s="151">
        <v>44927</v>
      </c>
      <c r="E21" s="149">
        <v>570</v>
      </c>
      <c r="F21" s="149" t="s">
        <v>1010</v>
      </c>
      <c r="G21" s="149" t="s">
        <v>1012</v>
      </c>
      <c r="H21" s="149" t="s">
        <v>1096</v>
      </c>
      <c r="I21" s="150">
        <v>0</v>
      </c>
      <c r="J21" s="150">
        <v>7056</v>
      </c>
      <c r="K21" s="150">
        <v>-7056</v>
      </c>
    </row>
    <row r="22" spans="1:11" hidden="1">
      <c r="A22" s="149" t="s">
        <v>1088</v>
      </c>
      <c r="B22" s="149" t="s">
        <v>89</v>
      </c>
      <c r="C22" s="149" t="s">
        <v>324</v>
      </c>
      <c r="D22" s="151">
        <v>44927</v>
      </c>
      <c r="E22" s="149">
        <v>571</v>
      </c>
      <c r="F22" s="149" t="s">
        <v>827</v>
      </c>
      <c r="G22" s="149" t="s">
        <v>1027</v>
      </c>
      <c r="H22" s="149" t="s">
        <v>1094</v>
      </c>
      <c r="I22" s="150">
        <v>69.97</v>
      </c>
      <c r="J22" s="150">
        <v>0</v>
      </c>
      <c r="K22" s="150">
        <v>69.97</v>
      </c>
    </row>
    <row r="23" spans="1:11" hidden="1">
      <c r="A23" s="149" t="s">
        <v>1081</v>
      </c>
      <c r="B23" s="149" t="s">
        <v>353</v>
      </c>
      <c r="C23" s="149" t="s">
        <v>324</v>
      </c>
      <c r="D23" s="151">
        <v>44927</v>
      </c>
      <c r="E23" s="149">
        <v>571</v>
      </c>
      <c r="F23" s="149" t="s">
        <v>827</v>
      </c>
      <c r="G23" s="149" t="s">
        <v>1027</v>
      </c>
      <c r="H23" s="149" t="s">
        <v>371</v>
      </c>
      <c r="I23" s="150">
        <v>0</v>
      </c>
      <c r="J23" s="150">
        <v>419.8</v>
      </c>
      <c r="K23" s="150">
        <v>-419.8</v>
      </c>
    </row>
    <row r="24" spans="1:11" hidden="1">
      <c r="A24" s="149" t="s">
        <v>1100</v>
      </c>
      <c r="B24" s="149" t="s">
        <v>89</v>
      </c>
      <c r="C24" s="149" t="s">
        <v>324</v>
      </c>
      <c r="D24" s="151">
        <v>44927</v>
      </c>
      <c r="E24" s="149">
        <v>571</v>
      </c>
      <c r="F24" s="149" t="s">
        <v>827</v>
      </c>
      <c r="G24" s="149" t="s">
        <v>1027</v>
      </c>
      <c r="H24" s="149" t="s">
        <v>89</v>
      </c>
      <c r="I24" s="150">
        <v>349.83</v>
      </c>
      <c r="J24" s="150">
        <v>0</v>
      </c>
      <c r="K24" s="150">
        <v>349.83</v>
      </c>
    </row>
    <row r="25" spans="1:11" hidden="1">
      <c r="A25" s="149" t="s">
        <v>1081</v>
      </c>
      <c r="B25" s="149" t="s">
        <v>388</v>
      </c>
      <c r="C25" s="149" t="s">
        <v>324</v>
      </c>
      <c r="D25" s="151">
        <v>44927</v>
      </c>
      <c r="E25" s="149">
        <v>572</v>
      </c>
      <c r="F25" s="149" t="s">
        <v>1101</v>
      </c>
      <c r="G25" s="149" t="s">
        <v>1102</v>
      </c>
      <c r="H25" s="149" t="s">
        <v>1103</v>
      </c>
      <c r="I25" s="150">
        <v>0</v>
      </c>
      <c r="J25" s="150">
        <v>105.26</v>
      </c>
      <c r="K25" s="150">
        <v>-105.26</v>
      </c>
    </row>
    <row r="26" spans="1:11" hidden="1">
      <c r="A26" s="149" t="s">
        <v>1104</v>
      </c>
      <c r="B26" s="149" t="s">
        <v>89</v>
      </c>
      <c r="C26" s="149" t="s">
        <v>324</v>
      </c>
      <c r="D26" s="151">
        <v>44927</v>
      </c>
      <c r="E26" s="149">
        <v>572</v>
      </c>
      <c r="F26" s="149" t="s">
        <v>1101</v>
      </c>
      <c r="G26" s="149" t="s">
        <v>1102</v>
      </c>
      <c r="H26" s="149" t="s">
        <v>1096</v>
      </c>
      <c r="I26" s="150">
        <v>105.26</v>
      </c>
      <c r="J26" s="150">
        <v>0</v>
      </c>
      <c r="K26" s="150">
        <v>105.26</v>
      </c>
    </row>
    <row r="27" spans="1:11" hidden="1">
      <c r="A27" s="149" t="s">
        <v>1081</v>
      </c>
      <c r="B27" s="149" t="s">
        <v>377</v>
      </c>
      <c r="C27" s="149" t="s">
        <v>324</v>
      </c>
      <c r="D27" s="151">
        <v>44927</v>
      </c>
      <c r="E27" s="149">
        <v>575</v>
      </c>
      <c r="F27" s="149" t="s">
        <v>1105</v>
      </c>
      <c r="G27" s="149" t="s">
        <v>1106</v>
      </c>
      <c r="H27" s="149" t="s">
        <v>1087</v>
      </c>
      <c r="I27" s="150">
        <v>0</v>
      </c>
      <c r="J27" s="150">
        <v>746.1</v>
      </c>
      <c r="K27" s="150">
        <v>-746.1</v>
      </c>
    </row>
    <row r="28" spans="1:11" hidden="1">
      <c r="A28" s="149" t="s">
        <v>1107</v>
      </c>
      <c r="B28" s="149" t="s">
        <v>89</v>
      </c>
      <c r="C28" s="149" t="s">
        <v>324</v>
      </c>
      <c r="D28" s="151">
        <v>44927</v>
      </c>
      <c r="E28" s="149">
        <v>575</v>
      </c>
      <c r="F28" s="149" t="s">
        <v>1105</v>
      </c>
      <c r="G28" s="149" t="s">
        <v>1106</v>
      </c>
      <c r="H28" s="149" t="s">
        <v>89</v>
      </c>
      <c r="I28" s="150">
        <v>746.1</v>
      </c>
      <c r="J28" s="150">
        <v>0</v>
      </c>
      <c r="K28" s="150">
        <v>746.1</v>
      </c>
    </row>
    <row r="29" spans="1:11" hidden="1">
      <c r="A29" s="149" t="s">
        <v>1107</v>
      </c>
      <c r="B29" s="149" t="s">
        <v>89</v>
      </c>
      <c r="C29" s="149" t="s">
        <v>324</v>
      </c>
      <c r="D29" s="151">
        <v>44927</v>
      </c>
      <c r="E29" s="149">
        <v>576</v>
      </c>
      <c r="F29" s="149" t="s">
        <v>1105</v>
      </c>
      <c r="G29" s="149" t="s">
        <v>1108</v>
      </c>
      <c r="H29" s="149" t="s">
        <v>89</v>
      </c>
      <c r="I29" s="150">
        <v>61.27</v>
      </c>
      <c r="J29" s="150">
        <v>0</v>
      </c>
      <c r="K29" s="150">
        <v>61.27</v>
      </c>
    </row>
    <row r="30" spans="1:11" hidden="1">
      <c r="A30" s="149" t="s">
        <v>1081</v>
      </c>
      <c r="B30" s="149" t="s">
        <v>377</v>
      </c>
      <c r="C30" s="149" t="s">
        <v>324</v>
      </c>
      <c r="D30" s="151">
        <v>44927</v>
      </c>
      <c r="E30" s="149">
        <v>576</v>
      </c>
      <c r="F30" s="149" t="s">
        <v>1105</v>
      </c>
      <c r="G30" s="149" t="s">
        <v>1108</v>
      </c>
      <c r="H30" s="149" t="s">
        <v>1087</v>
      </c>
      <c r="I30" s="150">
        <v>0</v>
      </c>
      <c r="J30" s="150">
        <v>61.27</v>
      </c>
      <c r="K30" s="150">
        <v>-61.27</v>
      </c>
    </row>
    <row r="31" spans="1:11" hidden="1">
      <c r="A31" s="149" t="s">
        <v>1109</v>
      </c>
      <c r="B31" s="149" t="s">
        <v>89</v>
      </c>
      <c r="C31" s="149" t="s">
        <v>324</v>
      </c>
      <c r="D31" s="151">
        <v>44927</v>
      </c>
      <c r="E31" s="149">
        <v>585</v>
      </c>
      <c r="F31" s="149" t="s">
        <v>654</v>
      </c>
      <c r="G31" s="149" t="s">
        <v>1028</v>
      </c>
      <c r="H31" s="149" t="s">
        <v>89</v>
      </c>
      <c r="I31" s="150">
        <v>498.43</v>
      </c>
      <c r="J31" s="150">
        <v>0</v>
      </c>
      <c r="K31" s="150">
        <v>498.43</v>
      </c>
    </row>
    <row r="32" spans="1:11" hidden="1">
      <c r="A32" s="149" t="s">
        <v>1081</v>
      </c>
      <c r="B32" s="149" t="s">
        <v>364</v>
      </c>
      <c r="C32" s="149" t="s">
        <v>324</v>
      </c>
      <c r="D32" s="151">
        <v>44927</v>
      </c>
      <c r="E32" s="149">
        <v>585</v>
      </c>
      <c r="F32" s="149" t="s">
        <v>654</v>
      </c>
      <c r="G32" s="149" t="s">
        <v>1028</v>
      </c>
      <c r="H32" s="149" t="s">
        <v>1110</v>
      </c>
      <c r="I32" s="150">
        <v>0</v>
      </c>
      <c r="J32" s="150">
        <v>594.42999999999995</v>
      </c>
      <c r="K32" s="150">
        <v>-594.42999999999995</v>
      </c>
    </row>
    <row r="33" spans="1:11" hidden="1">
      <c r="A33" s="149" t="s">
        <v>1088</v>
      </c>
      <c r="B33" s="149" t="s">
        <v>89</v>
      </c>
      <c r="C33" s="149" t="s">
        <v>324</v>
      </c>
      <c r="D33" s="151">
        <v>44927</v>
      </c>
      <c r="E33" s="149">
        <v>585</v>
      </c>
      <c r="F33" s="149" t="s">
        <v>654</v>
      </c>
      <c r="G33" s="149" t="s">
        <v>1028</v>
      </c>
      <c r="H33" s="149" t="s">
        <v>1094</v>
      </c>
      <c r="I33" s="150">
        <v>96</v>
      </c>
      <c r="J33" s="150">
        <v>0</v>
      </c>
      <c r="K33" s="150">
        <v>96</v>
      </c>
    </row>
    <row r="34" spans="1:11" hidden="1">
      <c r="A34" s="149" t="s">
        <v>1111</v>
      </c>
      <c r="B34" s="149" t="s">
        <v>89</v>
      </c>
      <c r="C34" s="149" t="s">
        <v>324</v>
      </c>
      <c r="D34" s="151">
        <v>44927</v>
      </c>
      <c r="E34" s="149">
        <v>587</v>
      </c>
      <c r="F34" s="149" t="s">
        <v>1058</v>
      </c>
      <c r="G34" s="149" t="s">
        <v>1059</v>
      </c>
      <c r="H34" s="149" t="s">
        <v>89</v>
      </c>
      <c r="I34" s="150">
        <v>360</v>
      </c>
      <c r="J34" s="150">
        <v>0</v>
      </c>
      <c r="K34" s="150">
        <v>360</v>
      </c>
    </row>
    <row r="35" spans="1:11" hidden="1">
      <c r="A35" s="149" t="s">
        <v>1112</v>
      </c>
      <c r="B35" s="149" t="s">
        <v>89</v>
      </c>
      <c r="C35" s="149" t="s">
        <v>324</v>
      </c>
      <c r="D35" s="151">
        <v>44927</v>
      </c>
      <c r="E35" s="149">
        <v>587</v>
      </c>
      <c r="F35" s="149" t="s">
        <v>1058</v>
      </c>
      <c r="G35" s="149" t="s">
        <v>1059</v>
      </c>
      <c r="H35" s="149" t="s">
        <v>1113</v>
      </c>
      <c r="I35" s="150">
        <v>72</v>
      </c>
      <c r="J35" s="150">
        <v>0</v>
      </c>
      <c r="K35" s="150">
        <v>72</v>
      </c>
    </row>
    <row r="36" spans="1:11" hidden="1">
      <c r="A36" s="149" t="s">
        <v>1081</v>
      </c>
      <c r="B36" s="149" t="s">
        <v>350</v>
      </c>
      <c r="C36" s="149" t="s">
        <v>324</v>
      </c>
      <c r="D36" s="151">
        <v>44927</v>
      </c>
      <c r="E36" s="149">
        <v>587</v>
      </c>
      <c r="F36" s="149" t="s">
        <v>1058</v>
      </c>
      <c r="G36" s="149" t="s">
        <v>1059</v>
      </c>
      <c r="H36" s="149" t="s">
        <v>1114</v>
      </c>
      <c r="I36" s="150">
        <v>0</v>
      </c>
      <c r="J36" s="150">
        <v>432</v>
      </c>
      <c r="K36" s="150">
        <v>-432</v>
      </c>
    </row>
    <row r="37" spans="1:11" hidden="1">
      <c r="A37" s="149" t="s">
        <v>1081</v>
      </c>
      <c r="B37" s="149" t="s">
        <v>354</v>
      </c>
      <c r="C37" s="149" t="s">
        <v>324</v>
      </c>
      <c r="D37" s="151">
        <v>44927</v>
      </c>
      <c r="E37" s="149">
        <v>590</v>
      </c>
      <c r="F37" s="149" t="s">
        <v>163</v>
      </c>
      <c r="G37" s="149" t="s">
        <v>1013</v>
      </c>
      <c r="H37" s="149" t="s">
        <v>1092</v>
      </c>
      <c r="I37" s="150">
        <v>0</v>
      </c>
      <c r="J37" s="150">
        <v>6384</v>
      </c>
      <c r="K37" s="150">
        <v>-6384</v>
      </c>
    </row>
    <row r="38" spans="1:11" hidden="1">
      <c r="A38" s="149" t="s">
        <v>1097</v>
      </c>
      <c r="B38" s="149" t="s">
        <v>89</v>
      </c>
      <c r="C38" s="149" t="s">
        <v>324</v>
      </c>
      <c r="D38" s="151">
        <v>44927</v>
      </c>
      <c r="E38" s="149">
        <v>590</v>
      </c>
      <c r="F38" s="149" t="s">
        <v>163</v>
      </c>
      <c r="G38" s="149" t="s">
        <v>1013</v>
      </c>
      <c r="H38" s="149" t="s">
        <v>1092</v>
      </c>
      <c r="I38" s="150">
        <v>1276.8</v>
      </c>
      <c r="J38" s="150">
        <v>0</v>
      </c>
      <c r="K38" s="150">
        <v>1276.8</v>
      </c>
    </row>
    <row r="39" spans="1:11" hidden="1">
      <c r="A39" s="149" t="s">
        <v>1115</v>
      </c>
      <c r="B39" s="149" t="s">
        <v>89</v>
      </c>
      <c r="C39" s="149" t="s">
        <v>324</v>
      </c>
      <c r="D39" s="151">
        <v>44927</v>
      </c>
      <c r="E39" s="149">
        <v>590</v>
      </c>
      <c r="F39" s="149" t="s">
        <v>163</v>
      </c>
      <c r="G39" s="149" t="s">
        <v>1013</v>
      </c>
      <c r="H39" s="149" t="s">
        <v>89</v>
      </c>
      <c r="I39" s="150">
        <v>6384</v>
      </c>
      <c r="J39" s="150">
        <v>0</v>
      </c>
      <c r="K39" s="150">
        <v>6384</v>
      </c>
    </row>
    <row r="40" spans="1:11" hidden="1">
      <c r="A40" s="149" t="s">
        <v>1098</v>
      </c>
      <c r="B40" s="149" t="s">
        <v>89</v>
      </c>
      <c r="C40" s="149" t="s">
        <v>324</v>
      </c>
      <c r="D40" s="151">
        <v>44927</v>
      </c>
      <c r="E40" s="149">
        <v>590</v>
      </c>
      <c r="F40" s="149" t="s">
        <v>163</v>
      </c>
      <c r="G40" s="149" t="s">
        <v>1013</v>
      </c>
      <c r="H40" s="149" t="s">
        <v>1092</v>
      </c>
      <c r="I40" s="150">
        <v>0</v>
      </c>
      <c r="J40" s="150">
        <v>1276.8</v>
      </c>
      <c r="K40" s="150">
        <v>-1276.8</v>
      </c>
    </row>
    <row r="41" spans="1:11" hidden="1">
      <c r="A41" s="149" t="s">
        <v>1098</v>
      </c>
      <c r="B41" s="149" t="s">
        <v>89</v>
      </c>
      <c r="C41" s="149" t="s">
        <v>324</v>
      </c>
      <c r="D41" s="151">
        <v>44927</v>
      </c>
      <c r="E41" s="149">
        <v>591</v>
      </c>
      <c r="F41" s="149" t="s">
        <v>163</v>
      </c>
      <c r="G41" s="149" t="s">
        <v>1019</v>
      </c>
      <c r="H41" s="149" t="s">
        <v>1092</v>
      </c>
      <c r="I41" s="150">
        <v>0</v>
      </c>
      <c r="J41" s="150">
        <v>1276.8</v>
      </c>
      <c r="K41" s="150">
        <v>-1276.8</v>
      </c>
    </row>
    <row r="42" spans="1:11" hidden="1">
      <c r="A42" s="149" t="s">
        <v>1115</v>
      </c>
      <c r="B42" s="149" t="s">
        <v>89</v>
      </c>
      <c r="C42" s="149" t="s">
        <v>324</v>
      </c>
      <c r="D42" s="151">
        <v>44927</v>
      </c>
      <c r="E42" s="149">
        <v>591</v>
      </c>
      <c r="F42" s="149" t="s">
        <v>163</v>
      </c>
      <c r="G42" s="149" t="s">
        <v>1019</v>
      </c>
      <c r="H42" s="149" t="s">
        <v>89</v>
      </c>
      <c r="I42" s="150">
        <v>6384</v>
      </c>
      <c r="J42" s="150">
        <v>0</v>
      </c>
      <c r="K42" s="150">
        <v>6384</v>
      </c>
    </row>
    <row r="43" spans="1:11" hidden="1">
      <c r="A43" s="149" t="s">
        <v>1097</v>
      </c>
      <c r="B43" s="149" t="s">
        <v>89</v>
      </c>
      <c r="C43" s="149" t="s">
        <v>324</v>
      </c>
      <c r="D43" s="151">
        <v>44927</v>
      </c>
      <c r="E43" s="149">
        <v>591</v>
      </c>
      <c r="F43" s="149" t="s">
        <v>163</v>
      </c>
      <c r="G43" s="149" t="s">
        <v>1019</v>
      </c>
      <c r="H43" s="149" t="s">
        <v>1092</v>
      </c>
      <c r="I43" s="150">
        <v>1276.8</v>
      </c>
      <c r="J43" s="150">
        <v>0</v>
      </c>
      <c r="K43" s="150">
        <v>1276.8</v>
      </c>
    </row>
    <row r="44" spans="1:11" hidden="1">
      <c r="A44" s="149" t="s">
        <v>1081</v>
      </c>
      <c r="B44" s="149" t="s">
        <v>354</v>
      </c>
      <c r="C44" s="149" t="s">
        <v>324</v>
      </c>
      <c r="D44" s="151">
        <v>44927</v>
      </c>
      <c r="E44" s="149">
        <v>591</v>
      </c>
      <c r="F44" s="149" t="s">
        <v>163</v>
      </c>
      <c r="G44" s="149" t="s">
        <v>1019</v>
      </c>
      <c r="H44" s="149" t="s">
        <v>1092</v>
      </c>
      <c r="I44" s="150">
        <v>0</v>
      </c>
      <c r="J44" s="150">
        <v>6384</v>
      </c>
      <c r="K44" s="150">
        <v>-6384</v>
      </c>
    </row>
    <row r="45" spans="1:11" hidden="1">
      <c r="A45" s="149" t="s">
        <v>1115</v>
      </c>
      <c r="B45" s="149" t="s">
        <v>89</v>
      </c>
      <c r="C45" s="149" t="s">
        <v>324</v>
      </c>
      <c r="D45" s="151">
        <v>44927</v>
      </c>
      <c r="E45" s="149">
        <v>592</v>
      </c>
      <c r="F45" s="149" t="s">
        <v>163</v>
      </c>
      <c r="G45" s="149" t="s">
        <v>1014</v>
      </c>
      <c r="H45" s="149" t="s">
        <v>89</v>
      </c>
      <c r="I45" s="150">
        <v>6479</v>
      </c>
      <c r="J45" s="150">
        <v>0</v>
      </c>
      <c r="K45" s="150">
        <v>6479</v>
      </c>
    </row>
    <row r="46" spans="1:11" hidden="1">
      <c r="A46" s="149" t="s">
        <v>1098</v>
      </c>
      <c r="B46" s="149" t="s">
        <v>89</v>
      </c>
      <c r="C46" s="149" t="s">
        <v>324</v>
      </c>
      <c r="D46" s="151">
        <v>44927</v>
      </c>
      <c r="E46" s="149">
        <v>592</v>
      </c>
      <c r="F46" s="149" t="s">
        <v>163</v>
      </c>
      <c r="G46" s="149" t="s">
        <v>1014</v>
      </c>
      <c r="H46" s="149" t="s">
        <v>1092</v>
      </c>
      <c r="I46" s="150">
        <v>0</v>
      </c>
      <c r="J46" s="150">
        <v>1295.8</v>
      </c>
      <c r="K46" s="150">
        <v>-1295.8</v>
      </c>
    </row>
    <row r="47" spans="1:11" hidden="1">
      <c r="A47" s="149" t="s">
        <v>1097</v>
      </c>
      <c r="B47" s="149" t="s">
        <v>89</v>
      </c>
      <c r="C47" s="149" t="s">
        <v>324</v>
      </c>
      <c r="D47" s="151">
        <v>44927</v>
      </c>
      <c r="E47" s="149">
        <v>592</v>
      </c>
      <c r="F47" s="149" t="s">
        <v>163</v>
      </c>
      <c r="G47" s="149" t="s">
        <v>1014</v>
      </c>
      <c r="H47" s="149" t="s">
        <v>1092</v>
      </c>
      <c r="I47" s="150">
        <v>1295.8</v>
      </c>
      <c r="J47" s="150">
        <v>0</v>
      </c>
      <c r="K47" s="150">
        <v>1295.8</v>
      </c>
    </row>
    <row r="48" spans="1:11" hidden="1">
      <c r="A48" s="149" t="s">
        <v>1081</v>
      </c>
      <c r="B48" s="149" t="s">
        <v>354</v>
      </c>
      <c r="C48" s="149" t="s">
        <v>324</v>
      </c>
      <c r="D48" s="151">
        <v>44927</v>
      </c>
      <c r="E48" s="149">
        <v>592</v>
      </c>
      <c r="F48" s="149" t="s">
        <v>163</v>
      </c>
      <c r="G48" s="149" t="s">
        <v>1014</v>
      </c>
      <c r="H48" s="149" t="s">
        <v>1092</v>
      </c>
      <c r="I48" s="150">
        <v>0</v>
      </c>
      <c r="J48" s="150">
        <v>6479</v>
      </c>
      <c r="K48" s="150">
        <v>-6479</v>
      </c>
    </row>
    <row r="49" spans="1:11" hidden="1">
      <c r="A49" s="149" t="s">
        <v>1088</v>
      </c>
      <c r="B49" s="149" t="s">
        <v>89</v>
      </c>
      <c r="C49" s="149" t="s">
        <v>324</v>
      </c>
      <c r="D49" s="151">
        <v>44927</v>
      </c>
      <c r="E49" s="149">
        <v>594</v>
      </c>
      <c r="F49" s="149" t="s">
        <v>439</v>
      </c>
      <c r="G49" s="149" t="s">
        <v>1029</v>
      </c>
      <c r="H49" s="149" t="s">
        <v>1094</v>
      </c>
      <c r="I49" s="150">
        <v>2472.79</v>
      </c>
      <c r="J49" s="150">
        <v>0</v>
      </c>
      <c r="K49" s="150">
        <v>2472.79</v>
      </c>
    </row>
    <row r="50" spans="1:11" hidden="1">
      <c r="A50" s="149" t="s">
        <v>1116</v>
      </c>
      <c r="B50" s="149" t="s">
        <v>89</v>
      </c>
      <c r="C50" s="149" t="s">
        <v>324</v>
      </c>
      <c r="D50" s="151">
        <v>44927</v>
      </c>
      <c r="E50" s="149">
        <v>594</v>
      </c>
      <c r="F50" s="149" t="s">
        <v>439</v>
      </c>
      <c r="G50" s="149" t="s">
        <v>1029</v>
      </c>
      <c r="H50" s="149" t="s">
        <v>89</v>
      </c>
      <c r="I50" s="150">
        <v>12363.93</v>
      </c>
      <c r="J50" s="150">
        <v>0</v>
      </c>
      <c r="K50" s="150">
        <v>12363.93</v>
      </c>
    </row>
    <row r="51" spans="1:11" hidden="1">
      <c r="A51" s="149" t="s">
        <v>1081</v>
      </c>
      <c r="B51" s="149" t="s">
        <v>379</v>
      </c>
      <c r="C51" s="149" t="s">
        <v>324</v>
      </c>
      <c r="D51" s="151">
        <v>44927</v>
      </c>
      <c r="E51" s="149">
        <v>594</v>
      </c>
      <c r="F51" s="149" t="s">
        <v>439</v>
      </c>
      <c r="G51" s="149" t="s">
        <v>1029</v>
      </c>
      <c r="H51" s="149" t="s">
        <v>1117</v>
      </c>
      <c r="I51" s="150">
        <v>0</v>
      </c>
      <c r="J51" s="150">
        <v>14836.72</v>
      </c>
      <c r="K51" s="150">
        <v>-14836.72</v>
      </c>
    </row>
    <row r="52" spans="1:11" hidden="1">
      <c r="A52" s="149" t="s">
        <v>1118</v>
      </c>
      <c r="B52" s="149" t="s">
        <v>89</v>
      </c>
      <c r="C52" s="149" t="s">
        <v>324</v>
      </c>
      <c r="D52" s="151">
        <v>44927</v>
      </c>
      <c r="E52" s="149">
        <v>618</v>
      </c>
      <c r="F52" s="149" t="s">
        <v>1030</v>
      </c>
      <c r="G52" s="149" t="s">
        <v>1031</v>
      </c>
      <c r="H52" s="149" t="s">
        <v>89</v>
      </c>
      <c r="I52" s="150">
        <v>642.74</v>
      </c>
      <c r="J52" s="150">
        <v>0</v>
      </c>
      <c r="K52" s="150">
        <v>642.74</v>
      </c>
    </row>
    <row r="53" spans="1:11" hidden="1">
      <c r="A53" s="149" t="s">
        <v>1119</v>
      </c>
      <c r="B53" s="149" t="s">
        <v>89</v>
      </c>
      <c r="C53" s="149" t="s">
        <v>324</v>
      </c>
      <c r="D53" s="151">
        <v>44927</v>
      </c>
      <c r="E53" s="149">
        <v>618</v>
      </c>
      <c r="F53" s="149" t="s">
        <v>1030</v>
      </c>
      <c r="G53" s="149" t="s">
        <v>1031</v>
      </c>
      <c r="H53" s="149" t="s">
        <v>89</v>
      </c>
      <c r="I53" s="150">
        <v>3.95</v>
      </c>
      <c r="J53" s="150">
        <v>0</v>
      </c>
      <c r="K53" s="150">
        <v>3.95</v>
      </c>
    </row>
    <row r="54" spans="1:11" hidden="1">
      <c r="A54" s="149" t="s">
        <v>1120</v>
      </c>
      <c r="B54" s="149" t="s">
        <v>89</v>
      </c>
      <c r="C54" s="149" t="s">
        <v>324</v>
      </c>
      <c r="D54" s="151">
        <v>44927</v>
      </c>
      <c r="E54" s="149">
        <v>618</v>
      </c>
      <c r="F54" s="149" t="s">
        <v>1030</v>
      </c>
      <c r="G54" s="149" t="s">
        <v>1031</v>
      </c>
      <c r="H54" s="149" t="s">
        <v>89</v>
      </c>
      <c r="I54" s="150">
        <v>600.87</v>
      </c>
      <c r="J54" s="150">
        <v>0</v>
      </c>
      <c r="K54" s="150">
        <v>600.87</v>
      </c>
    </row>
    <row r="55" spans="1:11" hidden="1">
      <c r="A55" s="149" t="s">
        <v>1081</v>
      </c>
      <c r="B55" s="149" t="s">
        <v>388</v>
      </c>
      <c r="C55" s="149" t="s">
        <v>324</v>
      </c>
      <c r="D55" s="151">
        <v>44927</v>
      </c>
      <c r="E55" s="149">
        <v>618</v>
      </c>
      <c r="F55" s="149" t="s">
        <v>1030</v>
      </c>
      <c r="G55" s="149" t="s">
        <v>1031</v>
      </c>
      <c r="H55" s="149" t="s">
        <v>1121</v>
      </c>
      <c r="I55" s="150">
        <v>0</v>
      </c>
      <c r="J55" s="150">
        <v>7457.96</v>
      </c>
      <c r="K55" s="150">
        <v>-7457.96</v>
      </c>
    </row>
    <row r="56" spans="1:11" hidden="1">
      <c r="A56" s="149" t="s">
        <v>1122</v>
      </c>
      <c r="B56" s="149" t="s">
        <v>89</v>
      </c>
      <c r="C56" s="149" t="s">
        <v>324</v>
      </c>
      <c r="D56" s="151">
        <v>44927</v>
      </c>
      <c r="E56" s="149">
        <v>618</v>
      </c>
      <c r="F56" s="149" t="s">
        <v>1030</v>
      </c>
      <c r="G56" s="149" t="s">
        <v>1031</v>
      </c>
      <c r="H56" s="149" t="s">
        <v>89</v>
      </c>
      <c r="I56" s="150">
        <v>858.31</v>
      </c>
      <c r="J56" s="150">
        <v>0</v>
      </c>
      <c r="K56" s="150">
        <v>858.31</v>
      </c>
    </row>
    <row r="57" spans="1:11" hidden="1">
      <c r="A57" s="149" t="s">
        <v>1123</v>
      </c>
      <c r="B57" s="149" t="s">
        <v>89</v>
      </c>
      <c r="C57" s="149" t="s">
        <v>324</v>
      </c>
      <c r="D57" s="151">
        <v>44927</v>
      </c>
      <c r="E57" s="149">
        <v>618</v>
      </c>
      <c r="F57" s="149" t="s">
        <v>1030</v>
      </c>
      <c r="G57" s="149" t="s">
        <v>1031</v>
      </c>
      <c r="H57" s="149" t="s">
        <v>89</v>
      </c>
      <c r="I57" s="150">
        <v>376.4</v>
      </c>
      <c r="J57" s="150">
        <v>0</v>
      </c>
      <c r="K57" s="150">
        <v>376.4</v>
      </c>
    </row>
    <row r="58" spans="1:11" hidden="1">
      <c r="A58" s="149" t="s">
        <v>1124</v>
      </c>
      <c r="B58" s="149" t="s">
        <v>89</v>
      </c>
      <c r="C58" s="149" t="s">
        <v>324</v>
      </c>
      <c r="D58" s="151">
        <v>44927</v>
      </c>
      <c r="E58" s="149">
        <v>618</v>
      </c>
      <c r="F58" s="149" t="s">
        <v>1030</v>
      </c>
      <c r="G58" s="149" t="s">
        <v>1031</v>
      </c>
      <c r="H58" s="149" t="s">
        <v>89</v>
      </c>
      <c r="I58" s="150">
        <v>654.16999999999996</v>
      </c>
      <c r="J58" s="150">
        <v>0</v>
      </c>
      <c r="K58" s="150">
        <v>654.16999999999996</v>
      </c>
    </row>
    <row r="59" spans="1:11" hidden="1">
      <c r="A59" s="149" t="s">
        <v>1125</v>
      </c>
      <c r="B59" s="149" t="s">
        <v>89</v>
      </c>
      <c r="C59" s="149" t="s">
        <v>324</v>
      </c>
      <c r="D59" s="151">
        <v>44927</v>
      </c>
      <c r="E59" s="149">
        <v>618</v>
      </c>
      <c r="F59" s="149" t="s">
        <v>1030</v>
      </c>
      <c r="G59" s="149" t="s">
        <v>1031</v>
      </c>
      <c r="H59" s="149" t="s">
        <v>89</v>
      </c>
      <c r="I59" s="150">
        <v>640.51</v>
      </c>
      <c r="J59" s="150">
        <v>0</v>
      </c>
      <c r="K59" s="150">
        <v>640.51</v>
      </c>
    </row>
    <row r="60" spans="1:11" hidden="1">
      <c r="A60" s="149" t="s">
        <v>1088</v>
      </c>
      <c r="B60" s="149" t="s">
        <v>89</v>
      </c>
      <c r="C60" s="149" t="s">
        <v>324</v>
      </c>
      <c r="D60" s="151">
        <v>44927</v>
      </c>
      <c r="E60" s="149">
        <v>618</v>
      </c>
      <c r="F60" s="149" t="s">
        <v>1030</v>
      </c>
      <c r="G60" s="149" t="s">
        <v>1031</v>
      </c>
      <c r="H60" s="149" t="s">
        <v>1094</v>
      </c>
      <c r="I60" s="150">
        <v>81.86</v>
      </c>
      <c r="J60" s="150">
        <v>0</v>
      </c>
      <c r="K60" s="150">
        <v>81.86</v>
      </c>
    </row>
    <row r="61" spans="1:11" hidden="1">
      <c r="A61" s="149" t="s">
        <v>1126</v>
      </c>
      <c r="B61" s="149" t="s">
        <v>89</v>
      </c>
      <c r="C61" s="149" t="s">
        <v>324</v>
      </c>
      <c r="D61" s="151">
        <v>44927</v>
      </c>
      <c r="E61" s="149">
        <v>618</v>
      </c>
      <c r="F61" s="149" t="s">
        <v>1030</v>
      </c>
      <c r="G61" s="149" t="s">
        <v>1031</v>
      </c>
      <c r="H61" s="149" t="s">
        <v>89</v>
      </c>
      <c r="I61" s="150">
        <v>950.81</v>
      </c>
      <c r="J61" s="150">
        <v>0</v>
      </c>
      <c r="K61" s="150">
        <v>950.81</v>
      </c>
    </row>
    <row r="62" spans="1:11" hidden="1">
      <c r="A62" s="149" t="s">
        <v>1123</v>
      </c>
      <c r="B62" s="149" t="s">
        <v>89</v>
      </c>
      <c r="C62" s="149" t="s">
        <v>324</v>
      </c>
      <c r="D62" s="151">
        <v>44927</v>
      </c>
      <c r="E62" s="149">
        <v>618</v>
      </c>
      <c r="F62" s="149" t="s">
        <v>1030</v>
      </c>
      <c r="G62" s="149" t="s">
        <v>1031</v>
      </c>
      <c r="H62" s="149" t="s">
        <v>89</v>
      </c>
      <c r="I62" s="150">
        <v>3.95</v>
      </c>
      <c r="J62" s="150">
        <v>0</v>
      </c>
      <c r="K62" s="150">
        <v>3.95</v>
      </c>
    </row>
    <row r="63" spans="1:11" hidden="1">
      <c r="A63" s="149" t="s">
        <v>1127</v>
      </c>
      <c r="B63" s="149" t="s">
        <v>89</v>
      </c>
      <c r="C63" s="149" t="s">
        <v>324</v>
      </c>
      <c r="D63" s="151">
        <v>44927</v>
      </c>
      <c r="E63" s="149">
        <v>618</v>
      </c>
      <c r="F63" s="149" t="s">
        <v>1030</v>
      </c>
      <c r="G63" s="149" t="s">
        <v>1031</v>
      </c>
      <c r="H63" s="149" t="s">
        <v>89</v>
      </c>
      <c r="I63" s="150">
        <v>3.95</v>
      </c>
      <c r="J63" s="150">
        <v>0</v>
      </c>
      <c r="K63" s="150">
        <v>3.95</v>
      </c>
    </row>
    <row r="64" spans="1:11" hidden="1">
      <c r="A64" s="149" t="s">
        <v>1123</v>
      </c>
      <c r="B64" s="149" t="s">
        <v>89</v>
      </c>
      <c r="C64" s="149" t="s">
        <v>324</v>
      </c>
      <c r="D64" s="151">
        <v>44927</v>
      </c>
      <c r="E64" s="149">
        <v>618</v>
      </c>
      <c r="F64" s="149" t="s">
        <v>1030</v>
      </c>
      <c r="G64" s="149" t="s">
        <v>1031</v>
      </c>
      <c r="H64" s="149" t="s">
        <v>89</v>
      </c>
      <c r="I64" s="150">
        <v>498.38</v>
      </c>
      <c r="J64" s="150">
        <v>0</v>
      </c>
      <c r="K64" s="150">
        <v>498.38</v>
      </c>
    </row>
    <row r="65" spans="1:11" hidden="1">
      <c r="A65" s="149" t="s">
        <v>1128</v>
      </c>
      <c r="B65" s="149" t="s">
        <v>89</v>
      </c>
      <c r="C65" s="149" t="s">
        <v>324</v>
      </c>
      <c r="D65" s="151">
        <v>44927</v>
      </c>
      <c r="E65" s="149">
        <v>618</v>
      </c>
      <c r="F65" s="149" t="s">
        <v>1030</v>
      </c>
      <c r="G65" s="149" t="s">
        <v>1031</v>
      </c>
      <c r="H65" s="149" t="s">
        <v>89</v>
      </c>
      <c r="I65" s="150">
        <v>989.66</v>
      </c>
      <c r="J65" s="150">
        <v>0</v>
      </c>
      <c r="K65" s="150">
        <v>989.66</v>
      </c>
    </row>
    <row r="66" spans="1:11" hidden="1">
      <c r="A66" s="149" t="s">
        <v>1129</v>
      </c>
      <c r="B66" s="149" t="s">
        <v>89</v>
      </c>
      <c r="C66" s="149" t="s">
        <v>324</v>
      </c>
      <c r="D66" s="151">
        <v>44927</v>
      </c>
      <c r="E66" s="149">
        <v>618</v>
      </c>
      <c r="F66" s="149" t="s">
        <v>1030</v>
      </c>
      <c r="G66" s="149" t="s">
        <v>1031</v>
      </c>
      <c r="H66" s="149" t="s">
        <v>89</v>
      </c>
      <c r="I66" s="150">
        <v>577.94000000000005</v>
      </c>
      <c r="J66" s="150">
        <v>0</v>
      </c>
      <c r="K66" s="150">
        <v>577.94000000000005</v>
      </c>
    </row>
    <row r="67" spans="1:11" hidden="1">
      <c r="A67" s="149" t="s">
        <v>1123</v>
      </c>
      <c r="B67" s="149" t="s">
        <v>89</v>
      </c>
      <c r="C67" s="149" t="s">
        <v>324</v>
      </c>
      <c r="D67" s="151">
        <v>44927</v>
      </c>
      <c r="E67" s="149">
        <v>618</v>
      </c>
      <c r="F67" s="149" t="s">
        <v>1030</v>
      </c>
      <c r="G67" s="149" t="s">
        <v>1031</v>
      </c>
      <c r="H67" s="149" t="s">
        <v>89</v>
      </c>
      <c r="I67" s="150">
        <v>574.46</v>
      </c>
      <c r="J67" s="150">
        <v>0</v>
      </c>
      <c r="K67" s="150">
        <v>574.46</v>
      </c>
    </row>
    <row r="68" spans="1:11" hidden="1">
      <c r="A68" s="149" t="s">
        <v>1081</v>
      </c>
      <c r="B68" s="149" t="s">
        <v>1130</v>
      </c>
      <c r="C68" s="149" t="s">
        <v>324</v>
      </c>
      <c r="D68" s="151">
        <v>44927</v>
      </c>
      <c r="E68" s="149">
        <v>620</v>
      </c>
      <c r="F68" s="149" t="s">
        <v>1131</v>
      </c>
      <c r="G68" s="149" t="s">
        <v>1132</v>
      </c>
      <c r="H68" s="149" t="s">
        <v>1083</v>
      </c>
      <c r="I68" s="150">
        <v>0</v>
      </c>
      <c r="J68" s="150">
        <v>102327.03999999999</v>
      </c>
      <c r="K68" s="150">
        <v>-102327.03999999999</v>
      </c>
    </row>
    <row r="69" spans="1:11" hidden="1">
      <c r="A69" s="149" t="s">
        <v>1133</v>
      </c>
      <c r="B69" s="149" t="s">
        <v>89</v>
      </c>
      <c r="C69" s="149" t="s">
        <v>324</v>
      </c>
      <c r="D69" s="151">
        <v>44927</v>
      </c>
      <c r="E69" s="149">
        <v>620</v>
      </c>
      <c r="F69" s="149" t="s">
        <v>1131</v>
      </c>
      <c r="G69" s="149" t="s">
        <v>1132</v>
      </c>
      <c r="H69" s="149" t="s">
        <v>89</v>
      </c>
      <c r="I69" s="150">
        <v>73187.14</v>
      </c>
      <c r="J69" s="150">
        <v>0</v>
      </c>
      <c r="K69" s="150">
        <v>73187.14</v>
      </c>
    </row>
    <row r="70" spans="1:11" hidden="1">
      <c r="A70" s="149" t="s">
        <v>1134</v>
      </c>
      <c r="B70" s="149" t="s">
        <v>89</v>
      </c>
      <c r="C70" s="149" t="s">
        <v>324</v>
      </c>
      <c r="D70" s="151">
        <v>44927</v>
      </c>
      <c r="E70" s="149">
        <v>620</v>
      </c>
      <c r="F70" s="149" t="s">
        <v>1131</v>
      </c>
      <c r="G70" s="149" t="s">
        <v>1132</v>
      </c>
      <c r="H70" s="149" t="s">
        <v>89</v>
      </c>
      <c r="I70" s="150">
        <v>10868.18</v>
      </c>
      <c r="J70" s="150">
        <v>0</v>
      </c>
      <c r="K70" s="150">
        <v>10868.18</v>
      </c>
    </row>
    <row r="71" spans="1:11" hidden="1">
      <c r="A71" s="149" t="s">
        <v>1088</v>
      </c>
      <c r="B71" s="149" t="s">
        <v>89</v>
      </c>
      <c r="C71" s="149" t="s">
        <v>324</v>
      </c>
      <c r="D71" s="151">
        <v>44927</v>
      </c>
      <c r="E71" s="149">
        <v>620</v>
      </c>
      <c r="F71" s="149" t="s">
        <v>1131</v>
      </c>
      <c r="G71" s="149" t="s">
        <v>1132</v>
      </c>
      <c r="H71" s="149" t="s">
        <v>89</v>
      </c>
      <c r="I71" s="150">
        <v>16862.599999999999</v>
      </c>
      <c r="J71" s="150">
        <v>0</v>
      </c>
      <c r="K71" s="150">
        <v>16862.599999999999</v>
      </c>
    </row>
    <row r="72" spans="1:11" hidden="1">
      <c r="A72" s="149" t="s">
        <v>1135</v>
      </c>
      <c r="B72" s="149" t="s">
        <v>89</v>
      </c>
      <c r="C72" s="149" t="s">
        <v>324</v>
      </c>
      <c r="D72" s="151">
        <v>44927</v>
      </c>
      <c r="E72" s="149">
        <v>620</v>
      </c>
      <c r="F72" s="149" t="s">
        <v>1131</v>
      </c>
      <c r="G72" s="149" t="s">
        <v>1132</v>
      </c>
      <c r="H72" s="149" t="s">
        <v>89</v>
      </c>
      <c r="I72" s="150">
        <v>1409.12</v>
      </c>
      <c r="J72" s="150">
        <v>0</v>
      </c>
      <c r="K72" s="150">
        <v>1409.12</v>
      </c>
    </row>
    <row r="73" spans="1:11" hidden="1">
      <c r="A73" s="149" t="s">
        <v>1081</v>
      </c>
      <c r="B73" s="149" t="s">
        <v>388</v>
      </c>
      <c r="C73" s="149" t="s">
        <v>324</v>
      </c>
      <c r="D73" s="151">
        <v>44927</v>
      </c>
      <c r="E73" s="149">
        <v>623</v>
      </c>
      <c r="F73" s="149" t="s">
        <v>979</v>
      </c>
      <c r="G73" s="149" t="s">
        <v>1032</v>
      </c>
      <c r="H73" s="149" t="s">
        <v>1136</v>
      </c>
      <c r="I73" s="150">
        <v>0</v>
      </c>
      <c r="J73" s="150">
        <v>864.87</v>
      </c>
      <c r="K73" s="150">
        <v>-864.87</v>
      </c>
    </row>
    <row r="74" spans="1:11" hidden="1">
      <c r="A74" s="149" t="s">
        <v>1088</v>
      </c>
      <c r="B74" s="149" t="s">
        <v>89</v>
      </c>
      <c r="C74" s="149" t="s">
        <v>324</v>
      </c>
      <c r="D74" s="151">
        <v>44927</v>
      </c>
      <c r="E74" s="149">
        <v>623</v>
      </c>
      <c r="F74" s="149" t="s">
        <v>979</v>
      </c>
      <c r="G74" s="149" t="s">
        <v>1032</v>
      </c>
      <c r="H74" s="149" t="s">
        <v>1094</v>
      </c>
      <c r="I74" s="150">
        <v>144.13999999999999</v>
      </c>
      <c r="J74" s="150">
        <v>0</v>
      </c>
      <c r="K74" s="150">
        <v>144.13999999999999</v>
      </c>
    </row>
    <row r="75" spans="1:11" hidden="1">
      <c r="A75" s="149" t="s">
        <v>1137</v>
      </c>
      <c r="B75" s="149" t="s">
        <v>89</v>
      </c>
      <c r="C75" s="149" t="s">
        <v>324</v>
      </c>
      <c r="D75" s="151">
        <v>44927</v>
      </c>
      <c r="E75" s="149">
        <v>623</v>
      </c>
      <c r="F75" s="149" t="s">
        <v>979</v>
      </c>
      <c r="G75" s="149" t="s">
        <v>1032</v>
      </c>
      <c r="H75" s="149" t="s">
        <v>89</v>
      </c>
      <c r="I75" s="150">
        <v>720.73</v>
      </c>
      <c r="J75" s="150">
        <v>0</v>
      </c>
      <c r="K75" s="150">
        <v>720.73</v>
      </c>
    </row>
    <row r="76" spans="1:11" hidden="1">
      <c r="A76" s="149" t="s">
        <v>1127</v>
      </c>
      <c r="B76" s="149" t="s">
        <v>89</v>
      </c>
      <c r="C76" s="149" t="s">
        <v>324</v>
      </c>
      <c r="D76" s="151">
        <v>44927</v>
      </c>
      <c r="E76" s="149">
        <v>624</v>
      </c>
      <c r="F76" s="149" t="s">
        <v>979</v>
      </c>
      <c r="G76" s="149" t="s">
        <v>1138</v>
      </c>
      <c r="H76" s="149" t="s">
        <v>89</v>
      </c>
      <c r="I76" s="150">
        <v>733.2</v>
      </c>
      <c r="J76" s="150">
        <v>0</v>
      </c>
      <c r="K76" s="150">
        <v>733.2</v>
      </c>
    </row>
    <row r="77" spans="1:11" hidden="1">
      <c r="A77" s="149" t="s">
        <v>1081</v>
      </c>
      <c r="B77" s="149" t="s">
        <v>388</v>
      </c>
      <c r="C77" s="149" t="s">
        <v>324</v>
      </c>
      <c r="D77" s="151">
        <v>44927</v>
      </c>
      <c r="E77" s="149">
        <v>624</v>
      </c>
      <c r="F77" s="149" t="s">
        <v>979</v>
      </c>
      <c r="G77" s="149" t="s">
        <v>1138</v>
      </c>
      <c r="H77" s="149" t="s">
        <v>1136</v>
      </c>
      <c r="I77" s="150">
        <v>0</v>
      </c>
      <c r="J77" s="150">
        <v>1437.6</v>
      </c>
      <c r="K77" s="150">
        <v>-1437.6</v>
      </c>
    </row>
    <row r="78" spans="1:11" hidden="1">
      <c r="A78" s="149" t="s">
        <v>1119</v>
      </c>
      <c r="B78" s="149" t="s">
        <v>89</v>
      </c>
      <c r="C78" s="149" t="s">
        <v>324</v>
      </c>
      <c r="D78" s="151">
        <v>44927</v>
      </c>
      <c r="E78" s="149">
        <v>624</v>
      </c>
      <c r="F78" s="149" t="s">
        <v>979</v>
      </c>
      <c r="G78" s="149" t="s">
        <v>1138</v>
      </c>
      <c r="H78" s="149" t="s">
        <v>89</v>
      </c>
      <c r="I78" s="150">
        <v>704.4</v>
      </c>
      <c r="J78" s="150">
        <v>0</v>
      </c>
      <c r="K78" s="150">
        <v>704.4</v>
      </c>
    </row>
    <row r="79" spans="1:11" hidden="1">
      <c r="A79" s="149" t="s">
        <v>1112</v>
      </c>
      <c r="B79" s="149" t="s">
        <v>89</v>
      </c>
      <c r="C79" s="149" t="s">
        <v>324</v>
      </c>
      <c r="D79" s="151">
        <v>44929</v>
      </c>
      <c r="E79" s="149">
        <v>613</v>
      </c>
      <c r="F79" s="149" t="s">
        <v>971</v>
      </c>
      <c r="G79" s="149" t="s">
        <v>1060</v>
      </c>
      <c r="H79" s="149" t="s">
        <v>1113</v>
      </c>
      <c r="I79" s="150">
        <v>7.28</v>
      </c>
      <c r="J79" s="150">
        <v>0</v>
      </c>
      <c r="K79" s="150">
        <v>7.28</v>
      </c>
    </row>
    <row r="80" spans="1:11" hidden="1">
      <c r="A80" s="149" t="s">
        <v>1139</v>
      </c>
      <c r="B80" s="149" t="s">
        <v>89</v>
      </c>
      <c r="C80" s="149" t="s">
        <v>324</v>
      </c>
      <c r="D80" s="151">
        <v>44929</v>
      </c>
      <c r="E80" s="149">
        <v>613</v>
      </c>
      <c r="F80" s="149" t="s">
        <v>971</v>
      </c>
      <c r="G80" s="149" t="s">
        <v>1060</v>
      </c>
      <c r="H80" s="149" t="s">
        <v>89</v>
      </c>
      <c r="I80" s="150">
        <v>36.39</v>
      </c>
      <c r="J80" s="150">
        <v>0</v>
      </c>
      <c r="K80" s="150">
        <v>36.39</v>
      </c>
    </row>
    <row r="81" spans="1:11" hidden="1">
      <c r="A81" s="149" t="s">
        <v>1081</v>
      </c>
      <c r="B81" s="149" t="s">
        <v>1140</v>
      </c>
      <c r="C81" s="149" t="s">
        <v>324</v>
      </c>
      <c r="D81" s="151">
        <v>44929</v>
      </c>
      <c r="E81" s="149">
        <v>613</v>
      </c>
      <c r="F81" s="149" t="s">
        <v>971</v>
      </c>
      <c r="G81" s="149" t="s">
        <v>1060</v>
      </c>
      <c r="H81" s="149" t="s">
        <v>1141</v>
      </c>
      <c r="I81" s="150">
        <v>0</v>
      </c>
      <c r="J81" s="150">
        <v>43.67</v>
      </c>
      <c r="K81" s="150">
        <v>-43.67</v>
      </c>
    </row>
    <row r="82" spans="1:11" hidden="1">
      <c r="A82" s="149" t="s">
        <v>1088</v>
      </c>
      <c r="B82" s="149" t="s">
        <v>89</v>
      </c>
      <c r="C82" s="149" t="s">
        <v>324</v>
      </c>
      <c r="D82" s="151">
        <v>44931</v>
      </c>
      <c r="E82" s="149">
        <v>568</v>
      </c>
      <c r="F82" s="149" t="s">
        <v>1033</v>
      </c>
      <c r="G82" s="149" t="s">
        <v>1034</v>
      </c>
      <c r="H82" s="149" t="s">
        <v>1094</v>
      </c>
      <c r="I82" s="150">
        <v>146</v>
      </c>
      <c r="J82" s="150">
        <v>0</v>
      </c>
      <c r="K82" s="150">
        <v>146</v>
      </c>
    </row>
    <row r="83" spans="1:11" hidden="1">
      <c r="A83" s="149" t="s">
        <v>1142</v>
      </c>
      <c r="B83" s="149" t="s">
        <v>89</v>
      </c>
      <c r="C83" s="149" t="s">
        <v>324</v>
      </c>
      <c r="D83" s="151">
        <v>44931</v>
      </c>
      <c r="E83" s="149">
        <v>568</v>
      </c>
      <c r="F83" s="149" t="s">
        <v>1033</v>
      </c>
      <c r="G83" s="149" t="s">
        <v>1034</v>
      </c>
      <c r="H83" s="149" t="s">
        <v>89</v>
      </c>
      <c r="I83" s="150">
        <v>730</v>
      </c>
      <c r="J83" s="150">
        <v>0</v>
      </c>
      <c r="K83" s="150">
        <v>730</v>
      </c>
    </row>
    <row r="84" spans="1:11" hidden="1">
      <c r="A84" s="149" t="s">
        <v>1081</v>
      </c>
      <c r="B84" s="149" t="s">
        <v>1143</v>
      </c>
      <c r="C84" s="149" t="s">
        <v>324</v>
      </c>
      <c r="D84" s="151">
        <v>44931</v>
      </c>
      <c r="E84" s="149">
        <v>568</v>
      </c>
      <c r="F84" s="149" t="s">
        <v>1033</v>
      </c>
      <c r="G84" s="149" t="s">
        <v>1034</v>
      </c>
      <c r="H84" s="149" t="s">
        <v>312</v>
      </c>
      <c r="I84" s="150">
        <v>0</v>
      </c>
      <c r="J84" s="150">
        <v>876</v>
      </c>
      <c r="K84" s="150">
        <v>-876</v>
      </c>
    </row>
    <row r="85" spans="1:11" hidden="1">
      <c r="A85" s="149" t="s">
        <v>1097</v>
      </c>
      <c r="B85" s="149" t="s">
        <v>89</v>
      </c>
      <c r="C85" s="149" t="s">
        <v>324</v>
      </c>
      <c r="D85" s="151">
        <v>44931</v>
      </c>
      <c r="E85" s="149">
        <v>573</v>
      </c>
      <c r="F85" s="149" t="s">
        <v>535</v>
      </c>
      <c r="G85" s="149" t="s">
        <v>944</v>
      </c>
      <c r="H85" s="149" t="s">
        <v>1092</v>
      </c>
      <c r="I85" s="150">
        <v>782.43</v>
      </c>
      <c r="J85" s="150">
        <v>0</v>
      </c>
      <c r="K85" s="150">
        <v>782.43</v>
      </c>
    </row>
    <row r="86" spans="1:11" hidden="1">
      <c r="A86" s="149" t="s">
        <v>1144</v>
      </c>
      <c r="B86" s="149" t="s">
        <v>89</v>
      </c>
      <c r="C86" s="149" t="s">
        <v>324</v>
      </c>
      <c r="D86" s="151">
        <v>44931</v>
      </c>
      <c r="E86" s="149">
        <v>573</v>
      </c>
      <c r="F86" s="149" t="s">
        <v>535</v>
      </c>
      <c r="G86" s="149" t="s">
        <v>944</v>
      </c>
      <c r="H86" s="149" t="s">
        <v>89</v>
      </c>
      <c r="I86" s="150">
        <v>3912.15</v>
      </c>
      <c r="J86" s="150">
        <v>0</v>
      </c>
      <c r="K86" s="150">
        <v>3912.15</v>
      </c>
    </row>
    <row r="87" spans="1:11" hidden="1">
      <c r="A87" s="149" t="s">
        <v>1098</v>
      </c>
      <c r="B87" s="149" t="s">
        <v>89</v>
      </c>
      <c r="C87" s="149" t="s">
        <v>324</v>
      </c>
      <c r="D87" s="151">
        <v>44931</v>
      </c>
      <c r="E87" s="149">
        <v>573</v>
      </c>
      <c r="F87" s="149" t="s">
        <v>535</v>
      </c>
      <c r="G87" s="149" t="s">
        <v>944</v>
      </c>
      <c r="H87" s="149" t="s">
        <v>1092</v>
      </c>
      <c r="I87" s="150">
        <v>0</v>
      </c>
      <c r="J87" s="150">
        <v>782.43</v>
      </c>
      <c r="K87" s="150">
        <v>-782.43</v>
      </c>
    </row>
    <row r="88" spans="1:11" hidden="1">
      <c r="A88" s="149" t="s">
        <v>1081</v>
      </c>
      <c r="B88" s="149" t="s">
        <v>1145</v>
      </c>
      <c r="C88" s="149" t="s">
        <v>324</v>
      </c>
      <c r="D88" s="151">
        <v>44931</v>
      </c>
      <c r="E88" s="149">
        <v>573</v>
      </c>
      <c r="F88" s="149" t="s">
        <v>535</v>
      </c>
      <c r="G88" s="149" t="s">
        <v>944</v>
      </c>
      <c r="H88" s="149" t="s">
        <v>89</v>
      </c>
      <c r="I88" s="150">
        <v>0</v>
      </c>
      <c r="J88" s="150">
        <v>3912.15</v>
      </c>
      <c r="K88" s="150">
        <v>-3912.15</v>
      </c>
    </row>
    <row r="89" spans="1:11" hidden="1">
      <c r="A89" s="149" t="s">
        <v>1139</v>
      </c>
      <c r="B89" s="149" t="s">
        <v>89</v>
      </c>
      <c r="C89" s="149" t="s">
        <v>324</v>
      </c>
      <c r="D89" s="151">
        <v>44935</v>
      </c>
      <c r="E89" s="149">
        <v>565</v>
      </c>
      <c r="F89" s="149" t="s">
        <v>975</v>
      </c>
      <c r="G89" s="149" t="s">
        <v>1061</v>
      </c>
      <c r="H89" s="149" t="s">
        <v>89</v>
      </c>
      <c r="I89" s="150">
        <v>137</v>
      </c>
      <c r="J89" s="150">
        <v>0</v>
      </c>
      <c r="K89" s="150">
        <v>137</v>
      </c>
    </row>
    <row r="90" spans="1:11" hidden="1">
      <c r="A90" s="149" t="s">
        <v>1081</v>
      </c>
      <c r="B90" s="149" t="s">
        <v>374</v>
      </c>
      <c r="C90" s="149" t="s">
        <v>324</v>
      </c>
      <c r="D90" s="151">
        <v>44935</v>
      </c>
      <c r="E90" s="149">
        <v>565</v>
      </c>
      <c r="F90" s="149" t="s">
        <v>975</v>
      </c>
      <c r="G90" s="149" t="s">
        <v>1061</v>
      </c>
      <c r="H90" s="149" t="s">
        <v>384</v>
      </c>
      <c r="I90" s="150">
        <v>0</v>
      </c>
      <c r="J90" s="150">
        <v>164.4</v>
      </c>
      <c r="K90" s="150">
        <v>-164.4</v>
      </c>
    </row>
    <row r="91" spans="1:11" hidden="1">
      <c r="A91" s="149" t="s">
        <v>1112</v>
      </c>
      <c r="B91" s="149" t="s">
        <v>89</v>
      </c>
      <c r="C91" s="149" t="s">
        <v>324</v>
      </c>
      <c r="D91" s="151">
        <v>44935</v>
      </c>
      <c r="E91" s="149">
        <v>565</v>
      </c>
      <c r="F91" s="149" t="s">
        <v>975</v>
      </c>
      <c r="G91" s="149" t="s">
        <v>1061</v>
      </c>
      <c r="H91" s="149" t="s">
        <v>1113</v>
      </c>
      <c r="I91" s="150">
        <v>27.4</v>
      </c>
      <c r="J91" s="150">
        <v>0</v>
      </c>
      <c r="K91" s="150">
        <v>27.4</v>
      </c>
    </row>
    <row r="92" spans="1:11" hidden="1">
      <c r="A92" s="149" t="s">
        <v>1088</v>
      </c>
      <c r="B92" s="149" t="s">
        <v>89</v>
      </c>
      <c r="C92" s="149" t="s">
        <v>324</v>
      </c>
      <c r="D92" s="151">
        <v>44935</v>
      </c>
      <c r="E92" s="149">
        <v>574</v>
      </c>
      <c r="F92" s="149" t="s">
        <v>533</v>
      </c>
      <c r="G92" s="149" t="s">
        <v>1146</v>
      </c>
      <c r="H92" s="149" t="s">
        <v>89</v>
      </c>
      <c r="I92" s="150">
        <v>26.74</v>
      </c>
      <c r="J92" s="150">
        <v>0</v>
      </c>
      <c r="K92" s="150">
        <v>26.74</v>
      </c>
    </row>
    <row r="93" spans="1:11" hidden="1">
      <c r="A93" s="149" t="s">
        <v>1147</v>
      </c>
      <c r="B93" s="149" t="s">
        <v>89</v>
      </c>
      <c r="C93" s="149" t="s">
        <v>324</v>
      </c>
      <c r="D93" s="151">
        <v>44935</v>
      </c>
      <c r="E93" s="149">
        <v>574</v>
      </c>
      <c r="F93" s="149" t="s">
        <v>533</v>
      </c>
      <c r="G93" s="149" t="s">
        <v>1146</v>
      </c>
      <c r="H93" s="149" t="s">
        <v>89</v>
      </c>
      <c r="I93" s="150">
        <v>179.01</v>
      </c>
      <c r="J93" s="150">
        <v>0</v>
      </c>
      <c r="K93" s="150">
        <v>179.01</v>
      </c>
    </row>
    <row r="94" spans="1:11" hidden="1">
      <c r="A94" s="149" t="s">
        <v>1081</v>
      </c>
      <c r="B94" s="149" t="s">
        <v>369</v>
      </c>
      <c r="C94" s="149" t="s">
        <v>324</v>
      </c>
      <c r="D94" s="151">
        <v>44935</v>
      </c>
      <c r="E94" s="149">
        <v>574</v>
      </c>
      <c r="F94" s="149" t="s">
        <v>533</v>
      </c>
      <c r="G94" s="149" t="s">
        <v>1146</v>
      </c>
      <c r="H94" s="149" t="s">
        <v>1148</v>
      </c>
      <c r="I94" s="150">
        <v>0</v>
      </c>
      <c r="J94" s="150">
        <v>205.75</v>
      </c>
      <c r="K94" s="150">
        <v>-205.75</v>
      </c>
    </row>
    <row r="95" spans="1:11" hidden="1">
      <c r="A95" s="149" t="s">
        <v>1081</v>
      </c>
      <c r="B95" s="149" t="s">
        <v>1149</v>
      </c>
      <c r="C95" s="149" t="s">
        <v>324</v>
      </c>
      <c r="D95" s="151">
        <v>44935</v>
      </c>
      <c r="E95" s="149">
        <v>595</v>
      </c>
      <c r="F95" s="149" t="s">
        <v>815</v>
      </c>
      <c r="G95" s="149" t="s">
        <v>1035</v>
      </c>
      <c r="H95" s="149" t="s">
        <v>1092</v>
      </c>
      <c r="I95" s="150">
        <v>0</v>
      </c>
      <c r="J95" s="150">
        <v>75</v>
      </c>
      <c r="K95" s="150">
        <v>-75</v>
      </c>
    </row>
    <row r="96" spans="1:11" hidden="1">
      <c r="A96" s="149" t="s">
        <v>1150</v>
      </c>
      <c r="B96" s="149" t="s">
        <v>89</v>
      </c>
      <c r="C96" s="149" t="s">
        <v>324</v>
      </c>
      <c r="D96" s="151">
        <v>44935</v>
      </c>
      <c r="E96" s="149">
        <v>595</v>
      </c>
      <c r="F96" s="149" t="s">
        <v>815</v>
      </c>
      <c r="G96" s="149" t="s">
        <v>1035</v>
      </c>
      <c r="H96" s="149" t="s">
        <v>89</v>
      </c>
      <c r="I96" s="150">
        <v>62.5</v>
      </c>
      <c r="J96" s="150">
        <v>0</v>
      </c>
      <c r="K96" s="150">
        <v>62.5</v>
      </c>
    </row>
    <row r="97" spans="1:11" hidden="1">
      <c r="A97" s="149" t="s">
        <v>1088</v>
      </c>
      <c r="B97" s="149" t="s">
        <v>89</v>
      </c>
      <c r="C97" s="149" t="s">
        <v>324</v>
      </c>
      <c r="D97" s="151">
        <v>44935</v>
      </c>
      <c r="E97" s="149">
        <v>595</v>
      </c>
      <c r="F97" s="149" t="s">
        <v>815</v>
      </c>
      <c r="G97" s="149" t="s">
        <v>1035</v>
      </c>
      <c r="H97" s="149" t="s">
        <v>1094</v>
      </c>
      <c r="I97" s="150">
        <v>12.5</v>
      </c>
      <c r="J97" s="150">
        <v>0</v>
      </c>
      <c r="K97" s="150">
        <v>12.5</v>
      </c>
    </row>
    <row r="98" spans="1:11" hidden="1">
      <c r="A98" s="149" t="s">
        <v>1150</v>
      </c>
      <c r="B98" s="149" t="s">
        <v>89</v>
      </c>
      <c r="C98" s="149" t="s">
        <v>324</v>
      </c>
      <c r="D98" s="151">
        <v>44935</v>
      </c>
      <c r="E98" s="149">
        <v>596</v>
      </c>
      <c r="F98" s="149" t="s">
        <v>815</v>
      </c>
      <c r="G98" s="149" t="s">
        <v>1036</v>
      </c>
      <c r="H98" s="149" t="s">
        <v>89</v>
      </c>
      <c r="I98" s="150">
        <v>62.5</v>
      </c>
      <c r="J98" s="150">
        <v>0</v>
      </c>
      <c r="K98" s="150">
        <v>62.5</v>
      </c>
    </row>
    <row r="99" spans="1:11" hidden="1">
      <c r="A99" s="149" t="s">
        <v>1081</v>
      </c>
      <c r="B99" s="149" t="s">
        <v>1149</v>
      </c>
      <c r="C99" s="149" t="s">
        <v>324</v>
      </c>
      <c r="D99" s="151">
        <v>44935</v>
      </c>
      <c r="E99" s="149">
        <v>596</v>
      </c>
      <c r="F99" s="149" t="s">
        <v>815</v>
      </c>
      <c r="G99" s="149" t="s">
        <v>1036</v>
      </c>
      <c r="H99" s="149" t="s">
        <v>1092</v>
      </c>
      <c r="I99" s="150">
        <v>0</v>
      </c>
      <c r="J99" s="150">
        <v>75</v>
      </c>
      <c r="K99" s="150">
        <v>-75</v>
      </c>
    </row>
    <row r="100" spans="1:11" hidden="1">
      <c r="A100" s="149" t="s">
        <v>1088</v>
      </c>
      <c r="B100" s="149" t="s">
        <v>89</v>
      </c>
      <c r="C100" s="149" t="s">
        <v>324</v>
      </c>
      <c r="D100" s="151">
        <v>44935</v>
      </c>
      <c r="E100" s="149">
        <v>596</v>
      </c>
      <c r="F100" s="149" t="s">
        <v>815</v>
      </c>
      <c r="G100" s="149" t="s">
        <v>1036</v>
      </c>
      <c r="H100" s="149" t="s">
        <v>1094</v>
      </c>
      <c r="I100" s="150">
        <v>12.5</v>
      </c>
      <c r="J100" s="150">
        <v>0</v>
      </c>
      <c r="K100" s="150">
        <v>12.5</v>
      </c>
    </row>
    <row r="101" spans="1:11" hidden="1">
      <c r="A101" s="149" t="s">
        <v>1081</v>
      </c>
      <c r="B101" s="149" t="s">
        <v>1149</v>
      </c>
      <c r="C101" s="149" t="s">
        <v>324</v>
      </c>
      <c r="D101" s="151">
        <v>44935</v>
      </c>
      <c r="E101" s="149">
        <v>597</v>
      </c>
      <c r="F101" s="149" t="s">
        <v>815</v>
      </c>
      <c r="G101" s="149" t="s">
        <v>1037</v>
      </c>
      <c r="H101" s="149" t="s">
        <v>1092</v>
      </c>
      <c r="I101" s="150">
        <v>0</v>
      </c>
      <c r="J101" s="150">
        <v>75</v>
      </c>
      <c r="K101" s="150">
        <v>-75</v>
      </c>
    </row>
    <row r="102" spans="1:11" hidden="1">
      <c r="A102" s="149" t="s">
        <v>1088</v>
      </c>
      <c r="B102" s="149" t="s">
        <v>89</v>
      </c>
      <c r="C102" s="149" t="s">
        <v>324</v>
      </c>
      <c r="D102" s="151">
        <v>44935</v>
      </c>
      <c r="E102" s="149">
        <v>597</v>
      </c>
      <c r="F102" s="149" t="s">
        <v>815</v>
      </c>
      <c r="G102" s="149" t="s">
        <v>1037</v>
      </c>
      <c r="H102" s="149" t="s">
        <v>1094</v>
      </c>
      <c r="I102" s="150">
        <v>12.5</v>
      </c>
      <c r="J102" s="150">
        <v>0</v>
      </c>
      <c r="K102" s="150">
        <v>12.5</v>
      </c>
    </row>
    <row r="103" spans="1:11" hidden="1">
      <c r="A103" s="149" t="s">
        <v>1150</v>
      </c>
      <c r="B103" s="149" t="s">
        <v>89</v>
      </c>
      <c r="C103" s="149" t="s">
        <v>324</v>
      </c>
      <c r="D103" s="151">
        <v>44935</v>
      </c>
      <c r="E103" s="149">
        <v>597</v>
      </c>
      <c r="F103" s="149" t="s">
        <v>815</v>
      </c>
      <c r="G103" s="149" t="s">
        <v>1037</v>
      </c>
      <c r="H103" s="149" t="s">
        <v>89</v>
      </c>
      <c r="I103" s="150">
        <v>62.5</v>
      </c>
      <c r="J103" s="150">
        <v>0</v>
      </c>
      <c r="K103" s="150">
        <v>62.5</v>
      </c>
    </row>
    <row r="104" spans="1:11" hidden="1">
      <c r="A104" s="149" t="s">
        <v>1150</v>
      </c>
      <c r="B104" s="149" t="s">
        <v>89</v>
      </c>
      <c r="C104" s="149" t="s">
        <v>324</v>
      </c>
      <c r="D104" s="151">
        <v>44935</v>
      </c>
      <c r="E104" s="149">
        <v>598</v>
      </c>
      <c r="F104" s="149" t="s">
        <v>815</v>
      </c>
      <c r="G104" s="149" t="s">
        <v>1038</v>
      </c>
      <c r="H104" s="149" t="s">
        <v>89</v>
      </c>
      <c r="I104" s="150">
        <v>250</v>
      </c>
      <c r="J104" s="150">
        <v>0</v>
      </c>
      <c r="K104" s="150">
        <v>250</v>
      </c>
    </row>
    <row r="105" spans="1:11" hidden="1">
      <c r="A105" s="149" t="s">
        <v>1081</v>
      </c>
      <c r="B105" s="149" t="s">
        <v>1149</v>
      </c>
      <c r="C105" s="149" t="s">
        <v>324</v>
      </c>
      <c r="D105" s="151">
        <v>44935</v>
      </c>
      <c r="E105" s="149">
        <v>598</v>
      </c>
      <c r="F105" s="149" t="s">
        <v>815</v>
      </c>
      <c r="G105" s="149" t="s">
        <v>1038</v>
      </c>
      <c r="H105" s="149" t="s">
        <v>1092</v>
      </c>
      <c r="I105" s="150">
        <v>0</v>
      </c>
      <c r="J105" s="150">
        <v>300</v>
      </c>
      <c r="K105" s="150">
        <v>-300</v>
      </c>
    </row>
    <row r="106" spans="1:11" hidden="1">
      <c r="A106" s="149" t="s">
        <v>1088</v>
      </c>
      <c r="B106" s="149" t="s">
        <v>89</v>
      </c>
      <c r="C106" s="149" t="s">
        <v>324</v>
      </c>
      <c r="D106" s="151">
        <v>44935</v>
      </c>
      <c r="E106" s="149">
        <v>598</v>
      </c>
      <c r="F106" s="149" t="s">
        <v>815</v>
      </c>
      <c r="G106" s="149" t="s">
        <v>1038</v>
      </c>
      <c r="H106" s="149" t="s">
        <v>1094</v>
      </c>
      <c r="I106" s="150">
        <v>50</v>
      </c>
      <c r="J106" s="150">
        <v>0</v>
      </c>
      <c r="K106" s="150">
        <v>50</v>
      </c>
    </row>
    <row r="107" spans="1:11" hidden="1">
      <c r="A107" s="149" t="s">
        <v>1150</v>
      </c>
      <c r="B107" s="149" t="s">
        <v>89</v>
      </c>
      <c r="C107" s="149" t="s">
        <v>324</v>
      </c>
      <c r="D107" s="151">
        <v>44935</v>
      </c>
      <c r="E107" s="149">
        <v>599</v>
      </c>
      <c r="F107" s="149" t="s">
        <v>815</v>
      </c>
      <c r="G107" s="149" t="s">
        <v>1039</v>
      </c>
      <c r="H107" s="149" t="s">
        <v>89</v>
      </c>
      <c r="I107" s="150">
        <v>62.5</v>
      </c>
      <c r="J107" s="150">
        <v>0</v>
      </c>
      <c r="K107" s="150">
        <v>62.5</v>
      </c>
    </row>
    <row r="108" spans="1:11" hidden="1">
      <c r="A108" s="149" t="s">
        <v>1088</v>
      </c>
      <c r="B108" s="149" t="s">
        <v>89</v>
      </c>
      <c r="C108" s="149" t="s">
        <v>324</v>
      </c>
      <c r="D108" s="151">
        <v>44935</v>
      </c>
      <c r="E108" s="149">
        <v>599</v>
      </c>
      <c r="F108" s="149" t="s">
        <v>815</v>
      </c>
      <c r="G108" s="149" t="s">
        <v>1039</v>
      </c>
      <c r="H108" s="149" t="s">
        <v>1094</v>
      </c>
      <c r="I108" s="150">
        <v>12.5</v>
      </c>
      <c r="J108" s="150">
        <v>0</v>
      </c>
      <c r="K108" s="150">
        <v>12.5</v>
      </c>
    </row>
    <row r="109" spans="1:11" hidden="1">
      <c r="A109" s="149" t="s">
        <v>1081</v>
      </c>
      <c r="B109" s="149" t="s">
        <v>1149</v>
      </c>
      <c r="C109" s="149" t="s">
        <v>324</v>
      </c>
      <c r="D109" s="151">
        <v>44935</v>
      </c>
      <c r="E109" s="149">
        <v>599</v>
      </c>
      <c r="F109" s="149" t="s">
        <v>815</v>
      </c>
      <c r="G109" s="149" t="s">
        <v>1039</v>
      </c>
      <c r="H109" s="149" t="s">
        <v>1092</v>
      </c>
      <c r="I109" s="150">
        <v>0</v>
      </c>
      <c r="J109" s="150">
        <v>75</v>
      </c>
      <c r="K109" s="150">
        <v>-75</v>
      </c>
    </row>
    <row r="110" spans="1:11" hidden="1">
      <c r="A110" s="149" t="s">
        <v>1139</v>
      </c>
      <c r="B110" s="149" t="s">
        <v>89</v>
      </c>
      <c r="C110" s="149" t="s">
        <v>324</v>
      </c>
      <c r="D110" s="151">
        <v>44937</v>
      </c>
      <c r="E110" s="149">
        <v>611</v>
      </c>
      <c r="F110" s="149" t="s">
        <v>970</v>
      </c>
      <c r="G110" s="149" t="s">
        <v>1062</v>
      </c>
      <c r="H110" s="149" t="s">
        <v>89</v>
      </c>
      <c r="I110" s="150">
        <v>61.03</v>
      </c>
      <c r="J110" s="150">
        <v>0</v>
      </c>
      <c r="K110" s="150">
        <v>61.03</v>
      </c>
    </row>
    <row r="111" spans="1:11" hidden="1">
      <c r="A111" s="149" t="s">
        <v>1112</v>
      </c>
      <c r="B111" s="149" t="s">
        <v>89</v>
      </c>
      <c r="C111" s="149" t="s">
        <v>324</v>
      </c>
      <c r="D111" s="151">
        <v>44937</v>
      </c>
      <c r="E111" s="149">
        <v>611</v>
      </c>
      <c r="F111" s="149" t="s">
        <v>970</v>
      </c>
      <c r="G111" s="149" t="s">
        <v>1062</v>
      </c>
      <c r="H111" s="149" t="s">
        <v>1113</v>
      </c>
      <c r="I111" s="150">
        <v>12.2</v>
      </c>
      <c r="J111" s="150">
        <v>0</v>
      </c>
      <c r="K111" s="150">
        <v>12.2</v>
      </c>
    </row>
    <row r="112" spans="1:11" hidden="1">
      <c r="A112" s="149" t="s">
        <v>1081</v>
      </c>
      <c r="B112" s="149" t="s">
        <v>1140</v>
      </c>
      <c r="C112" s="149" t="s">
        <v>324</v>
      </c>
      <c r="D112" s="151">
        <v>44937</v>
      </c>
      <c r="E112" s="149">
        <v>611</v>
      </c>
      <c r="F112" s="149" t="s">
        <v>970</v>
      </c>
      <c r="G112" s="149" t="s">
        <v>1062</v>
      </c>
      <c r="H112" s="149" t="s">
        <v>1141</v>
      </c>
      <c r="I112" s="150">
        <v>0</v>
      </c>
      <c r="J112" s="150">
        <v>73.23</v>
      </c>
      <c r="K112" s="150">
        <v>-73.23</v>
      </c>
    </row>
    <row r="113" spans="1:11" hidden="1">
      <c r="A113" s="149" t="s">
        <v>1081</v>
      </c>
      <c r="B113" s="149" t="s">
        <v>374</v>
      </c>
      <c r="C113" s="149" t="s">
        <v>324</v>
      </c>
      <c r="D113" s="151">
        <v>44938</v>
      </c>
      <c r="E113" s="149">
        <v>566</v>
      </c>
      <c r="F113" s="149" t="s">
        <v>975</v>
      </c>
      <c r="G113" s="149" t="s">
        <v>1023</v>
      </c>
      <c r="H113" s="149" t="s">
        <v>384</v>
      </c>
      <c r="I113" s="150">
        <v>0</v>
      </c>
      <c r="J113" s="150">
        <v>2280</v>
      </c>
      <c r="K113" s="150">
        <v>-2280</v>
      </c>
    </row>
    <row r="114" spans="1:11" hidden="1">
      <c r="A114" s="149" t="s">
        <v>1085</v>
      </c>
      <c r="B114" s="149" t="s">
        <v>89</v>
      </c>
      <c r="C114" s="149" t="s">
        <v>324</v>
      </c>
      <c r="D114" s="151">
        <v>44938</v>
      </c>
      <c r="E114" s="149">
        <v>566</v>
      </c>
      <c r="F114" s="149" t="s">
        <v>975</v>
      </c>
      <c r="G114" s="149" t="s">
        <v>1023</v>
      </c>
      <c r="H114" s="149" t="s">
        <v>89</v>
      </c>
      <c r="I114" s="150">
        <v>1900</v>
      </c>
      <c r="J114" s="150">
        <v>0</v>
      </c>
      <c r="K114" s="150">
        <v>1900</v>
      </c>
    </row>
    <row r="115" spans="1:11" hidden="1">
      <c r="A115" s="149" t="s">
        <v>1084</v>
      </c>
      <c r="B115" s="149" t="s">
        <v>89</v>
      </c>
      <c r="C115" s="149" t="s">
        <v>324</v>
      </c>
      <c r="D115" s="151">
        <v>44938</v>
      </c>
      <c r="E115" s="149">
        <v>566</v>
      </c>
      <c r="F115" s="149" t="s">
        <v>975</v>
      </c>
      <c r="G115" s="149" t="s">
        <v>1023</v>
      </c>
      <c r="H115" s="149" t="s">
        <v>1117</v>
      </c>
      <c r="I115" s="150">
        <v>380</v>
      </c>
      <c r="J115" s="150">
        <v>0</v>
      </c>
      <c r="K115" s="150">
        <v>380</v>
      </c>
    </row>
    <row r="116" spans="1:11" hidden="1">
      <c r="A116" s="149" t="s">
        <v>1151</v>
      </c>
      <c r="B116" s="149" t="s">
        <v>89</v>
      </c>
      <c r="C116" s="149" t="s">
        <v>324</v>
      </c>
      <c r="D116" s="151">
        <v>44938</v>
      </c>
      <c r="E116" s="149">
        <v>582</v>
      </c>
      <c r="F116" s="149" t="s">
        <v>534</v>
      </c>
      <c r="G116" s="149" t="s">
        <v>1152</v>
      </c>
      <c r="H116" s="149" t="s">
        <v>89</v>
      </c>
      <c r="I116" s="150">
        <v>2731.96</v>
      </c>
      <c r="J116" s="150">
        <v>0</v>
      </c>
      <c r="K116" s="150">
        <v>2731.96</v>
      </c>
    </row>
    <row r="117" spans="1:11" hidden="1">
      <c r="A117" s="149" t="s">
        <v>1088</v>
      </c>
      <c r="B117" s="149" t="s">
        <v>89</v>
      </c>
      <c r="C117" s="149" t="s">
        <v>324</v>
      </c>
      <c r="D117" s="151">
        <v>44938</v>
      </c>
      <c r="E117" s="149">
        <v>582</v>
      </c>
      <c r="F117" s="149" t="s">
        <v>534</v>
      </c>
      <c r="G117" s="149" t="s">
        <v>1152</v>
      </c>
      <c r="H117" s="149" t="s">
        <v>89</v>
      </c>
      <c r="I117" s="150">
        <v>273.2</v>
      </c>
      <c r="J117" s="150">
        <v>0</v>
      </c>
      <c r="K117" s="150">
        <v>273.2</v>
      </c>
    </row>
    <row r="118" spans="1:11" hidden="1">
      <c r="A118" s="149" t="s">
        <v>1081</v>
      </c>
      <c r="B118" s="149" t="s">
        <v>373</v>
      </c>
      <c r="C118" s="149" t="s">
        <v>324</v>
      </c>
      <c r="D118" s="151">
        <v>44938</v>
      </c>
      <c r="E118" s="149">
        <v>582</v>
      </c>
      <c r="F118" s="149" t="s">
        <v>534</v>
      </c>
      <c r="G118" s="149" t="s">
        <v>1152</v>
      </c>
      <c r="H118" s="149" t="s">
        <v>89</v>
      </c>
      <c r="I118" s="150">
        <v>0</v>
      </c>
      <c r="J118" s="150">
        <v>3005.16</v>
      </c>
      <c r="K118" s="150">
        <v>-3005.16</v>
      </c>
    </row>
    <row r="119" spans="1:11" hidden="1">
      <c r="A119" s="149" t="s">
        <v>1081</v>
      </c>
      <c r="B119" s="149" t="s">
        <v>365</v>
      </c>
      <c r="C119" s="149" t="s">
        <v>324</v>
      </c>
      <c r="D119" s="151">
        <v>44939</v>
      </c>
      <c r="E119" s="149">
        <v>577</v>
      </c>
      <c r="F119" s="149" t="s">
        <v>1063</v>
      </c>
      <c r="G119" s="149" t="s">
        <v>1064</v>
      </c>
      <c r="H119" s="149" t="s">
        <v>1141</v>
      </c>
      <c r="I119" s="150">
        <v>0</v>
      </c>
      <c r="J119" s="150">
        <v>68.8</v>
      </c>
      <c r="K119" s="150">
        <v>-68.8</v>
      </c>
    </row>
    <row r="120" spans="1:11" hidden="1">
      <c r="A120" s="149" t="s">
        <v>1153</v>
      </c>
      <c r="B120" s="149" t="s">
        <v>89</v>
      </c>
      <c r="C120" s="149" t="s">
        <v>324</v>
      </c>
      <c r="D120" s="151">
        <v>44939</v>
      </c>
      <c r="E120" s="149">
        <v>577</v>
      </c>
      <c r="F120" s="149" t="s">
        <v>1063</v>
      </c>
      <c r="G120" s="149" t="s">
        <v>1064</v>
      </c>
      <c r="H120" s="149" t="s">
        <v>89</v>
      </c>
      <c r="I120" s="150">
        <v>59.96</v>
      </c>
      <c r="J120" s="150">
        <v>0</v>
      </c>
      <c r="K120" s="150">
        <v>59.96</v>
      </c>
    </row>
    <row r="121" spans="1:11" hidden="1">
      <c r="A121" s="149" t="s">
        <v>1112</v>
      </c>
      <c r="B121" s="149" t="s">
        <v>89</v>
      </c>
      <c r="C121" s="149" t="s">
        <v>324</v>
      </c>
      <c r="D121" s="151">
        <v>44939</v>
      </c>
      <c r="E121" s="149">
        <v>577</v>
      </c>
      <c r="F121" s="149" t="s">
        <v>1063</v>
      </c>
      <c r="G121" s="149" t="s">
        <v>1064</v>
      </c>
      <c r="H121" s="149" t="s">
        <v>1113</v>
      </c>
      <c r="I121" s="150">
        <v>8.84</v>
      </c>
      <c r="J121" s="150">
        <v>0</v>
      </c>
      <c r="K121" s="150">
        <v>8.84</v>
      </c>
    </row>
    <row r="122" spans="1:11" hidden="1">
      <c r="A122" s="149" t="s">
        <v>1081</v>
      </c>
      <c r="B122" s="149" t="s">
        <v>1154</v>
      </c>
      <c r="C122" s="149" t="s">
        <v>324</v>
      </c>
      <c r="D122" s="151">
        <v>44941</v>
      </c>
      <c r="E122" s="149">
        <v>583</v>
      </c>
      <c r="F122" s="149" t="s">
        <v>899</v>
      </c>
      <c r="G122" s="149" t="s">
        <v>1155</v>
      </c>
      <c r="H122" s="149" t="s">
        <v>384</v>
      </c>
      <c r="I122" s="150">
        <v>0</v>
      </c>
      <c r="J122" s="150">
        <v>267.23</v>
      </c>
      <c r="K122" s="150">
        <v>-267.23</v>
      </c>
    </row>
    <row r="123" spans="1:11" hidden="1">
      <c r="A123" s="149" t="s">
        <v>1156</v>
      </c>
      <c r="B123" s="149" t="s">
        <v>89</v>
      </c>
      <c r="C123" s="149" t="s">
        <v>324</v>
      </c>
      <c r="D123" s="151">
        <v>44941</v>
      </c>
      <c r="E123" s="149">
        <v>583</v>
      </c>
      <c r="F123" s="149" t="s">
        <v>899</v>
      </c>
      <c r="G123" s="149" t="s">
        <v>1155</v>
      </c>
      <c r="H123" s="149" t="s">
        <v>89</v>
      </c>
      <c r="I123" s="150">
        <v>253.3</v>
      </c>
      <c r="J123" s="150">
        <v>0</v>
      </c>
      <c r="K123" s="150">
        <v>253.3</v>
      </c>
    </row>
    <row r="124" spans="1:11" hidden="1">
      <c r="A124" s="149" t="s">
        <v>1088</v>
      </c>
      <c r="B124" s="149" t="s">
        <v>89</v>
      </c>
      <c r="C124" s="149" t="s">
        <v>324</v>
      </c>
      <c r="D124" s="151">
        <v>44941</v>
      </c>
      <c r="E124" s="149">
        <v>583</v>
      </c>
      <c r="F124" s="149" t="s">
        <v>899</v>
      </c>
      <c r="G124" s="149" t="s">
        <v>1155</v>
      </c>
      <c r="H124" s="149" t="s">
        <v>89</v>
      </c>
      <c r="I124" s="150">
        <v>13.93</v>
      </c>
      <c r="J124" s="150">
        <v>0</v>
      </c>
      <c r="K124" s="150">
        <v>13.93</v>
      </c>
    </row>
    <row r="125" spans="1:11" hidden="1">
      <c r="A125" s="149" t="s">
        <v>1088</v>
      </c>
      <c r="B125" s="149" t="s">
        <v>89</v>
      </c>
      <c r="C125" s="149" t="s">
        <v>324</v>
      </c>
      <c r="D125" s="151">
        <v>44942</v>
      </c>
      <c r="E125" s="149">
        <v>578</v>
      </c>
      <c r="F125" s="149" t="s">
        <v>533</v>
      </c>
      <c r="G125" s="149" t="s">
        <v>1157</v>
      </c>
      <c r="H125" s="149" t="s">
        <v>89</v>
      </c>
      <c r="I125" s="150">
        <v>41.55</v>
      </c>
      <c r="J125" s="150">
        <v>0</v>
      </c>
      <c r="K125" s="150">
        <v>41.55</v>
      </c>
    </row>
    <row r="126" spans="1:11" hidden="1">
      <c r="A126" s="149" t="s">
        <v>1081</v>
      </c>
      <c r="B126" s="149" t="s">
        <v>369</v>
      </c>
      <c r="C126" s="149" t="s">
        <v>324</v>
      </c>
      <c r="D126" s="151">
        <v>44942</v>
      </c>
      <c r="E126" s="149">
        <v>578</v>
      </c>
      <c r="F126" s="149" t="s">
        <v>533</v>
      </c>
      <c r="G126" s="149" t="s">
        <v>1157</v>
      </c>
      <c r="H126" s="149" t="s">
        <v>1158</v>
      </c>
      <c r="I126" s="150">
        <v>0</v>
      </c>
      <c r="J126" s="150">
        <v>502.94</v>
      </c>
      <c r="K126" s="150">
        <v>-502.94</v>
      </c>
    </row>
    <row r="127" spans="1:11" hidden="1">
      <c r="A127" s="149" t="s">
        <v>1147</v>
      </c>
      <c r="B127" s="149" t="s">
        <v>89</v>
      </c>
      <c r="C127" s="149" t="s">
        <v>324</v>
      </c>
      <c r="D127" s="151">
        <v>44942</v>
      </c>
      <c r="E127" s="149">
        <v>578</v>
      </c>
      <c r="F127" s="149" t="s">
        <v>533</v>
      </c>
      <c r="G127" s="149" t="s">
        <v>1157</v>
      </c>
      <c r="H127" s="149" t="s">
        <v>89</v>
      </c>
      <c r="I127" s="150">
        <v>461.39</v>
      </c>
      <c r="J127" s="150">
        <v>0</v>
      </c>
      <c r="K127" s="150">
        <v>461.39</v>
      </c>
    </row>
    <row r="128" spans="1:11" hidden="1">
      <c r="A128" s="149" t="s">
        <v>1081</v>
      </c>
      <c r="B128" s="149" t="s">
        <v>370</v>
      </c>
      <c r="C128" s="149" t="s">
        <v>324</v>
      </c>
      <c r="D128" s="151">
        <v>44945</v>
      </c>
      <c r="E128" s="149">
        <v>593</v>
      </c>
      <c r="F128" s="149" t="s">
        <v>393</v>
      </c>
      <c r="G128" s="149" t="s">
        <v>1015</v>
      </c>
      <c r="H128" s="149" t="s">
        <v>1159</v>
      </c>
      <c r="I128" s="150">
        <v>0</v>
      </c>
      <c r="J128" s="150">
        <v>1834</v>
      </c>
      <c r="K128" s="150">
        <v>-1834</v>
      </c>
    </row>
    <row r="129" spans="1:11" hidden="1">
      <c r="A129" s="149" t="s">
        <v>1098</v>
      </c>
      <c r="B129" s="149" t="s">
        <v>89</v>
      </c>
      <c r="C129" s="149" t="s">
        <v>324</v>
      </c>
      <c r="D129" s="151">
        <v>44945</v>
      </c>
      <c r="E129" s="149">
        <v>593</v>
      </c>
      <c r="F129" s="149" t="s">
        <v>393</v>
      </c>
      <c r="G129" s="149" t="s">
        <v>1015</v>
      </c>
      <c r="H129" s="149" t="s">
        <v>1092</v>
      </c>
      <c r="I129" s="150">
        <v>0</v>
      </c>
      <c r="J129" s="150">
        <v>366.8</v>
      </c>
      <c r="K129" s="150">
        <v>-366.8</v>
      </c>
    </row>
    <row r="130" spans="1:11" hidden="1">
      <c r="A130" s="149" t="s">
        <v>1160</v>
      </c>
      <c r="B130" s="149" t="s">
        <v>89</v>
      </c>
      <c r="C130" s="149" t="s">
        <v>324</v>
      </c>
      <c r="D130" s="151">
        <v>44945</v>
      </c>
      <c r="E130" s="149">
        <v>593</v>
      </c>
      <c r="F130" s="149" t="s">
        <v>393</v>
      </c>
      <c r="G130" s="149" t="s">
        <v>1015</v>
      </c>
      <c r="H130" s="149" t="s">
        <v>89</v>
      </c>
      <c r="I130" s="150">
        <v>1834</v>
      </c>
      <c r="J130" s="150">
        <v>0</v>
      </c>
      <c r="K130" s="150">
        <v>1834</v>
      </c>
    </row>
    <row r="131" spans="1:11" hidden="1">
      <c r="A131" s="149" t="s">
        <v>1097</v>
      </c>
      <c r="B131" s="149" t="s">
        <v>89</v>
      </c>
      <c r="C131" s="149" t="s">
        <v>324</v>
      </c>
      <c r="D131" s="151">
        <v>44945</v>
      </c>
      <c r="E131" s="149">
        <v>593</v>
      </c>
      <c r="F131" s="149" t="s">
        <v>393</v>
      </c>
      <c r="G131" s="149" t="s">
        <v>1015</v>
      </c>
      <c r="H131" s="149" t="s">
        <v>1092</v>
      </c>
      <c r="I131" s="150">
        <v>366.8</v>
      </c>
      <c r="J131" s="150">
        <v>0</v>
      </c>
      <c r="K131" s="150">
        <v>366.8</v>
      </c>
    </row>
    <row r="132" spans="1:11" hidden="1">
      <c r="A132" s="149" t="s">
        <v>1161</v>
      </c>
      <c r="B132" s="149" t="s">
        <v>89</v>
      </c>
      <c r="C132" s="149" t="s">
        <v>324</v>
      </c>
      <c r="D132" s="151">
        <v>44945</v>
      </c>
      <c r="E132" s="149">
        <v>619</v>
      </c>
      <c r="F132" s="149" t="s">
        <v>1040</v>
      </c>
      <c r="G132" s="149" t="s">
        <v>1041</v>
      </c>
      <c r="H132" s="149" t="s">
        <v>89</v>
      </c>
      <c r="I132" s="150">
        <v>200</v>
      </c>
      <c r="J132" s="150">
        <v>0</v>
      </c>
      <c r="K132" s="150">
        <v>200</v>
      </c>
    </row>
    <row r="133" spans="1:11" hidden="1">
      <c r="A133" s="149" t="s">
        <v>1081</v>
      </c>
      <c r="B133" s="149" t="s">
        <v>1162</v>
      </c>
      <c r="C133" s="149" t="s">
        <v>324</v>
      </c>
      <c r="D133" s="151">
        <v>44945</v>
      </c>
      <c r="E133" s="149">
        <v>619</v>
      </c>
      <c r="F133" s="149" t="s">
        <v>1040</v>
      </c>
      <c r="G133" s="149" t="s">
        <v>1041</v>
      </c>
      <c r="H133" s="149" t="s">
        <v>312</v>
      </c>
      <c r="I133" s="150">
        <v>0</v>
      </c>
      <c r="J133" s="150">
        <v>240</v>
      </c>
      <c r="K133" s="150">
        <v>-240</v>
      </c>
    </row>
    <row r="134" spans="1:11" hidden="1">
      <c r="A134" s="149" t="s">
        <v>1088</v>
      </c>
      <c r="B134" s="149" t="s">
        <v>89</v>
      </c>
      <c r="C134" s="149" t="s">
        <v>324</v>
      </c>
      <c r="D134" s="151">
        <v>44945</v>
      </c>
      <c r="E134" s="149">
        <v>619</v>
      </c>
      <c r="F134" s="149" t="s">
        <v>1040</v>
      </c>
      <c r="G134" s="149" t="s">
        <v>1041</v>
      </c>
      <c r="H134" s="149" t="s">
        <v>1094</v>
      </c>
      <c r="I134" s="150">
        <v>40</v>
      </c>
      <c r="J134" s="150">
        <v>0</v>
      </c>
      <c r="K134" s="150">
        <v>40</v>
      </c>
    </row>
    <row r="135" spans="1:11" hidden="1">
      <c r="A135" s="149" t="s">
        <v>1163</v>
      </c>
      <c r="B135" s="149" t="s">
        <v>89</v>
      </c>
      <c r="C135" s="149" t="s">
        <v>324</v>
      </c>
      <c r="D135" s="151">
        <v>44946</v>
      </c>
      <c r="E135" s="149">
        <v>581</v>
      </c>
      <c r="F135" s="149" t="s">
        <v>1164</v>
      </c>
      <c r="G135" s="149" t="s">
        <v>1165</v>
      </c>
      <c r="H135" s="149" t="s">
        <v>89</v>
      </c>
      <c r="I135" s="150">
        <v>1179.49</v>
      </c>
      <c r="J135" s="150">
        <v>0</v>
      </c>
      <c r="K135" s="150">
        <v>1179.49</v>
      </c>
    </row>
    <row r="136" spans="1:11" hidden="1">
      <c r="A136" s="149" t="s">
        <v>1088</v>
      </c>
      <c r="B136" s="149" t="s">
        <v>89</v>
      </c>
      <c r="C136" s="149" t="s">
        <v>324</v>
      </c>
      <c r="D136" s="151">
        <v>44946</v>
      </c>
      <c r="E136" s="149">
        <v>581</v>
      </c>
      <c r="F136" s="149" t="s">
        <v>1164</v>
      </c>
      <c r="G136" s="149" t="s">
        <v>1165</v>
      </c>
      <c r="H136" s="149" t="s">
        <v>89</v>
      </c>
      <c r="I136" s="150">
        <v>235.9</v>
      </c>
      <c r="J136" s="150">
        <v>0</v>
      </c>
      <c r="K136" s="150">
        <v>235.9</v>
      </c>
    </row>
    <row r="137" spans="1:11" hidden="1">
      <c r="A137" s="149" t="s">
        <v>1081</v>
      </c>
      <c r="B137" s="149" t="s">
        <v>376</v>
      </c>
      <c r="C137" s="149" t="s">
        <v>324</v>
      </c>
      <c r="D137" s="151">
        <v>44946</v>
      </c>
      <c r="E137" s="149">
        <v>581</v>
      </c>
      <c r="F137" s="149" t="s">
        <v>1164</v>
      </c>
      <c r="G137" s="149" t="s">
        <v>1165</v>
      </c>
      <c r="H137" s="149" t="s">
        <v>1110</v>
      </c>
      <c r="I137" s="150">
        <v>0</v>
      </c>
      <c r="J137" s="150">
        <v>1415.39</v>
      </c>
      <c r="K137" s="150">
        <v>-1415.39</v>
      </c>
    </row>
    <row r="138" spans="1:11" hidden="1">
      <c r="A138" s="149" t="s">
        <v>1166</v>
      </c>
      <c r="B138" s="149" t="s">
        <v>89</v>
      </c>
      <c r="C138" s="149" t="s">
        <v>324</v>
      </c>
      <c r="D138" s="151">
        <v>44946</v>
      </c>
      <c r="E138" s="149">
        <v>586</v>
      </c>
      <c r="F138" s="149" t="s">
        <v>1167</v>
      </c>
      <c r="G138" s="149" t="s">
        <v>1168</v>
      </c>
      <c r="H138" s="149" t="s">
        <v>89</v>
      </c>
      <c r="I138" s="150">
        <v>4160.9799999999996</v>
      </c>
      <c r="J138" s="150">
        <v>0</v>
      </c>
      <c r="K138" s="150">
        <v>4160.9799999999996</v>
      </c>
    </row>
    <row r="139" spans="1:11" hidden="1">
      <c r="A139" s="149" t="s">
        <v>1081</v>
      </c>
      <c r="B139" s="149" t="s">
        <v>367</v>
      </c>
      <c r="C139" s="149" t="s">
        <v>324</v>
      </c>
      <c r="D139" s="151">
        <v>44946</v>
      </c>
      <c r="E139" s="149">
        <v>586</v>
      </c>
      <c r="F139" s="149" t="s">
        <v>1167</v>
      </c>
      <c r="G139" s="149" t="s">
        <v>1168</v>
      </c>
      <c r="H139" s="149" t="s">
        <v>1110</v>
      </c>
      <c r="I139" s="150">
        <v>0</v>
      </c>
      <c r="J139" s="150">
        <v>4160.9799999999996</v>
      </c>
      <c r="K139" s="150">
        <v>-4160.9799999999996</v>
      </c>
    </row>
    <row r="140" spans="1:11" hidden="1">
      <c r="A140" s="149" t="s">
        <v>1147</v>
      </c>
      <c r="B140" s="149" t="s">
        <v>89</v>
      </c>
      <c r="C140" s="149" t="s">
        <v>324</v>
      </c>
      <c r="D140" s="151">
        <v>44949</v>
      </c>
      <c r="E140" s="149">
        <v>579</v>
      </c>
      <c r="F140" s="149" t="s">
        <v>533</v>
      </c>
      <c r="G140" s="149" t="s">
        <v>1169</v>
      </c>
      <c r="H140" s="149" t="s">
        <v>89</v>
      </c>
      <c r="I140" s="150">
        <v>526.16</v>
      </c>
      <c r="J140" s="150">
        <v>0</v>
      </c>
      <c r="K140" s="150">
        <v>526.16</v>
      </c>
    </row>
    <row r="141" spans="1:11" hidden="1">
      <c r="A141" s="149" t="s">
        <v>1088</v>
      </c>
      <c r="B141" s="149" t="s">
        <v>89</v>
      </c>
      <c r="C141" s="149" t="s">
        <v>324</v>
      </c>
      <c r="D141" s="151">
        <v>44949</v>
      </c>
      <c r="E141" s="149">
        <v>579</v>
      </c>
      <c r="F141" s="149" t="s">
        <v>533</v>
      </c>
      <c r="G141" s="149" t="s">
        <v>1169</v>
      </c>
      <c r="H141" s="149" t="s">
        <v>89</v>
      </c>
      <c r="I141" s="150">
        <v>37.630000000000003</v>
      </c>
      <c r="J141" s="150">
        <v>0</v>
      </c>
      <c r="K141" s="150">
        <v>37.630000000000003</v>
      </c>
    </row>
    <row r="142" spans="1:11" hidden="1">
      <c r="A142" s="149" t="s">
        <v>1081</v>
      </c>
      <c r="B142" s="149" t="s">
        <v>369</v>
      </c>
      <c r="C142" s="149" t="s">
        <v>324</v>
      </c>
      <c r="D142" s="151">
        <v>44949</v>
      </c>
      <c r="E142" s="149">
        <v>579</v>
      </c>
      <c r="F142" s="149" t="s">
        <v>533</v>
      </c>
      <c r="G142" s="149" t="s">
        <v>1169</v>
      </c>
      <c r="H142" s="149" t="s">
        <v>1148</v>
      </c>
      <c r="I142" s="150">
        <v>0</v>
      </c>
      <c r="J142" s="150">
        <v>563.79</v>
      </c>
      <c r="K142" s="150">
        <v>-563.79</v>
      </c>
    </row>
    <row r="143" spans="1:11" hidden="1">
      <c r="A143" s="149" t="s">
        <v>1088</v>
      </c>
      <c r="B143" s="149" t="s">
        <v>89</v>
      </c>
      <c r="C143" s="149" t="s">
        <v>324</v>
      </c>
      <c r="D143" s="151">
        <v>44949</v>
      </c>
      <c r="E143" s="149">
        <v>580</v>
      </c>
      <c r="F143" s="149" t="s">
        <v>533</v>
      </c>
      <c r="G143" s="149" t="s">
        <v>1170</v>
      </c>
      <c r="H143" s="149" t="s">
        <v>89</v>
      </c>
      <c r="I143" s="150">
        <v>32.68</v>
      </c>
      <c r="J143" s="150">
        <v>0</v>
      </c>
      <c r="K143" s="150">
        <v>32.68</v>
      </c>
    </row>
    <row r="144" spans="1:11" hidden="1">
      <c r="A144" s="149" t="s">
        <v>1081</v>
      </c>
      <c r="B144" s="149" t="s">
        <v>369</v>
      </c>
      <c r="C144" s="149" t="s">
        <v>324</v>
      </c>
      <c r="D144" s="151">
        <v>44949</v>
      </c>
      <c r="E144" s="149">
        <v>580</v>
      </c>
      <c r="F144" s="149" t="s">
        <v>533</v>
      </c>
      <c r="G144" s="149" t="s">
        <v>1170</v>
      </c>
      <c r="H144" s="149" t="s">
        <v>1171</v>
      </c>
      <c r="I144" s="150">
        <v>0</v>
      </c>
      <c r="J144" s="150">
        <v>196.08</v>
      </c>
      <c r="K144" s="150">
        <v>-196.08</v>
      </c>
    </row>
    <row r="145" spans="1:11" hidden="1">
      <c r="A145" s="149" t="s">
        <v>1147</v>
      </c>
      <c r="B145" s="149" t="s">
        <v>89</v>
      </c>
      <c r="C145" s="149" t="s">
        <v>324</v>
      </c>
      <c r="D145" s="151">
        <v>44949</v>
      </c>
      <c r="E145" s="149">
        <v>580</v>
      </c>
      <c r="F145" s="149" t="s">
        <v>533</v>
      </c>
      <c r="G145" s="149" t="s">
        <v>1170</v>
      </c>
      <c r="H145" s="149" t="s">
        <v>89</v>
      </c>
      <c r="I145" s="150">
        <v>163.4</v>
      </c>
      <c r="J145" s="150">
        <v>0</v>
      </c>
      <c r="K145" s="150">
        <v>163.4</v>
      </c>
    </row>
    <row r="146" spans="1:11" hidden="1">
      <c r="A146" s="149" t="s">
        <v>1156</v>
      </c>
      <c r="B146" s="149" t="s">
        <v>89</v>
      </c>
      <c r="C146" s="149" t="s">
        <v>324</v>
      </c>
      <c r="D146" s="151">
        <v>44950</v>
      </c>
      <c r="E146" s="149">
        <v>616</v>
      </c>
      <c r="F146" s="149" t="s">
        <v>972</v>
      </c>
      <c r="G146" s="149" t="s">
        <v>1065</v>
      </c>
      <c r="H146" s="149" t="s">
        <v>89</v>
      </c>
      <c r="I146" s="150">
        <v>15.14</v>
      </c>
      <c r="J146" s="150">
        <v>0</v>
      </c>
      <c r="K146" s="150">
        <v>15.14</v>
      </c>
    </row>
    <row r="147" spans="1:11" hidden="1">
      <c r="A147" s="149" t="s">
        <v>1112</v>
      </c>
      <c r="B147" s="149" t="s">
        <v>89</v>
      </c>
      <c r="C147" s="149" t="s">
        <v>324</v>
      </c>
      <c r="D147" s="151">
        <v>44950</v>
      </c>
      <c r="E147" s="149">
        <v>616</v>
      </c>
      <c r="F147" s="149" t="s">
        <v>972</v>
      </c>
      <c r="G147" s="149" t="s">
        <v>1065</v>
      </c>
      <c r="H147" s="149" t="s">
        <v>1113</v>
      </c>
      <c r="I147" s="150">
        <v>0.83</v>
      </c>
      <c r="J147" s="150">
        <v>0</v>
      </c>
      <c r="K147" s="150">
        <v>0.83</v>
      </c>
    </row>
    <row r="148" spans="1:11" hidden="1">
      <c r="A148" s="149" t="s">
        <v>1081</v>
      </c>
      <c r="B148" s="149" t="s">
        <v>1140</v>
      </c>
      <c r="C148" s="149" t="s">
        <v>324</v>
      </c>
      <c r="D148" s="151">
        <v>44950</v>
      </c>
      <c r="E148" s="149">
        <v>616</v>
      </c>
      <c r="F148" s="149" t="s">
        <v>972</v>
      </c>
      <c r="G148" s="149" t="s">
        <v>1065</v>
      </c>
      <c r="H148" s="149" t="s">
        <v>1141</v>
      </c>
      <c r="I148" s="150">
        <v>0</v>
      </c>
      <c r="J148" s="150">
        <v>15.97</v>
      </c>
      <c r="K148" s="150">
        <v>-15.97</v>
      </c>
    </row>
    <row r="149" spans="1:11" hidden="1">
      <c r="A149" s="149" t="s">
        <v>1156</v>
      </c>
      <c r="B149" s="149" t="s">
        <v>89</v>
      </c>
      <c r="C149" s="149" t="s">
        <v>324</v>
      </c>
      <c r="D149" s="151">
        <v>44951</v>
      </c>
      <c r="E149" s="149">
        <v>607</v>
      </c>
      <c r="F149" s="149" t="s">
        <v>972</v>
      </c>
      <c r="G149" s="149" t="s">
        <v>1066</v>
      </c>
      <c r="H149" s="149" t="s">
        <v>89</v>
      </c>
      <c r="I149" s="150">
        <v>58.32</v>
      </c>
      <c r="J149" s="150">
        <v>0</v>
      </c>
      <c r="K149" s="150">
        <v>58.32</v>
      </c>
    </row>
    <row r="150" spans="1:11" hidden="1">
      <c r="A150" s="149" t="s">
        <v>1112</v>
      </c>
      <c r="B150" s="149" t="s">
        <v>89</v>
      </c>
      <c r="C150" s="149" t="s">
        <v>324</v>
      </c>
      <c r="D150" s="151">
        <v>44951</v>
      </c>
      <c r="E150" s="149">
        <v>607</v>
      </c>
      <c r="F150" s="149" t="s">
        <v>972</v>
      </c>
      <c r="G150" s="149" t="s">
        <v>1066</v>
      </c>
      <c r="H150" s="149" t="s">
        <v>1113</v>
      </c>
      <c r="I150" s="150">
        <v>11.66</v>
      </c>
      <c r="J150" s="150">
        <v>0</v>
      </c>
      <c r="K150" s="150">
        <v>11.66</v>
      </c>
    </row>
    <row r="151" spans="1:11" hidden="1">
      <c r="A151" s="149" t="s">
        <v>1081</v>
      </c>
      <c r="B151" s="149" t="s">
        <v>1140</v>
      </c>
      <c r="C151" s="149" t="s">
        <v>324</v>
      </c>
      <c r="D151" s="151">
        <v>44951</v>
      </c>
      <c r="E151" s="149">
        <v>607</v>
      </c>
      <c r="F151" s="149" t="s">
        <v>972</v>
      </c>
      <c r="G151" s="149" t="s">
        <v>1066</v>
      </c>
      <c r="H151" s="149" t="s">
        <v>1141</v>
      </c>
      <c r="I151" s="150">
        <v>0</v>
      </c>
      <c r="J151" s="150">
        <v>69.98</v>
      </c>
      <c r="K151" s="150">
        <v>-69.98</v>
      </c>
    </row>
    <row r="152" spans="1:11" hidden="1">
      <c r="A152" s="149" t="s">
        <v>1088</v>
      </c>
      <c r="B152" s="149" t="s">
        <v>89</v>
      </c>
      <c r="C152" s="149" t="s">
        <v>324</v>
      </c>
      <c r="D152" s="151">
        <v>44956</v>
      </c>
      <c r="E152" s="149">
        <v>603</v>
      </c>
      <c r="F152" s="149" t="s">
        <v>651</v>
      </c>
      <c r="G152" s="149" t="s">
        <v>1172</v>
      </c>
      <c r="H152" s="149" t="s">
        <v>89</v>
      </c>
      <c r="I152" s="150">
        <v>1260</v>
      </c>
      <c r="J152" s="150">
        <v>0</v>
      </c>
      <c r="K152" s="150">
        <v>1260</v>
      </c>
    </row>
    <row r="153" spans="1:11" hidden="1">
      <c r="A153" s="149" t="s">
        <v>1081</v>
      </c>
      <c r="B153" s="149" t="s">
        <v>400</v>
      </c>
      <c r="C153" s="149" t="s">
        <v>324</v>
      </c>
      <c r="D153" s="151">
        <v>44956</v>
      </c>
      <c r="E153" s="149">
        <v>603</v>
      </c>
      <c r="F153" s="149" t="s">
        <v>651</v>
      </c>
      <c r="G153" s="149" t="s">
        <v>1172</v>
      </c>
      <c r="H153" s="149" t="s">
        <v>384</v>
      </c>
      <c r="I153" s="150">
        <v>0</v>
      </c>
      <c r="J153" s="150">
        <v>7560</v>
      </c>
      <c r="K153" s="150">
        <v>-7560</v>
      </c>
    </row>
    <row r="154" spans="1:11" hidden="1">
      <c r="A154" s="149" t="s">
        <v>1173</v>
      </c>
      <c r="B154" s="149" t="s">
        <v>89</v>
      </c>
      <c r="C154" s="149" t="s">
        <v>324</v>
      </c>
      <c r="D154" s="151">
        <v>44956</v>
      </c>
      <c r="E154" s="149">
        <v>603</v>
      </c>
      <c r="F154" s="149" t="s">
        <v>651</v>
      </c>
      <c r="G154" s="149" t="s">
        <v>1172</v>
      </c>
      <c r="H154" s="149" t="s">
        <v>89</v>
      </c>
      <c r="I154" s="150">
        <v>6300</v>
      </c>
      <c r="J154" s="150">
        <v>0</v>
      </c>
      <c r="K154" s="150">
        <v>6300</v>
      </c>
    </row>
    <row r="155" spans="1:11" hidden="1">
      <c r="A155" s="149" t="s">
        <v>1174</v>
      </c>
      <c r="B155" s="149" t="s">
        <v>89</v>
      </c>
      <c r="C155" s="149" t="s">
        <v>324</v>
      </c>
      <c r="D155" s="151">
        <v>44957</v>
      </c>
      <c r="E155" s="149">
        <v>584</v>
      </c>
      <c r="F155" s="149" t="s">
        <v>1175</v>
      </c>
      <c r="G155" s="149" t="s">
        <v>1176</v>
      </c>
      <c r="H155" s="149" t="s">
        <v>89</v>
      </c>
      <c r="I155" s="150">
        <v>9785</v>
      </c>
      <c r="J155" s="150">
        <v>0</v>
      </c>
      <c r="K155" s="150">
        <v>9785</v>
      </c>
    </row>
    <row r="156" spans="1:11" hidden="1">
      <c r="A156" s="149" t="s">
        <v>1081</v>
      </c>
      <c r="B156" s="149" t="s">
        <v>1177</v>
      </c>
      <c r="C156" s="149" t="s">
        <v>324</v>
      </c>
      <c r="D156" s="151">
        <v>44957</v>
      </c>
      <c r="E156" s="149">
        <v>584</v>
      </c>
      <c r="F156" s="149" t="s">
        <v>1175</v>
      </c>
      <c r="G156" s="149" t="s">
        <v>1176</v>
      </c>
      <c r="H156" s="149" t="s">
        <v>351</v>
      </c>
      <c r="I156" s="150">
        <v>0</v>
      </c>
      <c r="J156" s="150">
        <v>9785</v>
      </c>
      <c r="K156" s="150">
        <v>-9785</v>
      </c>
    </row>
    <row r="157" spans="1:11" hidden="1">
      <c r="A157" s="149" t="s">
        <v>1178</v>
      </c>
      <c r="B157" s="149" t="s">
        <v>89</v>
      </c>
      <c r="C157" s="149" t="s">
        <v>324</v>
      </c>
      <c r="D157" s="151">
        <v>44957</v>
      </c>
      <c r="E157" s="149">
        <v>588</v>
      </c>
      <c r="F157" s="149" t="s">
        <v>625</v>
      </c>
      <c r="G157" s="149" t="s">
        <v>1020</v>
      </c>
      <c r="H157" s="149" t="s">
        <v>1092</v>
      </c>
      <c r="I157" s="150">
        <v>0</v>
      </c>
      <c r="J157" s="150">
        <v>1152</v>
      </c>
      <c r="K157" s="150">
        <v>-1152</v>
      </c>
    </row>
    <row r="158" spans="1:11" hidden="1">
      <c r="A158" s="149" t="s">
        <v>1179</v>
      </c>
      <c r="B158" s="149" t="s">
        <v>89</v>
      </c>
      <c r="C158" s="149" t="s">
        <v>324</v>
      </c>
      <c r="D158" s="151">
        <v>44957</v>
      </c>
      <c r="E158" s="149">
        <v>588</v>
      </c>
      <c r="F158" s="149" t="s">
        <v>625</v>
      </c>
      <c r="G158" s="149" t="s">
        <v>1020</v>
      </c>
      <c r="H158" s="149" t="s">
        <v>89</v>
      </c>
      <c r="I158" s="150">
        <v>5760</v>
      </c>
      <c r="J158" s="150">
        <v>0</v>
      </c>
      <c r="K158" s="150">
        <v>5760</v>
      </c>
    </row>
    <row r="159" spans="1:11" hidden="1">
      <c r="A159" s="149" t="s">
        <v>1180</v>
      </c>
      <c r="B159" s="149" t="s">
        <v>89</v>
      </c>
      <c r="C159" s="149" t="s">
        <v>324</v>
      </c>
      <c r="D159" s="151">
        <v>44957</v>
      </c>
      <c r="E159" s="149">
        <v>588</v>
      </c>
      <c r="F159" s="149" t="s">
        <v>625</v>
      </c>
      <c r="G159" s="149" t="s">
        <v>1020</v>
      </c>
      <c r="H159" s="149" t="s">
        <v>1141</v>
      </c>
      <c r="I159" s="150">
        <v>1152</v>
      </c>
      <c r="J159" s="150">
        <v>0</v>
      </c>
      <c r="K159" s="150">
        <v>1152</v>
      </c>
    </row>
    <row r="160" spans="1:11" hidden="1">
      <c r="A160" s="149" t="s">
        <v>1081</v>
      </c>
      <c r="B160" s="149" t="s">
        <v>1181</v>
      </c>
      <c r="C160" s="149" t="s">
        <v>324</v>
      </c>
      <c r="D160" s="151">
        <v>44957</v>
      </c>
      <c r="E160" s="149">
        <v>588</v>
      </c>
      <c r="F160" s="149" t="s">
        <v>625</v>
      </c>
      <c r="G160" s="149" t="s">
        <v>1020</v>
      </c>
      <c r="H160" s="149" t="s">
        <v>371</v>
      </c>
      <c r="I160" s="150">
        <v>0</v>
      </c>
      <c r="J160" s="150">
        <v>5760</v>
      </c>
      <c r="K160" s="150">
        <v>-5760</v>
      </c>
    </row>
    <row r="161" spans="1:11" hidden="1">
      <c r="A161" s="149" t="s">
        <v>1180</v>
      </c>
      <c r="B161" s="149" t="s">
        <v>89</v>
      </c>
      <c r="C161" s="149" t="s">
        <v>324</v>
      </c>
      <c r="D161" s="151">
        <v>44957</v>
      </c>
      <c r="E161" s="149">
        <v>589</v>
      </c>
      <c r="F161" s="149" t="s">
        <v>625</v>
      </c>
      <c r="G161" s="149" t="s">
        <v>1021</v>
      </c>
      <c r="H161" s="149" t="s">
        <v>1141</v>
      </c>
      <c r="I161" s="150">
        <v>3198.6</v>
      </c>
      <c r="J161" s="150">
        <v>0</v>
      </c>
      <c r="K161" s="150">
        <v>3198.6</v>
      </c>
    </row>
    <row r="162" spans="1:11" hidden="1">
      <c r="A162" s="149" t="s">
        <v>1178</v>
      </c>
      <c r="B162" s="149" t="s">
        <v>89</v>
      </c>
      <c r="C162" s="149" t="s">
        <v>324</v>
      </c>
      <c r="D162" s="151">
        <v>44957</v>
      </c>
      <c r="E162" s="149">
        <v>589</v>
      </c>
      <c r="F162" s="149" t="s">
        <v>625</v>
      </c>
      <c r="G162" s="149" t="s">
        <v>1021</v>
      </c>
      <c r="H162" s="149" t="s">
        <v>1092</v>
      </c>
      <c r="I162" s="150">
        <v>0</v>
      </c>
      <c r="J162" s="150">
        <v>3198.6</v>
      </c>
      <c r="K162" s="150">
        <v>-3198.6</v>
      </c>
    </row>
    <row r="163" spans="1:11" hidden="1">
      <c r="A163" s="149" t="s">
        <v>1179</v>
      </c>
      <c r="B163" s="149" t="s">
        <v>89</v>
      </c>
      <c r="C163" s="149" t="s">
        <v>324</v>
      </c>
      <c r="D163" s="151">
        <v>44957</v>
      </c>
      <c r="E163" s="149">
        <v>589</v>
      </c>
      <c r="F163" s="149" t="s">
        <v>625</v>
      </c>
      <c r="G163" s="149" t="s">
        <v>1021</v>
      </c>
      <c r="H163" s="149" t="s">
        <v>89</v>
      </c>
      <c r="I163" s="150">
        <v>15993</v>
      </c>
      <c r="J163" s="150">
        <v>0</v>
      </c>
      <c r="K163" s="150">
        <v>15993</v>
      </c>
    </row>
    <row r="164" spans="1:11" hidden="1">
      <c r="A164" s="149" t="s">
        <v>1081</v>
      </c>
      <c r="B164" s="149" t="s">
        <v>1181</v>
      </c>
      <c r="C164" s="149" t="s">
        <v>324</v>
      </c>
      <c r="D164" s="151">
        <v>44957</v>
      </c>
      <c r="E164" s="149">
        <v>589</v>
      </c>
      <c r="F164" s="149" t="s">
        <v>625</v>
      </c>
      <c r="G164" s="149" t="s">
        <v>1021</v>
      </c>
      <c r="H164" s="149" t="s">
        <v>371</v>
      </c>
      <c r="I164" s="150">
        <v>0</v>
      </c>
      <c r="J164" s="150">
        <v>15993</v>
      </c>
      <c r="K164" s="150">
        <v>-15993</v>
      </c>
    </row>
    <row r="165" spans="1:11" hidden="1">
      <c r="A165" s="149" t="s">
        <v>1081</v>
      </c>
      <c r="B165" s="149" t="s">
        <v>1181</v>
      </c>
      <c r="C165" s="149" t="s">
        <v>324</v>
      </c>
      <c r="D165" s="151">
        <v>44957</v>
      </c>
      <c r="E165" s="149">
        <v>600</v>
      </c>
      <c r="F165" s="149" t="s">
        <v>625</v>
      </c>
      <c r="G165" s="149" t="s">
        <v>1022</v>
      </c>
      <c r="H165" s="149" t="s">
        <v>371</v>
      </c>
      <c r="I165" s="150">
        <v>0</v>
      </c>
      <c r="J165" s="150">
        <v>3150</v>
      </c>
      <c r="K165" s="150">
        <v>-3150</v>
      </c>
    </row>
    <row r="166" spans="1:11" hidden="1">
      <c r="A166" s="149" t="s">
        <v>1180</v>
      </c>
      <c r="B166" s="149" t="s">
        <v>89</v>
      </c>
      <c r="C166" s="149" t="s">
        <v>324</v>
      </c>
      <c r="D166" s="151">
        <v>44957</v>
      </c>
      <c r="E166" s="149">
        <v>600</v>
      </c>
      <c r="F166" s="149" t="s">
        <v>625</v>
      </c>
      <c r="G166" s="149" t="s">
        <v>1022</v>
      </c>
      <c r="H166" s="149" t="s">
        <v>1141</v>
      </c>
      <c r="I166" s="150">
        <v>630</v>
      </c>
      <c r="J166" s="150">
        <v>0</v>
      </c>
      <c r="K166" s="150">
        <v>630</v>
      </c>
    </row>
    <row r="167" spans="1:11" hidden="1">
      <c r="A167" s="149" t="s">
        <v>1178</v>
      </c>
      <c r="B167" s="149" t="s">
        <v>89</v>
      </c>
      <c r="C167" s="149" t="s">
        <v>324</v>
      </c>
      <c r="D167" s="151">
        <v>44957</v>
      </c>
      <c r="E167" s="149">
        <v>600</v>
      </c>
      <c r="F167" s="149" t="s">
        <v>625</v>
      </c>
      <c r="G167" s="149" t="s">
        <v>1022</v>
      </c>
      <c r="H167" s="149" t="s">
        <v>1092</v>
      </c>
      <c r="I167" s="150">
        <v>0</v>
      </c>
      <c r="J167" s="150">
        <v>630</v>
      </c>
      <c r="K167" s="150">
        <v>-630</v>
      </c>
    </row>
    <row r="168" spans="1:11" hidden="1">
      <c r="A168" s="149" t="s">
        <v>1179</v>
      </c>
      <c r="B168" s="149" t="s">
        <v>89</v>
      </c>
      <c r="C168" s="149" t="s">
        <v>324</v>
      </c>
      <c r="D168" s="151">
        <v>44957</v>
      </c>
      <c r="E168" s="149">
        <v>600</v>
      </c>
      <c r="F168" s="149" t="s">
        <v>625</v>
      </c>
      <c r="G168" s="149" t="s">
        <v>1022</v>
      </c>
      <c r="H168" s="149" t="s">
        <v>89</v>
      </c>
      <c r="I168" s="150">
        <v>3150</v>
      </c>
      <c r="J168" s="150">
        <v>0</v>
      </c>
      <c r="K168" s="150">
        <v>3150</v>
      </c>
    </row>
    <row r="169" spans="1:11" hidden="1">
      <c r="A169" s="149" t="s">
        <v>1088</v>
      </c>
      <c r="B169" s="149" t="s">
        <v>89</v>
      </c>
      <c r="C169" s="149" t="s">
        <v>324</v>
      </c>
      <c r="D169" s="151">
        <v>44957</v>
      </c>
      <c r="E169" s="149">
        <v>601</v>
      </c>
      <c r="F169" s="149" t="s">
        <v>397</v>
      </c>
      <c r="G169" s="149" t="s">
        <v>1182</v>
      </c>
      <c r="H169" s="149" t="s">
        <v>89</v>
      </c>
      <c r="I169" s="150">
        <v>1520</v>
      </c>
      <c r="J169" s="150">
        <v>0</v>
      </c>
      <c r="K169" s="150">
        <v>1520</v>
      </c>
    </row>
    <row r="170" spans="1:11" hidden="1">
      <c r="A170" s="149" t="s">
        <v>1081</v>
      </c>
      <c r="B170" s="149" t="s">
        <v>378</v>
      </c>
      <c r="C170" s="149" t="s">
        <v>324</v>
      </c>
      <c r="D170" s="151">
        <v>44957</v>
      </c>
      <c r="E170" s="149">
        <v>601</v>
      </c>
      <c r="F170" s="149" t="s">
        <v>397</v>
      </c>
      <c r="G170" s="149" t="s">
        <v>1182</v>
      </c>
      <c r="H170" s="149" t="s">
        <v>89</v>
      </c>
      <c r="I170" s="150">
        <v>0</v>
      </c>
      <c r="J170" s="150">
        <v>9120</v>
      </c>
      <c r="K170" s="150">
        <v>-9120</v>
      </c>
    </row>
    <row r="171" spans="1:11" hidden="1">
      <c r="A171" s="149" t="s">
        <v>1183</v>
      </c>
      <c r="B171" s="149" t="s">
        <v>89</v>
      </c>
      <c r="C171" s="149" t="s">
        <v>324</v>
      </c>
      <c r="D171" s="151">
        <v>44957</v>
      </c>
      <c r="E171" s="149">
        <v>601</v>
      </c>
      <c r="F171" s="149" t="s">
        <v>397</v>
      </c>
      <c r="G171" s="149" t="s">
        <v>1182</v>
      </c>
      <c r="H171" s="149" t="s">
        <v>89</v>
      </c>
      <c r="I171" s="150">
        <v>7600</v>
      </c>
      <c r="J171" s="150">
        <v>0</v>
      </c>
      <c r="K171" s="150">
        <v>7600</v>
      </c>
    </row>
    <row r="172" spans="1:11" hidden="1">
      <c r="A172" s="149" t="s">
        <v>1085</v>
      </c>
      <c r="B172" s="149" t="s">
        <v>89</v>
      </c>
      <c r="C172" s="149" t="s">
        <v>324</v>
      </c>
      <c r="D172" s="151">
        <v>44957</v>
      </c>
      <c r="E172" s="149">
        <v>602</v>
      </c>
      <c r="F172" s="149" t="s">
        <v>975</v>
      </c>
      <c r="G172" s="149" t="s">
        <v>1082</v>
      </c>
      <c r="H172" s="149" t="s">
        <v>89</v>
      </c>
      <c r="I172" s="150">
        <v>0</v>
      </c>
      <c r="J172" s="150">
        <v>2457.92</v>
      </c>
      <c r="K172" s="150">
        <v>-2457.92</v>
      </c>
    </row>
    <row r="173" spans="1:11" hidden="1">
      <c r="A173" s="149" t="s">
        <v>1081</v>
      </c>
      <c r="B173" s="149" t="s">
        <v>374</v>
      </c>
      <c r="C173" s="149" t="s">
        <v>324</v>
      </c>
      <c r="D173" s="151">
        <v>44957</v>
      </c>
      <c r="E173" s="149">
        <v>602</v>
      </c>
      <c r="F173" s="149" t="s">
        <v>975</v>
      </c>
      <c r="G173" s="149" t="s">
        <v>1082</v>
      </c>
      <c r="H173" s="149" t="s">
        <v>351</v>
      </c>
      <c r="I173" s="150">
        <v>0</v>
      </c>
      <c r="J173" s="150">
        <v>2949.51</v>
      </c>
      <c r="K173" s="150">
        <v>-2949.51</v>
      </c>
    </row>
    <row r="174" spans="1:11" hidden="1">
      <c r="A174" s="149" t="s">
        <v>1081</v>
      </c>
      <c r="B174" s="149" t="s">
        <v>374</v>
      </c>
      <c r="C174" s="149" t="s">
        <v>324</v>
      </c>
      <c r="D174" s="151">
        <v>44957</v>
      </c>
      <c r="E174" s="149">
        <v>602</v>
      </c>
      <c r="F174" s="149" t="s">
        <v>975</v>
      </c>
      <c r="G174" s="149" t="s">
        <v>1082</v>
      </c>
      <c r="H174" s="149" t="s">
        <v>351</v>
      </c>
      <c r="I174" s="150">
        <v>2949.51</v>
      </c>
      <c r="J174" s="150">
        <v>0</v>
      </c>
      <c r="K174" s="150">
        <v>2949.51</v>
      </c>
    </row>
    <row r="175" spans="1:11" hidden="1">
      <c r="A175" s="149" t="s">
        <v>1085</v>
      </c>
      <c r="B175" s="149" t="s">
        <v>89</v>
      </c>
      <c r="C175" s="149" t="s">
        <v>324</v>
      </c>
      <c r="D175" s="151">
        <v>44957</v>
      </c>
      <c r="E175" s="149">
        <v>602</v>
      </c>
      <c r="F175" s="149" t="s">
        <v>975</v>
      </c>
      <c r="G175" s="149" t="s">
        <v>1082</v>
      </c>
      <c r="H175" s="149" t="s">
        <v>89</v>
      </c>
      <c r="I175" s="150">
        <v>2457.92</v>
      </c>
      <c r="J175" s="150">
        <v>0</v>
      </c>
      <c r="K175" s="150">
        <v>2457.92</v>
      </c>
    </row>
    <row r="176" spans="1:11" hidden="1">
      <c r="A176" s="149" t="s">
        <v>1084</v>
      </c>
      <c r="B176" s="149" t="s">
        <v>89</v>
      </c>
      <c r="C176" s="149" t="s">
        <v>324</v>
      </c>
      <c r="D176" s="151">
        <v>44957</v>
      </c>
      <c r="E176" s="149">
        <v>602</v>
      </c>
      <c r="F176" s="149" t="s">
        <v>975</v>
      </c>
      <c r="G176" s="149" t="s">
        <v>1082</v>
      </c>
      <c r="H176" s="149" t="s">
        <v>1113</v>
      </c>
      <c r="I176" s="150">
        <v>491.59</v>
      </c>
      <c r="J176" s="150">
        <v>0</v>
      </c>
      <c r="K176" s="150">
        <v>491.59</v>
      </c>
    </row>
    <row r="177" spans="1:11" hidden="1">
      <c r="A177" s="149" t="s">
        <v>1084</v>
      </c>
      <c r="B177" s="149" t="s">
        <v>89</v>
      </c>
      <c r="C177" s="149" t="s">
        <v>324</v>
      </c>
      <c r="D177" s="151">
        <v>44957</v>
      </c>
      <c r="E177" s="149">
        <v>602</v>
      </c>
      <c r="F177" s="149" t="s">
        <v>975</v>
      </c>
      <c r="G177" s="149" t="s">
        <v>1082</v>
      </c>
      <c r="H177" s="149" t="s">
        <v>1113</v>
      </c>
      <c r="I177" s="150">
        <v>0</v>
      </c>
      <c r="J177" s="150">
        <v>491.59</v>
      </c>
      <c r="K177" s="150">
        <v>-491.59</v>
      </c>
    </row>
    <row r="178" spans="1:11" hidden="1">
      <c r="A178" s="149" t="s">
        <v>1097</v>
      </c>
      <c r="B178" s="149" t="s">
        <v>89</v>
      </c>
      <c r="C178" s="149" t="s">
        <v>324</v>
      </c>
      <c r="D178" s="151">
        <v>44957</v>
      </c>
      <c r="E178" s="149">
        <v>604</v>
      </c>
      <c r="F178" s="149" t="s">
        <v>163</v>
      </c>
      <c r="G178" s="149" t="s">
        <v>1016</v>
      </c>
      <c r="H178" s="149" t="s">
        <v>1092</v>
      </c>
      <c r="I178" s="150">
        <v>1216</v>
      </c>
      <c r="J178" s="150">
        <v>0</v>
      </c>
      <c r="K178" s="150">
        <v>1216</v>
      </c>
    </row>
    <row r="179" spans="1:11" hidden="1">
      <c r="A179" s="149" t="s">
        <v>1115</v>
      </c>
      <c r="B179" s="149" t="s">
        <v>89</v>
      </c>
      <c r="C179" s="149" t="s">
        <v>324</v>
      </c>
      <c r="D179" s="151">
        <v>44957</v>
      </c>
      <c r="E179" s="149">
        <v>604</v>
      </c>
      <c r="F179" s="149" t="s">
        <v>163</v>
      </c>
      <c r="G179" s="149" t="s">
        <v>1016</v>
      </c>
      <c r="H179" s="149" t="s">
        <v>89</v>
      </c>
      <c r="I179" s="150">
        <v>6080</v>
      </c>
      <c r="J179" s="150">
        <v>0</v>
      </c>
      <c r="K179" s="150">
        <v>6080</v>
      </c>
    </row>
    <row r="180" spans="1:11" hidden="1">
      <c r="A180" s="149" t="s">
        <v>1081</v>
      </c>
      <c r="B180" s="149" t="s">
        <v>354</v>
      </c>
      <c r="C180" s="149" t="s">
        <v>324</v>
      </c>
      <c r="D180" s="151">
        <v>44957</v>
      </c>
      <c r="E180" s="149">
        <v>604</v>
      </c>
      <c r="F180" s="149" t="s">
        <v>163</v>
      </c>
      <c r="G180" s="149" t="s">
        <v>1016</v>
      </c>
      <c r="H180" s="149" t="s">
        <v>1184</v>
      </c>
      <c r="I180" s="150">
        <v>0</v>
      </c>
      <c r="J180" s="150">
        <v>6080</v>
      </c>
      <c r="K180" s="150">
        <v>-6080</v>
      </c>
    </row>
    <row r="181" spans="1:11" hidden="1">
      <c r="A181" s="149" t="s">
        <v>1098</v>
      </c>
      <c r="B181" s="149" t="s">
        <v>89</v>
      </c>
      <c r="C181" s="149" t="s">
        <v>324</v>
      </c>
      <c r="D181" s="151">
        <v>44957</v>
      </c>
      <c r="E181" s="149">
        <v>604</v>
      </c>
      <c r="F181" s="149" t="s">
        <v>163</v>
      </c>
      <c r="G181" s="149" t="s">
        <v>1016</v>
      </c>
      <c r="H181" s="149" t="s">
        <v>1092</v>
      </c>
      <c r="I181" s="150">
        <v>0</v>
      </c>
      <c r="J181" s="150">
        <v>1216</v>
      </c>
      <c r="K181" s="150">
        <v>-1216</v>
      </c>
    </row>
    <row r="182" spans="1:11" hidden="1">
      <c r="A182" s="149" t="s">
        <v>1081</v>
      </c>
      <c r="B182" s="149" t="s">
        <v>354</v>
      </c>
      <c r="C182" s="149" t="s">
        <v>324</v>
      </c>
      <c r="D182" s="151">
        <v>44957</v>
      </c>
      <c r="E182" s="149">
        <v>605</v>
      </c>
      <c r="F182" s="149" t="s">
        <v>163</v>
      </c>
      <c r="G182" s="149" t="s">
        <v>1017</v>
      </c>
      <c r="H182" s="149" t="s">
        <v>1184</v>
      </c>
      <c r="I182" s="150">
        <v>0</v>
      </c>
      <c r="J182" s="150">
        <v>6080</v>
      </c>
      <c r="K182" s="150">
        <v>-6080</v>
      </c>
    </row>
    <row r="183" spans="1:11" hidden="1">
      <c r="A183" s="149" t="s">
        <v>1115</v>
      </c>
      <c r="B183" s="149" t="s">
        <v>89</v>
      </c>
      <c r="C183" s="149" t="s">
        <v>324</v>
      </c>
      <c r="D183" s="151">
        <v>44957</v>
      </c>
      <c r="E183" s="149">
        <v>605</v>
      </c>
      <c r="F183" s="149" t="s">
        <v>163</v>
      </c>
      <c r="G183" s="149" t="s">
        <v>1017</v>
      </c>
      <c r="H183" s="149" t="s">
        <v>89</v>
      </c>
      <c r="I183" s="150">
        <v>6080</v>
      </c>
      <c r="J183" s="150">
        <v>0</v>
      </c>
      <c r="K183" s="150">
        <v>6080</v>
      </c>
    </row>
    <row r="184" spans="1:11" hidden="1">
      <c r="A184" s="149" t="s">
        <v>1097</v>
      </c>
      <c r="B184" s="149" t="s">
        <v>89</v>
      </c>
      <c r="C184" s="149" t="s">
        <v>324</v>
      </c>
      <c r="D184" s="151">
        <v>44957</v>
      </c>
      <c r="E184" s="149">
        <v>605</v>
      </c>
      <c r="F184" s="149" t="s">
        <v>163</v>
      </c>
      <c r="G184" s="149" t="s">
        <v>1017</v>
      </c>
      <c r="H184" s="149" t="s">
        <v>1092</v>
      </c>
      <c r="I184" s="150">
        <v>1216</v>
      </c>
      <c r="J184" s="150">
        <v>0</v>
      </c>
      <c r="K184" s="150">
        <v>1216</v>
      </c>
    </row>
    <row r="185" spans="1:11" hidden="1">
      <c r="A185" s="149" t="s">
        <v>1098</v>
      </c>
      <c r="B185" s="149" t="s">
        <v>89</v>
      </c>
      <c r="C185" s="149" t="s">
        <v>324</v>
      </c>
      <c r="D185" s="151">
        <v>44957</v>
      </c>
      <c r="E185" s="149">
        <v>605</v>
      </c>
      <c r="F185" s="149" t="s">
        <v>163</v>
      </c>
      <c r="G185" s="149" t="s">
        <v>1017</v>
      </c>
      <c r="H185" s="149" t="s">
        <v>1092</v>
      </c>
      <c r="I185" s="150">
        <v>0</v>
      </c>
      <c r="J185" s="150">
        <v>1216</v>
      </c>
      <c r="K185" s="150">
        <v>-1216</v>
      </c>
    </row>
    <row r="186" spans="1:11" hidden="1">
      <c r="A186" s="149" t="s">
        <v>1081</v>
      </c>
      <c r="B186" s="149" t="s">
        <v>354</v>
      </c>
      <c r="C186" s="149" t="s">
        <v>324</v>
      </c>
      <c r="D186" s="151">
        <v>44957</v>
      </c>
      <c r="E186" s="149">
        <v>606</v>
      </c>
      <c r="F186" s="149" t="s">
        <v>163</v>
      </c>
      <c r="G186" s="149" t="s">
        <v>1018</v>
      </c>
      <c r="H186" s="149" t="s">
        <v>1184</v>
      </c>
      <c r="I186" s="150">
        <v>0</v>
      </c>
      <c r="J186" s="150">
        <v>6289</v>
      </c>
      <c r="K186" s="150">
        <v>-6289</v>
      </c>
    </row>
    <row r="187" spans="1:11" hidden="1">
      <c r="A187" s="149" t="s">
        <v>1098</v>
      </c>
      <c r="B187" s="149" t="s">
        <v>89</v>
      </c>
      <c r="C187" s="149" t="s">
        <v>324</v>
      </c>
      <c r="D187" s="151">
        <v>44957</v>
      </c>
      <c r="E187" s="149">
        <v>606</v>
      </c>
      <c r="F187" s="149" t="s">
        <v>163</v>
      </c>
      <c r="G187" s="149" t="s">
        <v>1018</v>
      </c>
      <c r="H187" s="149" t="s">
        <v>1092</v>
      </c>
      <c r="I187" s="150">
        <v>0</v>
      </c>
      <c r="J187" s="150">
        <v>1257.8</v>
      </c>
      <c r="K187" s="150">
        <v>-1257.8</v>
      </c>
    </row>
    <row r="188" spans="1:11" hidden="1">
      <c r="A188" s="149" t="s">
        <v>1097</v>
      </c>
      <c r="B188" s="149" t="s">
        <v>89</v>
      </c>
      <c r="C188" s="149" t="s">
        <v>324</v>
      </c>
      <c r="D188" s="151">
        <v>44957</v>
      </c>
      <c r="E188" s="149">
        <v>606</v>
      </c>
      <c r="F188" s="149" t="s">
        <v>163</v>
      </c>
      <c r="G188" s="149" t="s">
        <v>1018</v>
      </c>
      <c r="H188" s="149" t="s">
        <v>1092</v>
      </c>
      <c r="I188" s="150">
        <v>1257.8</v>
      </c>
      <c r="J188" s="150">
        <v>0</v>
      </c>
      <c r="K188" s="150">
        <v>1257.8</v>
      </c>
    </row>
    <row r="189" spans="1:11" hidden="1">
      <c r="A189" s="149" t="s">
        <v>1115</v>
      </c>
      <c r="B189" s="149" t="s">
        <v>89</v>
      </c>
      <c r="C189" s="149" t="s">
        <v>324</v>
      </c>
      <c r="D189" s="151">
        <v>44957</v>
      </c>
      <c r="E189" s="149">
        <v>606</v>
      </c>
      <c r="F189" s="149" t="s">
        <v>163</v>
      </c>
      <c r="G189" s="149" t="s">
        <v>1018</v>
      </c>
      <c r="H189" s="149" t="s">
        <v>89</v>
      </c>
      <c r="I189" s="150">
        <v>6289</v>
      </c>
      <c r="J189" s="150">
        <v>0</v>
      </c>
      <c r="K189" s="150">
        <v>6289</v>
      </c>
    </row>
    <row r="190" spans="1:11" hidden="1">
      <c r="A190" s="149" t="s">
        <v>1112</v>
      </c>
      <c r="B190" s="149" t="s">
        <v>89</v>
      </c>
      <c r="C190" s="149" t="s">
        <v>324</v>
      </c>
      <c r="D190" s="151">
        <v>44957</v>
      </c>
      <c r="E190" s="149">
        <v>608</v>
      </c>
      <c r="F190" s="149" t="s">
        <v>972</v>
      </c>
      <c r="G190" s="149" t="s">
        <v>1067</v>
      </c>
      <c r="H190" s="149" t="s">
        <v>1113</v>
      </c>
      <c r="I190" s="150">
        <v>19.91</v>
      </c>
      <c r="J190" s="150">
        <v>0</v>
      </c>
      <c r="K190" s="150">
        <v>19.91</v>
      </c>
    </row>
    <row r="191" spans="1:11" hidden="1">
      <c r="A191" s="149" t="s">
        <v>1139</v>
      </c>
      <c r="B191" s="149" t="s">
        <v>89</v>
      </c>
      <c r="C191" s="149" t="s">
        <v>324</v>
      </c>
      <c r="D191" s="151">
        <v>44957</v>
      </c>
      <c r="E191" s="149">
        <v>608</v>
      </c>
      <c r="F191" s="149" t="s">
        <v>972</v>
      </c>
      <c r="G191" s="149" t="s">
        <v>1067</v>
      </c>
      <c r="H191" s="149" t="s">
        <v>89</v>
      </c>
      <c r="I191" s="150">
        <v>99.52</v>
      </c>
      <c r="J191" s="150">
        <v>0</v>
      </c>
      <c r="K191" s="150">
        <v>99.52</v>
      </c>
    </row>
    <row r="192" spans="1:11" hidden="1">
      <c r="A192" s="149" t="s">
        <v>1081</v>
      </c>
      <c r="B192" s="149" t="s">
        <v>1140</v>
      </c>
      <c r="C192" s="149" t="s">
        <v>324</v>
      </c>
      <c r="D192" s="151">
        <v>44957</v>
      </c>
      <c r="E192" s="149">
        <v>608</v>
      </c>
      <c r="F192" s="149" t="s">
        <v>972</v>
      </c>
      <c r="G192" s="149" t="s">
        <v>1067</v>
      </c>
      <c r="H192" s="149" t="s">
        <v>1141</v>
      </c>
      <c r="I192" s="150">
        <v>0</v>
      </c>
      <c r="J192" s="150">
        <v>119.43</v>
      </c>
      <c r="K192" s="150">
        <v>-119.43</v>
      </c>
    </row>
    <row r="193" spans="1:11" hidden="1">
      <c r="A193" s="149" t="s">
        <v>1139</v>
      </c>
      <c r="B193" s="149" t="s">
        <v>89</v>
      </c>
      <c r="C193" s="149" t="s">
        <v>324</v>
      </c>
      <c r="D193" s="151">
        <v>44957</v>
      </c>
      <c r="E193" s="149">
        <v>609</v>
      </c>
      <c r="F193" s="149" t="s">
        <v>971</v>
      </c>
      <c r="G193" s="149" t="s">
        <v>1068</v>
      </c>
      <c r="H193" s="149" t="s">
        <v>89</v>
      </c>
      <c r="I193" s="150">
        <v>33.520000000000003</v>
      </c>
      <c r="J193" s="150">
        <v>0</v>
      </c>
      <c r="K193" s="150">
        <v>33.520000000000003</v>
      </c>
    </row>
    <row r="194" spans="1:11" hidden="1">
      <c r="A194" s="149" t="s">
        <v>1081</v>
      </c>
      <c r="B194" s="149" t="s">
        <v>1140</v>
      </c>
      <c r="C194" s="149" t="s">
        <v>324</v>
      </c>
      <c r="D194" s="151">
        <v>44957</v>
      </c>
      <c r="E194" s="149">
        <v>609</v>
      </c>
      <c r="F194" s="149" t="s">
        <v>971</v>
      </c>
      <c r="G194" s="149" t="s">
        <v>1068</v>
      </c>
      <c r="H194" s="149" t="s">
        <v>1141</v>
      </c>
      <c r="I194" s="150">
        <v>0</v>
      </c>
      <c r="J194" s="150">
        <v>40.22</v>
      </c>
      <c r="K194" s="150">
        <v>-40.22</v>
      </c>
    </row>
    <row r="195" spans="1:11" hidden="1">
      <c r="A195" s="149" t="s">
        <v>1112</v>
      </c>
      <c r="B195" s="149" t="s">
        <v>89</v>
      </c>
      <c r="C195" s="149" t="s">
        <v>324</v>
      </c>
      <c r="D195" s="151">
        <v>44957</v>
      </c>
      <c r="E195" s="149">
        <v>609</v>
      </c>
      <c r="F195" s="149" t="s">
        <v>971</v>
      </c>
      <c r="G195" s="149" t="s">
        <v>1068</v>
      </c>
      <c r="H195" s="149" t="s">
        <v>1113</v>
      </c>
      <c r="I195" s="150">
        <v>6.7</v>
      </c>
      <c r="J195" s="150">
        <v>0</v>
      </c>
      <c r="K195" s="150">
        <v>6.7</v>
      </c>
    </row>
    <row r="196" spans="1:11" hidden="1">
      <c r="A196" s="149" t="s">
        <v>1112</v>
      </c>
      <c r="B196" s="149" t="s">
        <v>89</v>
      </c>
      <c r="C196" s="149" t="s">
        <v>324</v>
      </c>
      <c r="D196" s="151">
        <v>44957</v>
      </c>
      <c r="E196" s="149">
        <v>610</v>
      </c>
      <c r="F196" s="149" t="s">
        <v>972</v>
      </c>
      <c r="G196" s="149" t="s">
        <v>701</v>
      </c>
      <c r="H196" s="149" t="s">
        <v>1113</v>
      </c>
      <c r="I196" s="150">
        <v>6.76</v>
      </c>
      <c r="J196" s="150">
        <v>0</v>
      </c>
      <c r="K196" s="150">
        <v>6.76</v>
      </c>
    </row>
    <row r="197" spans="1:11" hidden="1">
      <c r="A197" s="149" t="s">
        <v>1139</v>
      </c>
      <c r="B197" s="149" t="s">
        <v>89</v>
      </c>
      <c r="C197" s="149" t="s">
        <v>324</v>
      </c>
      <c r="D197" s="151">
        <v>44957</v>
      </c>
      <c r="E197" s="149">
        <v>610</v>
      </c>
      <c r="F197" s="149" t="s">
        <v>972</v>
      </c>
      <c r="G197" s="149" t="s">
        <v>701</v>
      </c>
      <c r="H197" s="149" t="s">
        <v>89</v>
      </c>
      <c r="I197" s="150">
        <v>33.82</v>
      </c>
      <c r="J197" s="150">
        <v>0</v>
      </c>
      <c r="K197" s="150">
        <v>33.82</v>
      </c>
    </row>
    <row r="198" spans="1:11" hidden="1">
      <c r="A198" s="149" t="s">
        <v>1081</v>
      </c>
      <c r="B198" s="149" t="s">
        <v>1140</v>
      </c>
      <c r="C198" s="149" t="s">
        <v>324</v>
      </c>
      <c r="D198" s="151">
        <v>44957</v>
      </c>
      <c r="E198" s="149">
        <v>610</v>
      </c>
      <c r="F198" s="149" t="s">
        <v>972</v>
      </c>
      <c r="G198" s="149" t="s">
        <v>701</v>
      </c>
      <c r="H198" s="149" t="s">
        <v>1141</v>
      </c>
      <c r="I198" s="150">
        <v>0</v>
      </c>
      <c r="J198" s="150">
        <v>40.58</v>
      </c>
      <c r="K198" s="150">
        <v>-40.58</v>
      </c>
    </row>
    <row r="199" spans="1:11" hidden="1">
      <c r="A199" s="149" t="s">
        <v>1139</v>
      </c>
      <c r="B199" s="149" t="s">
        <v>89</v>
      </c>
      <c r="C199" s="149" t="s">
        <v>324</v>
      </c>
      <c r="D199" s="151">
        <v>44957</v>
      </c>
      <c r="E199" s="149">
        <v>612</v>
      </c>
      <c r="F199" s="149" t="s">
        <v>970</v>
      </c>
      <c r="G199" s="149" t="s">
        <v>1185</v>
      </c>
      <c r="H199" s="149" t="s">
        <v>89</v>
      </c>
      <c r="I199" s="150">
        <v>33.520000000000003</v>
      </c>
      <c r="J199" s="150">
        <v>0</v>
      </c>
      <c r="K199" s="150">
        <v>33.520000000000003</v>
      </c>
    </row>
    <row r="200" spans="1:11" hidden="1">
      <c r="A200" s="149" t="s">
        <v>1081</v>
      </c>
      <c r="B200" s="149" t="s">
        <v>1140</v>
      </c>
      <c r="C200" s="149" t="s">
        <v>324</v>
      </c>
      <c r="D200" s="151">
        <v>44957</v>
      </c>
      <c r="E200" s="149">
        <v>612</v>
      </c>
      <c r="F200" s="149" t="s">
        <v>970</v>
      </c>
      <c r="G200" s="149" t="s">
        <v>1185</v>
      </c>
      <c r="H200" s="149" t="s">
        <v>1141</v>
      </c>
      <c r="I200" s="150">
        <v>0</v>
      </c>
      <c r="J200" s="150">
        <v>33.520000000000003</v>
      </c>
      <c r="K200" s="150">
        <v>-33.520000000000003</v>
      </c>
    </row>
    <row r="201" spans="1:11" hidden="1">
      <c r="A201" s="149" t="s">
        <v>1112</v>
      </c>
      <c r="B201" s="149" t="s">
        <v>89</v>
      </c>
      <c r="C201" s="149" t="s">
        <v>324</v>
      </c>
      <c r="D201" s="151">
        <v>44957</v>
      </c>
      <c r="E201" s="149">
        <v>614</v>
      </c>
      <c r="F201" s="149" t="s">
        <v>971</v>
      </c>
      <c r="G201" s="149" t="s">
        <v>1069</v>
      </c>
      <c r="H201" s="149" t="s">
        <v>1113</v>
      </c>
      <c r="I201" s="150">
        <v>10.34</v>
      </c>
      <c r="J201" s="150">
        <v>0</v>
      </c>
      <c r="K201" s="150">
        <v>10.34</v>
      </c>
    </row>
    <row r="202" spans="1:11" hidden="1">
      <c r="A202" s="149" t="s">
        <v>1081</v>
      </c>
      <c r="B202" s="149" t="s">
        <v>1140</v>
      </c>
      <c r="C202" s="149" t="s">
        <v>324</v>
      </c>
      <c r="D202" s="151">
        <v>44957</v>
      </c>
      <c r="E202" s="149">
        <v>614</v>
      </c>
      <c r="F202" s="149" t="s">
        <v>971</v>
      </c>
      <c r="G202" s="149" t="s">
        <v>1069</v>
      </c>
      <c r="H202" s="149" t="s">
        <v>1141</v>
      </c>
      <c r="I202" s="150">
        <v>0</v>
      </c>
      <c r="J202" s="150">
        <v>61.98</v>
      </c>
      <c r="K202" s="150">
        <v>-61.98</v>
      </c>
    </row>
    <row r="203" spans="1:11" hidden="1">
      <c r="A203" s="149" t="s">
        <v>1139</v>
      </c>
      <c r="B203" s="149" t="s">
        <v>89</v>
      </c>
      <c r="C203" s="149" t="s">
        <v>324</v>
      </c>
      <c r="D203" s="151">
        <v>44957</v>
      </c>
      <c r="E203" s="149">
        <v>614</v>
      </c>
      <c r="F203" s="149" t="s">
        <v>971</v>
      </c>
      <c r="G203" s="149" t="s">
        <v>1069</v>
      </c>
      <c r="H203" s="149" t="s">
        <v>89</v>
      </c>
      <c r="I203" s="150">
        <v>51.64</v>
      </c>
      <c r="J203" s="150">
        <v>0</v>
      </c>
      <c r="K203" s="150">
        <v>51.64</v>
      </c>
    </row>
    <row r="204" spans="1:11" hidden="1">
      <c r="A204" s="149" t="s">
        <v>1139</v>
      </c>
      <c r="B204" s="149" t="s">
        <v>89</v>
      </c>
      <c r="C204" s="149" t="s">
        <v>324</v>
      </c>
      <c r="D204" s="151">
        <v>44957</v>
      </c>
      <c r="E204" s="149">
        <v>615</v>
      </c>
      <c r="F204" s="149" t="s">
        <v>972</v>
      </c>
      <c r="G204" s="149" t="s">
        <v>1070</v>
      </c>
      <c r="H204" s="149" t="s">
        <v>89</v>
      </c>
      <c r="I204" s="150">
        <v>29.06</v>
      </c>
      <c r="J204" s="150">
        <v>0</v>
      </c>
      <c r="K204" s="150">
        <v>29.06</v>
      </c>
    </row>
    <row r="205" spans="1:11" hidden="1">
      <c r="A205" s="149" t="s">
        <v>1112</v>
      </c>
      <c r="B205" s="149" t="s">
        <v>89</v>
      </c>
      <c r="C205" s="149" t="s">
        <v>324</v>
      </c>
      <c r="D205" s="151">
        <v>44957</v>
      </c>
      <c r="E205" s="149">
        <v>615</v>
      </c>
      <c r="F205" s="149" t="s">
        <v>972</v>
      </c>
      <c r="G205" s="149" t="s">
        <v>1070</v>
      </c>
      <c r="H205" s="149" t="s">
        <v>1113</v>
      </c>
      <c r="I205" s="150">
        <v>5.82</v>
      </c>
      <c r="J205" s="150">
        <v>0</v>
      </c>
      <c r="K205" s="150">
        <v>5.82</v>
      </c>
    </row>
    <row r="206" spans="1:11" hidden="1">
      <c r="A206" s="149" t="s">
        <v>1081</v>
      </c>
      <c r="B206" s="149" t="s">
        <v>1140</v>
      </c>
      <c r="C206" s="149" t="s">
        <v>324</v>
      </c>
      <c r="D206" s="151">
        <v>44957</v>
      </c>
      <c r="E206" s="149">
        <v>615</v>
      </c>
      <c r="F206" s="149" t="s">
        <v>972</v>
      </c>
      <c r="G206" s="149" t="s">
        <v>1070</v>
      </c>
      <c r="H206" s="149" t="s">
        <v>1141</v>
      </c>
      <c r="I206" s="150">
        <v>0</v>
      </c>
      <c r="J206" s="150">
        <v>34.880000000000003</v>
      </c>
      <c r="K206" s="150">
        <v>-34.880000000000003</v>
      </c>
    </row>
    <row r="207" spans="1:11" hidden="1">
      <c r="A207" s="149" t="s">
        <v>1089</v>
      </c>
      <c r="B207" s="149" t="s">
        <v>89</v>
      </c>
      <c r="C207" s="149" t="s">
        <v>324</v>
      </c>
      <c r="D207" s="151">
        <v>44957</v>
      </c>
      <c r="E207" s="149">
        <v>621</v>
      </c>
      <c r="F207" s="149" t="s">
        <v>542</v>
      </c>
      <c r="G207" s="149" t="s">
        <v>1186</v>
      </c>
      <c r="H207" s="149" t="s">
        <v>89</v>
      </c>
      <c r="I207" s="150">
        <v>2590</v>
      </c>
      <c r="J207" s="150">
        <v>0</v>
      </c>
      <c r="K207" s="150">
        <v>2590</v>
      </c>
    </row>
    <row r="208" spans="1:11" hidden="1">
      <c r="A208" s="149" t="s">
        <v>1088</v>
      </c>
      <c r="B208" s="149" t="s">
        <v>89</v>
      </c>
      <c r="C208" s="149" t="s">
        <v>324</v>
      </c>
      <c r="D208" s="151">
        <v>44957</v>
      </c>
      <c r="E208" s="149">
        <v>621</v>
      </c>
      <c r="F208" s="149" t="s">
        <v>542</v>
      </c>
      <c r="G208" s="149" t="s">
        <v>1186</v>
      </c>
      <c r="H208" s="149" t="s">
        <v>89</v>
      </c>
      <c r="I208" s="150">
        <v>518</v>
      </c>
      <c r="J208" s="150">
        <v>0</v>
      </c>
      <c r="K208" s="150">
        <v>518</v>
      </c>
    </row>
    <row r="209" spans="1:11" hidden="1">
      <c r="A209" s="149" t="s">
        <v>1081</v>
      </c>
      <c r="B209" s="149" t="s">
        <v>391</v>
      </c>
      <c r="C209" s="149" t="s">
        <v>324</v>
      </c>
      <c r="D209" s="151">
        <v>44957</v>
      </c>
      <c r="E209" s="149">
        <v>621</v>
      </c>
      <c r="F209" s="149" t="s">
        <v>542</v>
      </c>
      <c r="G209" s="149" t="s">
        <v>1186</v>
      </c>
      <c r="H209" s="149" t="s">
        <v>89</v>
      </c>
      <c r="I209" s="150">
        <v>0</v>
      </c>
      <c r="J209" s="150">
        <v>3108</v>
      </c>
      <c r="K209" s="150">
        <v>-3108</v>
      </c>
    </row>
    <row r="210" spans="1:11" hidden="1">
      <c r="A210" s="149" t="s">
        <v>1088</v>
      </c>
      <c r="B210" s="149" t="s">
        <v>89</v>
      </c>
      <c r="C210" s="149" t="s">
        <v>324</v>
      </c>
      <c r="D210" s="151">
        <v>44957</v>
      </c>
      <c r="E210" s="149">
        <v>622</v>
      </c>
      <c r="F210" s="149" t="s">
        <v>542</v>
      </c>
      <c r="G210" s="149" t="s">
        <v>1187</v>
      </c>
      <c r="H210" s="149" t="s">
        <v>89</v>
      </c>
      <c r="I210" s="150">
        <v>693</v>
      </c>
      <c r="J210" s="150">
        <v>0</v>
      </c>
      <c r="K210" s="150">
        <v>693</v>
      </c>
    </row>
    <row r="211" spans="1:11" hidden="1">
      <c r="A211" s="149" t="s">
        <v>1081</v>
      </c>
      <c r="B211" s="149" t="s">
        <v>391</v>
      </c>
      <c r="C211" s="149" t="s">
        <v>324</v>
      </c>
      <c r="D211" s="151">
        <v>44957</v>
      </c>
      <c r="E211" s="149">
        <v>622</v>
      </c>
      <c r="F211" s="149" t="s">
        <v>542</v>
      </c>
      <c r="G211" s="149" t="s">
        <v>1187</v>
      </c>
      <c r="H211" s="149" t="s">
        <v>89</v>
      </c>
      <c r="I211" s="150">
        <v>0</v>
      </c>
      <c r="J211" s="150">
        <v>4158</v>
      </c>
      <c r="K211" s="150">
        <v>-4158</v>
      </c>
    </row>
    <row r="212" spans="1:11" hidden="1">
      <c r="A212" s="149" t="s">
        <v>1089</v>
      </c>
      <c r="B212" s="149" t="s">
        <v>89</v>
      </c>
      <c r="C212" s="149" t="s">
        <v>324</v>
      </c>
      <c r="D212" s="151">
        <v>44957</v>
      </c>
      <c r="E212" s="149">
        <v>622</v>
      </c>
      <c r="F212" s="149" t="s">
        <v>542</v>
      </c>
      <c r="G212" s="149" t="s">
        <v>1187</v>
      </c>
      <c r="H212" s="149" t="s">
        <v>89</v>
      </c>
      <c r="I212" s="150">
        <v>3465</v>
      </c>
      <c r="J212" s="150">
        <v>0</v>
      </c>
      <c r="K212" s="150">
        <v>3465</v>
      </c>
    </row>
    <row r="213" spans="1:11" hidden="1">
      <c r="A213" s="149" t="s">
        <v>1081</v>
      </c>
      <c r="B213" s="149" t="s">
        <v>388</v>
      </c>
      <c r="C213" s="149" t="s">
        <v>324</v>
      </c>
      <c r="D213" s="151">
        <v>44957</v>
      </c>
      <c r="E213" s="149">
        <v>625</v>
      </c>
      <c r="F213" s="149" t="s">
        <v>979</v>
      </c>
      <c r="G213" s="149" t="s">
        <v>1188</v>
      </c>
      <c r="H213" s="149" t="s">
        <v>1136</v>
      </c>
      <c r="I213" s="150">
        <v>0</v>
      </c>
      <c r="J213" s="150">
        <v>1437.6</v>
      </c>
      <c r="K213" s="150">
        <v>-1437.6</v>
      </c>
    </row>
    <row r="214" spans="1:11" hidden="1">
      <c r="A214" s="149" t="s">
        <v>1119</v>
      </c>
      <c r="B214" s="149" t="s">
        <v>89</v>
      </c>
      <c r="C214" s="149" t="s">
        <v>324</v>
      </c>
      <c r="D214" s="151">
        <v>44957</v>
      </c>
      <c r="E214" s="149">
        <v>625</v>
      </c>
      <c r="F214" s="149" t="s">
        <v>979</v>
      </c>
      <c r="G214" s="149" t="s">
        <v>1188</v>
      </c>
      <c r="H214" s="149" t="s">
        <v>89</v>
      </c>
      <c r="I214" s="150">
        <v>704.4</v>
      </c>
      <c r="J214" s="150">
        <v>0</v>
      </c>
      <c r="K214" s="150">
        <v>704.4</v>
      </c>
    </row>
    <row r="215" spans="1:11" hidden="1">
      <c r="A215" s="149" t="s">
        <v>1127</v>
      </c>
      <c r="B215" s="149" t="s">
        <v>89</v>
      </c>
      <c r="C215" s="149" t="s">
        <v>324</v>
      </c>
      <c r="D215" s="151">
        <v>44957</v>
      </c>
      <c r="E215" s="149">
        <v>625</v>
      </c>
      <c r="F215" s="149" t="s">
        <v>979</v>
      </c>
      <c r="G215" s="149" t="s">
        <v>1188</v>
      </c>
      <c r="H215" s="149" t="s">
        <v>89</v>
      </c>
      <c r="I215" s="150">
        <v>733.2</v>
      </c>
      <c r="J215" s="150">
        <v>0</v>
      </c>
      <c r="K215" s="150">
        <v>733.2</v>
      </c>
    </row>
    <row r="216" spans="1:11" hidden="1">
      <c r="A216" s="149" t="s">
        <v>1081</v>
      </c>
      <c r="B216" s="149" t="s">
        <v>377</v>
      </c>
      <c r="C216" s="149" t="s">
        <v>324</v>
      </c>
      <c r="D216" s="151">
        <v>44958</v>
      </c>
      <c r="E216" s="149">
        <v>630</v>
      </c>
      <c r="F216" s="149" t="s">
        <v>1189</v>
      </c>
      <c r="G216" s="149" t="s">
        <v>1190</v>
      </c>
      <c r="H216" s="149" t="s">
        <v>1110</v>
      </c>
      <c r="I216" s="150">
        <v>0</v>
      </c>
      <c r="J216" s="150">
        <v>1110.21</v>
      </c>
      <c r="K216" s="150">
        <v>-1110.21</v>
      </c>
    </row>
    <row r="217" spans="1:11" hidden="1">
      <c r="A217" s="149" t="s">
        <v>1107</v>
      </c>
      <c r="B217" s="149" t="s">
        <v>89</v>
      </c>
      <c r="C217" s="149" t="s">
        <v>324</v>
      </c>
      <c r="D217" s="151">
        <v>44958</v>
      </c>
      <c r="E217" s="149">
        <v>630</v>
      </c>
      <c r="F217" s="149" t="s">
        <v>1189</v>
      </c>
      <c r="G217" s="149" t="s">
        <v>1190</v>
      </c>
      <c r="H217" s="149" t="s">
        <v>89</v>
      </c>
      <c r="I217" s="150">
        <v>1110.21</v>
      </c>
      <c r="J217" s="150">
        <v>0</v>
      </c>
      <c r="K217" s="150">
        <v>1110.21</v>
      </c>
    </row>
    <row r="218" spans="1:11" hidden="1">
      <c r="A218" s="149" t="s">
        <v>1081</v>
      </c>
      <c r="B218" s="149" t="s">
        <v>377</v>
      </c>
      <c r="C218" s="149" t="s">
        <v>324</v>
      </c>
      <c r="D218" s="151">
        <v>44958</v>
      </c>
      <c r="E218" s="149">
        <v>631</v>
      </c>
      <c r="F218" s="149" t="s">
        <v>1189</v>
      </c>
      <c r="G218" s="149" t="s">
        <v>1191</v>
      </c>
      <c r="H218" s="149" t="s">
        <v>1110</v>
      </c>
      <c r="I218" s="150">
        <v>0</v>
      </c>
      <c r="J218" s="150">
        <v>61.27</v>
      </c>
      <c r="K218" s="150">
        <v>-61.27</v>
      </c>
    </row>
    <row r="219" spans="1:11" hidden="1">
      <c r="A219" s="149" t="s">
        <v>1107</v>
      </c>
      <c r="B219" s="149" t="s">
        <v>89</v>
      </c>
      <c r="C219" s="149" t="s">
        <v>324</v>
      </c>
      <c r="D219" s="151">
        <v>44958</v>
      </c>
      <c r="E219" s="149">
        <v>631</v>
      </c>
      <c r="F219" s="149" t="s">
        <v>1189</v>
      </c>
      <c r="G219" s="149" t="s">
        <v>1191</v>
      </c>
      <c r="H219" s="149" t="s">
        <v>89</v>
      </c>
      <c r="I219" s="150">
        <v>61.27</v>
      </c>
      <c r="J219" s="150">
        <v>0</v>
      </c>
      <c r="K219" s="150">
        <v>61.27</v>
      </c>
    </row>
    <row r="220" spans="1:11" hidden="1">
      <c r="A220" s="149" t="s">
        <v>1088</v>
      </c>
      <c r="B220" s="149" t="s">
        <v>89</v>
      </c>
      <c r="C220" s="149" t="s">
        <v>324</v>
      </c>
      <c r="D220" s="151">
        <v>44958</v>
      </c>
      <c r="E220" s="149">
        <v>633</v>
      </c>
      <c r="F220" s="149" t="s">
        <v>902</v>
      </c>
      <c r="G220" s="149" t="s">
        <v>1192</v>
      </c>
      <c r="H220" s="149" t="s">
        <v>89</v>
      </c>
      <c r="I220" s="150">
        <v>41.76</v>
      </c>
      <c r="J220" s="150">
        <v>0</v>
      </c>
      <c r="K220" s="150">
        <v>41.76</v>
      </c>
    </row>
    <row r="221" spans="1:11" hidden="1">
      <c r="A221" s="149" t="s">
        <v>1081</v>
      </c>
      <c r="B221" s="149" t="s">
        <v>382</v>
      </c>
      <c r="C221" s="149" t="s">
        <v>324</v>
      </c>
      <c r="D221" s="151">
        <v>44958</v>
      </c>
      <c r="E221" s="149">
        <v>633</v>
      </c>
      <c r="F221" s="149" t="s">
        <v>902</v>
      </c>
      <c r="G221" s="149" t="s">
        <v>1192</v>
      </c>
      <c r="H221" s="149" t="s">
        <v>1083</v>
      </c>
      <c r="I221" s="150">
        <v>0</v>
      </c>
      <c r="J221" s="150">
        <v>250.56</v>
      </c>
      <c r="K221" s="150">
        <v>-250.56</v>
      </c>
    </row>
    <row r="222" spans="1:11" hidden="1">
      <c r="A222" s="149" t="s">
        <v>1193</v>
      </c>
      <c r="B222" s="149" t="s">
        <v>89</v>
      </c>
      <c r="C222" s="149" t="s">
        <v>324</v>
      </c>
      <c r="D222" s="151">
        <v>44958</v>
      </c>
      <c r="E222" s="149">
        <v>633</v>
      </c>
      <c r="F222" s="149" t="s">
        <v>902</v>
      </c>
      <c r="G222" s="149" t="s">
        <v>1192</v>
      </c>
      <c r="H222" s="149" t="s">
        <v>89</v>
      </c>
      <c r="I222" s="150">
        <v>208.8</v>
      </c>
      <c r="J222" s="150">
        <v>0</v>
      </c>
      <c r="K222" s="150">
        <v>208.8</v>
      </c>
    </row>
    <row r="223" spans="1:11" hidden="1">
      <c r="A223" s="149" t="s">
        <v>1147</v>
      </c>
      <c r="B223" s="149" t="s">
        <v>89</v>
      </c>
      <c r="C223" s="149" t="s">
        <v>324</v>
      </c>
      <c r="D223" s="151">
        <v>44958</v>
      </c>
      <c r="E223" s="149">
        <v>634</v>
      </c>
      <c r="F223" s="149" t="s">
        <v>533</v>
      </c>
      <c r="G223" s="149" t="s">
        <v>1194</v>
      </c>
      <c r="H223" s="149" t="s">
        <v>89</v>
      </c>
      <c r="I223" s="150">
        <v>179.01</v>
      </c>
      <c r="J223" s="150">
        <v>0</v>
      </c>
      <c r="K223" s="150">
        <v>179.01</v>
      </c>
    </row>
    <row r="224" spans="1:11" hidden="1">
      <c r="A224" s="149" t="s">
        <v>1088</v>
      </c>
      <c r="B224" s="149" t="s">
        <v>89</v>
      </c>
      <c r="C224" s="149" t="s">
        <v>324</v>
      </c>
      <c r="D224" s="151">
        <v>44958</v>
      </c>
      <c r="E224" s="149">
        <v>634</v>
      </c>
      <c r="F224" s="149" t="s">
        <v>533</v>
      </c>
      <c r="G224" s="149" t="s">
        <v>1194</v>
      </c>
      <c r="H224" s="149" t="s">
        <v>89</v>
      </c>
      <c r="I224" s="150">
        <v>26.74</v>
      </c>
      <c r="J224" s="150">
        <v>0</v>
      </c>
      <c r="K224" s="150">
        <v>26.74</v>
      </c>
    </row>
    <row r="225" spans="1:11" hidden="1">
      <c r="A225" s="149" t="s">
        <v>1081</v>
      </c>
      <c r="B225" s="149" t="s">
        <v>369</v>
      </c>
      <c r="C225" s="149" t="s">
        <v>324</v>
      </c>
      <c r="D225" s="151">
        <v>44958</v>
      </c>
      <c r="E225" s="149">
        <v>634</v>
      </c>
      <c r="F225" s="149" t="s">
        <v>533</v>
      </c>
      <c r="G225" s="149" t="s">
        <v>1194</v>
      </c>
      <c r="H225" s="149" t="s">
        <v>1195</v>
      </c>
      <c r="I225" s="150">
        <v>0</v>
      </c>
      <c r="J225" s="150">
        <v>205.75</v>
      </c>
      <c r="K225" s="150">
        <v>-205.75</v>
      </c>
    </row>
    <row r="226" spans="1:11" hidden="1">
      <c r="A226" s="149" t="s">
        <v>1081</v>
      </c>
      <c r="B226" s="149" t="s">
        <v>369</v>
      </c>
      <c r="C226" s="149" t="s">
        <v>324</v>
      </c>
      <c r="D226" s="151">
        <v>44958</v>
      </c>
      <c r="E226" s="149">
        <v>636</v>
      </c>
      <c r="F226" s="149" t="s">
        <v>533</v>
      </c>
      <c r="G226" s="149" t="s">
        <v>1196</v>
      </c>
      <c r="H226" s="149" t="s">
        <v>1197</v>
      </c>
      <c r="I226" s="150">
        <v>0</v>
      </c>
      <c r="J226" s="150">
        <v>274.57</v>
      </c>
      <c r="K226" s="150">
        <v>-274.57</v>
      </c>
    </row>
    <row r="227" spans="1:11" hidden="1">
      <c r="A227" s="149" t="s">
        <v>1147</v>
      </c>
      <c r="B227" s="149" t="s">
        <v>89</v>
      </c>
      <c r="C227" s="149" t="s">
        <v>324</v>
      </c>
      <c r="D227" s="151">
        <v>44958</v>
      </c>
      <c r="E227" s="149">
        <v>636</v>
      </c>
      <c r="F227" s="149" t="s">
        <v>533</v>
      </c>
      <c r="G227" s="149" t="s">
        <v>1196</v>
      </c>
      <c r="H227" s="149" t="s">
        <v>89</v>
      </c>
      <c r="I227" s="150">
        <v>274.57</v>
      </c>
      <c r="J227" s="150">
        <v>0</v>
      </c>
      <c r="K227" s="150">
        <v>274.57</v>
      </c>
    </row>
    <row r="228" spans="1:11" hidden="1">
      <c r="A228" s="149" t="s">
        <v>1147</v>
      </c>
      <c r="B228" s="149" t="s">
        <v>89</v>
      </c>
      <c r="C228" s="149" t="s">
        <v>324</v>
      </c>
      <c r="D228" s="151">
        <v>44958</v>
      </c>
      <c r="E228" s="149">
        <v>637</v>
      </c>
      <c r="F228" s="149" t="s">
        <v>533</v>
      </c>
      <c r="G228" s="149" t="s">
        <v>1198</v>
      </c>
      <c r="H228" s="149" t="s">
        <v>89</v>
      </c>
      <c r="I228" s="150">
        <v>2129.27</v>
      </c>
      <c r="J228" s="150">
        <v>0</v>
      </c>
      <c r="K228" s="150">
        <v>2129.27</v>
      </c>
    </row>
    <row r="229" spans="1:11" hidden="1">
      <c r="A229" s="149" t="s">
        <v>1081</v>
      </c>
      <c r="B229" s="149" t="s">
        <v>369</v>
      </c>
      <c r="C229" s="149" t="s">
        <v>324</v>
      </c>
      <c r="D229" s="151">
        <v>44958</v>
      </c>
      <c r="E229" s="149">
        <v>637</v>
      </c>
      <c r="F229" s="149" t="s">
        <v>533</v>
      </c>
      <c r="G229" s="149" t="s">
        <v>1198</v>
      </c>
      <c r="H229" s="149" t="s">
        <v>1199</v>
      </c>
      <c r="I229" s="150">
        <v>0</v>
      </c>
      <c r="J229" s="150">
        <v>2129.27</v>
      </c>
      <c r="K229" s="150">
        <v>-2129.27</v>
      </c>
    </row>
    <row r="230" spans="1:11" hidden="1">
      <c r="A230" s="149" t="s">
        <v>1180</v>
      </c>
      <c r="B230" s="149" t="s">
        <v>89</v>
      </c>
      <c r="C230" s="149" t="s">
        <v>324</v>
      </c>
      <c r="D230" s="151">
        <v>44958</v>
      </c>
      <c r="E230" s="149">
        <v>639</v>
      </c>
      <c r="F230" s="149" t="s">
        <v>625</v>
      </c>
      <c r="G230" s="149" t="s">
        <v>1020</v>
      </c>
      <c r="H230" s="149" t="s">
        <v>89</v>
      </c>
      <c r="I230" s="150">
        <v>1152</v>
      </c>
      <c r="J230" s="150">
        <v>0</v>
      </c>
      <c r="K230" s="150">
        <v>1152</v>
      </c>
    </row>
    <row r="231" spans="1:11" hidden="1">
      <c r="A231" s="149" t="s">
        <v>1081</v>
      </c>
      <c r="B231" s="149" t="s">
        <v>1181</v>
      </c>
      <c r="C231" s="149" t="s">
        <v>324</v>
      </c>
      <c r="D231" s="151">
        <v>44958</v>
      </c>
      <c r="E231" s="149">
        <v>639</v>
      </c>
      <c r="F231" s="149" t="s">
        <v>625</v>
      </c>
      <c r="G231" s="149" t="s">
        <v>1020</v>
      </c>
      <c r="H231" s="149" t="s">
        <v>89</v>
      </c>
      <c r="I231" s="150">
        <v>0</v>
      </c>
      <c r="J231" s="150">
        <v>5760</v>
      </c>
      <c r="K231" s="150">
        <v>-5760</v>
      </c>
    </row>
    <row r="232" spans="1:11" hidden="1">
      <c r="A232" s="149" t="s">
        <v>1179</v>
      </c>
      <c r="B232" s="149" t="s">
        <v>89</v>
      </c>
      <c r="C232" s="149" t="s">
        <v>324</v>
      </c>
      <c r="D232" s="151">
        <v>44958</v>
      </c>
      <c r="E232" s="149">
        <v>639</v>
      </c>
      <c r="F232" s="149" t="s">
        <v>625</v>
      </c>
      <c r="G232" s="149" t="s">
        <v>1020</v>
      </c>
      <c r="H232" s="149" t="s">
        <v>89</v>
      </c>
      <c r="I232" s="150">
        <v>5760</v>
      </c>
      <c r="J232" s="150">
        <v>0</v>
      </c>
      <c r="K232" s="150">
        <v>5760</v>
      </c>
    </row>
    <row r="233" spans="1:11" hidden="1">
      <c r="A233" s="149" t="s">
        <v>1178</v>
      </c>
      <c r="B233" s="149" t="s">
        <v>89</v>
      </c>
      <c r="C233" s="149" t="s">
        <v>324</v>
      </c>
      <c r="D233" s="151">
        <v>44958</v>
      </c>
      <c r="E233" s="149">
        <v>639</v>
      </c>
      <c r="F233" s="149" t="s">
        <v>625</v>
      </c>
      <c r="G233" s="149" t="s">
        <v>1020</v>
      </c>
      <c r="H233" s="149" t="s">
        <v>89</v>
      </c>
      <c r="I233" s="150">
        <v>0</v>
      </c>
      <c r="J233" s="150">
        <v>1152</v>
      </c>
      <c r="K233" s="150">
        <v>-1152</v>
      </c>
    </row>
    <row r="234" spans="1:11" hidden="1">
      <c r="A234" s="149" t="s">
        <v>1081</v>
      </c>
      <c r="B234" s="149" t="s">
        <v>1091</v>
      </c>
      <c r="C234" s="149" t="s">
        <v>324</v>
      </c>
      <c r="D234" s="151">
        <v>44958</v>
      </c>
      <c r="E234" s="149">
        <v>641</v>
      </c>
      <c r="F234" s="149" t="s">
        <v>496</v>
      </c>
      <c r="G234" s="149" t="s">
        <v>1200</v>
      </c>
      <c r="H234" s="149" t="s">
        <v>1113</v>
      </c>
      <c r="I234" s="150">
        <v>0</v>
      </c>
      <c r="J234" s="150">
        <v>164.4</v>
      </c>
      <c r="K234" s="150">
        <v>-164.4</v>
      </c>
    </row>
    <row r="235" spans="1:11" hidden="1">
      <c r="A235" s="149" t="s">
        <v>1093</v>
      </c>
      <c r="B235" s="149" t="s">
        <v>89</v>
      </c>
      <c r="C235" s="149" t="s">
        <v>324</v>
      </c>
      <c r="D235" s="151">
        <v>44958</v>
      </c>
      <c r="E235" s="149">
        <v>641</v>
      </c>
      <c r="F235" s="149" t="s">
        <v>496</v>
      </c>
      <c r="G235" s="149" t="s">
        <v>1200</v>
      </c>
      <c r="H235" s="149" t="s">
        <v>89</v>
      </c>
      <c r="I235" s="150">
        <v>137</v>
      </c>
      <c r="J235" s="150">
        <v>0</v>
      </c>
      <c r="K235" s="150">
        <v>137</v>
      </c>
    </row>
    <row r="236" spans="1:11" hidden="1">
      <c r="A236" s="149" t="s">
        <v>1088</v>
      </c>
      <c r="B236" s="149" t="s">
        <v>89</v>
      </c>
      <c r="C236" s="149" t="s">
        <v>324</v>
      </c>
      <c r="D236" s="151">
        <v>44958</v>
      </c>
      <c r="E236" s="149">
        <v>641</v>
      </c>
      <c r="F236" s="149" t="s">
        <v>496</v>
      </c>
      <c r="G236" s="149" t="s">
        <v>1200</v>
      </c>
      <c r="H236" s="149" t="s">
        <v>89</v>
      </c>
      <c r="I236" s="150">
        <v>27.4</v>
      </c>
      <c r="J236" s="150">
        <v>0</v>
      </c>
      <c r="K236" s="150">
        <v>27.4</v>
      </c>
    </row>
    <row r="237" spans="1:11" hidden="1">
      <c r="A237" s="149" t="s">
        <v>1179</v>
      </c>
      <c r="B237" s="149" t="s">
        <v>89</v>
      </c>
      <c r="C237" s="149" t="s">
        <v>324</v>
      </c>
      <c r="D237" s="151">
        <v>44958</v>
      </c>
      <c r="E237" s="149">
        <v>642</v>
      </c>
      <c r="F237" s="149" t="s">
        <v>625</v>
      </c>
      <c r="G237" s="149" t="s">
        <v>1021</v>
      </c>
      <c r="H237" s="149" t="s">
        <v>89</v>
      </c>
      <c r="I237" s="150">
        <v>15993</v>
      </c>
      <c r="J237" s="150">
        <v>0</v>
      </c>
      <c r="K237" s="150">
        <v>15993</v>
      </c>
    </row>
    <row r="238" spans="1:11" hidden="1">
      <c r="A238" s="149" t="s">
        <v>1178</v>
      </c>
      <c r="B238" s="149" t="s">
        <v>89</v>
      </c>
      <c r="C238" s="149" t="s">
        <v>324</v>
      </c>
      <c r="D238" s="151">
        <v>44958</v>
      </c>
      <c r="E238" s="149">
        <v>642</v>
      </c>
      <c r="F238" s="149" t="s">
        <v>625</v>
      </c>
      <c r="G238" s="149" t="s">
        <v>1021</v>
      </c>
      <c r="H238" s="149" t="s">
        <v>89</v>
      </c>
      <c r="I238" s="150">
        <v>0</v>
      </c>
      <c r="J238" s="150">
        <v>3198.6</v>
      </c>
      <c r="K238" s="150">
        <v>-3198.6</v>
      </c>
    </row>
    <row r="239" spans="1:11" hidden="1">
      <c r="A239" s="149" t="s">
        <v>1180</v>
      </c>
      <c r="B239" s="149" t="s">
        <v>89</v>
      </c>
      <c r="C239" s="149" t="s">
        <v>324</v>
      </c>
      <c r="D239" s="151">
        <v>44958</v>
      </c>
      <c r="E239" s="149">
        <v>642</v>
      </c>
      <c r="F239" s="149" t="s">
        <v>625</v>
      </c>
      <c r="G239" s="149" t="s">
        <v>1021</v>
      </c>
      <c r="H239" s="149" t="s">
        <v>89</v>
      </c>
      <c r="I239" s="150">
        <v>3198.6</v>
      </c>
      <c r="J239" s="150">
        <v>0</v>
      </c>
      <c r="K239" s="150">
        <v>3198.6</v>
      </c>
    </row>
    <row r="240" spans="1:11" hidden="1">
      <c r="A240" s="149" t="s">
        <v>1081</v>
      </c>
      <c r="B240" s="149" t="s">
        <v>1181</v>
      </c>
      <c r="C240" s="149" t="s">
        <v>324</v>
      </c>
      <c r="D240" s="151">
        <v>44958</v>
      </c>
      <c r="E240" s="149">
        <v>642</v>
      </c>
      <c r="F240" s="149" t="s">
        <v>625</v>
      </c>
      <c r="G240" s="149" t="s">
        <v>1021</v>
      </c>
      <c r="H240" s="149" t="s">
        <v>89</v>
      </c>
      <c r="I240" s="150">
        <v>0</v>
      </c>
      <c r="J240" s="150">
        <v>15993</v>
      </c>
      <c r="K240" s="150">
        <v>-15993</v>
      </c>
    </row>
    <row r="241" spans="1:11" hidden="1">
      <c r="A241" s="149" t="s">
        <v>1201</v>
      </c>
      <c r="B241" s="149" t="s">
        <v>89</v>
      </c>
      <c r="C241" s="149" t="s">
        <v>324</v>
      </c>
      <c r="D241" s="151">
        <v>44958</v>
      </c>
      <c r="E241" s="149">
        <v>645</v>
      </c>
      <c r="F241" s="149" t="s">
        <v>1202</v>
      </c>
      <c r="G241" s="149" t="s">
        <v>1203</v>
      </c>
      <c r="H241" s="149" t="s">
        <v>89</v>
      </c>
      <c r="I241" s="150">
        <v>3200</v>
      </c>
      <c r="J241" s="150">
        <v>0</v>
      </c>
      <c r="K241" s="150">
        <v>3200</v>
      </c>
    </row>
    <row r="242" spans="1:11" hidden="1">
      <c r="A242" s="149" t="s">
        <v>1081</v>
      </c>
      <c r="B242" s="149" t="s">
        <v>1204</v>
      </c>
      <c r="C242" s="149" t="s">
        <v>324</v>
      </c>
      <c r="D242" s="151">
        <v>44958</v>
      </c>
      <c r="E242" s="149">
        <v>645</v>
      </c>
      <c r="F242" s="149" t="s">
        <v>1202</v>
      </c>
      <c r="G242" s="149" t="s">
        <v>1203</v>
      </c>
      <c r="H242" s="149" t="s">
        <v>384</v>
      </c>
      <c r="I242" s="150">
        <v>0</v>
      </c>
      <c r="J242" s="150">
        <v>3200</v>
      </c>
      <c r="K242" s="150">
        <v>-3200</v>
      </c>
    </row>
    <row r="243" spans="1:11" hidden="1">
      <c r="A243" s="149" t="s">
        <v>1081</v>
      </c>
      <c r="B243" s="149" t="s">
        <v>369</v>
      </c>
      <c r="C243" s="149" t="s">
        <v>324</v>
      </c>
      <c r="D243" s="151">
        <v>44958</v>
      </c>
      <c r="E243" s="149">
        <v>647</v>
      </c>
      <c r="F243" s="149" t="s">
        <v>533</v>
      </c>
      <c r="G243" s="149" t="s">
        <v>1205</v>
      </c>
      <c r="H243" s="149" t="s">
        <v>1148</v>
      </c>
      <c r="I243" s="150">
        <v>0</v>
      </c>
      <c r="J243" s="150">
        <v>44.99</v>
      </c>
      <c r="K243" s="150">
        <v>-44.99</v>
      </c>
    </row>
    <row r="244" spans="1:11" hidden="1">
      <c r="A244" s="149" t="s">
        <v>1088</v>
      </c>
      <c r="B244" s="149" t="s">
        <v>89</v>
      </c>
      <c r="C244" s="149" t="s">
        <v>324</v>
      </c>
      <c r="D244" s="151">
        <v>44958</v>
      </c>
      <c r="E244" s="149">
        <v>647</v>
      </c>
      <c r="F244" s="149" t="s">
        <v>533</v>
      </c>
      <c r="G244" s="149" t="s">
        <v>1205</v>
      </c>
      <c r="H244" s="149" t="s">
        <v>89</v>
      </c>
      <c r="I244" s="150">
        <v>7.5</v>
      </c>
      <c r="J244" s="150">
        <v>0</v>
      </c>
      <c r="K244" s="150">
        <v>7.5</v>
      </c>
    </row>
    <row r="245" spans="1:11" hidden="1">
      <c r="A245" s="149" t="s">
        <v>1147</v>
      </c>
      <c r="B245" s="149" t="s">
        <v>89</v>
      </c>
      <c r="C245" s="149" t="s">
        <v>324</v>
      </c>
      <c r="D245" s="151">
        <v>44958</v>
      </c>
      <c r="E245" s="149">
        <v>647</v>
      </c>
      <c r="F245" s="149" t="s">
        <v>533</v>
      </c>
      <c r="G245" s="149" t="s">
        <v>1205</v>
      </c>
      <c r="H245" s="149" t="s">
        <v>89</v>
      </c>
      <c r="I245" s="150">
        <v>37.49</v>
      </c>
      <c r="J245" s="150">
        <v>0</v>
      </c>
      <c r="K245" s="150">
        <v>37.49</v>
      </c>
    </row>
    <row r="246" spans="1:11" hidden="1">
      <c r="A246" s="149" t="s">
        <v>1081</v>
      </c>
      <c r="B246" s="149" t="s">
        <v>360</v>
      </c>
      <c r="C246" s="149" t="s">
        <v>324</v>
      </c>
      <c r="D246" s="151">
        <v>44958</v>
      </c>
      <c r="E246" s="149">
        <v>652</v>
      </c>
      <c r="F246" s="149" t="s">
        <v>815</v>
      </c>
      <c r="G246" s="149" t="s">
        <v>1206</v>
      </c>
      <c r="H246" s="149" t="s">
        <v>371</v>
      </c>
      <c r="I246" s="150">
        <v>0</v>
      </c>
      <c r="J246" s="150">
        <v>84</v>
      </c>
      <c r="K246" s="150">
        <v>-84</v>
      </c>
    </row>
    <row r="247" spans="1:11" hidden="1">
      <c r="A247" s="149" t="s">
        <v>1088</v>
      </c>
      <c r="B247" s="149" t="s">
        <v>89</v>
      </c>
      <c r="C247" s="149" t="s">
        <v>324</v>
      </c>
      <c r="D247" s="151">
        <v>44958</v>
      </c>
      <c r="E247" s="149">
        <v>652</v>
      </c>
      <c r="F247" s="149" t="s">
        <v>815</v>
      </c>
      <c r="G247" s="149" t="s">
        <v>1206</v>
      </c>
      <c r="H247" s="149" t="s">
        <v>89</v>
      </c>
      <c r="I247" s="150">
        <v>14</v>
      </c>
      <c r="J247" s="150">
        <v>0</v>
      </c>
      <c r="K247" s="150">
        <v>14</v>
      </c>
    </row>
    <row r="248" spans="1:11" hidden="1">
      <c r="A248" s="149" t="s">
        <v>1150</v>
      </c>
      <c r="B248" s="149" t="s">
        <v>89</v>
      </c>
      <c r="C248" s="149" t="s">
        <v>324</v>
      </c>
      <c r="D248" s="151">
        <v>44958</v>
      </c>
      <c r="E248" s="149">
        <v>652</v>
      </c>
      <c r="F248" s="149" t="s">
        <v>815</v>
      </c>
      <c r="G248" s="149" t="s">
        <v>1206</v>
      </c>
      <c r="H248" s="149" t="s">
        <v>89</v>
      </c>
      <c r="I248" s="150">
        <v>70</v>
      </c>
      <c r="J248" s="150">
        <v>0</v>
      </c>
      <c r="K248" s="150">
        <v>70</v>
      </c>
    </row>
    <row r="249" spans="1:11" hidden="1">
      <c r="A249" s="149" t="s">
        <v>1088</v>
      </c>
      <c r="B249" s="149" t="s">
        <v>89</v>
      </c>
      <c r="C249" s="149" t="s">
        <v>324</v>
      </c>
      <c r="D249" s="151">
        <v>44958</v>
      </c>
      <c r="E249" s="149">
        <v>653</v>
      </c>
      <c r="F249" s="149" t="s">
        <v>815</v>
      </c>
      <c r="G249" s="149" t="s">
        <v>1207</v>
      </c>
      <c r="H249" s="149" t="s">
        <v>89</v>
      </c>
      <c r="I249" s="150">
        <v>56</v>
      </c>
      <c r="J249" s="150">
        <v>0</v>
      </c>
      <c r="K249" s="150">
        <v>56</v>
      </c>
    </row>
    <row r="250" spans="1:11" hidden="1">
      <c r="A250" s="149" t="s">
        <v>1150</v>
      </c>
      <c r="B250" s="149" t="s">
        <v>89</v>
      </c>
      <c r="C250" s="149" t="s">
        <v>324</v>
      </c>
      <c r="D250" s="151">
        <v>44958</v>
      </c>
      <c r="E250" s="149">
        <v>653</v>
      </c>
      <c r="F250" s="149" t="s">
        <v>815</v>
      </c>
      <c r="G250" s="149" t="s">
        <v>1207</v>
      </c>
      <c r="H250" s="149" t="s">
        <v>89</v>
      </c>
      <c r="I250" s="150">
        <v>280</v>
      </c>
      <c r="J250" s="150">
        <v>0</v>
      </c>
      <c r="K250" s="150">
        <v>280</v>
      </c>
    </row>
    <row r="251" spans="1:11" hidden="1">
      <c r="A251" s="149" t="s">
        <v>1081</v>
      </c>
      <c r="B251" s="149" t="s">
        <v>360</v>
      </c>
      <c r="C251" s="149" t="s">
        <v>324</v>
      </c>
      <c r="D251" s="151">
        <v>44958</v>
      </c>
      <c r="E251" s="149">
        <v>653</v>
      </c>
      <c r="F251" s="149" t="s">
        <v>815</v>
      </c>
      <c r="G251" s="149" t="s">
        <v>1207</v>
      </c>
      <c r="H251" s="149" t="s">
        <v>371</v>
      </c>
      <c r="I251" s="150">
        <v>0</v>
      </c>
      <c r="J251" s="150">
        <v>336</v>
      </c>
      <c r="K251" s="150">
        <v>-336</v>
      </c>
    </row>
    <row r="252" spans="1:11" hidden="1">
      <c r="A252" s="149" t="s">
        <v>1081</v>
      </c>
      <c r="B252" s="149" t="s">
        <v>360</v>
      </c>
      <c r="C252" s="149" t="s">
        <v>324</v>
      </c>
      <c r="D252" s="151">
        <v>44958</v>
      </c>
      <c r="E252" s="149">
        <v>654</v>
      </c>
      <c r="F252" s="149" t="s">
        <v>815</v>
      </c>
      <c r="G252" s="149" t="s">
        <v>1208</v>
      </c>
      <c r="H252" s="149" t="s">
        <v>371</v>
      </c>
      <c r="I252" s="150">
        <v>0</v>
      </c>
      <c r="J252" s="150">
        <v>84</v>
      </c>
      <c r="K252" s="150">
        <v>-84</v>
      </c>
    </row>
    <row r="253" spans="1:11" hidden="1">
      <c r="A253" s="149" t="s">
        <v>1088</v>
      </c>
      <c r="B253" s="149" t="s">
        <v>89</v>
      </c>
      <c r="C253" s="149" t="s">
        <v>324</v>
      </c>
      <c r="D253" s="151">
        <v>44958</v>
      </c>
      <c r="E253" s="149">
        <v>654</v>
      </c>
      <c r="F253" s="149" t="s">
        <v>815</v>
      </c>
      <c r="G253" s="149" t="s">
        <v>1208</v>
      </c>
      <c r="H253" s="149" t="s">
        <v>89</v>
      </c>
      <c r="I253" s="150">
        <v>14</v>
      </c>
      <c r="J253" s="150">
        <v>0</v>
      </c>
      <c r="K253" s="150">
        <v>14</v>
      </c>
    </row>
    <row r="254" spans="1:11" hidden="1">
      <c r="A254" s="149" t="s">
        <v>1150</v>
      </c>
      <c r="B254" s="149" t="s">
        <v>89</v>
      </c>
      <c r="C254" s="149" t="s">
        <v>324</v>
      </c>
      <c r="D254" s="151">
        <v>44958</v>
      </c>
      <c r="E254" s="149">
        <v>654</v>
      </c>
      <c r="F254" s="149" t="s">
        <v>815</v>
      </c>
      <c r="G254" s="149" t="s">
        <v>1208</v>
      </c>
      <c r="H254" s="149" t="s">
        <v>89</v>
      </c>
      <c r="I254" s="150">
        <v>70</v>
      </c>
      <c r="J254" s="150">
        <v>0</v>
      </c>
      <c r="K254" s="150">
        <v>70</v>
      </c>
    </row>
    <row r="255" spans="1:11" hidden="1">
      <c r="A255" s="149" t="s">
        <v>1081</v>
      </c>
      <c r="B255" s="149" t="s">
        <v>360</v>
      </c>
      <c r="C255" s="149" t="s">
        <v>324</v>
      </c>
      <c r="D255" s="151">
        <v>44958</v>
      </c>
      <c r="E255" s="149">
        <v>655</v>
      </c>
      <c r="F255" s="149" t="s">
        <v>815</v>
      </c>
      <c r="G255" s="149" t="s">
        <v>1209</v>
      </c>
      <c r="H255" s="149" t="s">
        <v>371</v>
      </c>
      <c r="I255" s="150">
        <v>0</v>
      </c>
      <c r="J255" s="150">
        <v>84</v>
      </c>
      <c r="K255" s="150">
        <v>-84</v>
      </c>
    </row>
    <row r="256" spans="1:11" hidden="1">
      <c r="A256" s="149" t="s">
        <v>1150</v>
      </c>
      <c r="B256" s="149" t="s">
        <v>89</v>
      </c>
      <c r="C256" s="149" t="s">
        <v>324</v>
      </c>
      <c r="D256" s="151">
        <v>44958</v>
      </c>
      <c r="E256" s="149">
        <v>655</v>
      </c>
      <c r="F256" s="149" t="s">
        <v>815</v>
      </c>
      <c r="G256" s="149" t="s">
        <v>1209</v>
      </c>
      <c r="H256" s="149" t="s">
        <v>89</v>
      </c>
      <c r="I256" s="150">
        <v>70</v>
      </c>
      <c r="J256" s="150">
        <v>0</v>
      </c>
      <c r="K256" s="150">
        <v>70</v>
      </c>
    </row>
    <row r="257" spans="1:11" hidden="1">
      <c r="A257" s="149" t="s">
        <v>1088</v>
      </c>
      <c r="B257" s="149" t="s">
        <v>89</v>
      </c>
      <c r="C257" s="149" t="s">
        <v>324</v>
      </c>
      <c r="D257" s="151">
        <v>44958</v>
      </c>
      <c r="E257" s="149">
        <v>655</v>
      </c>
      <c r="F257" s="149" t="s">
        <v>815</v>
      </c>
      <c r="G257" s="149" t="s">
        <v>1209</v>
      </c>
      <c r="H257" s="149" t="s">
        <v>89</v>
      </c>
      <c r="I257" s="150">
        <v>14</v>
      </c>
      <c r="J257" s="150">
        <v>0</v>
      </c>
      <c r="K257" s="150">
        <v>14</v>
      </c>
    </row>
    <row r="258" spans="1:11" hidden="1">
      <c r="A258" s="149" t="s">
        <v>1150</v>
      </c>
      <c r="B258" s="149" t="s">
        <v>89</v>
      </c>
      <c r="C258" s="149" t="s">
        <v>324</v>
      </c>
      <c r="D258" s="151">
        <v>44958</v>
      </c>
      <c r="E258" s="149">
        <v>656</v>
      </c>
      <c r="F258" s="149" t="s">
        <v>815</v>
      </c>
      <c r="G258" s="149" t="s">
        <v>1210</v>
      </c>
      <c r="H258" s="149" t="s">
        <v>89</v>
      </c>
      <c r="I258" s="150">
        <v>70</v>
      </c>
      <c r="J258" s="150">
        <v>0</v>
      </c>
      <c r="K258" s="150">
        <v>70</v>
      </c>
    </row>
    <row r="259" spans="1:11" hidden="1">
      <c r="A259" s="149" t="s">
        <v>1081</v>
      </c>
      <c r="B259" s="149" t="s">
        <v>360</v>
      </c>
      <c r="C259" s="149" t="s">
        <v>324</v>
      </c>
      <c r="D259" s="151">
        <v>44958</v>
      </c>
      <c r="E259" s="149">
        <v>656</v>
      </c>
      <c r="F259" s="149" t="s">
        <v>815</v>
      </c>
      <c r="G259" s="149" t="s">
        <v>1210</v>
      </c>
      <c r="H259" s="149" t="s">
        <v>371</v>
      </c>
      <c r="I259" s="150">
        <v>0</v>
      </c>
      <c r="J259" s="150">
        <v>84</v>
      </c>
      <c r="K259" s="150">
        <v>-84</v>
      </c>
    </row>
    <row r="260" spans="1:11" hidden="1">
      <c r="A260" s="149" t="s">
        <v>1088</v>
      </c>
      <c r="B260" s="149" t="s">
        <v>89</v>
      </c>
      <c r="C260" s="149" t="s">
        <v>324</v>
      </c>
      <c r="D260" s="151">
        <v>44958</v>
      </c>
      <c r="E260" s="149">
        <v>656</v>
      </c>
      <c r="F260" s="149" t="s">
        <v>815</v>
      </c>
      <c r="G260" s="149" t="s">
        <v>1210</v>
      </c>
      <c r="H260" s="149" t="s">
        <v>89</v>
      </c>
      <c r="I260" s="150">
        <v>14</v>
      </c>
      <c r="J260" s="150">
        <v>0</v>
      </c>
      <c r="K260" s="150">
        <v>14</v>
      </c>
    </row>
    <row r="261" spans="1:11" hidden="1">
      <c r="A261" s="149" t="s">
        <v>1112</v>
      </c>
      <c r="B261" s="149" t="s">
        <v>89</v>
      </c>
      <c r="C261" s="149" t="s">
        <v>324</v>
      </c>
      <c r="D261" s="151">
        <v>44958</v>
      </c>
      <c r="E261" s="149">
        <v>658</v>
      </c>
      <c r="F261" s="149" t="s">
        <v>1211</v>
      </c>
      <c r="G261" s="149" t="s">
        <v>1212</v>
      </c>
      <c r="H261" s="149" t="s">
        <v>89</v>
      </c>
      <c r="I261" s="150">
        <v>1.67</v>
      </c>
      <c r="J261" s="150">
        <v>0</v>
      </c>
      <c r="K261" s="150">
        <v>1.67</v>
      </c>
    </row>
    <row r="262" spans="1:11" hidden="1">
      <c r="A262" s="149" t="s">
        <v>1081</v>
      </c>
      <c r="B262" s="149" t="s">
        <v>1140</v>
      </c>
      <c r="C262" s="149" t="s">
        <v>324</v>
      </c>
      <c r="D262" s="151">
        <v>44958</v>
      </c>
      <c r="E262" s="149">
        <v>658</v>
      </c>
      <c r="F262" s="149" t="s">
        <v>1211</v>
      </c>
      <c r="G262" s="149" t="s">
        <v>1212</v>
      </c>
      <c r="H262" s="149" t="s">
        <v>1184</v>
      </c>
      <c r="I262" s="150">
        <v>0</v>
      </c>
      <c r="J262" s="150">
        <v>31.97</v>
      </c>
      <c r="K262" s="150">
        <v>-31.97</v>
      </c>
    </row>
    <row r="263" spans="1:11" hidden="1">
      <c r="A263" s="149" t="s">
        <v>1213</v>
      </c>
      <c r="B263" s="149" t="s">
        <v>89</v>
      </c>
      <c r="C263" s="149" t="s">
        <v>324</v>
      </c>
      <c r="D263" s="151">
        <v>44958</v>
      </c>
      <c r="E263" s="149">
        <v>658</v>
      </c>
      <c r="F263" s="149" t="s">
        <v>1211</v>
      </c>
      <c r="G263" s="149" t="s">
        <v>1212</v>
      </c>
      <c r="H263" s="149" t="s">
        <v>89</v>
      </c>
      <c r="I263" s="150">
        <v>30.3</v>
      </c>
      <c r="J263" s="150">
        <v>0</v>
      </c>
      <c r="K263" s="150">
        <v>30.3</v>
      </c>
    </row>
    <row r="264" spans="1:11" hidden="1">
      <c r="A264" s="149" t="s">
        <v>1081</v>
      </c>
      <c r="B264" s="149" t="s">
        <v>1140</v>
      </c>
      <c r="C264" s="149" t="s">
        <v>324</v>
      </c>
      <c r="D264" s="151">
        <v>44958</v>
      </c>
      <c r="E264" s="149">
        <v>661</v>
      </c>
      <c r="F264" s="149" t="s">
        <v>972</v>
      </c>
      <c r="G264" s="149" t="s">
        <v>1214</v>
      </c>
      <c r="H264" s="149" t="s">
        <v>1092</v>
      </c>
      <c r="I264" s="150">
        <v>0</v>
      </c>
      <c r="J264" s="150">
        <v>14.71</v>
      </c>
      <c r="K264" s="150">
        <v>-14.71</v>
      </c>
    </row>
    <row r="265" spans="1:11" hidden="1">
      <c r="A265" s="149" t="s">
        <v>1112</v>
      </c>
      <c r="B265" s="149" t="s">
        <v>89</v>
      </c>
      <c r="C265" s="149" t="s">
        <v>324</v>
      </c>
      <c r="D265" s="151">
        <v>44958</v>
      </c>
      <c r="E265" s="149">
        <v>661</v>
      </c>
      <c r="F265" s="149" t="s">
        <v>972</v>
      </c>
      <c r="G265" s="149" t="s">
        <v>1214</v>
      </c>
      <c r="H265" s="149" t="s">
        <v>89</v>
      </c>
      <c r="I265" s="150">
        <v>2.48</v>
      </c>
      <c r="J265" s="150">
        <v>0</v>
      </c>
      <c r="K265" s="150">
        <v>2.48</v>
      </c>
    </row>
    <row r="266" spans="1:11" hidden="1">
      <c r="A266" s="149" t="s">
        <v>1215</v>
      </c>
      <c r="B266" s="149" t="s">
        <v>89</v>
      </c>
      <c r="C266" s="149" t="s">
        <v>324</v>
      </c>
      <c r="D266" s="151">
        <v>44958</v>
      </c>
      <c r="E266" s="149">
        <v>661</v>
      </c>
      <c r="F266" s="149" t="s">
        <v>972</v>
      </c>
      <c r="G266" s="149" t="s">
        <v>1214</v>
      </c>
      <c r="H266" s="149" t="s">
        <v>89</v>
      </c>
      <c r="I266" s="150">
        <v>12.23</v>
      </c>
      <c r="J266" s="150">
        <v>0</v>
      </c>
      <c r="K266" s="150">
        <v>12.23</v>
      </c>
    </row>
    <row r="267" spans="1:11" hidden="1">
      <c r="A267" s="149" t="s">
        <v>1112</v>
      </c>
      <c r="B267" s="149" t="s">
        <v>89</v>
      </c>
      <c r="C267" s="149" t="s">
        <v>324</v>
      </c>
      <c r="D267" s="151">
        <v>44958</v>
      </c>
      <c r="E267" s="149">
        <v>662</v>
      </c>
      <c r="F267" s="149" t="s">
        <v>972</v>
      </c>
      <c r="G267" s="149" t="s">
        <v>1216</v>
      </c>
      <c r="H267" s="149" t="s">
        <v>89</v>
      </c>
      <c r="I267" s="150">
        <v>2.63</v>
      </c>
      <c r="J267" s="150">
        <v>0</v>
      </c>
      <c r="K267" s="150">
        <v>2.63</v>
      </c>
    </row>
    <row r="268" spans="1:11" hidden="1">
      <c r="A268" s="149" t="s">
        <v>1081</v>
      </c>
      <c r="B268" s="149" t="s">
        <v>1140</v>
      </c>
      <c r="C268" s="149" t="s">
        <v>324</v>
      </c>
      <c r="D268" s="151">
        <v>44958</v>
      </c>
      <c r="E268" s="149">
        <v>662</v>
      </c>
      <c r="F268" s="149" t="s">
        <v>972</v>
      </c>
      <c r="G268" s="149" t="s">
        <v>1216</v>
      </c>
      <c r="H268" s="149" t="s">
        <v>1092</v>
      </c>
      <c r="I268" s="150">
        <v>0</v>
      </c>
      <c r="J268" s="150">
        <v>15.76</v>
      </c>
      <c r="K268" s="150">
        <v>-15.76</v>
      </c>
    </row>
    <row r="269" spans="1:11" hidden="1">
      <c r="A269" s="149" t="s">
        <v>1139</v>
      </c>
      <c r="B269" s="149" t="s">
        <v>89</v>
      </c>
      <c r="C269" s="149" t="s">
        <v>324</v>
      </c>
      <c r="D269" s="151">
        <v>44958</v>
      </c>
      <c r="E269" s="149">
        <v>662</v>
      </c>
      <c r="F269" s="149" t="s">
        <v>972</v>
      </c>
      <c r="G269" s="149" t="s">
        <v>1216</v>
      </c>
      <c r="H269" s="149" t="s">
        <v>89</v>
      </c>
      <c r="I269" s="150">
        <v>13.13</v>
      </c>
      <c r="J269" s="150">
        <v>0</v>
      </c>
      <c r="K269" s="150">
        <v>13.13</v>
      </c>
    </row>
    <row r="270" spans="1:11" hidden="1">
      <c r="A270" s="149" t="s">
        <v>1088</v>
      </c>
      <c r="B270" s="149" t="s">
        <v>89</v>
      </c>
      <c r="C270" s="149" t="s">
        <v>324</v>
      </c>
      <c r="D270" s="151">
        <v>44958</v>
      </c>
      <c r="E270" s="149">
        <v>665</v>
      </c>
      <c r="F270" s="149" t="s">
        <v>126</v>
      </c>
      <c r="G270" s="149" t="s">
        <v>1217</v>
      </c>
      <c r="H270" s="149" t="s">
        <v>89</v>
      </c>
      <c r="I270" s="150">
        <v>42</v>
      </c>
      <c r="J270" s="150">
        <v>0</v>
      </c>
      <c r="K270" s="150">
        <v>42</v>
      </c>
    </row>
    <row r="271" spans="1:11" hidden="1">
      <c r="A271" s="149" t="s">
        <v>1193</v>
      </c>
      <c r="B271" s="149" t="s">
        <v>89</v>
      </c>
      <c r="C271" s="149" t="s">
        <v>324</v>
      </c>
      <c r="D271" s="151">
        <v>44958</v>
      </c>
      <c r="E271" s="149">
        <v>665</v>
      </c>
      <c r="F271" s="149" t="s">
        <v>126</v>
      </c>
      <c r="G271" s="149" t="s">
        <v>1217</v>
      </c>
      <c r="H271" s="149" t="s">
        <v>89</v>
      </c>
      <c r="I271" s="150">
        <v>210</v>
      </c>
      <c r="J271" s="150">
        <v>0</v>
      </c>
      <c r="K271" s="150">
        <v>210</v>
      </c>
    </row>
    <row r="272" spans="1:11" hidden="1">
      <c r="A272" s="149" t="s">
        <v>1081</v>
      </c>
      <c r="B272" s="149" t="s">
        <v>372</v>
      </c>
      <c r="C272" s="149" t="s">
        <v>324</v>
      </c>
      <c r="D272" s="151">
        <v>44958</v>
      </c>
      <c r="E272" s="149">
        <v>665</v>
      </c>
      <c r="F272" s="149" t="s">
        <v>126</v>
      </c>
      <c r="G272" s="149" t="s">
        <v>1217</v>
      </c>
      <c r="H272" s="149" t="s">
        <v>1159</v>
      </c>
      <c r="I272" s="150">
        <v>0</v>
      </c>
      <c r="J272" s="150">
        <v>252</v>
      </c>
      <c r="K272" s="150">
        <v>-252</v>
      </c>
    </row>
    <row r="273" spans="1:11" hidden="1">
      <c r="A273" s="149" t="s">
        <v>1081</v>
      </c>
      <c r="B273" s="149" t="s">
        <v>372</v>
      </c>
      <c r="C273" s="149" t="s">
        <v>324</v>
      </c>
      <c r="D273" s="151">
        <v>44958</v>
      </c>
      <c r="E273" s="149">
        <v>666</v>
      </c>
      <c r="F273" s="149" t="s">
        <v>126</v>
      </c>
      <c r="G273" s="149" t="s">
        <v>1218</v>
      </c>
      <c r="H273" s="149" t="s">
        <v>1219</v>
      </c>
      <c r="I273" s="150">
        <v>0</v>
      </c>
      <c r="J273" s="150">
        <v>25.33</v>
      </c>
      <c r="K273" s="150">
        <v>-25.33</v>
      </c>
    </row>
    <row r="274" spans="1:11" hidden="1">
      <c r="A274" s="149" t="s">
        <v>1193</v>
      </c>
      <c r="B274" s="149" t="s">
        <v>89</v>
      </c>
      <c r="C274" s="149" t="s">
        <v>324</v>
      </c>
      <c r="D274" s="151">
        <v>44958</v>
      </c>
      <c r="E274" s="149">
        <v>666</v>
      </c>
      <c r="F274" s="149" t="s">
        <v>126</v>
      </c>
      <c r="G274" s="149" t="s">
        <v>1218</v>
      </c>
      <c r="H274" s="149" t="s">
        <v>89</v>
      </c>
      <c r="I274" s="150">
        <v>21.11</v>
      </c>
      <c r="J274" s="150">
        <v>0</v>
      </c>
      <c r="K274" s="150">
        <v>21.11</v>
      </c>
    </row>
    <row r="275" spans="1:11" hidden="1">
      <c r="A275" s="149" t="s">
        <v>1088</v>
      </c>
      <c r="B275" s="149" t="s">
        <v>89</v>
      </c>
      <c r="C275" s="149" t="s">
        <v>324</v>
      </c>
      <c r="D275" s="151">
        <v>44958</v>
      </c>
      <c r="E275" s="149">
        <v>666</v>
      </c>
      <c r="F275" s="149" t="s">
        <v>126</v>
      </c>
      <c r="G275" s="149" t="s">
        <v>1218</v>
      </c>
      <c r="H275" s="149" t="s">
        <v>89</v>
      </c>
      <c r="I275" s="150">
        <v>4.22</v>
      </c>
      <c r="J275" s="150">
        <v>0</v>
      </c>
      <c r="K275" s="150">
        <v>4.22</v>
      </c>
    </row>
    <row r="276" spans="1:11" hidden="1">
      <c r="A276" s="149" t="s">
        <v>1139</v>
      </c>
      <c r="B276" s="149" t="s">
        <v>89</v>
      </c>
      <c r="C276" s="149" t="s">
        <v>324</v>
      </c>
      <c r="D276" s="151">
        <v>44958</v>
      </c>
      <c r="E276" s="149">
        <v>668</v>
      </c>
      <c r="F276" s="149" t="s">
        <v>126</v>
      </c>
      <c r="G276" s="149" t="s">
        <v>1220</v>
      </c>
      <c r="H276" s="149" t="s">
        <v>89</v>
      </c>
      <c r="I276" s="150">
        <v>150</v>
      </c>
      <c r="J276" s="150">
        <v>0</v>
      </c>
      <c r="K276" s="150">
        <v>150</v>
      </c>
    </row>
    <row r="277" spans="1:11" hidden="1">
      <c r="A277" s="149" t="s">
        <v>1081</v>
      </c>
      <c r="B277" s="149" t="s">
        <v>372</v>
      </c>
      <c r="C277" s="149" t="s">
        <v>324</v>
      </c>
      <c r="D277" s="151">
        <v>44958</v>
      </c>
      <c r="E277" s="149">
        <v>668</v>
      </c>
      <c r="F277" s="149" t="s">
        <v>126</v>
      </c>
      <c r="G277" s="149" t="s">
        <v>1220</v>
      </c>
      <c r="H277" s="149" t="s">
        <v>1221</v>
      </c>
      <c r="I277" s="150">
        <v>0</v>
      </c>
      <c r="J277" s="150">
        <v>180</v>
      </c>
      <c r="K277" s="150">
        <v>-180</v>
      </c>
    </row>
    <row r="278" spans="1:11" hidden="1">
      <c r="A278" s="149" t="s">
        <v>1112</v>
      </c>
      <c r="B278" s="149" t="s">
        <v>89</v>
      </c>
      <c r="C278" s="149" t="s">
        <v>324</v>
      </c>
      <c r="D278" s="151">
        <v>44958</v>
      </c>
      <c r="E278" s="149">
        <v>668</v>
      </c>
      <c r="F278" s="149" t="s">
        <v>126</v>
      </c>
      <c r="G278" s="149" t="s">
        <v>1220</v>
      </c>
      <c r="H278" s="149" t="s">
        <v>89</v>
      </c>
      <c r="I278" s="150">
        <v>30</v>
      </c>
      <c r="J278" s="150">
        <v>0</v>
      </c>
      <c r="K278" s="150">
        <v>30</v>
      </c>
    </row>
    <row r="279" spans="1:11" hidden="1">
      <c r="A279" s="149" t="s">
        <v>1147</v>
      </c>
      <c r="B279" s="149" t="s">
        <v>89</v>
      </c>
      <c r="C279" s="149" t="s">
        <v>324</v>
      </c>
      <c r="D279" s="151">
        <v>44958</v>
      </c>
      <c r="E279" s="149">
        <v>669</v>
      </c>
      <c r="F279" s="149" t="s">
        <v>533</v>
      </c>
      <c r="G279" s="149" t="s">
        <v>1222</v>
      </c>
      <c r="H279" s="149" t="s">
        <v>89</v>
      </c>
      <c r="I279" s="150">
        <v>526.16</v>
      </c>
      <c r="J279" s="150">
        <v>0</v>
      </c>
      <c r="K279" s="150">
        <v>526.16</v>
      </c>
    </row>
    <row r="280" spans="1:11" hidden="1">
      <c r="A280" s="149" t="s">
        <v>1081</v>
      </c>
      <c r="B280" s="149" t="s">
        <v>369</v>
      </c>
      <c r="C280" s="149" t="s">
        <v>324</v>
      </c>
      <c r="D280" s="151">
        <v>44958</v>
      </c>
      <c r="E280" s="149">
        <v>669</v>
      </c>
      <c r="F280" s="149" t="s">
        <v>533</v>
      </c>
      <c r="G280" s="149" t="s">
        <v>1222</v>
      </c>
      <c r="H280" s="149" t="s">
        <v>1223</v>
      </c>
      <c r="I280" s="150">
        <v>0</v>
      </c>
      <c r="J280" s="150">
        <v>563.79</v>
      </c>
      <c r="K280" s="150">
        <v>-563.79</v>
      </c>
    </row>
    <row r="281" spans="1:11" hidden="1">
      <c r="A281" s="149" t="s">
        <v>1088</v>
      </c>
      <c r="B281" s="149" t="s">
        <v>89</v>
      </c>
      <c r="C281" s="149" t="s">
        <v>324</v>
      </c>
      <c r="D281" s="151">
        <v>44958</v>
      </c>
      <c r="E281" s="149">
        <v>669</v>
      </c>
      <c r="F281" s="149" t="s">
        <v>533</v>
      </c>
      <c r="G281" s="149" t="s">
        <v>1222</v>
      </c>
      <c r="H281" s="149" t="s">
        <v>89</v>
      </c>
      <c r="I281" s="150">
        <v>37.630000000000003</v>
      </c>
      <c r="J281" s="150">
        <v>0</v>
      </c>
      <c r="K281" s="150">
        <v>37.630000000000003</v>
      </c>
    </row>
    <row r="282" spans="1:11" hidden="1">
      <c r="A282" s="149" t="s">
        <v>1088</v>
      </c>
      <c r="B282" s="149" t="s">
        <v>89</v>
      </c>
      <c r="C282" s="149" t="s">
        <v>324</v>
      </c>
      <c r="D282" s="151">
        <v>44958</v>
      </c>
      <c r="E282" s="149">
        <v>670</v>
      </c>
      <c r="F282" s="149" t="s">
        <v>533</v>
      </c>
      <c r="G282" s="149" t="s">
        <v>1224</v>
      </c>
      <c r="H282" s="149" t="s">
        <v>89</v>
      </c>
      <c r="I282" s="150">
        <v>32.68</v>
      </c>
      <c r="J282" s="150">
        <v>0</v>
      </c>
      <c r="K282" s="150">
        <v>32.68</v>
      </c>
    </row>
    <row r="283" spans="1:11" hidden="1">
      <c r="A283" s="149" t="s">
        <v>1081</v>
      </c>
      <c r="B283" s="149" t="s">
        <v>369</v>
      </c>
      <c r="C283" s="149" t="s">
        <v>324</v>
      </c>
      <c r="D283" s="151">
        <v>44958</v>
      </c>
      <c r="E283" s="149">
        <v>670</v>
      </c>
      <c r="F283" s="149" t="s">
        <v>533</v>
      </c>
      <c r="G283" s="149" t="s">
        <v>1224</v>
      </c>
      <c r="H283" s="149" t="s">
        <v>1223</v>
      </c>
      <c r="I283" s="150">
        <v>0</v>
      </c>
      <c r="J283" s="150">
        <v>196.08</v>
      </c>
      <c r="K283" s="150">
        <v>-196.08</v>
      </c>
    </row>
    <row r="284" spans="1:11" hidden="1">
      <c r="A284" s="149" t="s">
        <v>1147</v>
      </c>
      <c r="B284" s="149" t="s">
        <v>89</v>
      </c>
      <c r="C284" s="149" t="s">
        <v>324</v>
      </c>
      <c r="D284" s="151">
        <v>44958</v>
      </c>
      <c r="E284" s="149">
        <v>670</v>
      </c>
      <c r="F284" s="149" t="s">
        <v>533</v>
      </c>
      <c r="G284" s="149" t="s">
        <v>1224</v>
      </c>
      <c r="H284" s="149" t="s">
        <v>89</v>
      </c>
      <c r="I284" s="150">
        <v>163.4</v>
      </c>
      <c r="J284" s="150">
        <v>0</v>
      </c>
      <c r="K284" s="150">
        <v>163.4</v>
      </c>
    </row>
    <row r="285" spans="1:11" hidden="1">
      <c r="A285" s="149" t="s">
        <v>1112</v>
      </c>
      <c r="B285" s="149" t="s">
        <v>89</v>
      </c>
      <c r="C285" s="149" t="s">
        <v>324</v>
      </c>
      <c r="D285" s="151">
        <v>44958</v>
      </c>
      <c r="E285" s="149">
        <v>671</v>
      </c>
      <c r="F285" s="149" t="s">
        <v>97</v>
      </c>
      <c r="G285" s="149" t="s">
        <v>1225</v>
      </c>
      <c r="H285" s="149" t="s">
        <v>89</v>
      </c>
      <c r="I285" s="150">
        <v>9.6</v>
      </c>
      <c r="J285" s="150">
        <v>0</v>
      </c>
      <c r="K285" s="150">
        <v>9.6</v>
      </c>
    </row>
    <row r="286" spans="1:11" hidden="1">
      <c r="A286" s="149" t="s">
        <v>1111</v>
      </c>
      <c r="B286" s="149" t="s">
        <v>89</v>
      </c>
      <c r="C286" s="149" t="s">
        <v>324</v>
      </c>
      <c r="D286" s="151">
        <v>44958</v>
      </c>
      <c r="E286" s="149">
        <v>671</v>
      </c>
      <c r="F286" s="149" t="s">
        <v>97</v>
      </c>
      <c r="G286" s="149" t="s">
        <v>1225</v>
      </c>
      <c r="H286" s="149" t="s">
        <v>89</v>
      </c>
      <c r="I286" s="150">
        <v>48</v>
      </c>
      <c r="J286" s="150">
        <v>0</v>
      </c>
      <c r="K286" s="150">
        <v>48</v>
      </c>
    </row>
    <row r="287" spans="1:11" hidden="1">
      <c r="A287" s="149" t="s">
        <v>1081</v>
      </c>
      <c r="B287" s="149" t="s">
        <v>350</v>
      </c>
      <c r="C287" s="149" t="s">
        <v>324</v>
      </c>
      <c r="D287" s="151">
        <v>44958</v>
      </c>
      <c r="E287" s="149">
        <v>671</v>
      </c>
      <c r="F287" s="149" t="s">
        <v>97</v>
      </c>
      <c r="G287" s="149" t="s">
        <v>1225</v>
      </c>
      <c r="H287" s="149" t="s">
        <v>1226</v>
      </c>
      <c r="I287" s="150">
        <v>0</v>
      </c>
      <c r="J287" s="150">
        <v>57.6</v>
      </c>
      <c r="K287" s="150">
        <v>-57.6</v>
      </c>
    </row>
    <row r="288" spans="1:11" hidden="1">
      <c r="A288" s="149" t="s">
        <v>1111</v>
      </c>
      <c r="B288" s="149" t="s">
        <v>89</v>
      </c>
      <c r="C288" s="149" t="s">
        <v>324</v>
      </c>
      <c r="D288" s="151">
        <v>44958</v>
      </c>
      <c r="E288" s="149">
        <v>672</v>
      </c>
      <c r="F288" s="149" t="s">
        <v>97</v>
      </c>
      <c r="G288" s="149" t="s">
        <v>1227</v>
      </c>
      <c r="H288" s="149" t="s">
        <v>89</v>
      </c>
      <c r="I288" s="150">
        <v>48</v>
      </c>
      <c r="J288" s="150">
        <v>0</v>
      </c>
      <c r="K288" s="150">
        <v>48</v>
      </c>
    </row>
    <row r="289" spans="1:11" hidden="1">
      <c r="A289" s="149" t="s">
        <v>1081</v>
      </c>
      <c r="B289" s="149" t="s">
        <v>350</v>
      </c>
      <c r="C289" s="149" t="s">
        <v>324</v>
      </c>
      <c r="D289" s="151">
        <v>44958</v>
      </c>
      <c r="E289" s="149">
        <v>672</v>
      </c>
      <c r="F289" s="149" t="s">
        <v>97</v>
      </c>
      <c r="G289" s="149" t="s">
        <v>1227</v>
      </c>
      <c r="H289" s="149" t="s">
        <v>1226</v>
      </c>
      <c r="I289" s="150">
        <v>0</v>
      </c>
      <c r="J289" s="150">
        <v>57.6</v>
      </c>
      <c r="K289" s="150">
        <v>-57.6</v>
      </c>
    </row>
    <row r="290" spans="1:11" hidden="1">
      <c r="A290" s="149" t="s">
        <v>1112</v>
      </c>
      <c r="B290" s="149" t="s">
        <v>89</v>
      </c>
      <c r="C290" s="149" t="s">
        <v>324</v>
      </c>
      <c r="D290" s="151">
        <v>44958</v>
      </c>
      <c r="E290" s="149">
        <v>672</v>
      </c>
      <c r="F290" s="149" t="s">
        <v>97</v>
      </c>
      <c r="G290" s="149" t="s">
        <v>1227</v>
      </c>
      <c r="H290" s="149" t="s">
        <v>89</v>
      </c>
      <c r="I290" s="150">
        <v>9.6</v>
      </c>
      <c r="J290" s="150">
        <v>0</v>
      </c>
      <c r="K290" s="150">
        <v>9.6</v>
      </c>
    </row>
    <row r="291" spans="1:11" hidden="1">
      <c r="A291" s="149" t="s">
        <v>1111</v>
      </c>
      <c r="B291" s="149" t="s">
        <v>89</v>
      </c>
      <c r="C291" s="149" t="s">
        <v>324</v>
      </c>
      <c r="D291" s="151">
        <v>44958</v>
      </c>
      <c r="E291" s="149">
        <v>673</v>
      </c>
      <c r="F291" s="149" t="s">
        <v>97</v>
      </c>
      <c r="G291" s="149" t="s">
        <v>1228</v>
      </c>
      <c r="H291" s="149" t="s">
        <v>89</v>
      </c>
      <c r="I291" s="150">
        <v>48</v>
      </c>
      <c r="J291" s="150">
        <v>0</v>
      </c>
      <c r="K291" s="150">
        <v>48</v>
      </c>
    </row>
    <row r="292" spans="1:11" hidden="1">
      <c r="A292" s="149" t="s">
        <v>1112</v>
      </c>
      <c r="B292" s="149" t="s">
        <v>89</v>
      </c>
      <c r="C292" s="149" t="s">
        <v>324</v>
      </c>
      <c r="D292" s="151">
        <v>44958</v>
      </c>
      <c r="E292" s="149">
        <v>673</v>
      </c>
      <c r="F292" s="149" t="s">
        <v>97</v>
      </c>
      <c r="G292" s="149" t="s">
        <v>1228</v>
      </c>
      <c r="H292" s="149" t="s">
        <v>89</v>
      </c>
      <c r="I292" s="150">
        <v>9.6</v>
      </c>
      <c r="J292" s="150">
        <v>0</v>
      </c>
      <c r="K292" s="150">
        <v>9.6</v>
      </c>
    </row>
    <row r="293" spans="1:11" hidden="1">
      <c r="A293" s="149" t="s">
        <v>1081</v>
      </c>
      <c r="B293" s="149" t="s">
        <v>350</v>
      </c>
      <c r="C293" s="149" t="s">
        <v>324</v>
      </c>
      <c r="D293" s="151">
        <v>44958</v>
      </c>
      <c r="E293" s="149">
        <v>673</v>
      </c>
      <c r="F293" s="149" t="s">
        <v>97</v>
      </c>
      <c r="G293" s="149" t="s">
        <v>1228</v>
      </c>
      <c r="H293" s="149" t="s">
        <v>1226</v>
      </c>
      <c r="I293" s="150">
        <v>0</v>
      </c>
      <c r="J293" s="150">
        <v>57.6</v>
      </c>
      <c r="K293" s="150">
        <v>-57.6</v>
      </c>
    </row>
    <row r="294" spans="1:11" hidden="1">
      <c r="A294" s="149" t="s">
        <v>1081</v>
      </c>
      <c r="B294" s="149" t="s">
        <v>1091</v>
      </c>
      <c r="C294" s="149" t="s">
        <v>324</v>
      </c>
      <c r="D294" s="151">
        <v>44958</v>
      </c>
      <c r="E294" s="149">
        <v>676</v>
      </c>
      <c r="F294" s="149" t="s">
        <v>496</v>
      </c>
      <c r="G294" s="149" t="s">
        <v>1229</v>
      </c>
      <c r="H294" s="149" t="s">
        <v>1184</v>
      </c>
      <c r="I294" s="150">
        <v>0</v>
      </c>
      <c r="J294" s="150">
        <v>360</v>
      </c>
      <c r="K294" s="150">
        <v>-360</v>
      </c>
    </row>
    <row r="295" spans="1:11" hidden="1">
      <c r="A295" s="149" t="s">
        <v>1088</v>
      </c>
      <c r="B295" s="149" t="s">
        <v>89</v>
      </c>
      <c r="C295" s="149" t="s">
        <v>324</v>
      </c>
      <c r="D295" s="151">
        <v>44958</v>
      </c>
      <c r="E295" s="149">
        <v>676</v>
      </c>
      <c r="F295" s="149" t="s">
        <v>496</v>
      </c>
      <c r="G295" s="149" t="s">
        <v>1229</v>
      </c>
      <c r="H295" s="149" t="s">
        <v>89</v>
      </c>
      <c r="I295" s="150">
        <v>60</v>
      </c>
      <c r="J295" s="150">
        <v>0</v>
      </c>
      <c r="K295" s="150">
        <v>60</v>
      </c>
    </row>
    <row r="296" spans="1:11" hidden="1">
      <c r="A296" s="149" t="s">
        <v>1093</v>
      </c>
      <c r="B296" s="149" t="s">
        <v>89</v>
      </c>
      <c r="C296" s="149" t="s">
        <v>324</v>
      </c>
      <c r="D296" s="151">
        <v>44958</v>
      </c>
      <c r="E296" s="149">
        <v>676</v>
      </c>
      <c r="F296" s="149" t="s">
        <v>496</v>
      </c>
      <c r="G296" s="149" t="s">
        <v>1229</v>
      </c>
      <c r="H296" s="149" t="s">
        <v>89</v>
      </c>
      <c r="I296" s="150">
        <v>300</v>
      </c>
      <c r="J296" s="150">
        <v>0</v>
      </c>
      <c r="K296" s="150">
        <v>300</v>
      </c>
    </row>
    <row r="297" spans="1:11" hidden="1">
      <c r="A297" s="149" t="s">
        <v>1081</v>
      </c>
      <c r="B297" s="149" t="s">
        <v>1091</v>
      </c>
      <c r="C297" s="149" t="s">
        <v>324</v>
      </c>
      <c r="D297" s="151">
        <v>44958</v>
      </c>
      <c r="E297" s="149">
        <v>678</v>
      </c>
      <c r="F297" s="149" t="s">
        <v>496</v>
      </c>
      <c r="G297" s="149" t="s">
        <v>1230</v>
      </c>
      <c r="H297" s="149" t="s">
        <v>1231</v>
      </c>
      <c r="I297" s="150">
        <v>0</v>
      </c>
      <c r="J297" s="150">
        <v>360</v>
      </c>
      <c r="K297" s="150">
        <v>-360</v>
      </c>
    </row>
    <row r="298" spans="1:11" hidden="1">
      <c r="A298" s="149" t="s">
        <v>1088</v>
      </c>
      <c r="B298" s="149" t="s">
        <v>89</v>
      </c>
      <c r="C298" s="149" t="s">
        <v>324</v>
      </c>
      <c r="D298" s="151">
        <v>44958</v>
      </c>
      <c r="E298" s="149">
        <v>678</v>
      </c>
      <c r="F298" s="149" t="s">
        <v>496</v>
      </c>
      <c r="G298" s="149" t="s">
        <v>1230</v>
      </c>
      <c r="H298" s="149" t="s">
        <v>89</v>
      </c>
      <c r="I298" s="150">
        <v>60</v>
      </c>
      <c r="J298" s="150">
        <v>0</v>
      </c>
      <c r="K298" s="150">
        <v>60</v>
      </c>
    </row>
    <row r="299" spans="1:11" hidden="1">
      <c r="A299" s="149" t="s">
        <v>1093</v>
      </c>
      <c r="B299" s="149" t="s">
        <v>89</v>
      </c>
      <c r="C299" s="149" t="s">
        <v>324</v>
      </c>
      <c r="D299" s="151">
        <v>44958</v>
      </c>
      <c r="E299" s="149">
        <v>678</v>
      </c>
      <c r="F299" s="149" t="s">
        <v>496</v>
      </c>
      <c r="G299" s="149" t="s">
        <v>1230</v>
      </c>
      <c r="H299" s="149" t="s">
        <v>89</v>
      </c>
      <c r="I299" s="150">
        <v>300</v>
      </c>
      <c r="J299" s="150">
        <v>0</v>
      </c>
      <c r="K299" s="150">
        <v>300</v>
      </c>
    </row>
    <row r="300" spans="1:11" hidden="1">
      <c r="A300" s="149" t="s">
        <v>1093</v>
      </c>
      <c r="B300" s="149" t="s">
        <v>89</v>
      </c>
      <c r="C300" s="149" t="s">
        <v>324</v>
      </c>
      <c r="D300" s="151">
        <v>44958</v>
      </c>
      <c r="E300" s="149">
        <v>679</v>
      </c>
      <c r="F300" s="149" t="s">
        <v>496</v>
      </c>
      <c r="G300" s="149" t="s">
        <v>1232</v>
      </c>
      <c r="H300" s="149" t="s">
        <v>89</v>
      </c>
      <c r="I300" s="150">
        <v>160</v>
      </c>
      <c r="J300" s="150">
        <v>0</v>
      </c>
      <c r="K300" s="150">
        <v>160</v>
      </c>
    </row>
    <row r="301" spans="1:11" hidden="1">
      <c r="A301" s="149" t="s">
        <v>1088</v>
      </c>
      <c r="B301" s="149" t="s">
        <v>89</v>
      </c>
      <c r="C301" s="149" t="s">
        <v>324</v>
      </c>
      <c r="D301" s="151">
        <v>44958</v>
      </c>
      <c r="E301" s="149">
        <v>679</v>
      </c>
      <c r="F301" s="149" t="s">
        <v>496</v>
      </c>
      <c r="G301" s="149" t="s">
        <v>1232</v>
      </c>
      <c r="H301" s="149" t="s">
        <v>89</v>
      </c>
      <c r="I301" s="150">
        <v>32</v>
      </c>
      <c r="J301" s="150">
        <v>0</v>
      </c>
      <c r="K301" s="150">
        <v>32</v>
      </c>
    </row>
    <row r="302" spans="1:11" hidden="1">
      <c r="A302" s="149" t="s">
        <v>1081</v>
      </c>
      <c r="B302" s="149" t="s">
        <v>1091</v>
      </c>
      <c r="C302" s="149" t="s">
        <v>324</v>
      </c>
      <c r="D302" s="151">
        <v>44958</v>
      </c>
      <c r="E302" s="149">
        <v>679</v>
      </c>
      <c r="F302" s="149" t="s">
        <v>496</v>
      </c>
      <c r="G302" s="149" t="s">
        <v>1232</v>
      </c>
      <c r="H302" s="149" t="s">
        <v>1231</v>
      </c>
      <c r="I302" s="150">
        <v>0</v>
      </c>
      <c r="J302" s="150">
        <v>192</v>
      </c>
      <c r="K302" s="150">
        <v>-192</v>
      </c>
    </row>
    <row r="303" spans="1:11" hidden="1">
      <c r="A303" s="149" t="s">
        <v>1111</v>
      </c>
      <c r="B303" s="149" t="s">
        <v>89</v>
      </c>
      <c r="C303" s="149" t="s">
        <v>324</v>
      </c>
      <c r="D303" s="151">
        <v>44958</v>
      </c>
      <c r="E303" s="149">
        <v>680</v>
      </c>
      <c r="F303" s="149" t="s">
        <v>97</v>
      </c>
      <c r="G303" s="149" t="s">
        <v>1233</v>
      </c>
      <c r="H303" s="149" t="s">
        <v>89</v>
      </c>
      <c r="I303" s="150">
        <v>211.96</v>
      </c>
      <c r="J303" s="150">
        <v>0</v>
      </c>
      <c r="K303" s="150">
        <v>211.96</v>
      </c>
    </row>
    <row r="304" spans="1:11" hidden="1">
      <c r="A304" s="149" t="s">
        <v>1081</v>
      </c>
      <c r="B304" s="149" t="s">
        <v>350</v>
      </c>
      <c r="C304" s="149" t="s">
        <v>324</v>
      </c>
      <c r="D304" s="151">
        <v>44958</v>
      </c>
      <c r="E304" s="149">
        <v>680</v>
      </c>
      <c r="F304" s="149" t="s">
        <v>97</v>
      </c>
      <c r="G304" s="149" t="s">
        <v>1233</v>
      </c>
      <c r="H304" s="149" t="s">
        <v>1226</v>
      </c>
      <c r="I304" s="150">
        <v>0</v>
      </c>
      <c r="J304" s="150">
        <v>254.35</v>
      </c>
      <c r="K304" s="150">
        <v>-254.35</v>
      </c>
    </row>
    <row r="305" spans="1:11" hidden="1">
      <c r="A305" s="149" t="s">
        <v>1112</v>
      </c>
      <c r="B305" s="149" t="s">
        <v>89</v>
      </c>
      <c r="C305" s="149" t="s">
        <v>324</v>
      </c>
      <c r="D305" s="151">
        <v>44958</v>
      </c>
      <c r="E305" s="149">
        <v>680</v>
      </c>
      <c r="F305" s="149" t="s">
        <v>97</v>
      </c>
      <c r="G305" s="149" t="s">
        <v>1233</v>
      </c>
      <c r="H305" s="149" t="s">
        <v>89</v>
      </c>
      <c r="I305" s="150">
        <v>42.39</v>
      </c>
      <c r="J305" s="150">
        <v>0</v>
      </c>
      <c r="K305" s="150">
        <v>42.39</v>
      </c>
    </row>
    <row r="306" spans="1:11" hidden="1">
      <c r="A306" s="149" t="s">
        <v>1111</v>
      </c>
      <c r="B306" s="149" t="s">
        <v>89</v>
      </c>
      <c r="C306" s="149" t="s">
        <v>324</v>
      </c>
      <c r="D306" s="151">
        <v>44958</v>
      </c>
      <c r="E306" s="149">
        <v>681</v>
      </c>
      <c r="F306" s="149" t="s">
        <v>97</v>
      </c>
      <c r="G306" s="149" t="s">
        <v>1234</v>
      </c>
      <c r="H306" s="149" t="s">
        <v>89</v>
      </c>
      <c r="I306" s="150">
        <v>2723.47</v>
      </c>
      <c r="J306" s="150">
        <v>0</v>
      </c>
      <c r="K306" s="150">
        <v>2723.47</v>
      </c>
    </row>
    <row r="307" spans="1:11" hidden="1">
      <c r="A307" s="149" t="s">
        <v>1081</v>
      </c>
      <c r="B307" s="149" t="s">
        <v>350</v>
      </c>
      <c r="C307" s="149" t="s">
        <v>324</v>
      </c>
      <c r="D307" s="151">
        <v>44958</v>
      </c>
      <c r="E307" s="149">
        <v>681</v>
      </c>
      <c r="F307" s="149" t="s">
        <v>97</v>
      </c>
      <c r="G307" s="149" t="s">
        <v>1234</v>
      </c>
      <c r="H307" s="149" t="s">
        <v>1226</v>
      </c>
      <c r="I307" s="150">
        <v>0</v>
      </c>
      <c r="J307" s="150">
        <v>3268.16</v>
      </c>
      <c r="K307" s="150">
        <v>-3268.16</v>
      </c>
    </row>
    <row r="308" spans="1:11" hidden="1">
      <c r="A308" s="149" t="s">
        <v>1112</v>
      </c>
      <c r="B308" s="149" t="s">
        <v>89</v>
      </c>
      <c r="C308" s="149" t="s">
        <v>324</v>
      </c>
      <c r="D308" s="151">
        <v>44958</v>
      </c>
      <c r="E308" s="149">
        <v>681</v>
      </c>
      <c r="F308" s="149" t="s">
        <v>97</v>
      </c>
      <c r="G308" s="149" t="s">
        <v>1234</v>
      </c>
      <c r="H308" s="149" t="s">
        <v>89</v>
      </c>
      <c r="I308" s="150">
        <v>544.69000000000005</v>
      </c>
      <c r="J308" s="150">
        <v>0</v>
      </c>
      <c r="K308" s="150">
        <v>544.69000000000005</v>
      </c>
    </row>
    <row r="309" spans="1:11" hidden="1">
      <c r="A309" s="149" t="s">
        <v>1137</v>
      </c>
      <c r="B309" s="149" t="s">
        <v>89</v>
      </c>
      <c r="C309" s="149" t="s">
        <v>324</v>
      </c>
      <c r="D309" s="151">
        <v>44958</v>
      </c>
      <c r="E309" s="149">
        <v>684</v>
      </c>
      <c r="F309" s="149" t="s">
        <v>979</v>
      </c>
      <c r="G309" s="149" t="s">
        <v>1235</v>
      </c>
      <c r="H309" s="149" t="s">
        <v>89</v>
      </c>
      <c r="I309" s="150">
        <v>2219.6799999999998</v>
      </c>
      <c r="J309" s="150">
        <v>0</v>
      </c>
      <c r="K309" s="150">
        <v>2219.6799999999998</v>
      </c>
    </row>
    <row r="310" spans="1:11" hidden="1">
      <c r="A310" s="149" t="s">
        <v>1081</v>
      </c>
      <c r="B310" s="149" t="s">
        <v>388</v>
      </c>
      <c r="C310" s="149" t="s">
        <v>324</v>
      </c>
      <c r="D310" s="151">
        <v>44958</v>
      </c>
      <c r="E310" s="149">
        <v>684</v>
      </c>
      <c r="F310" s="149" t="s">
        <v>979</v>
      </c>
      <c r="G310" s="149" t="s">
        <v>1235</v>
      </c>
      <c r="H310" s="149" t="s">
        <v>89</v>
      </c>
      <c r="I310" s="150">
        <v>0</v>
      </c>
      <c r="J310" s="150">
        <v>2663.62</v>
      </c>
      <c r="K310" s="150">
        <v>-2663.62</v>
      </c>
    </row>
    <row r="311" spans="1:11" hidden="1">
      <c r="A311" s="149" t="s">
        <v>1088</v>
      </c>
      <c r="B311" s="149" t="s">
        <v>89</v>
      </c>
      <c r="C311" s="149" t="s">
        <v>324</v>
      </c>
      <c r="D311" s="151">
        <v>44958</v>
      </c>
      <c r="E311" s="149">
        <v>684</v>
      </c>
      <c r="F311" s="149" t="s">
        <v>979</v>
      </c>
      <c r="G311" s="149" t="s">
        <v>1235</v>
      </c>
      <c r="H311" s="149" t="s">
        <v>89</v>
      </c>
      <c r="I311" s="150">
        <v>443.94</v>
      </c>
      <c r="J311" s="150">
        <v>0</v>
      </c>
      <c r="K311" s="150">
        <v>443.94</v>
      </c>
    </row>
    <row r="312" spans="1:11" hidden="1">
      <c r="A312" s="149" t="s">
        <v>1088</v>
      </c>
      <c r="B312" s="149" t="s">
        <v>89</v>
      </c>
      <c r="C312" s="149" t="s">
        <v>324</v>
      </c>
      <c r="D312" s="151">
        <v>44958</v>
      </c>
      <c r="E312" s="149">
        <v>685</v>
      </c>
      <c r="F312" s="149" t="s">
        <v>979</v>
      </c>
      <c r="G312" s="149" t="s">
        <v>1236</v>
      </c>
      <c r="H312" s="149" t="s">
        <v>89</v>
      </c>
      <c r="I312" s="150">
        <v>522.83000000000004</v>
      </c>
      <c r="J312" s="150">
        <v>0</v>
      </c>
      <c r="K312" s="150">
        <v>522.83000000000004</v>
      </c>
    </row>
    <row r="313" spans="1:11" hidden="1">
      <c r="A313" s="149" t="s">
        <v>1137</v>
      </c>
      <c r="B313" s="149" t="s">
        <v>89</v>
      </c>
      <c r="C313" s="149" t="s">
        <v>324</v>
      </c>
      <c r="D313" s="151">
        <v>44958</v>
      </c>
      <c r="E313" s="149">
        <v>685</v>
      </c>
      <c r="F313" s="149" t="s">
        <v>979</v>
      </c>
      <c r="G313" s="149" t="s">
        <v>1236</v>
      </c>
      <c r="H313" s="149" t="s">
        <v>89</v>
      </c>
      <c r="I313" s="150">
        <v>2614.17</v>
      </c>
      <c r="J313" s="150">
        <v>0</v>
      </c>
      <c r="K313" s="150">
        <v>2614.17</v>
      </c>
    </row>
    <row r="314" spans="1:11" hidden="1">
      <c r="A314" s="149" t="s">
        <v>1081</v>
      </c>
      <c r="B314" s="149" t="s">
        <v>388</v>
      </c>
      <c r="C314" s="149" t="s">
        <v>324</v>
      </c>
      <c r="D314" s="151">
        <v>44958</v>
      </c>
      <c r="E314" s="149">
        <v>685</v>
      </c>
      <c r="F314" s="149" t="s">
        <v>979</v>
      </c>
      <c r="G314" s="149" t="s">
        <v>1236</v>
      </c>
      <c r="H314" s="149" t="s">
        <v>1237</v>
      </c>
      <c r="I314" s="150">
        <v>0</v>
      </c>
      <c r="J314" s="150">
        <v>3137</v>
      </c>
      <c r="K314" s="150">
        <v>-3137</v>
      </c>
    </row>
    <row r="315" spans="1:11" hidden="1">
      <c r="A315" s="149" t="s">
        <v>1081</v>
      </c>
      <c r="B315" s="149" t="s">
        <v>388</v>
      </c>
      <c r="C315" s="149" t="s">
        <v>324</v>
      </c>
      <c r="D315" s="151">
        <v>44958</v>
      </c>
      <c r="E315" s="149">
        <v>686</v>
      </c>
      <c r="F315" s="149" t="s">
        <v>1238</v>
      </c>
      <c r="G315" s="149" t="s">
        <v>1239</v>
      </c>
      <c r="H315" s="149" t="s">
        <v>89</v>
      </c>
      <c r="I315" s="150">
        <v>300</v>
      </c>
      <c r="J315" s="150">
        <v>0</v>
      </c>
      <c r="K315" s="150">
        <v>300</v>
      </c>
    </row>
    <row r="316" spans="1:11" hidden="1">
      <c r="A316" s="149" t="s">
        <v>1137</v>
      </c>
      <c r="B316" s="149" t="s">
        <v>89</v>
      </c>
      <c r="C316" s="149" t="s">
        <v>324</v>
      </c>
      <c r="D316" s="151">
        <v>44958</v>
      </c>
      <c r="E316" s="149">
        <v>686</v>
      </c>
      <c r="F316" s="149" t="s">
        <v>1238</v>
      </c>
      <c r="G316" s="149" t="s">
        <v>1239</v>
      </c>
      <c r="H316" s="149" t="s">
        <v>89</v>
      </c>
      <c r="I316" s="150">
        <v>0</v>
      </c>
      <c r="J316" s="150">
        <v>250</v>
      </c>
      <c r="K316" s="150">
        <v>-250</v>
      </c>
    </row>
    <row r="317" spans="1:11" hidden="1">
      <c r="A317" s="149" t="s">
        <v>1088</v>
      </c>
      <c r="B317" s="149" t="s">
        <v>89</v>
      </c>
      <c r="C317" s="149" t="s">
        <v>324</v>
      </c>
      <c r="D317" s="151">
        <v>44958</v>
      </c>
      <c r="E317" s="149">
        <v>686</v>
      </c>
      <c r="F317" s="149" t="s">
        <v>1238</v>
      </c>
      <c r="G317" s="149" t="s">
        <v>1239</v>
      </c>
      <c r="H317" s="149" t="s">
        <v>89</v>
      </c>
      <c r="I317" s="150">
        <v>0</v>
      </c>
      <c r="J317" s="150">
        <v>50</v>
      </c>
      <c r="K317" s="150">
        <v>-50</v>
      </c>
    </row>
    <row r="318" spans="1:11" hidden="1">
      <c r="A318" s="149" t="s">
        <v>1120</v>
      </c>
      <c r="B318" s="149" t="s">
        <v>89</v>
      </c>
      <c r="C318" s="149" t="s">
        <v>324</v>
      </c>
      <c r="D318" s="151">
        <v>44958</v>
      </c>
      <c r="E318" s="149">
        <v>687</v>
      </c>
      <c r="F318" s="149" t="s">
        <v>979</v>
      </c>
      <c r="G318" s="149" t="s">
        <v>1240</v>
      </c>
      <c r="H318" s="149" t="s">
        <v>89</v>
      </c>
      <c r="I318" s="150">
        <v>600.87</v>
      </c>
      <c r="J318" s="150">
        <v>0</v>
      </c>
      <c r="K318" s="150">
        <v>600.87</v>
      </c>
    </row>
    <row r="319" spans="1:11" hidden="1">
      <c r="A319" s="149" t="s">
        <v>1122</v>
      </c>
      <c r="B319" s="149" t="s">
        <v>89</v>
      </c>
      <c r="C319" s="149" t="s">
        <v>324</v>
      </c>
      <c r="D319" s="151">
        <v>44958</v>
      </c>
      <c r="E319" s="149">
        <v>687</v>
      </c>
      <c r="F319" s="149" t="s">
        <v>979</v>
      </c>
      <c r="G319" s="149" t="s">
        <v>1240</v>
      </c>
      <c r="H319" s="149" t="s">
        <v>89</v>
      </c>
      <c r="I319" s="150">
        <v>858.31</v>
      </c>
      <c r="J319" s="150">
        <v>0</v>
      </c>
      <c r="K319" s="150">
        <v>858.31</v>
      </c>
    </row>
    <row r="320" spans="1:11" hidden="1">
      <c r="A320" s="149" t="s">
        <v>1128</v>
      </c>
      <c r="B320" s="149" t="s">
        <v>89</v>
      </c>
      <c r="C320" s="149" t="s">
        <v>324</v>
      </c>
      <c r="D320" s="151">
        <v>44958</v>
      </c>
      <c r="E320" s="149">
        <v>687</v>
      </c>
      <c r="F320" s="149" t="s">
        <v>979</v>
      </c>
      <c r="G320" s="149" t="s">
        <v>1240</v>
      </c>
      <c r="H320" s="149" t="s">
        <v>89</v>
      </c>
      <c r="I320" s="150">
        <v>989.66</v>
      </c>
      <c r="J320" s="150">
        <v>0</v>
      </c>
      <c r="K320" s="150">
        <v>989.66</v>
      </c>
    </row>
    <row r="321" spans="1:11" hidden="1">
      <c r="A321" s="149" t="s">
        <v>1126</v>
      </c>
      <c r="B321" s="149" t="s">
        <v>89</v>
      </c>
      <c r="C321" s="149" t="s">
        <v>324</v>
      </c>
      <c r="D321" s="151">
        <v>44958</v>
      </c>
      <c r="E321" s="149">
        <v>687</v>
      </c>
      <c r="F321" s="149" t="s">
        <v>979</v>
      </c>
      <c r="G321" s="149" t="s">
        <v>1240</v>
      </c>
      <c r="H321" s="149" t="s">
        <v>89</v>
      </c>
      <c r="I321" s="150">
        <v>950.81</v>
      </c>
      <c r="J321" s="150">
        <v>0</v>
      </c>
      <c r="K321" s="150">
        <v>950.81</v>
      </c>
    </row>
    <row r="322" spans="1:11" hidden="1">
      <c r="A322" s="149" t="s">
        <v>1125</v>
      </c>
      <c r="B322" s="149" t="s">
        <v>89</v>
      </c>
      <c r="C322" s="149" t="s">
        <v>324</v>
      </c>
      <c r="D322" s="151">
        <v>44958</v>
      </c>
      <c r="E322" s="149">
        <v>687</v>
      </c>
      <c r="F322" s="149" t="s">
        <v>979</v>
      </c>
      <c r="G322" s="149" t="s">
        <v>1240</v>
      </c>
      <c r="H322" s="149" t="s">
        <v>89</v>
      </c>
      <c r="I322" s="150">
        <v>640.51</v>
      </c>
      <c r="J322" s="150">
        <v>0</v>
      </c>
      <c r="K322" s="150">
        <v>640.51</v>
      </c>
    </row>
    <row r="323" spans="1:11" hidden="1">
      <c r="A323" s="149" t="s">
        <v>1123</v>
      </c>
      <c r="B323" s="149" t="s">
        <v>89</v>
      </c>
      <c r="C323" s="149" t="s">
        <v>324</v>
      </c>
      <c r="D323" s="151">
        <v>44958</v>
      </c>
      <c r="E323" s="149">
        <v>687</v>
      </c>
      <c r="F323" s="149" t="s">
        <v>979</v>
      </c>
      <c r="G323" s="149" t="s">
        <v>1240</v>
      </c>
      <c r="H323" s="149" t="s">
        <v>89</v>
      </c>
      <c r="I323" s="150">
        <v>3.95</v>
      </c>
      <c r="J323" s="150">
        <v>0</v>
      </c>
      <c r="K323" s="150">
        <v>3.95</v>
      </c>
    </row>
    <row r="324" spans="1:11" hidden="1">
      <c r="A324" s="149" t="s">
        <v>1129</v>
      </c>
      <c r="B324" s="149" t="s">
        <v>89</v>
      </c>
      <c r="C324" s="149" t="s">
        <v>324</v>
      </c>
      <c r="D324" s="151">
        <v>44958</v>
      </c>
      <c r="E324" s="149">
        <v>687</v>
      </c>
      <c r="F324" s="149" t="s">
        <v>979</v>
      </c>
      <c r="G324" s="149" t="s">
        <v>1240</v>
      </c>
      <c r="H324" s="149" t="s">
        <v>89</v>
      </c>
      <c r="I324" s="150">
        <v>577.94000000000005</v>
      </c>
      <c r="J324" s="150">
        <v>0</v>
      </c>
      <c r="K324" s="150">
        <v>577.94000000000005</v>
      </c>
    </row>
    <row r="325" spans="1:11" hidden="1">
      <c r="A325" s="149" t="s">
        <v>1119</v>
      </c>
      <c r="B325" s="149" t="s">
        <v>89</v>
      </c>
      <c r="C325" s="149" t="s">
        <v>324</v>
      </c>
      <c r="D325" s="151">
        <v>44958</v>
      </c>
      <c r="E325" s="149">
        <v>687</v>
      </c>
      <c r="F325" s="149" t="s">
        <v>979</v>
      </c>
      <c r="G325" s="149" t="s">
        <v>1240</v>
      </c>
      <c r="H325" s="149" t="s">
        <v>89</v>
      </c>
      <c r="I325" s="150">
        <v>3.95</v>
      </c>
      <c r="J325" s="150">
        <v>0</v>
      </c>
      <c r="K325" s="150">
        <v>3.95</v>
      </c>
    </row>
    <row r="326" spans="1:11" hidden="1">
      <c r="A326" s="149" t="s">
        <v>1124</v>
      </c>
      <c r="B326" s="149" t="s">
        <v>89</v>
      </c>
      <c r="C326" s="149" t="s">
        <v>324</v>
      </c>
      <c r="D326" s="151">
        <v>44958</v>
      </c>
      <c r="E326" s="149">
        <v>687</v>
      </c>
      <c r="F326" s="149" t="s">
        <v>979</v>
      </c>
      <c r="G326" s="149" t="s">
        <v>1240</v>
      </c>
      <c r="H326" s="149" t="s">
        <v>89</v>
      </c>
      <c r="I326" s="150">
        <v>654.16999999999996</v>
      </c>
      <c r="J326" s="150">
        <v>0</v>
      </c>
      <c r="K326" s="150">
        <v>654.16999999999996</v>
      </c>
    </row>
    <row r="327" spans="1:11" hidden="1">
      <c r="A327" s="149" t="s">
        <v>1088</v>
      </c>
      <c r="B327" s="149" t="s">
        <v>89</v>
      </c>
      <c r="C327" s="149" t="s">
        <v>324</v>
      </c>
      <c r="D327" s="151">
        <v>44958</v>
      </c>
      <c r="E327" s="149">
        <v>687</v>
      </c>
      <c r="F327" s="149" t="s">
        <v>979</v>
      </c>
      <c r="G327" s="149" t="s">
        <v>1240</v>
      </c>
      <c r="H327" s="149" t="s">
        <v>89</v>
      </c>
      <c r="I327" s="150">
        <v>81.86</v>
      </c>
      <c r="J327" s="150">
        <v>0</v>
      </c>
      <c r="K327" s="150">
        <v>81.86</v>
      </c>
    </row>
    <row r="328" spans="1:11" hidden="1">
      <c r="A328" s="149" t="s">
        <v>1123</v>
      </c>
      <c r="B328" s="149" t="s">
        <v>89</v>
      </c>
      <c r="C328" s="149" t="s">
        <v>324</v>
      </c>
      <c r="D328" s="151">
        <v>44958</v>
      </c>
      <c r="E328" s="149">
        <v>687</v>
      </c>
      <c r="F328" s="149" t="s">
        <v>979</v>
      </c>
      <c r="G328" s="149" t="s">
        <v>1240</v>
      </c>
      <c r="H328" s="149" t="s">
        <v>89</v>
      </c>
      <c r="I328" s="150">
        <v>376.4</v>
      </c>
      <c r="J328" s="150">
        <v>0</v>
      </c>
      <c r="K328" s="150">
        <v>376.4</v>
      </c>
    </row>
    <row r="329" spans="1:11" hidden="1">
      <c r="A329" s="149" t="s">
        <v>1081</v>
      </c>
      <c r="B329" s="149" t="s">
        <v>388</v>
      </c>
      <c r="C329" s="149" t="s">
        <v>324</v>
      </c>
      <c r="D329" s="151">
        <v>44958</v>
      </c>
      <c r="E329" s="149">
        <v>687</v>
      </c>
      <c r="F329" s="149" t="s">
        <v>979</v>
      </c>
      <c r="G329" s="149" t="s">
        <v>1240</v>
      </c>
      <c r="H329" s="149" t="s">
        <v>1237</v>
      </c>
      <c r="I329" s="150">
        <v>0</v>
      </c>
      <c r="J329" s="150">
        <v>7457.96</v>
      </c>
      <c r="K329" s="150">
        <v>-7457.96</v>
      </c>
    </row>
    <row r="330" spans="1:11" hidden="1">
      <c r="A330" s="149" t="s">
        <v>1118</v>
      </c>
      <c r="B330" s="149" t="s">
        <v>89</v>
      </c>
      <c r="C330" s="149" t="s">
        <v>324</v>
      </c>
      <c r="D330" s="151">
        <v>44958</v>
      </c>
      <c r="E330" s="149">
        <v>687</v>
      </c>
      <c r="F330" s="149" t="s">
        <v>979</v>
      </c>
      <c r="G330" s="149" t="s">
        <v>1240</v>
      </c>
      <c r="H330" s="149" t="s">
        <v>89</v>
      </c>
      <c r="I330" s="150">
        <v>642.74</v>
      </c>
      <c r="J330" s="150">
        <v>0</v>
      </c>
      <c r="K330" s="150">
        <v>642.74</v>
      </c>
    </row>
    <row r="331" spans="1:11" hidden="1">
      <c r="A331" s="149" t="s">
        <v>1127</v>
      </c>
      <c r="B331" s="149" t="s">
        <v>89</v>
      </c>
      <c r="C331" s="149" t="s">
        <v>324</v>
      </c>
      <c r="D331" s="151">
        <v>44958</v>
      </c>
      <c r="E331" s="149">
        <v>687</v>
      </c>
      <c r="F331" s="149" t="s">
        <v>979</v>
      </c>
      <c r="G331" s="149" t="s">
        <v>1240</v>
      </c>
      <c r="H331" s="149" t="s">
        <v>89</v>
      </c>
      <c r="I331" s="150">
        <v>3.95</v>
      </c>
      <c r="J331" s="150">
        <v>0</v>
      </c>
      <c r="K331" s="150">
        <v>3.95</v>
      </c>
    </row>
    <row r="332" spans="1:11" hidden="1">
      <c r="A332" s="149" t="s">
        <v>1123</v>
      </c>
      <c r="B332" s="149" t="s">
        <v>89</v>
      </c>
      <c r="C332" s="149" t="s">
        <v>324</v>
      </c>
      <c r="D332" s="151">
        <v>44958</v>
      </c>
      <c r="E332" s="149">
        <v>687</v>
      </c>
      <c r="F332" s="149" t="s">
        <v>979</v>
      </c>
      <c r="G332" s="149" t="s">
        <v>1240</v>
      </c>
      <c r="H332" s="149" t="s">
        <v>89</v>
      </c>
      <c r="I332" s="150">
        <v>498.38</v>
      </c>
      <c r="J332" s="150">
        <v>0</v>
      </c>
      <c r="K332" s="150">
        <v>498.38</v>
      </c>
    </row>
    <row r="333" spans="1:11" hidden="1">
      <c r="A333" s="149" t="s">
        <v>1123</v>
      </c>
      <c r="B333" s="149" t="s">
        <v>89</v>
      </c>
      <c r="C333" s="149" t="s">
        <v>324</v>
      </c>
      <c r="D333" s="151">
        <v>44958</v>
      </c>
      <c r="E333" s="149">
        <v>687</v>
      </c>
      <c r="F333" s="149" t="s">
        <v>979</v>
      </c>
      <c r="G333" s="149" t="s">
        <v>1240</v>
      </c>
      <c r="H333" s="149" t="s">
        <v>89</v>
      </c>
      <c r="I333" s="150">
        <v>574.46</v>
      </c>
      <c r="J333" s="150">
        <v>0</v>
      </c>
      <c r="K333" s="150">
        <v>574.46</v>
      </c>
    </row>
    <row r="334" spans="1:11" hidden="1">
      <c r="A334" s="149" t="s">
        <v>1112</v>
      </c>
      <c r="B334" s="149" t="s">
        <v>89</v>
      </c>
      <c r="C334" s="149" t="s">
        <v>324</v>
      </c>
      <c r="D334" s="151">
        <v>44958</v>
      </c>
      <c r="E334" s="149">
        <v>690</v>
      </c>
      <c r="F334" s="149" t="s">
        <v>97</v>
      </c>
      <c r="G334" s="149" t="s">
        <v>1241</v>
      </c>
      <c r="H334" s="149" t="s">
        <v>89</v>
      </c>
      <c r="I334" s="150">
        <v>35.57</v>
      </c>
      <c r="J334" s="150">
        <v>0</v>
      </c>
      <c r="K334" s="150">
        <v>35.57</v>
      </c>
    </row>
    <row r="335" spans="1:11" hidden="1">
      <c r="A335" s="149" t="s">
        <v>1111</v>
      </c>
      <c r="B335" s="149" t="s">
        <v>89</v>
      </c>
      <c r="C335" s="149" t="s">
        <v>324</v>
      </c>
      <c r="D335" s="151">
        <v>44958</v>
      </c>
      <c r="E335" s="149">
        <v>690</v>
      </c>
      <c r="F335" s="149" t="s">
        <v>97</v>
      </c>
      <c r="G335" s="149" t="s">
        <v>1241</v>
      </c>
      <c r="H335" s="149" t="s">
        <v>89</v>
      </c>
      <c r="I335" s="150">
        <v>177.83</v>
      </c>
      <c r="J335" s="150">
        <v>0</v>
      </c>
      <c r="K335" s="150">
        <v>177.83</v>
      </c>
    </row>
    <row r="336" spans="1:11" hidden="1">
      <c r="A336" s="149" t="s">
        <v>1081</v>
      </c>
      <c r="B336" s="149" t="s">
        <v>350</v>
      </c>
      <c r="C336" s="149" t="s">
        <v>324</v>
      </c>
      <c r="D336" s="151">
        <v>44958</v>
      </c>
      <c r="E336" s="149">
        <v>690</v>
      </c>
      <c r="F336" s="149" t="s">
        <v>97</v>
      </c>
      <c r="G336" s="149" t="s">
        <v>1241</v>
      </c>
      <c r="H336" s="149" t="s">
        <v>1242</v>
      </c>
      <c r="I336" s="150">
        <v>0</v>
      </c>
      <c r="J336" s="150">
        <v>213.4</v>
      </c>
      <c r="K336" s="150">
        <v>-213.4</v>
      </c>
    </row>
    <row r="337" spans="1:11" hidden="1">
      <c r="A337" s="149" t="s">
        <v>1111</v>
      </c>
      <c r="B337" s="149" t="s">
        <v>89</v>
      </c>
      <c r="C337" s="149" t="s">
        <v>324</v>
      </c>
      <c r="D337" s="151">
        <v>44958</v>
      </c>
      <c r="E337" s="149">
        <v>691</v>
      </c>
      <c r="F337" s="149" t="s">
        <v>97</v>
      </c>
      <c r="G337" s="149" t="s">
        <v>1243</v>
      </c>
      <c r="H337" s="149" t="s">
        <v>89</v>
      </c>
      <c r="I337" s="150">
        <v>0</v>
      </c>
      <c r="J337" s="150">
        <v>79</v>
      </c>
      <c r="K337" s="150">
        <v>-79</v>
      </c>
    </row>
    <row r="338" spans="1:11" hidden="1">
      <c r="A338" s="149" t="s">
        <v>1112</v>
      </c>
      <c r="B338" s="149" t="s">
        <v>89</v>
      </c>
      <c r="C338" s="149" t="s">
        <v>324</v>
      </c>
      <c r="D338" s="151">
        <v>44958</v>
      </c>
      <c r="E338" s="149">
        <v>691</v>
      </c>
      <c r="F338" s="149" t="s">
        <v>97</v>
      </c>
      <c r="G338" s="149" t="s">
        <v>1243</v>
      </c>
      <c r="H338" s="149" t="s">
        <v>89</v>
      </c>
      <c r="I338" s="150">
        <v>0</v>
      </c>
      <c r="J338" s="150">
        <v>15.8</v>
      </c>
      <c r="K338" s="150">
        <v>-15.8</v>
      </c>
    </row>
    <row r="339" spans="1:11" hidden="1">
      <c r="A339" s="149" t="s">
        <v>1081</v>
      </c>
      <c r="B339" s="149" t="s">
        <v>350</v>
      </c>
      <c r="C339" s="149" t="s">
        <v>324</v>
      </c>
      <c r="D339" s="151">
        <v>44958</v>
      </c>
      <c r="E339" s="149">
        <v>691</v>
      </c>
      <c r="F339" s="149" t="s">
        <v>97</v>
      </c>
      <c r="G339" s="149" t="s">
        <v>1243</v>
      </c>
      <c r="H339" s="149" t="s">
        <v>1242</v>
      </c>
      <c r="I339" s="150">
        <v>94.8</v>
      </c>
      <c r="J339" s="150">
        <v>0</v>
      </c>
      <c r="K339" s="150">
        <v>94.8</v>
      </c>
    </row>
    <row r="340" spans="1:11" hidden="1">
      <c r="A340" s="149" t="s">
        <v>1081</v>
      </c>
      <c r="B340" s="149" t="s">
        <v>372</v>
      </c>
      <c r="C340" s="149" t="s">
        <v>324</v>
      </c>
      <c r="D340" s="151">
        <v>44958</v>
      </c>
      <c r="E340" s="149">
        <v>692</v>
      </c>
      <c r="F340" s="149" t="s">
        <v>126</v>
      </c>
      <c r="G340" s="149" t="s">
        <v>681</v>
      </c>
      <c r="H340" s="149" t="s">
        <v>1114</v>
      </c>
      <c r="I340" s="150">
        <v>0</v>
      </c>
      <c r="J340" s="150">
        <v>252</v>
      </c>
      <c r="K340" s="150">
        <v>-252</v>
      </c>
    </row>
    <row r="341" spans="1:11" hidden="1">
      <c r="A341" s="149" t="s">
        <v>1088</v>
      </c>
      <c r="B341" s="149" t="s">
        <v>89</v>
      </c>
      <c r="C341" s="149" t="s">
        <v>324</v>
      </c>
      <c r="D341" s="151">
        <v>44958</v>
      </c>
      <c r="E341" s="149">
        <v>692</v>
      </c>
      <c r="F341" s="149" t="s">
        <v>126</v>
      </c>
      <c r="G341" s="149" t="s">
        <v>681</v>
      </c>
      <c r="H341" s="149" t="s">
        <v>89</v>
      </c>
      <c r="I341" s="150">
        <v>42</v>
      </c>
      <c r="J341" s="150">
        <v>0</v>
      </c>
      <c r="K341" s="150">
        <v>42</v>
      </c>
    </row>
    <row r="342" spans="1:11" hidden="1">
      <c r="A342" s="149" t="s">
        <v>1193</v>
      </c>
      <c r="B342" s="149" t="s">
        <v>89</v>
      </c>
      <c r="C342" s="149" t="s">
        <v>324</v>
      </c>
      <c r="D342" s="151">
        <v>44958</v>
      </c>
      <c r="E342" s="149">
        <v>692</v>
      </c>
      <c r="F342" s="149" t="s">
        <v>126</v>
      </c>
      <c r="G342" s="149" t="s">
        <v>681</v>
      </c>
      <c r="H342" s="149" t="s">
        <v>89</v>
      </c>
      <c r="I342" s="150">
        <v>210</v>
      </c>
      <c r="J342" s="150">
        <v>0</v>
      </c>
      <c r="K342" s="150">
        <v>210</v>
      </c>
    </row>
    <row r="343" spans="1:11" hidden="1">
      <c r="A343" s="149" t="s">
        <v>1193</v>
      </c>
      <c r="B343" s="149" t="s">
        <v>89</v>
      </c>
      <c r="C343" s="149" t="s">
        <v>324</v>
      </c>
      <c r="D343" s="151">
        <v>44958</v>
      </c>
      <c r="E343" s="149">
        <v>693</v>
      </c>
      <c r="F343" s="149" t="s">
        <v>126</v>
      </c>
      <c r="G343" s="149" t="s">
        <v>1244</v>
      </c>
      <c r="H343" s="149" t="s">
        <v>89</v>
      </c>
      <c r="I343" s="150">
        <v>0</v>
      </c>
      <c r="J343" s="150">
        <v>14.05</v>
      </c>
      <c r="K343" s="150">
        <v>-14.05</v>
      </c>
    </row>
    <row r="344" spans="1:11" hidden="1">
      <c r="A344" s="149" t="s">
        <v>1088</v>
      </c>
      <c r="B344" s="149" t="s">
        <v>89</v>
      </c>
      <c r="C344" s="149" t="s">
        <v>324</v>
      </c>
      <c r="D344" s="151">
        <v>44958</v>
      </c>
      <c r="E344" s="149">
        <v>693</v>
      </c>
      <c r="F344" s="149" t="s">
        <v>126</v>
      </c>
      <c r="G344" s="149" t="s">
        <v>1244</v>
      </c>
      <c r="H344" s="149" t="s">
        <v>89</v>
      </c>
      <c r="I344" s="150">
        <v>0</v>
      </c>
      <c r="J344" s="150">
        <v>2.81</v>
      </c>
      <c r="K344" s="150">
        <v>-2.81</v>
      </c>
    </row>
    <row r="345" spans="1:11" hidden="1">
      <c r="A345" s="149" t="s">
        <v>1081</v>
      </c>
      <c r="B345" s="149" t="s">
        <v>372</v>
      </c>
      <c r="C345" s="149" t="s">
        <v>324</v>
      </c>
      <c r="D345" s="151">
        <v>44958</v>
      </c>
      <c r="E345" s="149">
        <v>693</v>
      </c>
      <c r="F345" s="149" t="s">
        <v>126</v>
      </c>
      <c r="G345" s="149" t="s">
        <v>1244</v>
      </c>
      <c r="H345" s="149" t="s">
        <v>1114</v>
      </c>
      <c r="I345" s="150">
        <v>16.86</v>
      </c>
      <c r="J345" s="150">
        <v>0</v>
      </c>
      <c r="K345" s="150">
        <v>16.86</v>
      </c>
    </row>
    <row r="346" spans="1:11" hidden="1">
      <c r="A346" s="149" t="s">
        <v>1081</v>
      </c>
      <c r="B346" s="149" t="s">
        <v>380</v>
      </c>
      <c r="C346" s="149" t="s">
        <v>324</v>
      </c>
      <c r="D346" s="151">
        <v>44958</v>
      </c>
      <c r="E346" s="149">
        <v>695</v>
      </c>
      <c r="F346" s="149" t="s">
        <v>394</v>
      </c>
      <c r="G346" s="149" t="s">
        <v>1245</v>
      </c>
      <c r="H346" s="149" t="s">
        <v>89</v>
      </c>
      <c r="I346" s="150">
        <v>0</v>
      </c>
      <c r="J346" s="150">
        <v>112.5</v>
      </c>
      <c r="K346" s="150">
        <v>-112.5</v>
      </c>
    </row>
    <row r="347" spans="1:11" hidden="1">
      <c r="A347" s="149" t="s">
        <v>1246</v>
      </c>
      <c r="B347" s="149" t="s">
        <v>89</v>
      </c>
      <c r="C347" s="149" t="s">
        <v>324</v>
      </c>
      <c r="D347" s="151">
        <v>44958</v>
      </c>
      <c r="E347" s="149">
        <v>695</v>
      </c>
      <c r="F347" s="149" t="s">
        <v>394</v>
      </c>
      <c r="G347" s="149" t="s">
        <v>1245</v>
      </c>
      <c r="H347" s="149" t="s">
        <v>89</v>
      </c>
      <c r="I347" s="150">
        <v>105.36</v>
      </c>
      <c r="J347" s="150">
        <v>0</v>
      </c>
      <c r="K347" s="150">
        <v>105.36</v>
      </c>
    </row>
    <row r="348" spans="1:11" hidden="1">
      <c r="A348" s="149" t="s">
        <v>1088</v>
      </c>
      <c r="B348" s="149" t="s">
        <v>89</v>
      </c>
      <c r="C348" s="149" t="s">
        <v>324</v>
      </c>
      <c r="D348" s="151">
        <v>44958</v>
      </c>
      <c r="E348" s="149">
        <v>695</v>
      </c>
      <c r="F348" s="149" t="s">
        <v>394</v>
      </c>
      <c r="G348" s="149" t="s">
        <v>1245</v>
      </c>
      <c r="H348" s="149" t="s">
        <v>89</v>
      </c>
      <c r="I348" s="150">
        <v>7.14</v>
      </c>
      <c r="J348" s="150">
        <v>0</v>
      </c>
      <c r="K348" s="150">
        <v>7.14</v>
      </c>
    </row>
    <row r="349" spans="1:11" hidden="1">
      <c r="A349" s="149" t="s">
        <v>1246</v>
      </c>
      <c r="B349" s="149" t="s">
        <v>89</v>
      </c>
      <c r="C349" s="149" t="s">
        <v>324</v>
      </c>
      <c r="D349" s="151">
        <v>44958</v>
      </c>
      <c r="E349" s="149">
        <v>696</v>
      </c>
      <c r="F349" s="149" t="s">
        <v>394</v>
      </c>
      <c r="G349" s="149" t="s">
        <v>1247</v>
      </c>
      <c r="H349" s="149" t="s">
        <v>89</v>
      </c>
      <c r="I349" s="150">
        <v>133.43</v>
      </c>
      <c r="J349" s="150">
        <v>0</v>
      </c>
      <c r="K349" s="150">
        <v>133.43</v>
      </c>
    </row>
    <row r="350" spans="1:11" hidden="1">
      <c r="A350" s="149" t="s">
        <v>1088</v>
      </c>
      <c r="B350" s="149" t="s">
        <v>89</v>
      </c>
      <c r="C350" s="149" t="s">
        <v>324</v>
      </c>
      <c r="D350" s="151">
        <v>44958</v>
      </c>
      <c r="E350" s="149">
        <v>696</v>
      </c>
      <c r="F350" s="149" t="s">
        <v>394</v>
      </c>
      <c r="G350" s="149" t="s">
        <v>1247</v>
      </c>
      <c r="H350" s="149" t="s">
        <v>89</v>
      </c>
      <c r="I350" s="150">
        <v>9.26</v>
      </c>
      <c r="J350" s="150">
        <v>0</v>
      </c>
      <c r="K350" s="150">
        <v>9.26</v>
      </c>
    </row>
    <row r="351" spans="1:11" hidden="1">
      <c r="A351" s="149" t="s">
        <v>1081</v>
      </c>
      <c r="B351" s="149" t="s">
        <v>380</v>
      </c>
      <c r="C351" s="149" t="s">
        <v>324</v>
      </c>
      <c r="D351" s="151">
        <v>44958</v>
      </c>
      <c r="E351" s="149">
        <v>696</v>
      </c>
      <c r="F351" s="149" t="s">
        <v>394</v>
      </c>
      <c r="G351" s="149" t="s">
        <v>1247</v>
      </c>
      <c r="H351" s="149" t="s">
        <v>89</v>
      </c>
      <c r="I351" s="150">
        <v>0</v>
      </c>
      <c r="J351" s="150">
        <v>142.69</v>
      </c>
      <c r="K351" s="150">
        <v>-142.69</v>
      </c>
    </row>
    <row r="352" spans="1:11" hidden="1">
      <c r="A352" s="149" t="s">
        <v>1088</v>
      </c>
      <c r="B352" s="149" t="s">
        <v>89</v>
      </c>
      <c r="C352" s="149" t="s">
        <v>324</v>
      </c>
      <c r="D352" s="151">
        <v>44958</v>
      </c>
      <c r="E352" s="149">
        <v>697</v>
      </c>
      <c r="F352" s="149" t="s">
        <v>394</v>
      </c>
      <c r="G352" s="149" t="s">
        <v>1248</v>
      </c>
      <c r="H352" s="149" t="s">
        <v>89</v>
      </c>
      <c r="I352" s="150">
        <v>4.55</v>
      </c>
      <c r="J352" s="150">
        <v>0</v>
      </c>
      <c r="K352" s="150">
        <v>4.55</v>
      </c>
    </row>
    <row r="353" spans="1:11" hidden="1">
      <c r="A353" s="149" t="s">
        <v>1246</v>
      </c>
      <c r="B353" s="149" t="s">
        <v>89</v>
      </c>
      <c r="C353" s="149" t="s">
        <v>324</v>
      </c>
      <c r="D353" s="151">
        <v>44958</v>
      </c>
      <c r="E353" s="149">
        <v>697</v>
      </c>
      <c r="F353" s="149" t="s">
        <v>394</v>
      </c>
      <c r="G353" s="149" t="s">
        <v>1248</v>
      </c>
      <c r="H353" s="149" t="s">
        <v>89</v>
      </c>
      <c r="I353" s="150">
        <v>114.19</v>
      </c>
      <c r="J353" s="150">
        <v>0</v>
      </c>
      <c r="K353" s="150">
        <v>114.19</v>
      </c>
    </row>
    <row r="354" spans="1:11" hidden="1">
      <c r="A354" s="149" t="s">
        <v>1081</v>
      </c>
      <c r="B354" s="149" t="s">
        <v>380</v>
      </c>
      <c r="C354" s="149" t="s">
        <v>324</v>
      </c>
      <c r="D354" s="151">
        <v>44958</v>
      </c>
      <c r="E354" s="149">
        <v>697</v>
      </c>
      <c r="F354" s="149" t="s">
        <v>394</v>
      </c>
      <c r="G354" s="149" t="s">
        <v>1248</v>
      </c>
      <c r="H354" s="149" t="s">
        <v>89</v>
      </c>
      <c r="I354" s="150">
        <v>0</v>
      </c>
      <c r="J354" s="150">
        <v>118.74</v>
      </c>
      <c r="K354" s="150">
        <v>-118.74</v>
      </c>
    </row>
    <row r="355" spans="1:11" hidden="1">
      <c r="A355" s="149" t="s">
        <v>1081</v>
      </c>
      <c r="B355" s="149" t="s">
        <v>380</v>
      </c>
      <c r="C355" s="149" t="s">
        <v>324</v>
      </c>
      <c r="D355" s="151">
        <v>44958</v>
      </c>
      <c r="E355" s="149">
        <v>698</v>
      </c>
      <c r="F355" s="149" t="s">
        <v>394</v>
      </c>
      <c r="G355" s="149" t="s">
        <v>1249</v>
      </c>
      <c r="H355" s="149" t="s">
        <v>89</v>
      </c>
      <c r="I355" s="150">
        <v>0</v>
      </c>
      <c r="J355" s="150">
        <v>306.43</v>
      </c>
      <c r="K355" s="150">
        <v>-306.43</v>
      </c>
    </row>
    <row r="356" spans="1:11" hidden="1">
      <c r="A356" s="149" t="s">
        <v>1088</v>
      </c>
      <c r="B356" s="149" t="s">
        <v>89</v>
      </c>
      <c r="C356" s="149" t="s">
        <v>324</v>
      </c>
      <c r="D356" s="151">
        <v>44958</v>
      </c>
      <c r="E356" s="149">
        <v>698</v>
      </c>
      <c r="F356" s="149" t="s">
        <v>394</v>
      </c>
      <c r="G356" s="149" t="s">
        <v>1249</v>
      </c>
      <c r="H356" s="149" t="s">
        <v>89</v>
      </c>
      <c r="I356" s="150">
        <v>27.85</v>
      </c>
      <c r="J356" s="150">
        <v>0</v>
      </c>
      <c r="K356" s="150">
        <v>27.85</v>
      </c>
    </row>
    <row r="357" spans="1:11" hidden="1">
      <c r="A357" s="149" t="s">
        <v>1246</v>
      </c>
      <c r="B357" s="149" t="s">
        <v>89</v>
      </c>
      <c r="C357" s="149" t="s">
        <v>324</v>
      </c>
      <c r="D357" s="151">
        <v>44958</v>
      </c>
      <c r="E357" s="149">
        <v>698</v>
      </c>
      <c r="F357" s="149" t="s">
        <v>394</v>
      </c>
      <c r="G357" s="149" t="s">
        <v>1249</v>
      </c>
      <c r="H357" s="149" t="s">
        <v>89</v>
      </c>
      <c r="I357" s="150">
        <v>278.58</v>
      </c>
      <c r="J357" s="150">
        <v>0</v>
      </c>
      <c r="K357" s="150">
        <v>278.58</v>
      </c>
    </row>
    <row r="358" spans="1:11" hidden="1">
      <c r="A358" s="149" t="s">
        <v>1246</v>
      </c>
      <c r="B358" s="149" t="s">
        <v>89</v>
      </c>
      <c r="C358" s="149" t="s">
        <v>324</v>
      </c>
      <c r="D358" s="151">
        <v>44958</v>
      </c>
      <c r="E358" s="149">
        <v>699</v>
      </c>
      <c r="F358" s="149" t="s">
        <v>394</v>
      </c>
      <c r="G358" s="149" t="s">
        <v>1250</v>
      </c>
      <c r="H358" s="149" t="s">
        <v>89</v>
      </c>
      <c r="I358" s="150">
        <v>216.43</v>
      </c>
      <c r="J358" s="150">
        <v>0</v>
      </c>
      <c r="K358" s="150">
        <v>216.43</v>
      </c>
    </row>
    <row r="359" spans="1:11" hidden="1">
      <c r="A359" s="149" t="s">
        <v>1081</v>
      </c>
      <c r="B359" s="149" t="s">
        <v>380</v>
      </c>
      <c r="C359" s="149" t="s">
        <v>324</v>
      </c>
      <c r="D359" s="151">
        <v>44958</v>
      </c>
      <c r="E359" s="149">
        <v>699</v>
      </c>
      <c r="F359" s="149" t="s">
        <v>394</v>
      </c>
      <c r="G359" s="149" t="s">
        <v>1250</v>
      </c>
      <c r="H359" s="149" t="s">
        <v>89</v>
      </c>
      <c r="I359" s="150">
        <v>0</v>
      </c>
      <c r="J359" s="150">
        <v>228.72</v>
      </c>
      <c r="K359" s="150">
        <v>-228.72</v>
      </c>
    </row>
    <row r="360" spans="1:11" hidden="1">
      <c r="A360" s="149" t="s">
        <v>1088</v>
      </c>
      <c r="B360" s="149" t="s">
        <v>89</v>
      </c>
      <c r="C360" s="149" t="s">
        <v>324</v>
      </c>
      <c r="D360" s="151">
        <v>44958</v>
      </c>
      <c r="E360" s="149">
        <v>699</v>
      </c>
      <c r="F360" s="149" t="s">
        <v>394</v>
      </c>
      <c r="G360" s="149" t="s">
        <v>1250</v>
      </c>
      <c r="H360" s="149" t="s">
        <v>89</v>
      </c>
      <c r="I360" s="150">
        <v>12.29</v>
      </c>
      <c r="J360" s="150">
        <v>0</v>
      </c>
      <c r="K360" s="150">
        <v>12.29</v>
      </c>
    </row>
    <row r="361" spans="1:11" hidden="1">
      <c r="A361" s="149" t="s">
        <v>1246</v>
      </c>
      <c r="B361" s="149" t="s">
        <v>89</v>
      </c>
      <c r="C361" s="149" t="s">
        <v>324</v>
      </c>
      <c r="D361" s="151">
        <v>44958</v>
      </c>
      <c r="E361" s="149">
        <v>700</v>
      </c>
      <c r="F361" s="149" t="s">
        <v>394</v>
      </c>
      <c r="G361" s="149" t="s">
        <v>1251</v>
      </c>
      <c r="H361" s="149" t="s">
        <v>89</v>
      </c>
      <c r="I361" s="150">
        <v>395.68</v>
      </c>
      <c r="J361" s="150">
        <v>0</v>
      </c>
      <c r="K361" s="150">
        <v>395.68</v>
      </c>
    </row>
    <row r="362" spans="1:11" hidden="1">
      <c r="A362" s="149" t="s">
        <v>1088</v>
      </c>
      <c r="B362" s="149" t="s">
        <v>89</v>
      </c>
      <c r="C362" s="149" t="s">
        <v>324</v>
      </c>
      <c r="D362" s="151">
        <v>44958</v>
      </c>
      <c r="E362" s="149">
        <v>700</v>
      </c>
      <c r="F362" s="149" t="s">
        <v>394</v>
      </c>
      <c r="G362" s="149" t="s">
        <v>1251</v>
      </c>
      <c r="H362" s="149" t="s">
        <v>89</v>
      </c>
      <c r="I362" s="150">
        <v>17.39</v>
      </c>
      <c r="J362" s="150">
        <v>0</v>
      </c>
      <c r="K362" s="150">
        <v>17.39</v>
      </c>
    </row>
    <row r="363" spans="1:11" hidden="1">
      <c r="A363" s="149" t="s">
        <v>1081</v>
      </c>
      <c r="B363" s="149" t="s">
        <v>380</v>
      </c>
      <c r="C363" s="149" t="s">
        <v>324</v>
      </c>
      <c r="D363" s="151">
        <v>44958</v>
      </c>
      <c r="E363" s="149">
        <v>700</v>
      </c>
      <c r="F363" s="149" t="s">
        <v>394</v>
      </c>
      <c r="G363" s="149" t="s">
        <v>1251</v>
      </c>
      <c r="H363" s="149" t="s">
        <v>89</v>
      </c>
      <c r="I363" s="150">
        <v>0</v>
      </c>
      <c r="J363" s="150">
        <v>413.07</v>
      </c>
      <c r="K363" s="150">
        <v>-413.07</v>
      </c>
    </row>
    <row r="364" spans="1:11" hidden="1">
      <c r="A364" s="149" t="s">
        <v>1246</v>
      </c>
      <c r="B364" s="149" t="s">
        <v>89</v>
      </c>
      <c r="C364" s="149" t="s">
        <v>324</v>
      </c>
      <c r="D364" s="151">
        <v>44958</v>
      </c>
      <c r="E364" s="149">
        <v>701</v>
      </c>
      <c r="F364" s="149" t="s">
        <v>394</v>
      </c>
      <c r="G364" s="149" t="s">
        <v>1252</v>
      </c>
      <c r="H364" s="149" t="s">
        <v>89</v>
      </c>
      <c r="I364" s="150">
        <v>147.16999999999999</v>
      </c>
      <c r="J364" s="150">
        <v>0</v>
      </c>
      <c r="K364" s="150">
        <v>147.16999999999999</v>
      </c>
    </row>
    <row r="365" spans="1:11" hidden="1">
      <c r="A365" s="149" t="s">
        <v>1088</v>
      </c>
      <c r="B365" s="149" t="s">
        <v>89</v>
      </c>
      <c r="C365" s="149" t="s">
        <v>324</v>
      </c>
      <c r="D365" s="151">
        <v>44958</v>
      </c>
      <c r="E365" s="149">
        <v>701</v>
      </c>
      <c r="F365" s="149" t="s">
        <v>394</v>
      </c>
      <c r="G365" s="149" t="s">
        <v>1252</v>
      </c>
      <c r="H365" s="149" t="s">
        <v>89</v>
      </c>
      <c r="I365" s="150">
        <v>10.53</v>
      </c>
      <c r="J365" s="150">
        <v>0</v>
      </c>
      <c r="K365" s="150">
        <v>10.53</v>
      </c>
    </row>
    <row r="366" spans="1:11" hidden="1">
      <c r="A366" s="149" t="s">
        <v>1081</v>
      </c>
      <c r="B366" s="149" t="s">
        <v>380</v>
      </c>
      <c r="C366" s="149" t="s">
        <v>324</v>
      </c>
      <c r="D366" s="151">
        <v>44958</v>
      </c>
      <c r="E366" s="149">
        <v>701</v>
      </c>
      <c r="F366" s="149" t="s">
        <v>394</v>
      </c>
      <c r="G366" s="149" t="s">
        <v>1252</v>
      </c>
      <c r="H366" s="149" t="s">
        <v>89</v>
      </c>
      <c r="I366" s="150">
        <v>0</v>
      </c>
      <c r="J366" s="150">
        <v>157.69999999999999</v>
      </c>
      <c r="K366" s="150">
        <v>-157.69999999999999</v>
      </c>
    </row>
    <row r="367" spans="1:11" hidden="1">
      <c r="A367" s="149" t="s">
        <v>1246</v>
      </c>
      <c r="B367" s="149" t="s">
        <v>89</v>
      </c>
      <c r="C367" s="149" t="s">
        <v>324</v>
      </c>
      <c r="D367" s="151">
        <v>44958</v>
      </c>
      <c r="E367" s="149">
        <v>702</v>
      </c>
      <c r="F367" s="149" t="s">
        <v>394</v>
      </c>
      <c r="G367" s="149" t="s">
        <v>1253</v>
      </c>
      <c r="H367" s="149" t="s">
        <v>89</v>
      </c>
      <c r="I367" s="150">
        <v>356.83</v>
      </c>
      <c r="J367" s="150">
        <v>0</v>
      </c>
      <c r="K367" s="150">
        <v>356.83</v>
      </c>
    </row>
    <row r="368" spans="1:11" hidden="1">
      <c r="A368" s="149" t="s">
        <v>1088</v>
      </c>
      <c r="B368" s="149" t="s">
        <v>89</v>
      </c>
      <c r="C368" s="149" t="s">
        <v>324</v>
      </c>
      <c r="D368" s="151">
        <v>44958</v>
      </c>
      <c r="E368" s="149">
        <v>702</v>
      </c>
      <c r="F368" s="149" t="s">
        <v>394</v>
      </c>
      <c r="G368" s="149" t="s">
        <v>1253</v>
      </c>
      <c r="H368" s="149" t="s">
        <v>89</v>
      </c>
      <c r="I368" s="150">
        <v>20.38</v>
      </c>
      <c r="J368" s="150">
        <v>0</v>
      </c>
      <c r="K368" s="150">
        <v>20.38</v>
      </c>
    </row>
    <row r="369" spans="1:11" hidden="1">
      <c r="A369" s="149" t="s">
        <v>1081</v>
      </c>
      <c r="B369" s="149" t="s">
        <v>380</v>
      </c>
      <c r="C369" s="149" t="s">
        <v>324</v>
      </c>
      <c r="D369" s="151">
        <v>44958</v>
      </c>
      <c r="E369" s="149">
        <v>702</v>
      </c>
      <c r="F369" s="149" t="s">
        <v>394</v>
      </c>
      <c r="G369" s="149" t="s">
        <v>1253</v>
      </c>
      <c r="H369" s="149" t="s">
        <v>89</v>
      </c>
      <c r="I369" s="150">
        <v>0</v>
      </c>
      <c r="J369" s="150">
        <v>377.21</v>
      </c>
      <c r="K369" s="150">
        <v>-377.21</v>
      </c>
    </row>
    <row r="370" spans="1:11" hidden="1">
      <c r="A370" s="149" t="s">
        <v>1088</v>
      </c>
      <c r="B370" s="149" t="s">
        <v>89</v>
      </c>
      <c r="C370" s="149" t="s">
        <v>324</v>
      </c>
      <c r="D370" s="151">
        <v>44958</v>
      </c>
      <c r="E370" s="149">
        <v>703</v>
      </c>
      <c r="F370" s="149" t="s">
        <v>394</v>
      </c>
      <c r="G370" s="149" t="s">
        <v>1254</v>
      </c>
      <c r="H370" s="149" t="s">
        <v>89</v>
      </c>
      <c r="I370" s="150">
        <v>30.78</v>
      </c>
      <c r="J370" s="150">
        <v>0</v>
      </c>
      <c r="K370" s="150">
        <v>30.78</v>
      </c>
    </row>
    <row r="371" spans="1:11" hidden="1">
      <c r="A371" s="149" t="s">
        <v>1246</v>
      </c>
      <c r="B371" s="149" t="s">
        <v>89</v>
      </c>
      <c r="C371" s="149" t="s">
        <v>324</v>
      </c>
      <c r="D371" s="151">
        <v>44958</v>
      </c>
      <c r="E371" s="149">
        <v>703</v>
      </c>
      <c r="F371" s="149" t="s">
        <v>394</v>
      </c>
      <c r="G371" s="149" t="s">
        <v>1254</v>
      </c>
      <c r="H371" s="149" t="s">
        <v>89</v>
      </c>
      <c r="I371" s="150">
        <v>341.69</v>
      </c>
      <c r="J371" s="150">
        <v>0</v>
      </c>
      <c r="K371" s="150">
        <v>341.69</v>
      </c>
    </row>
    <row r="372" spans="1:11" hidden="1">
      <c r="A372" s="149" t="s">
        <v>1081</v>
      </c>
      <c r="B372" s="149" t="s">
        <v>380</v>
      </c>
      <c r="C372" s="149" t="s">
        <v>324</v>
      </c>
      <c r="D372" s="151">
        <v>44958</v>
      </c>
      <c r="E372" s="149">
        <v>703</v>
      </c>
      <c r="F372" s="149" t="s">
        <v>394</v>
      </c>
      <c r="G372" s="149" t="s">
        <v>1254</v>
      </c>
      <c r="H372" s="149" t="s">
        <v>89</v>
      </c>
      <c r="I372" s="150">
        <v>0</v>
      </c>
      <c r="J372" s="150">
        <v>372.47</v>
      </c>
      <c r="K372" s="150">
        <v>-372.47</v>
      </c>
    </row>
    <row r="373" spans="1:11" hidden="1">
      <c r="A373" s="149" t="s">
        <v>1246</v>
      </c>
      <c r="B373" s="149" t="s">
        <v>89</v>
      </c>
      <c r="C373" s="149" t="s">
        <v>324</v>
      </c>
      <c r="D373" s="151">
        <v>44958</v>
      </c>
      <c r="E373" s="149">
        <v>704</v>
      </c>
      <c r="F373" s="149" t="s">
        <v>394</v>
      </c>
      <c r="G373" s="149" t="s">
        <v>1255</v>
      </c>
      <c r="H373" s="149" t="s">
        <v>89</v>
      </c>
      <c r="I373" s="150">
        <v>165.53</v>
      </c>
      <c r="J373" s="150">
        <v>0</v>
      </c>
      <c r="K373" s="150">
        <v>165.53</v>
      </c>
    </row>
    <row r="374" spans="1:11" hidden="1">
      <c r="A374" s="149" t="s">
        <v>1081</v>
      </c>
      <c r="B374" s="149" t="s">
        <v>380</v>
      </c>
      <c r="C374" s="149" t="s">
        <v>324</v>
      </c>
      <c r="D374" s="151">
        <v>44958</v>
      </c>
      <c r="E374" s="149">
        <v>704</v>
      </c>
      <c r="F374" s="149" t="s">
        <v>394</v>
      </c>
      <c r="G374" s="149" t="s">
        <v>1255</v>
      </c>
      <c r="H374" s="149" t="s">
        <v>89</v>
      </c>
      <c r="I374" s="150">
        <v>0</v>
      </c>
      <c r="J374" s="150">
        <v>169.19</v>
      </c>
      <c r="K374" s="150">
        <v>-169.19</v>
      </c>
    </row>
    <row r="375" spans="1:11" hidden="1">
      <c r="A375" s="149" t="s">
        <v>1088</v>
      </c>
      <c r="B375" s="149" t="s">
        <v>89</v>
      </c>
      <c r="C375" s="149" t="s">
        <v>324</v>
      </c>
      <c r="D375" s="151">
        <v>44958</v>
      </c>
      <c r="E375" s="149">
        <v>704</v>
      </c>
      <c r="F375" s="149" t="s">
        <v>394</v>
      </c>
      <c r="G375" s="149" t="s">
        <v>1255</v>
      </c>
      <c r="H375" s="149" t="s">
        <v>89</v>
      </c>
      <c r="I375" s="150">
        <v>3.66</v>
      </c>
      <c r="J375" s="150">
        <v>0</v>
      </c>
      <c r="K375" s="150">
        <v>3.66</v>
      </c>
    </row>
    <row r="376" spans="1:11" hidden="1">
      <c r="A376" s="149" t="s">
        <v>1088</v>
      </c>
      <c r="B376" s="149" t="s">
        <v>89</v>
      </c>
      <c r="C376" s="149" t="s">
        <v>324</v>
      </c>
      <c r="D376" s="151">
        <v>44958</v>
      </c>
      <c r="E376" s="149">
        <v>705</v>
      </c>
      <c r="F376" s="149" t="s">
        <v>394</v>
      </c>
      <c r="G376" s="149" t="s">
        <v>1256</v>
      </c>
      <c r="H376" s="149" t="s">
        <v>89</v>
      </c>
      <c r="I376" s="150">
        <v>26.33</v>
      </c>
      <c r="J376" s="150">
        <v>0</v>
      </c>
      <c r="K376" s="150">
        <v>26.33</v>
      </c>
    </row>
    <row r="377" spans="1:11" hidden="1">
      <c r="A377" s="149" t="s">
        <v>1081</v>
      </c>
      <c r="B377" s="149" t="s">
        <v>380</v>
      </c>
      <c r="C377" s="149" t="s">
        <v>324</v>
      </c>
      <c r="D377" s="151">
        <v>44958</v>
      </c>
      <c r="E377" s="149">
        <v>705</v>
      </c>
      <c r="F377" s="149" t="s">
        <v>394</v>
      </c>
      <c r="G377" s="149" t="s">
        <v>1256</v>
      </c>
      <c r="H377" s="149" t="s">
        <v>89</v>
      </c>
      <c r="I377" s="150">
        <v>0</v>
      </c>
      <c r="J377" s="150">
        <v>289.64999999999998</v>
      </c>
      <c r="K377" s="150">
        <v>-289.64999999999998</v>
      </c>
    </row>
    <row r="378" spans="1:11" hidden="1">
      <c r="A378" s="149" t="s">
        <v>1246</v>
      </c>
      <c r="B378" s="149" t="s">
        <v>89</v>
      </c>
      <c r="C378" s="149" t="s">
        <v>324</v>
      </c>
      <c r="D378" s="151">
        <v>44958</v>
      </c>
      <c r="E378" s="149">
        <v>705</v>
      </c>
      <c r="F378" s="149" t="s">
        <v>394</v>
      </c>
      <c r="G378" s="149" t="s">
        <v>1256</v>
      </c>
      <c r="H378" s="149" t="s">
        <v>89</v>
      </c>
      <c r="I378" s="150">
        <v>263.32</v>
      </c>
      <c r="J378" s="150">
        <v>0</v>
      </c>
      <c r="K378" s="150">
        <v>263.32</v>
      </c>
    </row>
    <row r="379" spans="1:11" hidden="1">
      <c r="A379" s="149" t="s">
        <v>1246</v>
      </c>
      <c r="B379" s="149" t="s">
        <v>89</v>
      </c>
      <c r="C379" s="149" t="s">
        <v>324</v>
      </c>
      <c r="D379" s="151">
        <v>44958</v>
      </c>
      <c r="E379" s="149">
        <v>706</v>
      </c>
      <c r="F379" s="149" t="s">
        <v>394</v>
      </c>
      <c r="G379" s="149" t="s">
        <v>1257</v>
      </c>
      <c r="H379" s="149" t="s">
        <v>89</v>
      </c>
      <c r="I379" s="150">
        <v>322.68</v>
      </c>
      <c r="J379" s="150">
        <v>0</v>
      </c>
      <c r="K379" s="150">
        <v>322.68</v>
      </c>
    </row>
    <row r="380" spans="1:11" hidden="1">
      <c r="A380" s="149" t="s">
        <v>1081</v>
      </c>
      <c r="B380" s="149" t="s">
        <v>380</v>
      </c>
      <c r="C380" s="149" t="s">
        <v>324</v>
      </c>
      <c r="D380" s="151">
        <v>44958</v>
      </c>
      <c r="E380" s="149">
        <v>706</v>
      </c>
      <c r="F380" s="149" t="s">
        <v>394</v>
      </c>
      <c r="G380" s="149" t="s">
        <v>1257</v>
      </c>
      <c r="H380" s="149" t="s">
        <v>89</v>
      </c>
      <c r="I380" s="150">
        <v>0</v>
      </c>
      <c r="J380" s="150">
        <v>338.06</v>
      </c>
      <c r="K380" s="150">
        <v>-338.06</v>
      </c>
    </row>
    <row r="381" spans="1:11" hidden="1">
      <c r="A381" s="149" t="s">
        <v>1088</v>
      </c>
      <c r="B381" s="149" t="s">
        <v>89</v>
      </c>
      <c r="C381" s="149" t="s">
        <v>324</v>
      </c>
      <c r="D381" s="151">
        <v>44958</v>
      </c>
      <c r="E381" s="149">
        <v>706</v>
      </c>
      <c r="F381" s="149" t="s">
        <v>394</v>
      </c>
      <c r="G381" s="149" t="s">
        <v>1257</v>
      </c>
      <c r="H381" s="149" t="s">
        <v>89</v>
      </c>
      <c r="I381" s="150">
        <v>15.38</v>
      </c>
      <c r="J381" s="150">
        <v>0</v>
      </c>
      <c r="K381" s="150">
        <v>15.38</v>
      </c>
    </row>
    <row r="382" spans="1:11" hidden="1">
      <c r="A382" s="149" t="s">
        <v>1246</v>
      </c>
      <c r="B382" s="149" t="s">
        <v>89</v>
      </c>
      <c r="C382" s="149" t="s">
        <v>324</v>
      </c>
      <c r="D382" s="151">
        <v>44958</v>
      </c>
      <c r="E382" s="149">
        <v>708</v>
      </c>
      <c r="F382" s="149" t="s">
        <v>394</v>
      </c>
      <c r="G382" s="149" t="s">
        <v>1258</v>
      </c>
      <c r="H382" s="149" t="s">
        <v>89</v>
      </c>
      <c r="I382" s="150">
        <v>400.79</v>
      </c>
      <c r="J382" s="150">
        <v>0</v>
      </c>
      <c r="K382" s="150">
        <v>400.79</v>
      </c>
    </row>
    <row r="383" spans="1:11" hidden="1">
      <c r="A383" s="149" t="s">
        <v>1088</v>
      </c>
      <c r="B383" s="149" t="s">
        <v>89</v>
      </c>
      <c r="C383" s="149" t="s">
        <v>324</v>
      </c>
      <c r="D383" s="151">
        <v>44958</v>
      </c>
      <c r="E383" s="149">
        <v>708</v>
      </c>
      <c r="F383" s="149" t="s">
        <v>394</v>
      </c>
      <c r="G383" s="149" t="s">
        <v>1258</v>
      </c>
      <c r="H383" s="149" t="s">
        <v>89</v>
      </c>
      <c r="I383" s="150">
        <v>15.02</v>
      </c>
      <c r="J383" s="150">
        <v>0</v>
      </c>
      <c r="K383" s="150">
        <v>15.02</v>
      </c>
    </row>
    <row r="384" spans="1:11" hidden="1">
      <c r="A384" s="149" t="s">
        <v>1081</v>
      </c>
      <c r="B384" s="149" t="s">
        <v>380</v>
      </c>
      <c r="C384" s="149" t="s">
        <v>324</v>
      </c>
      <c r="D384" s="151">
        <v>44958</v>
      </c>
      <c r="E384" s="149">
        <v>708</v>
      </c>
      <c r="F384" s="149" t="s">
        <v>394</v>
      </c>
      <c r="G384" s="149" t="s">
        <v>1258</v>
      </c>
      <c r="H384" s="149" t="s">
        <v>89</v>
      </c>
      <c r="I384" s="150">
        <v>0</v>
      </c>
      <c r="J384" s="150">
        <v>415.81</v>
      </c>
      <c r="K384" s="150">
        <v>-415.81</v>
      </c>
    </row>
    <row r="385" spans="1:11" hidden="1">
      <c r="A385" s="149" t="s">
        <v>1259</v>
      </c>
      <c r="B385" s="149" t="s">
        <v>89</v>
      </c>
      <c r="C385" s="149" t="s">
        <v>324</v>
      </c>
      <c r="D385" s="151">
        <v>44959</v>
      </c>
      <c r="E385" s="149">
        <v>632</v>
      </c>
      <c r="F385" s="149" t="s">
        <v>392</v>
      </c>
      <c r="G385" s="149" t="s">
        <v>1260</v>
      </c>
      <c r="H385" s="149" t="s">
        <v>89</v>
      </c>
      <c r="I385" s="150">
        <v>3200</v>
      </c>
      <c r="J385" s="150">
        <v>0</v>
      </c>
      <c r="K385" s="150">
        <v>3200</v>
      </c>
    </row>
    <row r="386" spans="1:11" hidden="1">
      <c r="A386" s="149" t="s">
        <v>1081</v>
      </c>
      <c r="B386" s="149" t="s">
        <v>361</v>
      </c>
      <c r="C386" s="149" t="s">
        <v>324</v>
      </c>
      <c r="D386" s="151">
        <v>44959</v>
      </c>
      <c r="E386" s="149">
        <v>632</v>
      </c>
      <c r="F386" s="149" t="s">
        <v>392</v>
      </c>
      <c r="G386" s="149" t="s">
        <v>1260</v>
      </c>
      <c r="H386" s="149" t="s">
        <v>1261</v>
      </c>
      <c r="I386" s="150">
        <v>0</v>
      </c>
      <c r="J386" s="150">
        <v>3200</v>
      </c>
      <c r="K386" s="150">
        <v>-3200</v>
      </c>
    </row>
    <row r="387" spans="1:11" hidden="1">
      <c r="A387" s="149" t="s">
        <v>1088</v>
      </c>
      <c r="B387" s="149" t="s">
        <v>89</v>
      </c>
      <c r="C387" s="149" t="s">
        <v>324</v>
      </c>
      <c r="D387" s="151">
        <v>44959</v>
      </c>
      <c r="E387" s="149">
        <v>667</v>
      </c>
      <c r="F387" s="149" t="s">
        <v>533</v>
      </c>
      <c r="G387" s="149" t="s">
        <v>1262</v>
      </c>
      <c r="H387" s="149" t="s">
        <v>89</v>
      </c>
      <c r="I387" s="150">
        <v>43.33</v>
      </c>
      <c r="J387" s="150">
        <v>0</v>
      </c>
      <c r="K387" s="150">
        <v>43.33</v>
      </c>
    </row>
    <row r="388" spans="1:11" hidden="1">
      <c r="A388" s="149" t="s">
        <v>1081</v>
      </c>
      <c r="B388" s="149" t="s">
        <v>369</v>
      </c>
      <c r="C388" s="149" t="s">
        <v>324</v>
      </c>
      <c r="D388" s="151">
        <v>44959</v>
      </c>
      <c r="E388" s="149">
        <v>667</v>
      </c>
      <c r="F388" s="149" t="s">
        <v>533</v>
      </c>
      <c r="G388" s="149" t="s">
        <v>1262</v>
      </c>
      <c r="H388" s="149" t="s">
        <v>1223</v>
      </c>
      <c r="I388" s="150">
        <v>0</v>
      </c>
      <c r="J388" s="150">
        <v>260</v>
      </c>
      <c r="K388" s="150">
        <v>-260</v>
      </c>
    </row>
    <row r="389" spans="1:11" hidden="1">
      <c r="A389" s="149" t="s">
        <v>1147</v>
      </c>
      <c r="B389" s="149" t="s">
        <v>89</v>
      </c>
      <c r="C389" s="149" t="s">
        <v>324</v>
      </c>
      <c r="D389" s="151">
        <v>44959</v>
      </c>
      <c r="E389" s="149">
        <v>667</v>
      </c>
      <c r="F389" s="149" t="s">
        <v>533</v>
      </c>
      <c r="G389" s="149" t="s">
        <v>1262</v>
      </c>
      <c r="H389" s="149" t="s">
        <v>89</v>
      </c>
      <c r="I389" s="150">
        <v>216.67</v>
      </c>
      <c r="J389" s="150">
        <v>0</v>
      </c>
      <c r="K389" s="150">
        <v>216.67</v>
      </c>
    </row>
    <row r="390" spans="1:11" hidden="1">
      <c r="A390" s="149" t="s">
        <v>1081</v>
      </c>
      <c r="B390" s="149" t="s">
        <v>380</v>
      </c>
      <c r="C390" s="149" t="s">
        <v>324</v>
      </c>
      <c r="D390" s="151">
        <v>44959</v>
      </c>
      <c r="E390" s="149">
        <v>694</v>
      </c>
      <c r="F390" s="149" t="s">
        <v>394</v>
      </c>
      <c r="G390" s="149" t="s">
        <v>1263</v>
      </c>
      <c r="H390" s="149" t="s">
        <v>89</v>
      </c>
      <c r="I390" s="150">
        <v>0</v>
      </c>
      <c r="J390" s="150">
        <v>242.84</v>
      </c>
      <c r="K390" s="150">
        <v>-242.84</v>
      </c>
    </row>
    <row r="391" spans="1:11" hidden="1">
      <c r="A391" s="149" t="s">
        <v>1246</v>
      </c>
      <c r="B391" s="149" t="s">
        <v>89</v>
      </c>
      <c r="C391" s="149" t="s">
        <v>324</v>
      </c>
      <c r="D391" s="151">
        <v>44959</v>
      </c>
      <c r="E391" s="149">
        <v>694</v>
      </c>
      <c r="F391" s="149" t="s">
        <v>394</v>
      </c>
      <c r="G391" s="149" t="s">
        <v>1263</v>
      </c>
      <c r="H391" s="149" t="s">
        <v>89</v>
      </c>
      <c r="I391" s="150">
        <v>227.95</v>
      </c>
      <c r="J391" s="150">
        <v>0</v>
      </c>
      <c r="K391" s="150">
        <v>227.95</v>
      </c>
    </row>
    <row r="392" spans="1:11" hidden="1">
      <c r="A392" s="149" t="s">
        <v>1088</v>
      </c>
      <c r="B392" s="149" t="s">
        <v>89</v>
      </c>
      <c r="C392" s="149" t="s">
        <v>324</v>
      </c>
      <c r="D392" s="151">
        <v>44959</v>
      </c>
      <c r="E392" s="149">
        <v>694</v>
      </c>
      <c r="F392" s="149" t="s">
        <v>394</v>
      </c>
      <c r="G392" s="149" t="s">
        <v>1263</v>
      </c>
      <c r="H392" s="149" t="s">
        <v>89</v>
      </c>
      <c r="I392" s="150">
        <v>14.89</v>
      </c>
      <c r="J392" s="150">
        <v>0</v>
      </c>
      <c r="K392" s="150">
        <v>14.89</v>
      </c>
    </row>
    <row r="393" spans="1:11" hidden="1">
      <c r="A393" s="149" t="s">
        <v>1088</v>
      </c>
      <c r="B393" s="149" t="s">
        <v>89</v>
      </c>
      <c r="C393" s="149" t="s">
        <v>324</v>
      </c>
      <c r="D393" s="151">
        <v>44963</v>
      </c>
      <c r="E393" s="149">
        <v>677</v>
      </c>
      <c r="F393" s="149" t="s">
        <v>496</v>
      </c>
      <c r="G393" s="149" t="s">
        <v>1264</v>
      </c>
      <c r="H393" s="149" t="s">
        <v>89</v>
      </c>
      <c r="I393" s="150">
        <v>39</v>
      </c>
      <c r="J393" s="150">
        <v>0</v>
      </c>
      <c r="K393" s="150">
        <v>39</v>
      </c>
    </row>
    <row r="394" spans="1:11" hidden="1">
      <c r="A394" s="149" t="s">
        <v>1081</v>
      </c>
      <c r="B394" s="149" t="s">
        <v>1091</v>
      </c>
      <c r="C394" s="149" t="s">
        <v>324</v>
      </c>
      <c r="D394" s="151">
        <v>44963</v>
      </c>
      <c r="E394" s="149">
        <v>677</v>
      </c>
      <c r="F394" s="149" t="s">
        <v>496</v>
      </c>
      <c r="G394" s="149" t="s">
        <v>1264</v>
      </c>
      <c r="H394" s="149" t="s">
        <v>1231</v>
      </c>
      <c r="I394" s="150">
        <v>0</v>
      </c>
      <c r="J394" s="150">
        <v>234</v>
      </c>
      <c r="K394" s="150">
        <v>-234</v>
      </c>
    </row>
    <row r="395" spans="1:11" hidden="1">
      <c r="A395" s="149" t="s">
        <v>1093</v>
      </c>
      <c r="B395" s="149" t="s">
        <v>89</v>
      </c>
      <c r="C395" s="149" t="s">
        <v>324</v>
      </c>
      <c r="D395" s="151">
        <v>44963</v>
      </c>
      <c r="E395" s="149">
        <v>677</v>
      </c>
      <c r="F395" s="149" t="s">
        <v>496</v>
      </c>
      <c r="G395" s="149" t="s">
        <v>1264</v>
      </c>
      <c r="H395" s="149" t="s">
        <v>89</v>
      </c>
      <c r="I395" s="150">
        <v>195</v>
      </c>
      <c r="J395" s="150">
        <v>0</v>
      </c>
      <c r="K395" s="150">
        <v>195</v>
      </c>
    </row>
    <row r="396" spans="1:11" hidden="1">
      <c r="A396" s="149" t="s">
        <v>1174</v>
      </c>
      <c r="B396" s="149" t="s">
        <v>89</v>
      </c>
      <c r="C396" s="149" t="s">
        <v>324</v>
      </c>
      <c r="D396" s="151">
        <v>44964</v>
      </c>
      <c r="E396" s="149">
        <v>643</v>
      </c>
      <c r="F396" s="149" t="s">
        <v>1175</v>
      </c>
      <c r="G396" s="149" t="s">
        <v>1265</v>
      </c>
      <c r="H396" s="149" t="s">
        <v>89</v>
      </c>
      <c r="I396" s="150">
        <v>10300</v>
      </c>
      <c r="J396" s="150">
        <v>0</v>
      </c>
      <c r="K396" s="150">
        <v>10300</v>
      </c>
    </row>
    <row r="397" spans="1:11" hidden="1">
      <c r="A397" s="149" t="s">
        <v>1081</v>
      </c>
      <c r="B397" s="149" t="s">
        <v>1177</v>
      </c>
      <c r="C397" s="149" t="s">
        <v>324</v>
      </c>
      <c r="D397" s="151">
        <v>44964</v>
      </c>
      <c r="E397" s="149">
        <v>643</v>
      </c>
      <c r="F397" s="149" t="s">
        <v>1175</v>
      </c>
      <c r="G397" s="149" t="s">
        <v>1265</v>
      </c>
      <c r="H397" s="149" t="s">
        <v>89</v>
      </c>
      <c r="I397" s="150">
        <v>0</v>
      </c>
      <c r="J397" s="150">
        <v>10300</v>
      </c>
      <c r="K397" s="150">
        <v>-10300</v>
      </c>
    </row>
    <row r="398" spans="1:11" hidden="1">
      <c r="A398" s="149" t="s">
        <v>1081</v>
      </c>
      <c r="B398" s="149" t="s">
        <v>350</v>
      </c>
      <c r="C398" s="149" t="s">
        <v>324</v>
      </c>
      <c r="D398" s="151">
        <v>44964</v>
      </c>
      <c r="E398" s="149">
        <v>674</v>
      </c>
      <c r="F398" s="149" t="s">
        <v>97</v>
      </c>
      <c r="G398" s="149" t="s">
        <v>1266</v>
      </c>
      <c r="H398" s="149" t="s">
        <v>1121</v>
      </c>
      <c r="I398" s="150">
        <v>0</v>
      </c>
      <c r="J398" s="150">
        <v>57.6</v>
      </c>
      <c r="K398" s="150">
        <v>-57.6</v>
      </c>
    </row>
    <row r="399" spans="1:11" hidden="1">
      <c r="A399" s="149" t="s">
        <v>1111</v>
      </c>
      <c r="B399" s="149" t="s">
        <v>89</v>
      </c>
      <c r="C399" s="149" t="s">
        <v>324</v>
      </c>
      <c r="D399" s="151">
        <v>44964</v>
      </c>
      <c r="E399" s="149">
        <v>674</v>
      </c>
      <c r="F399" s="149" t="s">
        <v>97</v>
      </c>
      <c r="G399" s="149" t="s">
        <v>1266</v>
      </c>
      <c r="H399" s="149" t="s">
        <v>89</v>
      </c>
      <c r="I399" s="150">
        <v>48</v>
      </c>
      <c r="J399" s="150">
        <v>0</v>
      </c>
      <c r="K399" s="150">
        <v>48</v>
      </c>
    </row>
    <row r="400" spans="1:11" hidden="1">
      <c r="A400" s="149" t="s">
        <v>1112</v>
      </c>
      <c r="B400" s="149" t="s">
        <v>89</v>
      </c>
      <c r="C400" s="149" t="s">
        <v>324</v>
      </c>
      <c r="D400" s="151">
        <v>44964</v>
      </c>
      <c r="E400" s="149">
        <v>674</v>
      </c>
      <c r="F400" s="149" t="s">
        <v>97</v>
      </c>
      <c r="G400" s="149" t="s">
        <v>1266</v>
      </c>
      <c r="H400" s="149" t="s">
        <v>89</v>
      </c>
      <c r="I400" s="150">
        <v>9.6</v>
      </c>
      <c r="J400" s="150">
        <v>0</v>
      </c>
      <c r="K400" s="150">
        <v>9.6</v>
      </c>
    </row>
    <row r="401" spans="1:11" hidden="1">
      <c r="A401" s="149" t="s">
        <v>1088</v>
      </c>
      <c r="B401" s="149" t="s">
        <v>89</v>
      </c>
      <c r="C401" s="149" t="s">
        <v>324</v>
      </c>
      <c r="D401" s="151">
        <v>44966</v>
      </c>
      <c r="E401" s="149">
        <v>710</v>
      </c>
      <c r="F401" s="149" t="s">
        <v>394</v>
      </c>
      <c r="G401" s="149" t="s">
        <v>1267</v>
      </c>
      <c r="H401" s="149" t="s">
        <v>89</v>
      </c>
      <c r="I401" s="150">
        <v>21.84</v>
      </c>
      <c r="J401" s="150">
        <v>0</v>
      </c>
      <c r="K401" s="150">
        <v>21.84</v>
      </c>
    </row>
    <row r="402" spans="1:11" hidden="1">
      <c r="A402" s="149" t="s">
        <v>1246</v>
      </c>
      <c r="B402" s="149" t="s">
        <v>89</v>
      </c>
      <c r="C402" s="149" t="s">
        <v>324</v>
      </c>
      <c r="D402" s="151">
        <v>44966</v>
      </c>
      <c r="E402" s="149">
        <v>710</v>
      </c>
      <c r="F402" s="149" t="s">
        <v>394</v>
      </c>
      <c r="G402" s="149" t="s">
        <v>1267</v>
      </c>
      <c r="H402" s="149" t="s">
        <v>89</v>
      </c>
      <c r="I402" s="150">
        <v>218.44</v>
      </c>
      <c r="J402" s="150">
        <v>0</v>
      </c>
      <c r="K402" s="150">
        <v>218.44</v>
      </c>
    </row>
    <row r="403" spans="1:11" hidden="1">
      <c r="A403" s="149" t="s">
        <v>1081</v>
      </c>
      <c r="B403" s="149" t="s">
        <v>380</v>
      </c>
      <c r="C403" s="149" t="s">
        <v>324</v>
      </c>
      <c r="D403" s="151">
        <v>44966</v>
      </c>
      <c r="E403" s="149">
        <v>710</v>
      </c>
      <c r="F403" s="149" t="s">
        <v>394</v>
      </c>
      <c r="G403" s="149" t="s">
        <v>1267</v>
      </c>
      <c r="H403" s="149" t="s">
        <v>89</v>
      </c>
      <c r="I403" s="150">
        <v>0</v>
      </c>
      <c r="J403" s="150">
        <v>240.28</v>
      </c>
      <c r="K403" s="150">
        <v>-240.28</v>
      </c>
    </row>
    <row r="404" spans="1:11" hidden="1">
      <c r="A404" s="149" t="s">
        <v>1268</v>
      </c>
      <c r="B404" s="149" t="s">
        <v>89</v>
      </c>
      <c r="C404" s="149" t="s">
        <v>324</v>
      </c>
      <c r="D404" s="151">
        <v>44967</v>
      </c>
      <c r="E404" s="149">
        <v>626</v>
      </c>
      <c r="F404" s="149" t="s">
        <v>978</v>
      </c>
      <c r="G404" s="149" t="s">
        <v>1269</v>
      </c>
      <c r="H404" s="149" t="s">
        <v>89</v>
      </c>
      <c r="I404" s="150">
        <v>4321.4799999999996</v>
      </c>
      <c r="J404" s="150">
        <v>0</v>
      </c>
      <c r="K404" s="150">
        <v>4321.4799999999996</v>
      </c>
    </row>
    <row r="405" spans="1:11" hidden="1">
      <c r="A405" s="149" t="s">
        <v>1088</v>
      </c>
      <c r="B405" s="149" t="s">
        <v>89</v>
      </c>
      <c r="C405" s="149" t="s">
        <v>324</v>
      </c>
      <c r="D405" s="151">
        <v>44967</v>
      </c>
      <c r="E405" s="149">
        <v>626</v>
      </c>
      <c r="F405" s="149" t="s">
        <v>978</v>
      </c>
      <c r="G405" s="149" t="s">
        <v>1269</v>
      </c>
      <c r="H405" s="149" t="s">
        <v>89</v>
      </c>
      <c r="I405" s="150">
        <v>864.3</v>
      </c>
      <c r="J405" s="150">
        <v>0</v>
      </c>
      <c r="K405" s="150">
        <v>864.3</v>
      </c>
    </row>
    <row r="406" spans="1:11" hidden="1">
      <c r="A406" s="149" t="s">
        <v>1081</v>
      </c>
      <c r="B406" s="149" t="s">
        <v>399</v>
      </c>
      <c r="C406" s="149" t="s">
        <v>324</v>
      </c>
      <c r="D406" s="151">
        <v>44967</v>
      </c>
      <c r="E406" s="149">
        <v>626</v>
      </c>
      <c r="F406" s="149" t="s">
        <v>978</v>
      </c>
      <c r="G406" s="149" t="s">
        <v>1269</v>
      </c>
      <c r="H406" s="149" t="s">
        <v>1083</v>
      </c>
      <c r="I406" s="150">
        <v>0</v>
      </c>
      <c r="J406" s="150">
        <v>5185.78</v>
      </c>
      <c r="K406" s="150">
        <v>-5185.78</v>
      </c>
    </row>
    <row r="407" spans="1:11" hidden="1">
      <c r="A407" s="149" t="s">
        <v>1081</v>
      </c>
      <c r="B407" s="149" t="s">
        <v>388</v>
      </c>
      <c r="C407" s="149" t="s">
        <v>324</v>
      </c>
      <c r="D407" s="151">
        <v>44967</v>
      </c>
      <c r="E407" s="149">
        <v>627</v>
      </c>
      <c r="F407" s="149" t="s">
        <v>1270</v>
      </c>
      <c r="G407" s="149" t="s">
        <v>1271</v>
      </c>
      <c r="H407" s="149" t="s">
        <v>1272</v>
      </c>
      <c r="I407" s="150">
        <v>0</v>
      </c>
      <c r="J407" s="150">
        <v>581.04</v>
      </c>
      <c r="K407" s="150">
        <v>-581.04</v>
      </c>
    </row>
    <row r="408" spans="1:11" hidden="1">
      <c r="A408" s="149" t="s">
        <v>1273</v>
      </c>
      <c r="B408" s="149" t="s">
        <v>89</v>
      </c>
      <c r="C408" s="149" t="s">
        <v>324</v>
      </c>
      <c r="D408" s="151">
        <v>44967</v>
      </c>
      <c r="E408" s="149">
        <v>627</v>
      </c>
      <c r="F408" s="149" t="s">
        <v>1270</v>
      </c>
      <c r="G408" s="149" t="s">
        <v>1271</v>
      </c>
      <c r="H408" s="149" t="s">
        <v>89</v>
      </c>
      <c r="I408" s="150">
        <v>581.04</v>
      </c>
      <c r="J408" s="150">
        <v>0</v>
      </c>
      <c r="K408" s="150">
        <v>581.04</v>
      </c>
    </row>
    <row r="409" spans="1:11" hidden="1">
      <c r="A409" s="149" t="s">
        <v>1112</v>
      </c>
      <c r="B409" s="149" t="s">
        <v>89</v>
      </c>
      <c r="C409" s="149" t="s">
        <v>324</v>
      </c>
      <c r="D409" s="151">
        <v>44967</v>
      </c>
      <c r="E409" s="149">
        <v>657</v>
      </c>
      <c r="F409" s="149" t="s">
        <v>970</v>
      </c>
      <c r="G409" s="149" t="s">
        <v>1274</v>
      </c>
      <c r="H409" s="149" t="s">
        <v>89</v>
      </c>
      <c r="I409" s="150">
        <v>4.6500000000000004</v>
      </c>
      <c r="J409" s="150">
        <v>0</v>
      </c>
      <c r="K409" s="150">
        <v>4.6500000000000004</v>
      </c>
    </row>
    <row r="410" spans="1:11" hidden="1">
      <c r="A410" s="149" t="s">
        <v>1215</v>
      </c>
      <c r="B410" s="149" t="s">
        <v>89</v>
      </c>
      <c r="C410" s="149" t="s">
        <v>324</v>
      </c>
      <c r="D410" s="151">
        <v>44967</v>
      </c>
      <c r="E410" s="149">
        <v>657</v>
      </c>
      <c r="F410" s="149" t="s">
        <v>970</v>
      </c>
      <c r="G410" s="149" t="s">
        <v>1274</v>
      </c>
      <c r="H410" s="149" t="s">
        <v>89</v>
      </c>
      <c r="I410" s="150">
        <v>23.25</v>
      </c>
      <c r="J410" s="150">
        <v>0</v>
      </c>
      <c r="K410" s="150">
        <v>23.25</v>
      </c>
    </row>
    <row r="411" spans="1:11" hidden="1">
      <c r="A411" s="149" t="s">
        <v>1081</v>
      </c>
      <c r="B411" s="149" t="s">
        <v>1140</v>
      </c>
      <c r="C411" s="149" t="s">
        <v>324</v>
      </c>
      <c r="D411" s="151">
        <v>44967</v>
      </c>
      <c r="E411" s="149">
        <v>657</v>
      </c>
      <c r="F411" s="149" t="s">
        <v>970</v>
      </c>
      <c r="G411" s="149" t="s">
        <v>1274</v>
      </c>
      <c r="H411" s="149" t="s">
        <v>1231</v>
      </c>
      <c r="I411" s="150">
        <v>0</v>
      </c>
      <c r="J411" s="150">
        <v>27.9</v>
      </c>
      <c r="K411" s="150">
        <v>-27.9</v>
      </c>
    </row>
    <row r="412" spans="1:11" hidden="1">
      <c r="A412" s="149" t="s">
        <v>1081</v>
      </c>
      <c r="B412" s="149" t="s">
        <v>1140</v>
      </c>
      <c r="C412" s="149" t="s">
        <v>324</v>
      </c>
      <c r="D412" s="151">
        <v>44967</v>
      </c>
      <c r="E412" s="149">
        <v>659</v>
      </c>
      <c r="F412" s="149" t="s">
        <v>972</v>
      </c>
      <c r="G412" s="149" t="s">
        <v>1275</v>
      </c>
      <c r="H412" s="149" t="s">
        <v>1231</v>
      </c>
      <c r="I412" s="150">
        <v>0</v>
      </c>
      <c r="J412" s="150">
        <v>71.56</v>
      </c>
      <c r="K412" s="150">
        <v>-71.56</v>
      </c>
    </row>
    <row r="413" spans="1:11" hidden="1">
      <c r="A413" s="149" t="s">
        <v>1112</v>
      </c>
      <c r="B413" s="149" t="s">
        <v>89</v>
      </c>
      <c r="C413" s="149" t="s">
        <v>324</v>
      </c>
      <c r="D413" s="151">
        <v>44967</v>
      </c>
      <c r="E413" s="149">
        <v>659</v>
      </c>
      <c r="F413" s="149" t="s">
        <v>972</v>
      </c>
      <c r="G413" s="149" t="s">
        <v>1275</v>
      </c>
      <c r="H413" s="149" t="s">
        <v>89</v>
      </c>
      <c r="I413" s="150">
        <v>6.96</v>
      </c>
      <c r="J413" s="150">
        <v>0</v>
      </c>
      <c r="K413" s="150">
        <v>6.96</v>
      </c>
    </row>
    <row r="414" spans="1:11" hidden="1">
      <c r="A414" s="149" t="s">
        <v>1139</v>
      </c>
      <c r="B414" s="149" t="s">
        <v>89</v>
      </c>
      <c r="C414" s="149" t="s">
        <v>324</v>
      </c>
      <c r="D414" s="151">
        <v>44967</v>
      </c>
      <c r="E414" s="149">
        <v>659</v>
      </c>
      <c r="F414" s="149" t="s">
        <v>972</v>
      </c>
      <c r="G414" s="149" t="s">
        <v>1275</v>
      </c>
      <c r="H414" s="149" t="s">
        <v>89</v>
      </c>
      <c r="I414" s="150">
        <v>64.599999999999994</v>
      </c>
      <c r="J414" s="150">
        <v>0</v>
      </c>
      <c r="K414" s="150">
        <v>64.599999999999994</v>
      </c>
    </row>
    <row r="415" spans="1:11" hidden="1">
      <c r="A415" s="149" t="s">
        <v>1139</v>
      </c>
      <c r="B415" s="149" t="s">
        <v>89</v>
      </c>
      <c r="C415" s="149" t="s">
        <v>324</v>
      </c>
      <c r="D415" s="151">
        <v>44967</v>
      </c>
      <c r="E415" s="149">
        <v>660</v>
      </c>
      <c r="F415" s="149" t="s">
        <v>972</v>
      </c>
      <c r="G415" s="149" t="s">
        <v>1276</v>
      </c>
      <c r="H415" s="149" t="s">
        <v>89</v>
      </c>
      <c r="I415" s="150">
        <v>19.239999999999998</v>
      </c>
      <c r="J415" s="150">
        <v>0</v>
      </c>
      <c r="K415" s="150">
        <v>19.239999999999998</v>
      </c>
    </row>
    <row r="416" spans="1:11" hidden="1">
      <c r="A416" s="149" t="s">
        <v>1081</v>
      </c>
      <c r="B416" s="149" t="s">
        <v>1140</v>
      </c>
      <c r="C416" s="149" t="s">
        <v>324</v>
      </c>
      <c r="D416" s="151">
        <v>44967</v>
      </c>
      <c r="E416" s="149">
        <v>660</v>
      </c>
      <c r="F416" s="149" t="s">
        <v>972</v>
      </c>
      <c r="G416" s="149" t="s">
        <v>1276</v>
      </c>
      <c r="H416" s="149" t="s">
        <v>1231</v>
      </c>
      <c r="I416" s="150">
        <v>0</v>
      </c>
      <c r="J416" s="150">
        <v>23.1</v>
      </c>
      <c r="K416" s="150">
        <v>-23.1</v>
      </c>
    </row>
    <row r="417" spans="1:11" hidden="1">
      <c r="A417" s="149" t="s">
        <v>1112</v>
      </c>
      <c r="B417" s="149" t="s">
        <v>89</v>
      </c>
      <c r="C417" s="149" t="s">
        <v>324</v>
      </c>
      <c r="D417" s="151">
        <v>44967</v>
      </c>
      <c r="E417" s="149">
        <v>660</v>
      </c>
      <c r="F417" s="149" t="s">
        <v>972</v>
      </c>
      <c r="G417" s="149" t="s">
        <v>1276</v>
      </c>
      <c r="H417" s="149" t="s">
        <v>89</v>
      </c>
      <c r="I417" s="150">
        <v>3.86</v>
      </c>
      <c r="J417" s="150">
        <v>0</v>
      </c>
      <c r="K417" s="150">
        <v>3.86</v>
      </c>
    </row>
    <row r="418" spans="1:11" hidden="1">
      <c r="A418" s="149" t="s">
        <v>1081</v>
      </c>
      <c r="B418" s="149" t="s">
        <v>1140</v>
      </c>
      <c r="C418" s="149" t="s">
        <v>324</v>
      </c>
      <c r="D418" s="151">
        <v>44967</v>
      </c>
      <c r="E418" s="149">
        <v>663</v>
      </c>
      <c r="F418" s="149" t="s">
        <v>972</v>
      </c>
      <c r="G418" s="149" t="s">
        <v>1275</v>
      </c>
      <c r="H418" s="149" t="s">
        <v>1113</v>
      </c>
      <c r="I418" s="150">
        <v>0</v>
      </c>
      <c r="J418" s="150">
        <v>53.47</v>
      </c>
      <c r="K418" s="150">
        <v>-53.47</v>
      </c>
    </row>
    <row r="419" spans="1:11" hidden="1">
      <c r="A419" s="149" t="s">
        <v>1112</v>
      </c>
      <c r="B419" s="149" t="s">
        <v>89</v>
      </c>
      <c r="C419" s="149" t="s">
        <v>324</v>
      </c>
      <c r="D419" s="151">
        <v>44967</v>
      </c>
      <c r="E419" s="149">
        <v>663</v>
      </c>
      <c r="F419" s="149" t="s">
        <v>972</v>
      </c>
      <c r="G419" s="149" t="s">
        <v>1275</v>
      </c>
      <c r="H419" s="149" t="s">
        <v>89</v>
      </c>
      <c r="I419" s="150">
        <v>8.92</v>
      </c>
      <c r="J419" s="150">
        <v>0</v>
      </c>
      <c r="K419" s="150">
        <v>8.92</v>
      </c>
    </row>
    <row r="420" spans="1:11" hidden="1">
      <c r="A420" s="149" t="s">
        <v>1139</v>
      </c>
      <c r="B420" s="149" t="s">
        <v>89</v>
      </c>
      <c r="C420" s="149" t="s">
        <v>324</v>
      </c>
      <c r="D420" s="151">
        <v>44967</v>
      </c>
      <c r="E420" s="149">
        <v>663</v>
      </c>
      <c r="F420" s="149" t="s">
        <v>972</v>
      </c>
      <c r="G420" s="149" t="s">
        <v>1275</v>
      </c>
      <c r="H420" s="149" t="s">
        <v>89</v>
      </c>
      <c r="I420" s="150">
        <v>44.55</v>
      </c>
      <c r="J420" s="150">
        <v>0</v>
      </c>
      <c r="K420" s="150">
        <v>44.55</v>
      </c>
    </row>
    <row r="421" spans="1:11" hidden="1">
      <c r="A421" s="149" t="s">
        <v>1112</v>
      </c>
      <c r="B421" s="149" t="s">
        <v>89</v>
      </c>
      <c r="C421" s="149" t="s">
        <v>324</v>
      </c>
      <c r="D421" s="151">
        <v>44967</v>
      </c>
      <c r="E421" s="149">
        <v>664</v>
      </c>
      <c r="F421" s="149" t="s">
        <v>970</v>
      </c>
      <c r="G421" s="149" t="s">
        <v>1277</v>
      </c>
      <c r="H421" s="149" t="s">
        <v>89</v>
      </c>
      <c r="I421" s="150">
        <v>5.96</v>
      </c>
      <c r="J421" s="150">
        <v>0</v>
      </c>
      <c r="K421" s="150">
        <v>5.96</v>
      </c>
    </row>
    <row r="422" spans="1:11" hidden="1">
      <c r="A422" s="149" t="s">
        <v>1081</v>
      </c>
      <c r="B422" s="149" t="s">
        <v>1140</v>
      </c>
      <c r="C422" s="149" t="s">
        <v>324</v>
      </c>
      <c r="D422" s="151">
        <v>44967</v>
      </c>
      <c r="E422" s="149">
        <v>664</v>
      </c>
      <c r="F422" s="149" t="s">
        <v>970</v>
      </c>
      <c r="G422" s="149" t="s">
        <v>1277</v>
      </c>
      <c r="H422" s="149" t="s">
        <v>1113</v>
      </c>
      <c r="I422" s="150">
        <v>0</v>
      </c>
      <c r="J422" s="150">
        <v>35.75</v>
      </c>
      <c r="K422" s="150">
        <v>-35.75</v>
      </c>
    </row>
    <row r="423" spans="1:11" hidden="1">
      <c r="A423" s="149" t="s">
        <v>1139</v>
      </c>
      <c r="B423" s="149" t="s">
        <v>89</v>
      </c>
      <c r="C423" s="149" t="s">
        <v>324</v>
      </c>
      <c r="D423" s="151">
        <v>44967</v>
      </c>
      <c r="E423" s="149">
        <v>664</v>
      </c>
      <c r="F423" s="149" t="s">
        <v>970</v>
      </c>
      <c r="G423" s="149" t="s">
        <v>1277</v>
      </c>
      <c r="H423" s="149" t="s">
        <v>89</v>
      </c>
      <c r="I423" s="150">
        <v>29.79</v>
      </c>
      <c r="J423" s="150">
        <v>0</v>
      </c>
      <c r="K423" s="150">
        <v>29.79</v>
      </c>
    </row>
    <row r="424" spans="1:11" hidden="1">
      <c r="A424" s="149" t="s">
        <v>1088</v>
      </c>
      <c r="B424" s="149" t="s">
        <v>89</v>
      </c>
      <c r="C424" s="149" t="s">
        <v>324</v>
      </c>
      <c r="D424" s="151">
        <v>44970</v>
      </c>
      <c r="E424" s="149">
        <v>675</v>
      </c>
      <c r="F424" s="149" t="s">
        <v>496</v>
      </c>
      <c r="G424" s="149" t="s">
        <v>1278</v>
      </c>
      <c r="H424" s="149" t="s">
        <v>89</v>
      </c>
      <c r="I424" s="150">
        <v>14</v>
      </c>
      <c r="J424" s="150">
        <v>0</v>
      </c>
      <c r="K424" s="150">
        <v>14</v>
      </c>
    </row>
    <row r="425" spans="1:11" hidden="1">
      <c r="A425" s="149" t="s">
        <v>1093</v>
      </c>
      <c r="B425" s="149" t="s">
        <v>89</v>
      </c>
      <c r="C425" s="149" t="s">
        <v>324</v>
      </c>
      <c r="D425" s="151">
        <v>44970</v>
      </c>
      <c r="E425" s="149">
        <v>675</v>
      </c>
      <c r="F425" s="149" t="s">
        <v>496</v>
      </c>
      <c r="G425" s="149" t="s">
        <v>1278</v>
      </c>
      <c r="H425" s="149" t="s">
        <v>89</v>
      </c>
      <c r="I425" s="150">
        <v>70</v>
      </c>
      <c r="J425" s="150">
        <v>0</v>
      </c>
      <c r="K425" s="150">
        <v>70</v>
      </c>
    </row>
    <row r="426" spans="1:11" hidden="1">
      <c r="A426" s="149" t="s">
        <v>1081</v>
      </c>
      <c r="B426" s="149" t="s">
        <v>1091</v>
      </c>
      <c r="C426" s="149" t="s">
        <v>324</v>
      </c>
      <c r="D426" s="151">
        <v>44970</v>
      </c>
      <c r="E426" s="149">
        <v>675</v>
      </c>
      <c r="F426" s="149" t="s">
        <v>496</v>
      </c>
      <c r="G426" s="149" t="s">
        <v>1278</v>
      </c>
      <c r="H426" s="149" t="s">
        <v>1231</v>
      </c>
      <c r="I426" s="150">
        <v>0</v>
      </c>
      <c r="J426" s="150">
        <v>84</v>
      </c>
      <c r="K426" s="150">
        <v>-84</v>
      </c>
    </row>
    <row r="427" spans="1:11" hidden="1">
      <c r="A427" s="149" t="s">
        <v>1088</v>
      </c>
      <c r="B427" s="149" t="s">
        <v>89</v>
      </c>
      <c r="C427" s="149" t="s">
        <v>324</v>
      </c>
      <c r="D427" s="151">
        <v>44971</v>
      </c>
      <c r="E427" s="149">
        <v>629</v>
      </c>
      <c r="F427" s="149" t="s">
        <v>1279</v>
      </c>
      <c r="G427" s="149" t="s">
        <v>1280</v>
      </c>
      <c r="H427" s="149" t="s">
        <v>89</v>
      </c>
      <c r="I427" s="150">
        <v>60</v>
      </c>
      <c r="J427" s="150">
        <v>0</v>
      </c>
      <c r="K427" s="150">
        <v>60</v>
      </c>
    </row>
    <row r="428" spans="1:11" hidden="1">
      <c r="A428" s="149" t="s">
        <v>1081</v>
      </c>
      <c r="B428" s="149" t="s">
        <v>1162</v>
      </c>
      <c r="C428" s="149" t="s">
        <v>324</v>
      </c>
      <c r="D428" s="151">
        <v>44971</v>
      </c>
      <c r="E428" s="149">
        <v>629</v>
      </c>
      <c r="F428" s="149" t="s">
        <v>1279</v>
      </c>
      <c r="G428" s="149" t="s">
        <v>1280</v>
      </c>
      <c r="H428" s="149" t="s">
        <v>362</v>
      </c>
      <c r="I428" s="150">
        <v>0</v>
      </c>
      <c r="J428" s="150">
        <v>360</v>
      </c>
      <c r="K428" s="150">
        <v>-360</v>
      </c>
    </row>
    <row r="429" spans="1:11" hidden="1">
      <c r="A429" s="149" t="s">
        <v>1161</v>
      </c>
      <c r="B429" s="149" t="s">
        <v>89</v>
      </c>
      <c r="C429" s="149" t="s">
        <v>324</v>
      </c>
      <c r="D429" s="151">
        <v>44971</v>
      </c>
      <c r="E429" s="149">
        <v>629</v>
      </c>
      <c r="F429" s="149" t="s">
        <v>1279</v>
      </c>
      <c r="G429" s="149" t="s">
        <v>1280</v>
      </c>
      <c r="H429" s="149" t="s">
        <v>89</v>
      </c>
      <c r="I429" s="150">
        <v>300</v>
      </c>
      <c r="J429" s="150">
        <v>0</v>
      </c>
      <c r="K429" s="150">
        <v>300</v>
      </c>
    </row>
    <row r="430" spans="1:11" hidden="1">
      <c r="A430" s="149" t="s">
        <v>1088</v>
      </c>
      <c r="B430" s="149" t="s">
        <v>89</v>
      </c>
      <c r="C430" s="149" t="s">
        <v>324</v>
      </c>
      <c r="D430" s="151">
        <v>44973</v>
      </c>
      <c r="E430" s="149">
        <v>709</v>
      </c>
      <c r="F430" s="149" t="s">
        <v>394</v>
      </c>
      <c r="G430" s="149" t="s">
        <v>1281</v>
      </c>
      <c r="H430" s="149" t="s">
        <v>89</v>
      </c>
      <c r="I430" s="150">
        <v>12.37</v>
      </c>
      <c r="J430" s="150">
        <v>0</v>
      </c>
      <c r="K430" s="150">
        <v>12.37</v>
      </c>
    </row>
    <row r="431" spans="1:11" hidden="1">
      <c r="A431" s="149" t="s">
        <v>1246</v>
      </c>
      <c r="B431" s="149" t="s">
        <v>89</v>
      </c>
      <c r="C431" s="149" t="s">
        <v>324</v>
      </c>
      <c r="D431" s="151">
        <v>44973</v>
      </c>
      <c r="E431" s="149">
        <v>709</v>
      </c>
      <c r="F431" s="149" t="s">
        <v>394</v>
      </c>
      <c r="G431" s="149" t="s">
        <v>1281</v>
      </c>
      <c r="H431" s="149" t="s">
        <v>89</v>
      </c>
      <c r="I431" s="150">
        <v>123.7</v>
      </c>
      <c r="J431" s="150">
        <v>0</v>
      </c>
      <c r="K431" s="150">
        <v>123.7</v>
      </c>
    </row>
    <row r="432" spans="1:11" hidden="1">
      <c r="A432" s="149" t="s">
        <v>1081</v>
      </c>
      <c r="B432" s="149" t="s">
        <v>380</v>
      </c>
      <c r="C432" s="149" t="s">
        <v>324</v>
      </c>
      <c r="D432" s="151">
        <v>44973</v>
      </c>
      <c r="E432" s="149">
        <v>709</v>
      </c>
      <c r="F432" s="149" t="s">
        <v>394</v>
      </c>
      <c r="G432" s="149" t="s">
        <v>1281</v>
      </c>
      <c r="H432" s="149" t="s">
        <v>89</v>
      </c>
      <c r="I432" s="150">
        <v>0</v>
      </c>
      <c r="J432" s="150">
        <v>136.07</v>
      </c>
      <c r="K432" s="150">
        <v>-136.07</v>
      </c>
    </row>
    <row r="433" spans="1:11" hidden="1">
      <c r="A433" s="149" t="s">
        <v>1088</v>
      </c>
      <c r="B433" s="149" t="s">
        <v>89</v>
      </c>
      <c r="C433" s="149" t="s">
        <v>324</v>
      </c>
      <c r="D433" s="151">
        <v>44977</v>
      </c>
      <c r="E433" s="149">
        <v>628</v>
      </c>
      <c r="F433" s="149" t="s">
        <v>719</v>
      </c>
      <c r="G433" s="149" t="s">
        <v>1282</v>
      </c>
      <c r="H433" s="149" t="s">
        <v>89</v>
      </c>
      <c r="I433" s="150">
        <v>235.9</v>
      </c>
      <c r="J433" s="150">
        <v>0</v>
      </c>
      <c r="K433" s="150">
        <v>235.9</v>
      </c>
    </row>
    <row r="434" spans="1:11" hidden="1">
      <c r="A434" s="149" t="s">
        <v>1163</v>
      </c>
      <c r="B434" s="149" t="s">
        <v>89</v>
      </c>
      <c r="C434" s="149" t="s">
        <v>324</v>
      </c>
      <c r="D434" s="151">
        <v>44977</v>
      </c>
      <c r="E434" s="149">
        <v>628</v>
      </c>
      <c r="F434" s="149" t="s">
        <v>719</v>
      </c>
      <c r="G434" s="149" t="s">
        <v>1282</v>
      </c>
      <c r="H434" s="149" t="s">
        <v>89</v>
      </c>
      <c r="I434" s="150">
        <v>1179.49</v>
      </c>
      <c r="J434" s="150">
        <v>0</v>
      </c>
      <c r="K434" s="150">
        <v>1179.49</v>
      </c>
    </row>
    <row r="435" spans="1:11" hidden="1">
      <c r="A435" s="149" t="s">
        <v>1081</v>
      </c>
      <c r="B435" s="149" t="s">
        <v>376</v>
      </c>
      <c r="C435" s="149" t="s">
        <v>324</v>
      </c>
      <c r="D435" s="151">
        <v>44977</v>
      </c>
      <c r="E435" s="149">
        <v>628</v>
      </c>
      <c r="F435" s="149" t="s">
        <v>719</v>
      </c>
      <c r="G435" s="149" t="s">
        <v>1282</v>
      </c>
      <c r="H435" s="149" t="s">
        <v>1141</v>
      </c>
      <c r="I435" s="150">
        <v>0</v>
      </c>
      <c r="J435" s="150">
        <v>1415.39</v>
      </c>
      <c r="K435" s="150">
        <v>-1415.39</v>
      </c>
    </row>
    <row r="436" spans="1:11" hidden="1">
      <c r="A436" s="149" t="s">
        <v>1088</v>
      </c>
      <c r="B436" s="149" t="s">
        <v>89</v>
      </c>
      <c r="C436" s="149" t="s">
        <v>324</v>
      </c>
      <c r="D436" s="151">
        <v>44980</v>
      </c>
      <c r="E436" s="149">
        <v>707</v>
      </c>
      <c r="F436" s="149" t="s">
        <v>394</v>
      </c>
      <c r="G436" s="149" t="s">
        <v>1283</v>
      </c>
      <c r="H436" s="149" t="s">
        <v>89</v>
      </c>
      <c r="I436" s="150">
        <v>5.19</v>
      </c>
      <c r="J436" s="150">
        <v>0</v>
      </c>
      <c r="K436" s="150">
        <v>5.19</v>
      </c>
    </row>
    <row r="437" spans="1:11" hidden="1">
      <c r="A437" s="149" t="s">
        <v>1081</v>
      </c>
      <c r="B437" s="149" t="s">
        <v>380</v>
      </c>
      <c r="C437" s="149" t="s">
        <v>324</v>
      </c>
      <c r="D437" s="151">
        <v>44980</v>
      </c>
      <c r="E437" s="149">
        <v>707</v>
      </c>
      <c r="F437" s="149" t="s">
        <v>394</v>
      </c>
      <c r="G437" s="149" t="s">
        <v>1283</v>
      </c>
      <c r="H437" s="149" t="s">
        <v>89</v>
      </c>
      <c r="I437" s="150">
        <v>0</v>
      </c>
      <c r="J437" s="150">
        <v>57.08</v>
      </c>
      <c r="K437" s="150">
        <v>-57.08</v>
      </c>
    </row>
    <row r="438" spans="1:11" hidden="1">
      <c r="A438" s="149" t="s">
        <v>1246</v>
      </c>
      <c r="B438" s="149" t="s">
        <v>89</v>
      </c>
      <c r="C438" s="149" t="s">
        <v>324</v>
      </c>
      <c r="D438" s="151">
        <v>44980</v>
      </c>
      <c r="E438" s="149">
        <v>707</v>
      </c>
      <c r="F438" s="149" t="s">
        <v>394</v>
      </c>
      <c r="G438" s="149" t="s">
        <v>1283</v>
      </c>
      <c r="H438" s="149" t="s">
        <v>89</v>
      </c>
      <c r="I438" s="150">
        <v>51.89</v>
      </c>
      <c r="J438" s="150">
        <v>0</v>
      </c>
      <c r="K438" s="150">
        <v>51.89</v>
      </c>
    </row>
    <row r="439" spans="1:11" hidden="1">
      <c r="A439" s="149" t="s">
        <v>1201</v>
      </c>
      <c r="B439" s="149" t="s">
        <v>89</v>
      </c>
      <c r="C439" s="149" t="s">
        <v>324</v>
      </c>
      <c r="D439" s="151">
        <v>44985</v>
      </c>
      <c r="E439" s="149">
        <v>644</v>
      </c>
      <c r="F439" s="149" t="s">
        <v>1284</v>
      </c>
      <c r="G439" s="149" t="s">
        <v>1285</v>
      </c>
      <c r="H439" s="149" t="s">
        <v>89</v>
      </c>
      <c r="I439" s="150">
        <v>3200</v>
      </c>
      <c r="J439" s="150">
        <v>0</v>
      </c>
      <c r="K439" s="150">
        <v>3200</v>
      </c>
    </row>
    <row r="440" spans="1:11" hidden="1">
      <c r="A440" s="149" t="s">
        <v>1081</v>
      </c>
      <c r="B440" s="149" t="s">
        <v>1204</v>
      </c>
      <c r="C440" s="149" t="s">
        <v>324</v>
      </c>
      <c r="D440" s="151">
        <v>44985</v>
      </c>
      <c r="E440" s="149">
        <v>644</v>
      </c>
      <c r="F440" s="149" t="s">
        <v>1284</v>
      </c>
      <c r="G440" s="149" t="s">
        <v>1285</v>
      </c>
      <c r="H440" s="149" t="s">
        <v>351</v>
      </c>
      <c r="I440" s="150">
        <v>0</v>
      </c>
      <c r="J440" s="150">
        <v>3200</v>
      </c>
      <c r="K440" s="150">
        <v>-3200</v>
      </c>
    </row>
    <row r="441" spans="1:11" hidden="1">
      <c r="A441" s="149" t="s">
        <v>1111</v>
      </c>
      <c r="B441" s="149" t="s">
        <v>89</v>
      </c>
      <c r="C441" s="149" t="s">
        <v>324</v>
      </c>
      <c r="D441" s="151">
        <v>44985</v>
      </c>
      <c r="E441" s="149">
        <v>682</v>
      </c>
      <c r="F441" s="149" t="s">
        <v>97</v>
      </c>
      <c r="G441" s="149" t="s">
        <v>1286</v>
      </c>
      <c r="H441" s="149" t="s">
        <v>89</v>
      </c>
      <c r="I441" s="150">
        <v>2640.6</v>
      </c>
      <c r="J441" s="150">
        <v>0</v>
      </c>
      <c r="K441" s="150">
        <v>2640.6</v>
      </c>
    </row>
    <row r="442" spans="1:11" hidden="1">
      <c r="A442" s="149" t="s">
        <v>1112</v>
      </c>
      <c r="B442" s="149" t="s">
        <v>89</v>
      </c>
      <c r="C442" s="149" t="s">
        <v>324</v>
      </c>
      <c r="D442" s="151">
        <v>44985</v>
      </c>
      <c r="E442" s="149">
        <v>682</v>
      </c>
      <c r="F442" s="149" t="s">
        <v>97</v>
      </c>
      <c r="G442" s="149" t="s">
        <v>1286</v>
      </c>
      <c r="H442" s="149" t="s">
        <v>89</v>
      </c>
      <c r="I442" s="150">
        <v>528.12</v>
      </c>
      <c r="J442" s="150">
        <v>0</v>
      </c>
      <c r="K442" s="150">
        <v>528.12</v>
      </c>
    </row>
    <row r="443" spans="1:11" hidden="1">
      <c r="A443" s="149" t="s">
        <v>1081</v>
      </c>
      <c r="B443" s="149" t="s">
        <v>350</v>
      </c>
      <c r="C443" s="149" t="s">
        <v>324</v>
      </c>
      <c r="D443" s="151">
        <v>44985</v>
      </c>
      <c r="E443" s="149">
        <v>682</v>
      </c>
      <c r="F443" s="149" t="s">
        <v>97</v>
      </c>
      <c r="G443" s="149" t="s">
        <v>1286</v>
      </c>
      <c r="H443" s="149" t="s">
        <v>89</v>
      </c>
      <c r="I443" s="150">
        <v>0</v>
      </c>
      <c r="J443" s="150">
        <v>3168.72</v>
      </c>
      <c r="K443" s="150">
        <v>-3168.72</v>
      </c>
    </row>
    <row r="444" spans="1:11" hidden="1">
      <c r="A444" s="149" t="s">
        <v>1112</v>
      </c>
      <c r="B444" s="149" t="s">
        <v>89</v>
      </c>
      <c r="C444" s="149" t="s">
        <v>324</v>
      </c>
      <c r="D444" s="151">
        <v>44985</v>
      </c>
      <c r="E444" s="149">
        <v>683</v>
      </c>
      <c r="F444" s="149" t="s">
        <v>97</v>
      </c>
      <c r="G444" s="149" t="s">
        <v>1287</v>
      </c>
      <c r="H444" s="149" t="s">
        <v>89</v>
      </c>
      <c r="I444" s="150">
        <v>39.479999999999997</v>
      </c>
      <c r="J444" s="150">
        <v>0</v>
      </c>
      <c r="K444" s="150">
        <v>39.479999999999997</v>
      </c>
    </row>
    <row r="445" spans="1:11" hidden="1">
      <c r="A445" s="149" t="s">
        <v>1111</v>
      </c>
      <c r="B445" s="149" t="s">
        <v>89</v>
      </c>
      <c r="C445" s="149" t="s">
        <v>324</v>
      </c>
      <c r="D445" s="151">
        <v>44985</v>
      </c>
      <c r="E445" s="149">
        <v>683</v>
      </c>
      <c r="F445" s="149" t="s">
        <v>97</v>
      </c>
      <c r="G445" s="149" t="s">
        <v>1287</v>
      </c>
      <c r="H445" s="149" t="s">
        <v>89</v>
      </c>
      <c r="I445" s="150">
        <v>197.38</v>
      </c>
      <c r="J445" s="150">
        <v>0</v>
      </c>
      <c r="K445" s="150">
        <v>197.38</v>
      </c>
    </row>
    <row r="446" spans="1:11" hidden="1">
      <c r="A446" s="149" t="s">
        <v>1081</v>
      </c>
      <c r="B446" s="149" t="s">
        <v>350</v>
      </c>
      <c r="C446" s="149" t="s">
        <v>324</v>
      </c>
      <c r="D446" s="151">
        <v>44985</v>
      </c>
      <c r="E446" s="149">
        <v>683</v>
      </c>
      <c r="F446" s="149" t="s">
        <v>97</v>
      </c>
      <c r="G446" s="149" t="s">
        <v>1287</v>
      </c>
      <c r="H446" s="149" t="s">
        <v>89</v>
      </c>
      <c r="I446" s="150">
        <v>0</v>
      </c>
      <c r="J446" s="150">
        <v>236.86</v>
      </c>
      <c r="K446" s="150">
        <v>-236.86</v>
      </c>
    </row>
    <row r="447" spans="1:11" hidden="1">
      <c r="A447" s="149" t="s">
        <v>1127</v>
      </c>
      <c r="B447" s="149" t="s">
        <v>89</v>
      </c>
      <c r="C447" s="149" t="s">
        <v>324</v>
      </c>
      <c r="D447" s="151">
        <v>44985</v>
      </c>
      <c r="E447" s="149">
        <v>689</v>
      </c>
      <c r="F447" s="149" t="s">
        <v>979</v>
      </c>
      <c r="G447" s="149" t="s">
        <v>1288</v>
      </c>
      <c r="H447" s="149" t="s">
        <v>89</v>
      </c>
      <c r="I447" s="150">
        <v>733.2</v>
      </c>
      <c r="J447" s="150">
        <v>0</v>
      </c>
      <c r="K447" s="150">
        <v>733.2</v>
      </c>
    </row>
    <row r="448" spans="1:11" hidden="1">
      <c r="A448" s="149" t="s">
        <v>1119</v>
      </c>
      <c r="B448" s="149" t="s">
        <v>89</v>
      </c>
      <c r="C448" s="149" t="s">
        <v>324</v>
      </c>
      <c r="D448" s="151">
        <v>44985</v>
      </c>
      <c r="E448" s="149">
        <v>689</v>
      </c>
      <c r="F448" s="149" t="s">
        <v>979</v>
      </c>
      <c r="G448" s="149" t="s">
        <v>1288</v>
      </c>
      <c r="H448" s="149" t="s">
        <v>89</v>
      </c>
      <c r="I448" s="150">
        <v>704.4</v>
      </c>
      <c r="J448" s="150">
        <v>0</v>
      </c>
      <c r="K448" s="150">
        <v>704.4</v>
      </c>
    </row>
    <row r="449" spans="1:11" hidden="1">
      <c r="A449" s="149" t="s">
        <v>1081</v>
      </c>
      <c r="B449" s="149" t="s">
        <v>388</v>
      </c>
      <c r="C449" s="149" t="s">
        <v>324</v>
      </c>
      <c r="D449" s="151">
        <v>44985</v>
      </c>
      <c r="E449" s="149">
        <v>689</v>
      </c>
      <c r="F449" s="149" t="s">
        <v>979</v>
      </c>
      <c r="G449" s="149" t="s">
        <v>1288</v>
      </c>
      <c r="H449" s="149" t="s">
        <v>89</v>
      </c>
      <c r="I449" s="150">
        <v>0</v>
      </c>
      <c r="J449" s="150">
        <v>1437.6</v>
      </c>
      <c r="K449" s="150">
        <v>-1437.6</v>
      </c>
    </row>
    <row r="450" spans="1:11" hidden="1">
      <c r="A450" s="149" t="s">
        <v>1088</v>
      </c>
      <c r="B450" s="149" t="s">
        <v>89</v>
      </c>
      <c r="C450" s="149" t="s">
        <v>324</v>
      </c>
      <c r="D450" s="151">
        <v>44985</v>
      </c>
      <c r="E450" s="149">
        <v>711</v>
      </c>
      <c r="F450" s="149" t="s">
        <v>397</v>
      </c>
      <c r="G450" s="149" t="s">
        <v>1289</v>
      </c>
      <c r="H450" s="149" t="s">
        <v>89</v>
      </c>
      <c r="I450" s="150">
        <v>1520</v>
      </c>
      <c r="J450" s="150">
        <v>0</v>
      </c>
      <c r="K450" s="150">
        <v>1520</v>
      </c>
    </row>
    <row r="451" spans="1:11" hidden="1">
      <c r="A451" s="149" t="s">
        <v>1183</v>
      </c>
      <c r="B451" s="149" t="s">
        <v>89</v>
      </c>
      <c r="C451" s="149" t="s">
        <v>324</v>
      </c>
      <c r="D451" s="151">
        <v>44985</v>
      </c>
      <c r="E451" s="149">
        <v>711</v>
      </c>
      <c r="F451" s="149" t="s">
        <v>397</v>
      </c>
      <c r="G451" s="149" t="s">
        <v>1289</v>
      </c>
      <c r="H451" s="149" t="s">
        <v>89</v>
      </c>
      <c r="I451" s="150">
        <v>7600</v>
      </c>
      <c r="J451" s="150">
        <v>0</v>
      </c>
      <c r="K451" s="150">
        <v>7600</v>
      </c>
    </row>
    <row r="452" spans="1:11" hidden="1">
      <c r="A452" s="149" t="s">
        <v>1081</v>
      </c>
      <c r="B452" s="149" t="s">
        <v>378</v>
      </c>
      <c r="C452" s="149" t="s">
        <v>324</v>
      </c>
      <c r="D452" s="151">
        <v>44985</v>
      </c>
      <c r="E452" s="149">
        <v>711</v>
      </c>
      <c r="F452" s="149" t="s">
        <v>397</v>
      </c>
      <c r="G452" s="149" t="s">
        <v>1289</v>
      </c>
      <c r="H452" s="149" t="s">
        <v>89</v>
      </c>
      <c r="I452" s="150">
        <v>0</v>
      </c>
      <c r="J452" s="150">
        <v>9120</v>
      </c>
      <c r="K452" s="150">
        <v>-9120</v>
      </c>
    </row>
    <row r="453" spans="1:11" hidden="1">
      <c r="A453" s="149" t="s">
        <v>1290</v>
      </c>
      <c r="B453" s="149" t="s">
        <v>89</v>
      </c>
      <c r="C453" s="149" t="s">
        <v>355</v>
      </c>
      <c r="D453" s="151">
        <v>44927</v>
      </c>
      <c r="E453" s="149">
        <v>9</v>
      </c>
      <c r="F453" s="149" t="s">
        <v>358</v>
      </c>
      <c r="G453" s="149" t="s">
        <v>357</v>
      </c>
      <c r="H453" s="149" t="s">
        <v>89</v>
      </c>
      <c r="I453" s="150">
        <v>235000</v>
      </c>
      <c r="J453" s="150">
        <v>0</v>
      </c>
      <c r="K453" s="150">
        <v>235000</v>
      </c>
    </row>
    <row r="454" spans="1:11" hidden="1">
      <c r="A454" s="149" t="s">
        <v>1081</v>
      </c>
      <c r="B454" s="149" t="s">
        <v>385</v>
      </c>
      <c r="C454" s="149" t="s">
        <v>355</v>
      </c>
      <c r="D454" s="151">
        <v>44927</v>
      </c>
      <c r="E454" s="149">
        <v>9</v>
      </c>
      <c r="F454" s="149" t="s">
        <v>358</v>
      </c>
      <c r="G454" s="149" t="s">
        <v>357</v>
      </c>
      <c r="H454" s="149" t="s">
        <v>89</v>
      </c>
      <c r="I454" s="150">
        <v>0</v>
      </c>
      <c r="J454" s="150">
        <v>129.36000000000001</v>
      </c>
      <c r="K454" s="150">
        <v>-129.36000000000001</v>
      </c>
    </row>
    <row r="455" spans="1:11" hidden="1">
      <c r="A455" s="149" t="s">
        <v>1291</v>
      </c>
      <c r="B455" s="149" t="s">
        <v>89</v>
      </c>
      <c r="C455" s="149" t="s">
        <v>355</v>
      </c>
      <c r="D455" s="151">
        <v>44927</v>
      </c>
      <c r="E455" s="149">
        <v>9</v>
      </c>
      <c r="F455" s="149" t="s">
        <v>358</v>
      </c>
      <c r="G455" s="149" t="s">
        <v>357</v>
      </c>
      <c r="H455" s="149" t="s">
        <v>89</v>
      </c>
      <c r="I455" s="150">
        <v>0</v>
      </c>
      <c r="J455" s="150">
        <v>69767.19</v>
      </c>
      <c r="K455" s="150">
        <v>-69767.19</v>
      </c>
    </row>
    <row r="456" spans="1:11" hidden="1">
      <c r="A456" s="149" t="s">
        <v>1292</v>
      </c>
      <c r="B456" s="149" t="s">
        <v>89</v>
      </c>
      <c r="C456" s="149" t="s">
        <v>355</v>
      </c>
      <c r="D456" s="151">
        <v>44927</v>
      </c>
      <c r="E456" s="149">
        <v>9</v>
      </c>
      <c r="F456" s="149" t="s">
        <v>358</v>
      </c>
      <c r="G456" s="149" t="s">
        <v>357</v>
      </c>
      <c r="H456" s="149" t="s">
        <v>89</v>
      </c>
      <c r="I456" s="150">
        <v>0</v>
      </c>
      <c r="J456" s="150">
        <v>564.59</v>
      </c>
      <c r="K456" s="150">
        <v>-564.59</v>
      </c>
    </row>
    <row r="457" spans="1:11" hidden="1">
      <c r="A457" s="149" t="s">
        <v>1293</v>
      </c>
      <c r="B457" s="149" t="s">
        <v>89</v>
      </c>
      <c r="C457" s="149" t="s">
        <v>355</v>
      </c>
      <c r="D457" s="151">
        <v>44927</v>
      </c>
      <c r="E457" s="149">
        <v>9</v>
      </c>
      <c r="F457" s="149" t="s">
        <v>358</v>
      </c>
      <c r="G457" s="149" t="s">
        <v>357</v>
      </c>
      <c r="H457" s="149" t="s">
        <v>89</v>
      </c>
      <c r="I457" s="150">
        <v>0</v>
      </c>
      <c r="J457" s="150">
        <v>90159.61</v>
      </c>
      <c r="K457" s="150">
        <v>-90159.61</v>
      </c>
    </row>
    <row r="458" spans="1:11" hidden="1">
      <c r="A458" s="149" t="s">
        <v>1081</v>
      </c>
      <c r="B458" s="149" t="s">
        <v>361</v>
      </c>
      <c r="C458" s="149" t="s">
        <v>355</v>
      </c>
      <c r="D458" s="151">
        <v>44927</v>
      </c>
      <c r="E458" s="149">
        <v>9</v>
      </c>
      <c r="F458" s="149" t="s">
        <v>358</v>
      </c>
      <c r="G458" s="149" t="s">
        <v>357</v>
      </c>
      <c r="H458" s="149" t="s">
        <v>89</v>
      </c>
      <c r="I458" s="150">
        <v>0</v>
      </c>
      <c r="J458" s="150">
        <v>1600</v>
      </c>
      <c r="K458" s="150">
        <v>-1600</v>
      </c>
    </row>
    <row r="459" spans="1:11" hidden="1">
      <c r="A459" s="149" t="s">
        <v>1294</v>
      </c>
      <c r="B459" s="149" t="s">
        <v>89</v>
      </c>
      <c r="C459" s="149" t="s">
        <v>355</v>
      </c>
      <c r="D459" s="151">
        <v>44927</v>
      </c>
      <c r="E459" s="149">
        <v>9</v>
      </c>
      <c r="F459" s="149" t="s">
        <v>358</v>
      </c>
      <c r="G459" s="149" t="s">
        <v>357</v>
      </c>
      <c r="H459" s="149" t="s">
        <v>89</v>
      </c>
      <c r="I459" s="150">
        <v>0</v>
      </c>
      <c r="J459" s="150">
        <v>29212.97</v>
      </c>
      <c r="K459" s="150">
        <v>-29212.97</v>
      </c>
    </row>
    <row r="460" spans="1:11" hidden="1">
      <c r="A460" s="149" t="s">
        <v>1081</v>
      </c>
      <c r="B460" s="149" t="s">
        <v>374</v>
      </c>
      <c r="C460" s="149" t="s">
        <v>355</v>
      </c>
      <c r="D460" s="151">
        <v>44927</v>
      </c>
      <c r="E460" s="149">
        <v>9</v>
      </c>
      <c r="F460" s="149" t="s">
        <v>358</v>
      </c>
      <c r="G460" s="149" t="s">
        <v>357</v>
      </c>
      <c r="H460" s="149" t="s">
        <v>89</v>
      </c>
      <c r="I460" s="150">
        <v>0</v>
      </c>
      <c r="J460" s="150">
        <v>1362</v>
      </c>
      <c r="K460" s="150">
        <v>-1362</v>
      </c>
    </row>
    <row r="461" spans="1:11" hidden="1">
      <c r="A461" s="149" t="s">
        <v>1295</v>
      </c>
      <c r="B461" s="149" t="s">
        <v>89</v>
      </c>
      <c r="C461" s="149" t="s">
        <v>355</v>
      </c>
      <c r="D461" s="151">
        <v>44927</v>
      </c>
      <c r="E461" s="149">
        <v>9</v>
      </c>
      <c r="F461" s="149" t="s">
        <v>358</v>
      </c>
      <c r="G461" s="149" t="s">
        <v>357</v>
      </c>
      <c r="H461" s="149" t="s">
        <v>89</v>
      </c>
      <c r="I461" s="150">
        <v>12000</v>
      </c>
      <c r="J461" s="150">
        <v>0</v>
      </c>
      <c r="K461" s="150">
        <v>12000</v>
      </c>
    </row>
    <row r="462" spans="1:11" hidden="1">
      <c r="A462" s="149" t="s">
        <v>1296</v>
      </c>
      <c r="B462" s="149" t="s">
        <v>89</v>
      </c>
      <c r="C462" s="149" t="s">
        <v>355</v>
      </c>
      <c r="D462" s="151">
        <v>44927</v>
      </c>
      <c r="E462" s="149">
        <v>9</v>
      </c>
      <c r="F462" s="149" t="s">
        <v>358</v>
      </c>
      <c r="G462" s="149" t="s">
        <v>357</v>
      </c>
      <c r="H462" s="149" t="s">
        <v>89</v>
      </c>
      <c r="I462" s="150">
        <v>0</v>
      </c>
      <c r="J462" s="150">
        <v>135.88999999999999</v>
      </c>
      <c r="K462" s="150">
        <v>-135.88999999999999</v>
      </c>
    </row>
    <row r="463" spans="1:11" hidden="1">
      <c r="A463" s="149" t="s">
        <v>1085</v>
      </c>
      <c r="B463" s="149" t="s">
        <v>89</v>
      </c>
      <c r="C463" s="149" t="s">
        <v>355</v>
      </c>
      <c r="D463" s="151">
        <v>44927</v>
      </c>
      <c r="E463" s="149">
        <v>9</v>
      </c>
      <c r="F463" s="149" t="s">
        <v>358</v>
      </c>
      <c r="G463" s="149" t="s">
        <v>357</v>
      </c>
      <c r="H463" s="149" t="s">
        <v>89</v>
      </c>
      <c r="I463" s="150">
        <v>73244.13</v>
      </c>
      <c r="J463" s="150">
        <v>0</v>
      </c>
      <c r="K463" s="150">
        <v>73244.13</v>
      </c>
    </row>
    <row r="464" spans="1:11" hidden="1">
      <c r="A464" s="149" t="s">
        <v>1081</v>
      </c>
      <c r="B464" s="149" t="s">
        <v>388</v>
      </c>
      <c r="C464" s="149" t="s">
        <v>355</v>
      </c>
      <c r="D464" s="151">
        <v>44927</v>
      </c>
      <c r="E464" s="149">
        <v>9</v>
      </c>
      <c r="F464" s="149" t="s">
        <v>358</v>
      </c>
      <c r="G464" s="149" t="s">
        <v>357</v>
      </c>
      <c r="H464" s="149" t="s">
        <v>89</v>
      </c>
      <c r="I464" s="150">
        <v>0</v>
      </c>
      <c r="J464" s="150">
        <v>1062.75</v>
      </c>
      <c r="K464" s="150">
        <v>-1062.75</v>
      </c>
    </row>
    <row r="465" spans="1:11" hidden="1">
      <c r="A465" s="149" t="s">
        <v>1297</v>
      </c>
      <c r="B465" s="149" t="s">
        <v>89</v>
      </c>
      <c r="C465" s="149" t="s">
        <v>355</v>
      </c>
      <c r="D465" s="151">
        <v>44927</v>
      </c>
      <c r="E465" s="149">
        <v>9</v>
      </c>
      <c r="F465" s="149" t="s">
        <v>358</v>
      </c>
      <c r="G465" s="149" t="s">
        <v>357</v>
      </c>
      <c r="H465" s="149" t="s">
        <v>89</v>
      </c>
      <c r="I465" s="150">
        <v>0</v>
      </c>
      <c r="J465" s="150">
        <v>20537</v>
      </c>
      <c r="K465" s="150">
        <v>-20537</v>
      </c>
    </row>
    <row r="466" spans="1:11" hidden="1">
      <c r="A466" s="149" t="s">
        <v>1298</v>
      </c>
      <c r="B466" s="149" t="s">
        <v>89</v>
      </c>
      <c r="C466" s="149" t="s">
        <v>355</v>
      </c>
      <c r="D466" s="151">
        <v>44927</v>
      </c>
      <c r="E466" s="149">
        <v>9</v>
      </c>
      <c r="F466" s="149" t="s">
        <v>358</v>
      </c>
      <c r="G466" s="149" t="s">
        <v>357</v>
      </c>
      <c r="H466" s="149" t="s">
        <v>89</v>
      </c>
      <c r="I466" s="150">
        <v>82851.05</v>
      </c>
      <c r="J466" s="150">
        <v>0</v>
      </c>
      <c r="K466" s="150">
        <v>82851.05</v>
      </c>
    </row>
    <row r="467" spans="1:11" hidden="1">
      <c r="A467" s="149" t="s">
        <v>1299</v>
      </c>
      <c r="B467" s="149" t="s">
        <v>1300</v>
      </c>
      <c r="C467" s="149" t="s">
        <v>355</v>
      </c>
      <c r="D467" s="151">
        <v>44927</v>
      </c>
      <c r="E467" s="149">
        <v>9</v>
      </c>
      <c r="F467" s="149" t="s">
        <v>358</v>
      </c>
      <c r="G467" s="149" t="s">
        <v>357</v>
      </c>
      <c r="H467" s="149" t="s">
        <v>89</v>
      </c>
      <c r="I467" s="150">
        <v>173816.14</v>
      </c>
      <c r="J467" s="150">
        <v>0</v>
      </c>
      <c r="K467" s="150">
        <v>173816.14</v>
      </c>
    </row>
    <row r="468" spans="1:11" hidden="1">
      <c r="A468" s="149" t="s">
        <v>1301</v>
      </c>
      <c r="B468" s="149" t="s">
        <v>89</v>
      </c>
      <c r="C468" s="149" t="s">
        <v>355</v>
      </c>
      <c r="D468" s="151">
        <v>44927</v>
      </c>
      <c r="E468" s="149">
        <v>9</v>
      </c>
      <c r="F468" s="149" t="s">
        <v>358</v>
      </c>
      <c r="G468" s="149" t="s">
        <v>357</v>
      </c>
      <c r="H468" s="149" t="s">
        <v>89</v>
      </c>
      <c r="I468" s="150">
        <v>0</v>
      </c>
      <c r="J468" s="150">
        <v>375418.17</v>
      </c>
      <c r="K468" s="150">
        <v>-375418.17</v>
      </c>
    </row>
    <row r="469" spans="1:11" hidden="1">
      <c r="A469" s="149" t="s">
        <v>1302</v>
      </c>
      <c r="B469" s="149" t="s">
        <v>89</v>
      </c>
      <c r="C469" s="149" t="s">
        <v>355</v>
      </c>
      <c r="D469" s="151">
        <v>44927</v>
      </c>
      <c r="E469" s="149">
        <v>9</v>
      </c>
      <c r="F469" s="149" t="s">
        <v>358</v>
      </c>
      <c r="G469" s="149" t="s">
        <v>357</v>
      </c>
      <c r="H469" s="149" t="s">
        <v>89</v>
      </c>
      <c r="I469" s="150">
        <v>0</v>
      </c>
      <c r="J469" s="150">
        <v>14397.03</v>
      </c>
      <c r="K469" s="150">
        <v>-14397.03</v>
      </c>
    </row>
    <row r="470" spans="1:11" hidden="1">
      <c r="A470" s="149" t="s">
        <v>1303</v>
      </c>
      <c r="B470" s="149" t="s">
        <v>89</v>
      </c>
      <c r="C470" s="149" t="s">
        <v>355</v>
      </c>
      <c r="D470" s="151">
        <v>44927</v>
      </c>
      <c r="E470" s="149">
        <v>9</v>
      </c>
      <c r="F470" s="149" t="s">
        <v>358</v>
      </c>
      <c r="G470" s="149" t="s">
        <v>357</v>
      </c>
      <c r="H470" s="149" t="s">
        <v>89</v>
      </c>
      <c r="I470" s="150">
        <v>0</v>
      </c>
      <c r="J470" s="150">
        <v>97212.2</v>
      </c>
      <c r="K470" s="150">
        <v>-97212.2</v>
      </c>
    </row>
    <row r="471" spans="1:11" hidden="1">
      <c r="A471" s="149" t="s">
        <v>1304</v>
      </c>
      <c r="B471" s="149" t="s">
        <v>89</v>
      </c>
      <c r="C471" s="149" t="s">
        <v>355</v>
      </c>
      <c r="D471" s="151">
        <v>44927</v>
      </c>
      <c r="E471" s="149">
        <v>9</v>
      </c>
      <c r="F471" s="149" t="s">
        <v>358</v>
      </c>
      <c r="G471" s="149" t="s">
        <v>357</v>
      </c>
      <c r="H471" s="149" t="s">
        <v>89</v>
      </c>
      <c r="I471" s="150">
        <v>0</v>
      </c>
      <c r="J471" s="150">
        <v>111.7</v>
      </c>
      <c r="K471" s="150">
        <v>-111.7</v>
      </c>
    </row>
    <row r="472" spans="1:11" hidden="1">
      <c r="A472" s="149" t="s">
        <v>1299</v>
      </c>
      <c r="B472" s="149" t="s">
        <v>1305</v>
      </c>
      <c r="C472" s="149" t="s">
        <v>355</v>
      </c>
      <c r="D472" s="151">
        <v>44927</v>
      </c>
      <c r="E472" s="149">
        <v>9</v>
      </c>
      <c r="F472" s="149" t="s">
        <v>358</v>
      </c>
      <c r="G472" s="149" t="s">
        <v>357</v>
      </c>
      <c r="H472" s="149" t="s">
        <v>89</v>
      </c>
      <c r="I472" s="150">
        <v>943662.91</v>
      </c>
      <c r="J472" s="150">
        <v>0</v>
      </c>
      <c r="K472" s="150">
        <v>943662.91</v>
      </c>
    </row>
    <row r="473" spans="1:11" hidden="1">
      <c r="A473" s="149" t="s">
        <v>1306</v>
      </c>
      <c r="B473" s="149" t="s">
        <v>89</v>
      </c>
      <c r="C473" s="149" t="s">
        <v>355</v>
      </c>
      <c r="D473" s="151">
        <v>44927</v>
      </c>
      <c r="E473" s="149">
        <v>9</v>
      </c>
      <c r="F473" s="149" t="s">
        <v>358</v>
      </c>
      <c r="G473" s="149" t="s">
        <v>357</v>
      </c>
      <c r="H473" s="149" t="s">
        <v>89</v>
      </c>
      <c r="I473" s="150">
        <v>0</v>
      </c>
      <c r="J473" s="150">
        <v>33500</v>
      </c>
      <c r="K473" s="150">
        <v>-33500</v>
      </c>
    </row>
    <row r="474" spans="1:11" hidden="1">
      <c r="A474" s="149" t="s">
        <v>1081</v>
      </c>
      <c r="B474" s="149" t="s">
        <v>359</v>
      </c>
      <c r="C474" s="149" t="s">
        <v>355</v>
      </c>
      <c r="D474" s="151">
        <v>44927</v>
      </c>
      <c r="E474" s="149">
        <v>9</v>
      </c>
      <c r="F474" s="149" t="s">
        <v>358</v>
      </c>
      <c r="G474" s="149" t="s">
        <v>357</v>
      </c>
      <c r="H474" s="149" t="s">
        <v>89</v>
      </c>
      <c r="I474" s="150">
        <v>0</v>
      </c>
      <c r="J474" s="150">
        <v>8815.83</v>
      </c>
      <c r="K474" s="150">
        <v>-8815.83</v>
      </c>
    </row>
    <row r="475" spans="1:11" hidden="1">
      <c r="A475" s="149" t="s">
        <v>1307</v>
      </c>
      <c r="B475" s="149" t="s">
        <v>89</v>
      </c>
      <c r="C475" s="149" t="s">
        <v>355</v>
      </c>
      <c r="D475" s="151">
        <v>44927</v>
      </c>
      <c r="E475" s="149">
        <v>9</v>
      </c>
      <c r="F475" s="149" t="s">
        <v>358</v>
      </c>
      <c r="G475" s="149" t="s">
        <v>357</v>
      </c>
      <c r="H475" s="149" t="s">
        <v>89</v>
      </c>
      <c r="I475" s="150">
        <v>0</v>
      </c>
      <c r="J475" s="150">
        <v>2413.3000000000002</v>
      </c>
      <c r="K475" s="150">
        <v>-2413.3000000000002</v>
      </c>
    </row>
    <row r="476" spans="1:11" hidden="1">
      <c r="A476" s="149" t="s">
        <v>1308</v>
      </c>
      <c r="B476" s="149" t="s">
        <v>89</v>
      </c>
      <c r="C476" s="149" t="s">
        <v>355</v>
      </c>
      <c r="D476" s="151">
        <v>44927</v>
      </c>
      <c r="E476" s="149">
        <v>9</v>
      </c>
      <c r="F476" s="149" t="s">
        <v>358</v>
      </c>
      <c r="G476" s="149" t="s">
        <v>357</v>
      </c>
      <c r="H476" s="149" t="s">
        <v>89</v>
      </c>
      <c r="I476" s="150">
        <v>0</v>
      </c>
      <c r="J476" s="150">
        <v>2033.68</v>
      </c>
      <c r="K476" s="150">
        <v>-2033.68</v>
      </c>
    </row>
    <row r="477" spans="1:11" hidden="1">
      <c r="A477" s="149" t="s">
        <v>1309</v>
      </c>
      <c r="B477" s="149" t="s">
        <v>89</v>
      </c>
      <c r="C477" s="149" t="s">
        <v>355</v>
      </c>
      <c r="D477" s="151">
        <v>44927</v>
      </c>
      <c r="E477" s="149">
        <v>9</v>
      </c>
      <c r="F477" s="149" t="s">
        <v>358</v>
      </c>
      <c r="G477" s="149" t="s">
        <v>357</v>
      </c>
      <c r="H477" s="149" t="s">
        <v>89</v>
      </c>
      <c r="I477" s="150">
        <v>43087.99</v>
      </c>
      <c r="J477" s="150">
        <v>0</v>
      </c>
      <c r="K477" s="150">
        <v>43087.99</v>
      </c>
    </row>
    <row r="478" spans="1:11" hidden="1">
      <c r="A478" s="149" t="s">
        <v>1310</v>
      </c>
      <c r="B478" s="149" t="s">
        <v>89</v>
      </c>
      <c r="C478" s="149" t="s">
        <v>355</v>
      </c>
      <c r="D478" s="151">
        <v>44927</v>
      </c>
      <c r="E478" s="149">
        <v>9</v>
      </c>
      <c r="F478" s="149" t="s">
        <v>358</v>
      </c>
      <c r="G478" s="149" t="s">
        <v>357</v>
      </c>
      <c r="H478" s="149" t="s">
        <v>89</v>
      </c>
      <c r="I478" s="150">
        <v>153955.71</v>
      </c>
      <c r="J478" s="150">
        <v>0</v>
      </c>
      <c r="K478" s="150">
        <v>153955.71</v>
      </c>
    </row>
    <row r="479" spans="1:11" hidden="1">
      <c r="A479" s="149" t="s">
        <v>1311</v>
      </c>
      <c r="B479" s="149" t="s">
        <v>89</v>
      </c>
      <c r="C479" s="149" t="s">
        <v>355</v>
      </c>
      <c r="D479" s="151">
        <v>44927</v>
      </c>
      <c r="E479" s="149">
        <v>9</v>
      </c>
      <c r="F479" s="149" t="s">
        <v>358</v>
      </c>
      <c r="G479" s="149" t="s">
        <v>357</v>
      </c>
      <c r="H479" s="149" t="s">
        <v>89</v>
      </c>
      <c r="I479" s="150">
        <v>0</v>
      </c>
      <c r="J479" s="150">
        <v>318.95</v>
      </c>
      <c r="K479" s="150">
        <v>-318.95</v>
      </c>
    </row>
    <row r="480" spans="1:11" hidden="1">
      <c r="A480" s="149" t="s">
        <v>1312</v>
      </c>
      <c r="B480" s="149" t="s">
        <v>89</v>
      </c>
      <c r="C480" s="149" t="s">
        <v>355</v>
      </c>
      <c r="D480" s="151">
        <v>44927</v>
      </c>
      <c r="E480" s="149">
        <v>9</v>
      </c>
      <c r="F480" s="149" t="s">
        <v>358</v>
      </c>
      <c r="G480" s="149" t="s">
        <v>357</v>
      </c>
      <c r="H480" s="149" t="s">
        <v>89</v>
      </c>
      <c r="I480" s="150">
        <v>0</v>
      </c>
      <c r="J480" s="150">
        <v>19146.18</v>
      </c>
      <c r="K480" s="150">
        <v>-19146.18</v>
      </c>
    </row>
    <row r="481" spans="1:11" hidden="1">
      <c r="A481" s="149" t="s">
        <v>1081</v>
      </c>
      <c r="B481" s="149" t="s">
        <v>1313</v>
      </c>
      <c r="C481" s="149" t="s">
        <v>355</v>
      </c>
      <c r="D481" s="151">
        <v>44927</v>
      </c>
      <c r="E481" s="149">
        <v>9</v>
      </c>
      <c r="F481" s="149" t="s">
        <v>358</v>
      </c>
      <c r="G481" s="149" t="s">
        <v>357</v>
      </c>
      <c r="H481" s="149" t="s">
        <v>89</v>
      </c>
      <c r="I481" s="150">
        <v>0</v>
      </c>
      <c r="J481" s="150">
        <v>3534</v>
      </c>
      <c r="K481" s="150">
        <v>-3534</v>
      </c>
    </row>
    <row r="482" spans="1:11" hidden="1">
      <c r="A482" s="149" t="s">
        <v>1081</v>
      </c>
      <c r="B482" s="149" t="s">
        <v>383</v>
      </c>
      <c r="C482" s="149" t="s">
        <v>355</v>
      </c>
      <c r="D482" s="151">
        <v>44927</v>
      </c>
      <c r="E482" s="149">
        <v>9</v>
      </c>
      <c r="F482" s="149" t="s">
        <v>358</v>
      </c>
      <c r="G482" s="149" t="s">
        <v>357</v>
      </c>
      <c r="H482" s="149" t="s">
        <v>89</v>
      </c>
      <c r="I482" s="150">
        <v>0</v>
      </c>
      <c r="J482" s="150">
        <v>105.44</v>
      </c>
      <c r="K482" s="150">
        <v>-105.44</v>
      </c>
    </row>
    <row r="483" spans="1:11" hidden="1">
      <c r="A483" s="149" t="s">
        <v>1314</v>
      </c>
      <c r="B483" s="149" t="s">
        <v>89</v>
      </c>
      <c r="C483" s="149" t="s">
        <v>355</v>
      </c>
      <c r="D483" s="151">
        <v>44927</v>
      </c>
      <c r="E483" s="149">
        <v>9</v>
      </c>
      <c r="F483" s="149" t="s">
        <v>358</v>
      </c>
      <c r="G483" s="149" t="s">
        <v>357</v>
      </c>
      <c r="H483" s="149" t="s">
        <v>89</v>
      </c>
      <c r="I483" s="150">
        <v>0</v>
      </c>
      <c r="J483" s="150">
        <v>22191.49</v>
      </c>
      <c r="K483" s="150">
        <v>-22191.49</v>
      </c>
    </row>
    <row r="484" spans="1:11" hidden="1">
      <c r="A484" s="149" t="s">
        <v>1081</v>
      </c>
      <c r="B484" s="149" t="s">
        <v>1315</v>
      </c>
      <c r="C484" s="149" t="s">
        <v>355</v>
      </c>
      <c r="D484" s="151">
        <v>44927</v>
      </c>
      <c r="E484" s="149">
        <v>9</v>
      </c>
      <c r="F484" s="149" t="s">
        <v>358</v>
      </c>
      <c r="G484" s="149" t="s">
        <v>357</v>
      </c>
      <c r="H484" s="149" t="s">
        <v>89</v>
      </c>
      <c r="I484" s="150">
        <v>677.17</v>
      </c>
      <c r="J484" s="150">
        <v>0</v>
      </c>
      <c r="K484" s="150">
        <v>677.17</v>
      </c>
    </row>
    <row r="485" spans="1:11" hidden="1">
      <c r="A485" s="149" t="s">
        <v>1081</v>
      </c>
      <c r="B485" s="149" t="s">
        <v>365</v>
      </c>
      <c r="C485" s="149" t="s">
        <v>355</v>
      </c>
      <c r="D485" s="151">
        <v>44927</v>
      </c>
      <c r="E485" s="149">
        <v>9</v>
      </c>
      <c r="F485" s="149" t="s">
        <v>358</v>
      </c>
      <c r="G485" s="149" t="s">
        <v>357</v>
      </c>
      <c r="H485" s="149" t="s">
        <v>89</v>
      </c>
      <c r="I485" s="150">
        <v>0</v>
      </c>
      <c r="J485" s="150">
        <v>1325.6</v>
      </c>
      <c r="K485" s="150">
        <v>-1325.6</v>
      </c>
    </row>
    <row r="486" spans="1:11" hidden="1">
      <c r="A486" s="149" t="s">
        <v>1316</v>
      </c>
      <c r="B486" s="149" t="s">
        <v>89</v>
      </c>
      <c r="C486" s="149" t="s">
        <v>355</v>
      </c>
      <c r="D486" s="151">
        <v>44927</v>
      </c>
      <c r="E486" s="149">
        <v>9</v>
      </c>
      <c r="F486" s="149" t="s">
        <v>358</v>
      </c>
      <c r="G486" s="149" t="s">
        <v>357</v>
      </c>
      <c r="H486" s="149" t="s">
        <v>89</v>
      </c>
      <c r="I486" s="150">
        <v>2000</v>
      </c>
      <c r="J486" s="150">
        <v>0</v>
      </c>
      <c r="K486" s="150">
        <v>2000</v>
      </c>
    </row>
    <row r="487" spans="1:11" hidden="1">
      <c r="A487" s="149" t="s">
        <v>1317</v>
      </c>
      <c r="B487" s="149" t="s">
        <v>89</v>
      </c>
      <c r="C487" s="149" t="s">
        <v>355</v>
      </c>
      <c r="D487" s="151">
        <v>44927</v>
      </c>
      <c r="E487" s="149">
        <v>9</v>
      </c>
      <c r="F487" s="149" t="s">
        <v>358</v>
      </c>
      <c r="G487" s="149" t="s">
        <v>357</v>
      </c>
      <c r="H487" s="149" t="s">
        <v>89</v>
      </c>
      <c r="I487" s="150">
        <v>0</v>
      </c>
      <c r="J487" s="150">
        <v>46622.25</v>
      </c>
      <c r="K487" s="150">
        <v>-46622.25</v>
      </c>
    </row>
    <row r="488" spans="1:11" hidden="1">
      <c r="A488" s="149" t="s">
        <v>1318</v>
      </c>
      <c r="B488" s="149" t="s">
        <v>89</v>
      </c>
      <c r="C488" s="149" t="s">
        <v>355</v>
      </c>
      <c r="D488" s="151">
        <v>44927</v>
      </c>
      <c r="E488" s="149">
        <v>9</v>
      </c>
      <c r="F488" s="149" t="s">
        <v>358</v>
      </c>
      <c r="G488" s="149" t="s">
        <v>357</v>
      </c>
      <c r="H488" s="149" t="s">
        <v>89</v>
      </c>
      <c r="I488" s="150">
        <v>63862.27</v>
      </c>
      <c r="J488" s="150">
        <v>0</v>
      </c>
      <c r="K488" s="150">
        <v>63862.27</v>
      </c>
    </row>
    <row r="489" spans="1:11" hidden="1">
      <c r="A489" s="149" t="s">
        <v>1299</v>
      </c>
      <c r="B489" s="149" t="s">
        <v>1319</v>
      </c>
      <c r="C489" s="149" t="s">
        <v>355</v>
      </c>
      <c r="D489" s="151">
        <v>44927</v>
      </c>
      <c r="E489" s="149">
        <v>9</v>
      </c>
      <c r="F489" s="149" t="s">
        <v>358</v>
      </c>
      <c r="G489" s="149" t="s">
        <v>357</v>
      </c>
      <c r="H489" s="149" t="s">
        <v>89</v>
      </c>
      <c r="I489" s="150">
        <v>586651.78</v>
      </c>
      <c r="J489" s="150">
        <v>0</v>
      </c>
      <c r="K489" s="150">
        <v>586651.78</v>
      </c>
    </row>
    <row r="490" spans="1:11" hidden="1">
      <c r="A490" s="149" t="s">
        <v>1081</v>
      </c>
      <c r="B490" s="149" t="s">
        <v>1320</v>
      </c>
      <c r="C490" s="149" t="s">
        <v>355</v>
      </c>
      <c r="D490" s="151">
        <v>44927</v>
      </c>
      <c r="E490" s="149">
        <v>9</v>
      </c>
      <c r="F490" s="149" t="s">
        <v>358</v>
      </c>
      <c r="G490" s="149" t="s">
        <v>357</v>
      </c>
      <c r="H490" s="149" t="s">
        <v>89</v>
      </c>
      <c r="I490" s="150">
        <v>0</v>
      </c>
      <c r="J490" s="150">
        <v>2036.08</v>
      </c>
      <c r="K490" s="150">
        <v>-2036.08</v>
      </c>
    </row>
    <row r="491" spans="1:11" hidden="1">
      <c r="A491" s="149" t="s">
        <v>1321</v>
      </c>
      <c r="B491" s="149" t="s">
        <v>89</v>
      </c>
      <c r="C491" s="149" t="s">
        <v>355</v>
      </c>
      <c r="D491" s="151">
        <v>44927</v>
      </c>
      <c r="E491" s="149">
        <v>9</v>
      </c>
      <c r="F491" s="149" t="s">
        <v>358</v>
      </c>
      <c r="G491" s="149" t="s">
        <v>357</v>
      </c>
      <c r="H491" s="149" t="s">
        <v>89</v>
      </c>
      <c r="I491" s="150">
        <v>0</v>
      </c>
      <c r="J491" s="150">
        <v>539.16</v>
      </c>
      <c r="K491" s="150">
        <v>-539.16</v>
      </c>
    </row>
    <row r="492" spans="1:11" hidden="1">
      <c r="A492" s="149" t="s">
        <v>1081</v>
      </c>
      <c r="B492" s="149" t="s">
        <v>378</v>
      </c>
      <c r="C492" s="149" t="s">
        <v>355</v>
      </c>
      <c r="D492" s="151">
        <v>44927</v>
      </c>
      <c r="E492" s="149">
        <v>9</v>
      </c>
      <c r="F492" s="149" t="s">
        <v>358</v>
      </c>
      <c r="G492" s="149" t="s">
        <v>357</v>
      </c>
      <c r="H492" s="149" t="s">
        <v>89</v>
      </c>
      <c r="I492" s="150">
        <v>0</v>
      </c>
      <c r="J492" s="150">
        <v>7752</v>
      </c>
      <c r="K492" s="150">
        <v>-7752</v>
      </c>
    </row>
    <row r="493" spans="1:11" hidden="1">
      <c r="A493" s="149" t="s">
        <v>1322</v>
      </c>
      <c r="B493" s="149" t="s">
        <v>89</v>
      </c>
      <c r="C493" s="149" t="s">
        <v>355</v>
      </c>
      <c r="D493" s="151">
        <v>44927</v>
      </c>
      <c r="E493" s="149">
        <v>9</v>
      </c>
      <c r="F493" s="149" t="s">
        <v>358</v>
      </c>
      <c r="G493" s="149" t="s">
        <v>357</v>
      </c>
      <c r="H493" s="149" t="s">
        <v>89</v>
      </c>
      <c r="I493" s="150">
        <v>71962.070000000007</v>
      </c>
      <c r="J493" s="150">
        <v>0</v>
      </c>
      <c r="K493" s="150">
        <v>71962.070000000007</v>
      </c>
    </row>
    <row r="494" spans="1:11" hidden="1">
      <c r="A494" s="149" t="s">
        <v>1323</v>
      </c>
      <c r="B494" s="149" t="s">
        <v>89</v>
      </c>
      <c r="C494" s="149" t="s">
        <v>355</v>
      </c>
      <c r="D494" s="151">
        <v>44927</v>
      </c>
      <c r="E494" s="149">
        <v>9</v>
      </c>
      <c r="F494" s="149" t="s">
        <v>358</v>
      </c>
      <c r="G494" s="149" t="s">
        <v>357</v>
      </c>
      <c r="H494" s="149" t="s">
        <v>89</v>
      </c>
      <c r="I494" s="150">
        <v>0</v>
      </c>
      <c r="J494" s="150">
        <v>57249.09</v>
      </c>
      <c r="K494" s="150">
        <v>-57249.09</v>
      </c>
    </row>
    <row r="495" spans="1:11" hidden="1">
      <c r="A495" s="149" t="s">
        <v>1324</v>
      </c>
      <c r="B495" s="149" t="s">
        <v>89</v>
      </c>
      <c r="C495" s="149" t="s">
        <v>355</v>
      </c>
      <c r="D495" s="151">
        <v>44927</v>
      </c>
      <c r="E495" s="149">
        <v>9</v>
      </c>
      <c r="F495" s="149" t="s">
        <v>358</v>
      </c>
      <c r="G495" s="149" t="s">
        <v>357</v>
      </c>
      <c r="H495" s="149" t="s">
        <v>89</v>
      </c>
      <c r="I495" s="150">
        <v>0</v>
      </c>
      <c r="J495" s="150">
        <v>32006.21</v>
      </c>
      <c r="K495" s="150">
        <v>-32006.21</v>
      </c>
    </row>
    <row r="496" spans="1:11" hidden="1">
      <c r="A496" s="149" t="s">
        <v>1325</v>
      </c>
      <c r="B496" s="149" t="s">
        <v>89</v>
      </c>
      <c r="C496" s="149" t="s">
        <v>355</v>
      </c>
      <c r="D496" s="151">
        <v>44927</v>
      </c>
      <c r="E496" s="149">
        <v>9</v>
      </c>
      <c r="F496" s="149" t="s">
        <v>358</v>
      </c>
      <c r="G496" s="149" t="s">
        <v>357</v>
      </c>
      <c r="H496" s="149" t="s">
        <v>89</v>
      </c>
      <c r="I496" s="150">
        <v>0</v>
      </c>
      <c r="J496" s="150">
        <v>308946.98</v>
      </c>
      <c r="K496" s="150">
        <v>-308946.98</v>
      </c>
    </row>
    <row r="497" spans="1:11" hidden="1">
      <c r="A497" s="149" t="s">
        <v>1326</v>
      </c>
      <c r="B497" s="149" t="s">
        <v>89</v>
      </c>
      <c r="C497" s="149" t="s">
        <v>355</v>
      </c>
      <c r="D497" s="151">
        <v>44927</v>
      </c>
      <c r="E497" s="149">
        <v>9</v>
      </c>
      <c r="F497" s="149" t="s">
        <v>358</v>
      </c>
      <c r="G497" s="149" t="s">
        <v>357</v>
      </c>
      <c r="H497" s="149" t="s">
        <v>89</v>
      </c>
      <c r="I497" s="150">
        <v>145802.79</v>
      </c>
      <c r="J497" s="150">
        <v>0</v>
      </c>
      <c r="K497" s="150">
        <v>145802.79</v>
      </c>
    </row>
    <row r="498" spans="1:11" hidden="1">
      <c r="A498" s="149" t="s">
        <v>1327</v>
      </c>
      <c r="B498" s="149" t="s">
        <v>89</v>
      </c>
      <c r="C498" s="149" t="s">
        <v>355</v>
      </c>
      <c r="D498" s="151">
        <v>44927</v>
      </c>
      <c r="E498" s="149">
        <v>9</v>
      </c>
      <c r="F498" s="149" t="s">
        <v>358</v>
      </c>
      <c r="G498" s="149" t="s">
        <v>357</v>
      </c>
      <c r="H498" s="149" t="s">
        <v>89</v>
      </c>
      <c r="I498" s="150">
        <v>10100</v>
      </c>
      <c r="J498" s="150">
        <v>0</v>
      </c>
      <c r="K498" s="150">
        <v>10100</v>
      </c>
    </row>
    <row r="499" spans="1:11" hidden="1">
      <c r="A499" s="149" t="s">
        <v>1081</v>
      </c>
      <c r="B499" s="149" t="s">
        <v>1145</v>
      </c>
      <c r="C499" s="149" t="s">
        <v>355</v>
      </c>
      <c r="D499" s="151">
        <v>44927</v>
      </c>
      <c r="E499" s="149">
        <v>9</v>
      </c>
      <c r="F499" s="149" t="s">
        <v>358</v>
      </c>
      <c r="G499" s="149" t="s">
        <v>357</v>
      </c>
      <c r="H499" s="149" t="s">
        <v>89</v>
      </c>
      <c r="I499" s="150">
        <v>0</v>
      </c>
      <c r="J499" s="150">
        <v>15702.35</v>
      </c>
      <c r="K499" s="150">
        <v>-15702.35</v>
      </c>
    </row>
    <row r="500" spans="1:11" hidden="1">
      <c r="A500" s="149" t="s">
        <v>1084</v>
      </c>
      <c r="B500" s="149" t="s">
        <v>89</v>
      </c>
      <c r="C500" s="149" t="s">
        <v>355</v>
      </c>
      <c r="D500" s="151">
        <v>44927</v>
      </c>
      <c r="E500" s="149">
        <v>9</v>
      </c>
      <c r="F500" s="149" t="s">
        <v>358</v>
      </c>
      <c r="G500" s="149" t="s">
        <v>357</v>
      </c>
      <c r="H500" s="149" t="s">
        <v>89</v>
      </c>
      <c r="I500" s="150">
        <v>589</v>
      </c>
      <c r="J500" s="150">
        <v>0</v>
      </c>
      <c r="K500" s="150">
        <v>589</v>
      </c>
    </row>
    <row r="501" spans="1:11" hidden="1">
      <c r="A501" s="149" t="s">
        <v>1081</v>
      </c>
      <c r="B501" s="149" t="s">
        <v>1328</v>
      </c>
      <c r="C501" s="149" t="s">
        <v>355</v>
      </c>
      <c r="D501" s="151">
        <v>44927</v>
      </c>
      <c r="E501" s="149">
        <v>9</v>
      </c>
      <c r="F501" s="149" t="s">
        <v>358</v>
      </c>
      <c r="G501" s="149" t="s">
        <v>357</v>
      </c>
      <c r="H501" s="149" t="s">
        <v>89</v>
      </c>
      <c r="I501" s="150">
        <v>0</v>
      </c>
      <c r="J501" s="150">
        <v>5125.05</v>
      </c>
      <c r="K501" s="150">
        <v>-5125.05</v>
      </c>
    </row>
    <row r="502" spans="1:11" hidden="1">
      <c r="A502" s="149" t="s">
        <v>1329</v>
      </c>
      <c r="B502" s="149" t="s">
        <v>89</v>
      </c>
      <c r="C502" s="149" t="s">
        <v>355</v>
      </c>
      <c r="D502" s="151">
        <v>44927</v>
      </c>
      <c r="E502" s="149">
        <v>9</v>
      </c>
      <c r="F502" s="149" t="s">
        <v>358</v>
      </c>
      <c r="G502" s="149" t="s">
        <v>357</v>
      </c>
      <c r="H502" s="149" t="s">
        <v>89</v>
      </c>
      <c r="I502" s="150">
        <v>0</v>
      </c>
      <c r="J502" s="150">
        <v>41525.22</v>
      </c>
      <c r="K502" s="150">
        <v>-41525.22</v>
      </c>
    </row>
    <row r="503" spans="1:11" hidden="1">
      <c r="A503" s="149" t="s">
        <v>1330</v>
      </c>
      <c r="B503" s="149" t="s">
        <v>89</v>
      </c>
      <c r="C503" s="149" t="s">
        <v>355</v>
      </c>
      <c r="D503" s="151">
        <v>44927</v>
      </c>
      <c r="E503" s="149">
        <v>9</v>
      </c>
      <c r="F503" s="149" t="s">
        <v>358</v>
      </c>
      <c r="G503" s="149" t="s">
        <v>357</v>
      </c>
      <c r="H503" s="149" t="s">
        <v>89</v>
      </c>
      <c r="I503" s="150">
        <v>0</v>
      </c>
      <c r="J503" s="150">
        <v>5109.63</v>
      </c>
      <c r="K503" s="150">
        <v>-5109.63</v>
      </c>
    </row>
    <row r="504" spans="1:11" hidden="1">
      <c r="A504" s="149" t="s">
        <v>1081</v>
      </c>
      <c r="B504" s="149" t="s">
        <v>352</v>
      </c>
      <c r="C504" s="149" t="s">
        <v>355</v>
      </c>
      <c r="D504" s="151">
        <v>44927</v>
      </c>
      <c r="E504" s="149">
        <v>9</v>
      </c>
      <c r="F504" s="149" t="s">
        <v>358</v>
      </c>
      <c r="G504" s="149" t="s">
        <v>357</v>
      </c>
      <c r="H504" s="149" t="s">
        <v>89</v>
      </c>
      <c r="I504" s="150">
        <v>111.72</v>
      </c>
      <c r="J504" s="150">
        <v>0</v>
      </c>
      <c r="K504" s="150">
        <v>111.72</v>
      </c>
    </row>
    <row r="505" spans="1:11" hidden="1">
      <c r="A505" s="149" t="s">
        <v>1331</v>
      </c>
      <c r="B505" s="149" t="s">
        <v>89</v>
      </c>
      <c r="C505" s="149" t="s">
        <v>355</v>
      </c>
      <c r="D505" s="151">
        <v>44927</v>
      </c>
      <c r="E505" s="149">
        <v>9</v>
      </c>
      <c r="F505" s="149" t="s">
        <v>358</v>
      </c>
      <c r="G505" s="149" t="s">
        <v>357</v>
      </c>
      <c r="H505" s="149" t="s">
        <v>89</v>
      </c>
      <c r="I505" s="150">
        <v>0</v>
      </c>
      <c r="J505" s="150">
        <v>548.83000000000004</v>
      </c>
      <c r="K505" s="150">
        <v>-548.83000000000004</v>
      </c>
    </row>
    <row r="506" spans="1:11" hidden="1">
      <c r="A506" s="149" t="s">
        <v>1081</v>
      </c>
      <c r="B506" s="149" t="s">
        <v>363</v>
      </c>
      <c r="C506" s="149" t="s">
        <v>355</v>
      </c>
      <c r="D506" s="151">
        <v>44927</v>
      </c>
      <c r="E506" s="149">
        <v>9</v>
      </c>
      <c r="F506" s="149" t="s">
        <v>358</v>
      </c>
      <c r="G506" s="149" t="s">
        <v>357</v>
      </c>
      <c r="H506" s="149" t="s">
        <v>89</v>
      </c>
      <c r="I506" s="150">
        <v>1019</v>
      </c>
      <c r="J506" s="150">
        <v>0</v>
      </c>
      <c r="K506" s="150">
        <v>1019</v>
      </c>
    </row>
    <row r="507" spans="1:11" hidden="1">
      <c r="A507" s="149" t="s">
        <v>1332</v>
      </c>
      <c r="B507" s="149" t="s">
        <v>89</v>
      </c>
      <c r="C507" s="149" t="s">
        <v>355</v>
      </c>
      <c r="D507" s="151">
        <v>44927</v>
      </c>
      <c r="E507" s="149">
        <v>9</v>
      </c>
      <c r="F507" s="149" t="s">
        <v>358</v>
      </c>
      <c r="G507" s="149" t="s">
        <v>357</v>
      </c>
      <c r="H507" s="149" t="s">
        <v>89</v>
      </c>
      <c r="I507" s="150">
        <v>0</v>
      </c>
      <c r="J507" s="150">
        <v>153955.71</v>
      </c>
      <c r="K507" s="150">
        <v>-153955.71</v>
      </c>
    </row>
    <row r="508" spans="1:11" hidden="1">
      <c r="A508" s="149" t="s">
        <v>1333</v>
      </c>
      <c r="B508" s="149" t="s">
        <v>89</v>
      </c>
      <c r="C508" s="149" t="s">
        <v>355</v>
      </c>
      <c r="D508" s="151">
        <v>44927</v>
      </c>
      <c r="E508" s="149">
        <v>9</v>
      </c>
      <c r="F508" s="149" t="s">
        <v>358</v>
      </c>
      <c r="G508" s="149" t="s">
        <v>357</v>
      </c>
      <c r="H508" s="149" t="s">
        <v>89</v>
      </c>
      <c r="I508" s="150">
        <v>0</v>
      </c>
      <c r="J508" s="150">
        <v>36595.51</v>
      </c>
      <c r="K508" s="150">
        <v>-36595.51</v>
      </c>
    </row>
    <row r="509" spans="1:11" hidden="1">
      <c r="A509" s="149" t="s">
        <v>1081</v>
      </c>
      <c r="B509" s="149" t="s">
        <v>1334</v>
      </c>
      <c r="C509" s="149" t="s">
        <v>355</v>
      </c>
      <c r="D509" s="151">
        <v>44927</v>
      </c>
      <c r="E509" s="149">
        <v>9</v>
      </c>
      <c r="F509" s="149" t="s">
        <v>358</v>
      </c>
      <c r="G509" s="149" t="s">
        <v>357</v>
      </c>
      <c r="H509" s="149" t="s">
        <v>89</v>
      </c>
      <c r="I509" s="150">
        <v>0</v>
      </c>
      <c r="J509" s="150">
        <v>90</v>
      </c>
      <c r="K509" s="150">
        <v>-90</v>
      </c>
    </row>
    <row r="510" spans="1:11" hidden="1">
      <c r="A510" s="149" t="s">
        <v>1081</v>
      </c>
      <c r="B510" s="149" t="s">
        <v>375</v>
      </c>
      <c r="C510" s="149" t="s">
        <v>355</v>
      </c>
      <c r="D510" s="151">
        <v>44927</v>
      </c>
      <c r="E510" s="149">
        <v>9</v>
      </c>
      <c r="F510" s="149" t="s">
        <v>358</v>
      </c>
      <c r="G510" s="149" t="s">
        <v>357</v>
      </c>
      <c r="H510" s="149" t="s">
        <v>89</v>
      </c>
      <c r="I510" s="150">
        <v>0</v>
      </c>
      <c r="J510" s="150">
        <v>1667.2</v>
      </c>
      <c r="K510" s="150">
        <v>-1667.2</v>
      </c>
    </row>
    <row r="511" spans="1:11" hidden="1">
      <c r="A511" s="149" t="s">
        <v>1335</v>
      </c>
      <c r="B511" s="149" t="s">
        <v>89</v>
      </c>
      <c r="C511" s="149" t="s">
        <v>355</v>
      </c>
      <c r="D511" s="151">
        <v>44927</v>
      </c>
      <c r="E511" s="149">
        <v>9</v>
      </c>
      <c r="F511" s="149" t="s">
        <v>358</v>
      </c>
      <c r="G511" s="149" t="s">
        <v>357</v>
      </c>
      <c r="H511" s="149" t="s">
        <v>89</v>
      </c>
      <c r="I511" s="150">
        <v>0</v>
      </c>
      <c r="J511" s="150">
        <v>480.89</v>
      </c>
      <c r="K511" s="150">
        <v>-480.89</v>
      </c>
    </row>
    <row r="512" spans="1:11" hidden="1">
      <c r="A512" s="149" t="s">
        <v>1336</v>
      </c>
      <c r="B512" s="149" t="s">
        <v>89</v>
      </c>
      <c r="C512" s="149" t="s">
        <v>355</v>
      </c>
      <c r="D512" s="151">
        <v>44927</v>
      </c>
      <c r="E512" s="149">
        <v>9</v>
      </c>
      <c r="F512" s="149" t="s">
        <v>358</v>
      </c>
      <c r="G512" s="149" t="s">
        <v>357</v>
      </c>
      <c r="H512" s="149" t="s">
        <v>89</v>
      </c>
      <c r="I512" s="150">
        <v>0</v>
      </c>
      <c r="J512" s="150">
        <v>646.86</v>
      </c>
      <c r="K512" s="150">
        <v>-646.86</v>
      </c>
    </row>
    <row r="513" spans="1:11" hidden="1">
      <c r="A513" s="149" t="s">
        <v>1081</v>
      </c>
      <c r="B513" s="149" t="s">
        <v>350</v>
      </c>
      <c r="C513" s="149" t="s">
        <v>355</v>
      </c>
      <c r="D513" s="151">
        <v>44927</v>
      </c>
      <c r="E513" s="149">
        <v>9</v>
      </c>
      <c r="F513" s="149" t="s">
        <v>358</v>
      </c>
      <c r="G513" s="149" t="s">
        <v>357</v>
      </c>
      <c r="H513" s="149" t="s">
        <v>89</v>
      </c>
      <c r="I513" s="150">
        <v>0</v>
      </c>
      <c r="J513" s="150">
        <v>6900.78</v>
      </c>
      <c r="K513" s="150">
        <v>-6900.78</v>
      </c>
    </row>
    <row r="514" spans="1:11" hidden="1">
      <c r="A514" s="149" t="s">
        <v>1337</v>
      </c>
      <c r="B514" s="149" t="s">
        <v>89</v>
      </c>
      <c r="C514" s="149" t="s">
        <v>355</v>
      </c>
      <c r="D514" s="151">
        <v>44927</v>
      </c>
      <c r="E514" s="149">
        <v>9</v>
      </c>
      <c r="F514" s="149" t="s">
        <v>358</v>
      </c>
      <c r="G514" s="149" t="s">
        <v>357</v>
      </c>
      <c r="H514" s="149" t="s">
        <v>89</v>
      </c>
      <c r="I514" s="150">
        <v>0</v>
      </c>
      <c r="J514" s="150">
        <v>92.81</v>
      </c>
      <c r="K514" s="150">
        <v>-92.81</v>
      </c>
    </row>
    <row r="515" spans="1:11" hidden="1">
      <c r="A515" s="149" t="s">
        <v>1338</v>
      </c>
      <c r="B515" s="149" t="s">
        <v>89</v>
      </c>
      <c r="C515" s="149" t="s">
        <v>355</v>
      </c>
      <c r="D515" s="151">
        <v>44927</v>
      </c>
      <c r="E515" s="149">
        <v>9</v>
      </c>
      <c r="F515" s="149" t="s">
        <v>358</v>
      </c>
      <c r="G515" s="149" t="s">
        <v>357</v>
      </c>
      <c r="H515" s="149" t="s">
        <v>89</v>
      </c>
      <c r="I515" s="150">
        <v>0</v>
      </c>
      <c r="J515" s="150">
        <v>1185148.69</v>
      </c>
      <c r="K515" s="150">
        <v>-1185148.69</v>
      </c>
    </row>
    <row r="516" spans="1:11" hidden="1">
      <c r="A516" s="149" t="s">
        <v>1339</v>
      </c>
      <c r="B516" s="149" t="s">
        <v>89</v>
      </c>
      <c r="C516" s="149" t="s">
        <v>355</v>
      </c>
      <c r="D516" s="151">
        <v>44927</v>
      </c>
      <c r="E516" s="149">
        <v>9</v>
      </c>
      <c r="F516" s="149" t="s">
        <v>358</v>
      </c>
      <c r="G516" s="149" t="s">
        <v>357</v>
      </c>
      <c r="H516" s="149" t="s">
        <v>89</v>
      </c>
      <c r="I516" s="150">
        <v>0</v>
      </c>
      <c r="J516" s="150">
        <v>202485.28</v>
      </c>
      <c r="K516" s="150">
        <v>-202485.28</v>
      </c>
    </row>
    <row r="517" spans="1:11" hidden="1">
      <c r="A517" s="149" t="s">
        <v>1081</v>
      </c>
      <c r="B517" s="149" t="s">
        <v>1091</v>
      </c>
      <c r="C517" s="149" t="s">
        <v>355</v>
      </c>
      <c r="D517" s="151">
        <v>44927</v>
      </c>
      <c r="E517" s="149">
        <v>9</v>
      </c>
      <c r="F517" s="149" t="s">
        <v>358</v>
      </c>
      <c r="G517" s="149" t="s">
        <v>357</v>
      </c>
      <c r="H517" s="149" t="s">
        <v>89</v>
      </c>
      <c r="I517" s="150">
        <v>360</v>
      </c>
      <c r="J517" s="150">
        <v>0</v>
      </c>
      <c r="K517" s="150">
        <v>360</v>
      </c>
    </row>
    <row r="518" spans="1:11" hidden="1">
      <c r="A518" s="149" t="s">
        <v>1081</v>
      </c>
      <c r="B518" s="149" t="s">
        <v>366</v>
      </c>
      <c r="C518" s="149" t="s">
        <v>355</v>
      </c>
      <c r="D518" s="151">
        <v>44927</v>
      </c>
      <c r="E518" s="149">
        <v>9</v>
      </c>
      <c r="F518" s="149" t="s">
        <v>358</v>
      </c>
      <c r="G518" s="149" t="s">
        <v>357</v>
      </c>
      <c r="H518" s="149" t="s">
        <v>89</v>
      </c>
      <c r="I518" s="150">
        <v>4200</v>
      </c>
      <c r="J518" s="150">
        <v>0</v>
      </c>
      <c r="K518" s="150">
        <v>4200</v>
      </c>
    </row>
    <row r="519" spans="1:11" hidden="1">
      <c r="A519" s="149" t="s">
        <v>1340</v>
      </c>
      <c r="B519" s="149" t="s">
        <v>89</v>
      </c>
      <c r="C519" s="149" t="s">
        <v>355</v>
      </c>
      <c r="D519" s="151">
        <v>44927</v>
      </c>
      <c r="E519" s="149">
        <v>9</v>
      </c>
      <c r="F519" s="149" t="s">
        <v>358</v>
      </c>
      <c r="G519" s="149" t="s">
        <v>357</v>
      </c>
      <c r="H519" s="149" t="s">
        <v>89</v>
      </c>
      <c r="I519" s="150">
        <v>0</v>
      </c>
      <c r="J519" s="150">
        <v>27592.799999999999</v>
      </c>
      <c r="K519" s="150">
        <v>-27592.799999999999</v>
      </c>
    </row>
    <row r="520" spans="1:11" hidden="1">
      <c r="A520" s="149" t="s">
        <v>1341</v>
      </c>
      <c r="B520" s="149" t="s">
        <v>89</v>
      </c>
      <c r="C520" s="149" t="s">
        <v>355</v>
      </c>
      <c r="D520" s="151">
        <v>44927</v>
      </c>
      <c r="E520" s="149">
        <v>9</v>
      </c>
      <c r="F520" s="149" t="s">
        <v>358</v>
      </c>
      <c r="G520" s="149" t="s">
        <v>357</v>
      </c>
      <c r="H520" s="149" t="s">
        <v>89</v>
      </c>
      <c r="I520" s="150">
        <v>2178.21</v>
      </c>
      <c r="J520" s="150">
        <v>0</v>
      </c>
      <c r="K520" s="150">
        <v>2178.21</v>
      </c>
    </row>
    <row r="521" spans="1:11" hidden="1">
      <c r="A521" s="149" t="s">
        <v>1081</v>
      </c>
      <c r="B521" s="149" t="s">
        <v>373</v>
      </c>
      <c r="C521" s="149" t="s">
        <v>355</v>
      </c>
      <c r="D521" s="151">
        <v>44927</v>
      </c>
      <c r="E521" s="149">
        <v>9</v>
      </c>
      <c r="F521" s="149" t="s">
        <v>358</v>
      </c>
      <c r="G521" s="149" t="s">
        <v>357</v>
      </c>
      <c r="H521" s="149" t="s">
        <v>89</v>
      </c>
      <c r="I521" s="150">
        <v>0</v>
      </c>
      <c r="J521" s="150">
        <v>1735.8</v>
      </c>
      <c r="K521" s="150">
        <v>-1735.8</v>
      </c>
    </row>
    <row r="522" spans="1:11" hidden="1">
      <c r="A522" s="149" t="s">
        <v>1081</v>
      </c>
      <c r="B522" s="149" t="s">
        <v>377</v>
      </c>
      <c r="C522" s="149" t="s">
        <v>355</v>
      </c>
      <c r="D522" s="151">
        <v>44927</v>
      </c>
      <c r="E522" s="149">
        <v>9</v>
      </c>
      <c r="F522" s="149" t="s">
        <v>358</v>
      </c>
      <c r="G522" s="149" t="s">
        <v>357</v>
      </c>
      <c r="H522" s="149" t="s">
        <v>89</v>
      </c>
      <c r="I522" s="150">
        <v>0</v>
      </c>
      <c r="J522" s="150">
        <v>1000.81</v>
      </c>
      <c r="K522" s="150">
        <v>-1000.81</v>
      </c>
    </row>
    <row r="523" spans="1:11" hidden="1">
      <c r="A523" s="149" t="s">
        <v>1088</v>
      </c>
      <c r="B523" s="149" t="s">
        <v>89</v>
      </c>
      <c r="C523" s="149" t="s">
        <v>355</v>
      </c>
      <c r="D523" s="151">
        <v>44927</v>
      </c>
      <c r="E523" s="149">
        <v>9</v>
      </c>
      <c r="F523" s="149" t="s">
        <v>358</v>
      </c>
      <c r="G523" s="149" t="s">
        <v>357</v>
      </c>
      <c r="H523" s="149" t="s">
        <v>89</v>
      </c>
      <c r="I523" s="150">
        <v>6545.62</v>
      </c>
      <c r="J523" s="150">
        <v>0</v>
      </c>
      <c r="K523" s="150">
        <v>6545.62</v>
      </c>
    </row>
    <row r="524" spans="1:11" hidden="1">
      <c r="A524" s="149" t="s">
        <v>1081</v>
      </c>
      <c r="B524" s="149" t="s">
        <v>354</v>
      </c>
      <c r="C524" s="149" t="s">
        <v>355</v>
      </c>
      <c r="D524" s="151">
        <v>44927</v>
      </c>
      <c r="E524" s="149">
        <v>9</v>
      </c>
      <c r="F524" s="149" t="s">
        <v>358</v>
      </c>
      <c r="G524" s="149" t="s">
        <v>357</v>
      </c>
      <c r="H524" s="149" t="s">
        <v>89</v>
      </c>
      <c r="I524" s="150">
        <v>0</v>
      </c>
      <c r="J524" s="150">
        <v>13840</v>
      </c>
      <c r="K524" s="150">
        <v>-13840</v>
      </c>
    </row>
    <row r="525" spans="1:11" hidden="1">
      <c r="A525" s="149" t="s">
        <v>1081</v>
      </c>
      <c r="B525" s="149" t="s">
        <v>370</v>
      </c>
      <c r="C525" s="149" t="s">
        <v>355</v>
      </c>
      <c r="D525" s="151">
        <v>44927</v>
      </c>
      <c r="E525" s="149">
        <v>9</v>
      </c>
      <c r="F525" s="149" t="s">
        <v>358</v>
      </c>
      <c r="G525" s="149" t="s">
        <v>357</v>
      </c>
      <c r="H525" s="149" t="s">
        <v>89</v>
      </c>
      <c r="I525" s="150">
        <v>0</v>
      </c>
      <c r="J525" s="150">
        <v>333</v>
      </c>
      <c r="K525" s="150">
        <v>-333</v>
      </c>
    </row>
    <row r="526" spans="1:11" hidden="1">
      <c r="A526" s="149" t="s">
        <v>1342</v>
      </c>
      <c r="B526" s="149" t="s">
        <v>89</v>
      </c>
      <c r="C526" s="149" t="s">
        <v>355</v>
      </c>
      <c r="D526" s="151">
        <v>44927</v>
      </c>
      <c r="E526" s="149">
        <v>9</v>
      </c>
      <c r="F526" s="149" t="s">
        <v>358</v>
      </c>
      <c r="G526" s="149" t="s">
        <v>357</v>
      </c>
      <c r="H526" s="149" t="s">
        <v>89</v>
      </c>
      <c r="I526" s="150">
        <v>0</v>
      </c>
      <c r="J526" s="150">
        <v>335000</v>
      </c>
      <c r="K526" s="150">
        <v>-335000</v>
      </c>
    </row>
    <row r="527" spans="1:11" hidden="1">
      <c r="A527" s="149" t="s">
        <v>1081</v>
      </c>
      <c r="B527" s="149" t="s">
        <v>369</v>
      </c>
      <c r="C527" s="149" t="s">
        <v>355</v>
      </c>
      <c r="D527" s="151">
        <v>44927</v>
      </c>
      <c r="E527" s="149">
        <v>9</v>
      </c>
      <c r="F527" s="149" t="s">
        <v>358</v>
      </c>
      <c r="G527" s="149" t="s">
        <v>357</v>
      </c>
      <c r="H527" s="149" t="s">
        <v>89</v>
      </c>
      <c r="I527" s="150">
        <v>2199.7399999999998</v>
      </c>
      <c r="J527" s="150">
        <v>0</v>
      </c>
      <c r="K527" s="150">
        <v>2199.7399999999998</v>
      </c>
    </row>
    <row r="528" spans="1:11" hidden="1">
      <c r="A528" s="149" t="s">
        <v>1081</v>
      </c>
      <c r="B528" s="149" t="s">
        <v>367</v>
      </c>
      <c r="C528" s="149" t="s">
        <v>355</v>
      </c>
      <c r="D528" s="151">
        <v>44927</v>
      </c>
      <c r="E528" s="149">
        <v>9</v>
      </c>
      <c r="F528" s="149" t="s">
        <v>358</v>
      </c>
      <c r="G528" s="149" t="s">
        <v>357</v>
      </c>
      <c r="H528" s="149" t="s">
        <v>89</v>
      </c>
      <c r="I528" s="150">
        <v>0</v>
      </c>
      <c r="J528" s="150">
        <v>4160.9799999999996</v>
      </c>
      <c r="K528" s="150">
        <v>-4160.9799999999996</v>
      </c>
    </row>
    <row r="529" spans="1:11" hidden="1">
      <c r="A529" s="149" t="s">
        <v>1343</v>
      </c>
      <c r="B529" s="149" t="s">
        <v>89</v>
      </c>
      <c r="C529" s="149" t="s">
        <v>355</v>
      </c>
      <c r="D529" s="151">
        <v>44927</v>
      </c>
      <c r="E529" s="149">
        <v>9</v>
      </c>
      <c r="F529" s="149" t="s">
        <v>358</v>
      </c>
      <c r="G529" s="149" t="s">
        <v>357</v>
      </c>
      <c r="H529" s="149" t="s">
        <v>89</v>
      </c>
      <c r="I529" s="150">
        <v>86419.98</v>
      </c>
      <c r="J529" s="150">
        <v>0</v>
      </c>
      <c r="K529" s="150">
        <v>86419.98</v>
      </c>
    </row>
    <row r="530" spans="1:11" hidden="1">
      <c r="A530" s="149" t="s">
        <v>1344</v>
      </c>
      <c r="B530" s="149" t="s">
        <v>89</v>
      </c>
      <c r="C530" s="149" t="s">
        <v>355</v>
      </c>
      <c r="D530" s="151">
        <v>44927</v>
      </c>
      <c r="E530" s="149">
        <v>9</v>
      </c>
      <c r="F530" s="149" t="s">
        <v>358</v>
      </c>
      <c r="G530" s="149" t="s">
        <v>357</v>
      </c>
      <c r="H530" s="149" t="s">
        <v>89</v>
      </c>
      <c r="I530" s="150">
        <v>0</v>
      </c>
      <c r="J530" s="150">
        <v>780.44</v>
      </c>
      <c r="K530" s="150">
        <v>-780.44</v>
      </c>
    </row>
    <row r="531" spans="1:11" hidden="1">
      <c r="A531" s="149" t="s">
        <v>1081</v>
      </c>
      <c r="B531" s="149" t="s">
        <v>391</v>
      </c>
      <c r="C531" s="149" t="s">
        <v>355</v>
      </c>
      <c r="D531" s="151">
        <v>44927</v>
      </c>
      <c r="E531" s="149">
        <v>9</v>
      </c>
      <c r="F531" s="149" t="s">
        <v>358</v>
      </c>
      <c r="G531" s="149" t="s">
        <v>357</v>
      </c>
      <c r="H531" s="149" t="s">
        <v>89</v>
      </c>
      <c r="I531" s="150">
        <v>0</v>
      </c>
      <c r="J531" s="150">
        <v>12775.2</v>
      </c>
      <c r="K531" s="150">
        <v>-12775.2</v>
      </c>
    </row>
    <row r="532" spans="1:11" hidden="1">
      <c r="A532" s="149" t="s">
        <v>1345</v>
      </c>
      <c r="B532" s="149" t="s">
        <v>89</v>
      </c>
      <c r="C532" s="149" t="s">
        <v>355</v>
      </c>
      <c r="D532" s="151">
        <v>44927</v>
      </c>
      <c r="E532" s="149">
        <v>9</v>
      </c>
      <c r="F532" s="149" t="s">
        <v>358</v>
      </c>
      <c r="G532" s="149" t="s">
        <v>357</v>
      </c>
      <c r="H532" s="149" t="s">
        <v>89</v>
      </c>
      <c r="I532" s="150">
        <v>614977.92000000004</v>
      </c>
      <c r="J532" s="150">
        <v>0</v>
      </c>
      <c r="K532" s="150">
        <v>614977.92000000004</v>
      </c>
    </row>
    <row r="533" spans="1:11" hidden="1">
      <c r="A533" s="149" t="s">
        <v>1081</v>
      </c>
      <c r="B533" s="149" t="s">
        <v>1346</v>
      </c>
      <c r="C533" s="149" t="s">
        <v>355</v>
      </c>
      <c r="D533" s="151">
        <v>44927</v>
      </c>
      <c r="E533" s="149">
        <v>9</v>
      </c>
      <c r="F533" s="149" t="s">
        <v>358</v>
      </c>
      <c r="G533" s="149" t="s">
        <v>357</v>
      </c>
      <c r="H533" s="149" t="s">
        <v>89</v>
      </c>
      <c r="I533" s="150">
        <v>0</v>
      </c>
      <c r="J533" s="150">
        <v>151.19999999999999</v>
      </c>
      <c r="K533" s="150">
        <v>-151.19999999999999</v>
      </c>
    </row>
    <row r="534" spans="1:11" hidden="1">
      <c r="A534" s="149" t="s">
        <v>1347</v>
      </c>
      <c r="B534" s="149" t="s">
        <v>89</v>
      </c>
      <c r="C534" s="149" t="s">
        <v>355</v>
      </c>
      <c r="D534" s="151">
        <v>44927</v>
      </c>
      <c r="E534" s="149">
        <v>9</v>
      </c>
      <c r="F534" s="149" t="s">
        <v>358</v>
      </c>
      <c r="G534" s="149" t="s">
        <v>357</v>
      </c>
      <c r="H534" s="149" t="s">
        <v>89</v>
      </c>
      <c r="I534" s="150">
        <v>0</v>
      </c>
      <c r="J534" s="150">
        <v>12058.99</v>
      </c>
      <c r="K534" s="150">
        <v>-12058.99</v>
      </c>
    </row>
    <row r="535" spans="1:11" hidden="1">
      <c r="A535" s="149" t="s">
        <v>1081</v>
      </c>
      <c r="B535" s="149" t="s">
        <v>372</v>
      </c>
      <c r="C535" s="149" t="s">
        <v>355</v>
      </c>
      <c r="D535" s="151">
        <v>44927</v>
      </c>
      <c r="E535" s="149">
        <v>9</v>
      </c>
      <c r="F535" s="149" t="s">
        <v>358</v>
      </c>
      <c r="G535" s="149" t="s">
        <v>357</v>
      </c>
      <c r="H535" s="149" t="s">
        <v>89</v>
      </c>
      <c r="I535" s="150">
        <v>0</v>
      </c>
      <c r="J535" s="150">
        <v>1564.47</v>
      </c>
      <c r="K535" s="150">
        <v>-1564.47</v>
      </c>
    </row>
    <row r="536" spans="1:11" hidden="1">
      <c r="A536" s="149" t="s">
        <v>1326</v>
      </c>
      <c r="B536" s="149" t="s">
        <v>89</v>
      </c>
      <c r="C536" s="149" t="s">
        <v>93</v>
      </c>
      <c r="D536" s="151">
        <v>44928</v>
      </c>
      <c r="E536" s="149">
        <v>2</v>
      </c>
      <c r="F536" s="149" t="s">
        <v>1348</v>
      </c>
      <c r="G536" s="149" t="s">
        <v>89</v>
      </c>
      <c r="H536" s="149" t="s">
        <v>89</v>
      </c>
      <c r="I536" s="150">
        <v>0</v>
      </c>
      <c r="J536" s="150">
        <v>3200</v>
      </c>
      <c r="K536" s="150">
        <v>-3200</v>
      </c>
    </row>
    <row r="537" spans="1:11" hidden="1">
      <c r="A537" s="149" t="s">
        <v>1326</v>
      </c>
      <c r="B537" s="149" t="s">
        <v>89</v>
      </c>
      <c r="C537" s="149" t="s">
        <v>93</v>
      </c>
      <c r="D537" s="151">
        <v>44928</v>
      </c>
      <c r="E537" s="149">
        <v>2</v>
      </c>
      <c r="F537" s="149" t="s">
        <v>1349</v>
      </c>
      <c r="G537" s="149" t="s">
        <v>89</v>
      </c>
      <c r="H537" s="149" t="s">
        <v>89</v>
      </c>
      <c r="I537" s="150">
        <v>0</v>
      </c>
      <c r="J537" s="150">
        <v>3420.37</v>
      </c>
      <c r="K537" s="150">
        <v>-3420.37</v>
      </c>
    </row>
    <row r="538" spans="1:11" hidden="1">
      <c r="A538" s="149" t="s">
        <v>1081</v>
      </c>
      <c r="B538" s="149" t="s">
        <v>364</v>
      </c>
      <c r="C538" s="149" t="s">
        <v>93</v>
      </c>
      <c r="D538" s="151">
        <v>44928</v>
      </c>
      <c r="E538" s="149">
        <v>2</v>
      </c>
      <c r="F538" s="149" t="s">
        <v>654</v>
      </c>
      <c r="G538" s="149" t="s">
        <v>89</v>
      </c>
      <c r="H538" s="149" t="s">
        <v>1110</v>
      </c>
      <c r="I538" s="150">
        <v>594.42999999999995</v>
      </c>
      <c r="J538" s="150">
        <v>0</v>
      </c>
      <c r="K538" s="150">
        <v>594.42999999999995</v>
      </c>
    </row>
    <row r="539" spans="1:11" hidden="1">
      <c r="A539" s="149" t="s">
        <v>1081</v>
      </c>
      <c r="B539" s="149" t="s">
        <v>1204</v>
      </c>
      <c r="C539" s="149" t="s">
        <v>93</v>
      </c>
      <c r="D539" s="151">
        <v>44928</v>
      </c>
      <c r="E539" s="149">
        <v>2</v>
      </c>
      <c r="F539" s="149" t="s">
        <v>1348</v>
      </c>
      <c r="G539" s="149" t="s">
        <v>89</v>
      </c>
      <c r="H539" s="149" t="s">
        <v>351</v>
      </c>
      <c r="I539" s="150">
        <v>3200</v>
      </c>
      <c r="J539" s="150">
        <v>0</v>
      </c>
      <c r="K539" s="150">
        <v>3200</v>
      </c>
    </row>
    <row r="540" spans="1:11" hidden="1">
      <c r="A540" s="149" t="s">
        <v>1081</v>
      </c>
      <c r="B540" s="149" t="s">
        <v>1204</v>
      </c>
      <c r="C540" s="149" t="s">
        <v>93</v>
      </c>
      <c r="D540" s="151">
        <v>44928</v>
      </c>
      <c r="E540" s="149">
        <v>2</v>
      </c>
      <c r="F540" s="149" t="s">
        <v>1350</v>
      </c>
      <c r="G540" s="149" t="s">
        <v>89</v>
      </c>
      <c r="H540" s="149" t="s">
        <v>384</v>
      </c>
      <c r="I540" s="150">
        <v>3200</v>
      </c>
      <c r="J540" s="150">
        <v>0</v>
      </c>
      <c r="K540" s="150">
        <v>3200</v>
      </c>
    </row>
    <row r="541" spans="1:11" hidden="1">
      <c r="A541" s="149" t="s">
        <v>1081</v>
      </c>
      <c r="B541" s="149" t="s">
        <v>350</v>
      </c>
      <c r="C541" s="149" t="s">
        <v>93</v>
      </c>
      <c r="D541" s="151">
        <v>44928</v>
      </c>
      <c r="E541" s="149">
        <v>2</v>
      </c>
      <c r="F541" s="149" t="s">
        <v>1349</v>
      </c>
      <c r="G541" s="149" t="s">
        <v>89</v>
      </c>
      <c r="H541" s="149" t="s">
        <v>1351</v>
      </c>
      <c r="I541" s="150">
        <v>396.7</v>
      </c>
      <c r="J541" s="150">
        <v>0</v>
      </c>
      <c r="K541" s="150">
        <v>396.7</v>
      </c>
    </row>
    <row r="542" spans="1:11" hidden="1">
      <c r="A542" s="149" t="s">
        <v>1104</v>
      </c>
      <c r="B542" s="149" t="s">
        <v>89</v>
      </c>
      <c r="C542" s="149" t="s">
        <v>93</v>
      </c>
      <c r="D542" s="151">
        <v>44928</v>
      </c>
      <c r="E542" s="149">
        <v>2</v>
      </c>
      <c r="F542" s="149" t="s">
        <v>1352</v>
      </c>
      <c r="G542" s="149" t="s">
        <v>89</v>
      </c>
      <c r="H542" s="149" t="s">
        <v>1096</v>
      </c>
      <c r="I542" s="150">
        <v>0</v>
      </c>
      <c r="J542" s="150">
        <v>105.26</v>
      </c>
      <c r="K542" s="150">
        <v>-105.26</v>
      </c>
    </row>
    <row r="543" spans="1:11" hidden="1">
      <c r="A543" s="149" t="s">
        <v>1326</v>
      </c>
      <c r="B543" s="149" t="s">
        <v>89</v>
      </c>
      <c r="C543" s="149" t="s">
        <v>93</v>
      </c>
      <c r="D543" s="151">
        <v>44928</v>
      </c>
      <c r="E543" s="149">
        <v>2</v>
      </c>
      <c r="F543" s="149" t="s">
        <v>126</v>
      </c>
      <c r="G543" s="149" t="s">
        <v>89</v>
      </c>
      <c r="H543" s="149" t="s">
        <v>89</v>
      </c>
      <c r="I543" s="150">
        <v>0</v>
      </c>
      <c r="J543" s="150">
        <v>252</v>
      </c>
      <c r="K543" s="150">
        <v>-252</v>
      </c>
    </row>
    <row r="544" spans="1:11" hidden="1">
      <c r="A544" s="149" t="s">
        <v>1081</v>
      </c>
      <c r="B544" s="149" t="s">
        <v>350</v>
      </c>
      <c r="C544" s="149" t="s">
        <v>93</v>
      </c>
      <c r="D544" s="151">
        <v>44928</v>
      </c>
      <c r="E544" s="149">
        <v>2</v>
      </c>
      <c r="F544" s="149" t="s">
        <v>1349</v>
      </c>
      <c r="G544" s="149" t="s">
        <v>89</v>
      </c>
      <c r="H544" s="149" t="s">
        <v>1351</v>
      </c>
      <c r="I544" s="150">
        <v>3420.37</v>
      </c>
      <c r="J544" s="150">
        <v>0</v>
      </c>
      <c r="K544" s="150">
        <v>3420.37</v>
      </c>
    </row>
    <row r="545" spans="1:11" hidden="1">
      <c r="A545" s="149" t="s">
        <v>1326</v>
      </c>
      <c r="B545" s="149" t="s">
        <v>89</v>
      </c>
      <c r="C545" s="149" t="s">
        <v>93</v>
      </c>
      <c r="D545" s="151">
        <v>44928</v>
      </c>
      <c r="E545" s="149">
        <v>2</v>
      </c>
      <c r="F545" s="149" t="s">
        <v>654</v>
      </c>
      <c r="G545" s="149" t="s">
        <v>89</v>
      </c>
      <c r="H545" s="149" t="s">
        <v>89</v>
      </c>
      <c r="I545" s="150">
        <v>0</v>
      </c>
      <c r="J545" s="150">
        <v>594.42999999999995</v>
      </c>
      <c r="K545" s="150">
        <v>-594.42999999999995</v>
      </c>
    </row>
    <row r="546" spans="1:11" hidden="1">
      <c r="A546" s="149" t="s">
        <v>1081</v>
      </c>
      <c r="B546" s="149" t="s">
        <v>372</v>
      </c>
      <c r="C546" s="149" t="s">
        <v>93</v>
      </c>
      <c r="D546" s="151">
        <v>44928</v>
      </c>
      <c r="E546" s="149">
        <v>2</v>
      </c>
      <c r="F546" s="149" t="s">
        <v>126</v>
      </c>
      <c r="G546" s="149" t="s">
        <v>89</v>
      </c>
      <c r="H546" s="149" t="s">
        <v>1159</v>
      </c>
      <c r="I546" s="150">
        <v>252</v>
      </c>
      <c r="J546" s="150">
        <v>0</v>
      </c>
      <c r="K546" s="150">
        <v>252</v>
      </c>
    </row>
    <row r="547" spans="1:11" hidden="1">
      <c r="A547" s="149" t="s">
        <v>1326</v>
      </c>
      <c r="B547" s="149" t="s">
        <v>89</v>
      </c>
      <c r="C547" s="149" t="s">
        <v>93</v>
      </c>
      <c r="D547" s="151">
        <v>44928</v>
      </c>
      <c r="E547" s="149">
        <v>2</v>
      </c>
      <c r="F547" s="149" t="s">
        <v>1353</v>
      </c>
      <c r="G547" s="149" t="s">
        <v>89</v>
      </c>
      <c r="H547" s="149" t="s">
        <v>89</v>
      </c>
      <c r="I547" s="150">
        <v>0</v>
      </c>
      <c r="J547" s="150">
        <v>12000</v>
      </c>
      <c r="K547" s="150">
        <v>-12000</v>
      </c>
    </row>
    <row r="548" spans="1:11" hidden="1">
      <c r="A548" s="149" t="s">
        <v>1326</v>
      </c>
      <c r="B548" s="149" t="s">
        <v>89</v>
      </c>
      <c r="C548" s="149" t="s">
        <v>93</v>
      </c>
      <c r="D548" s="151">
        <v>44928</v>
      </c>
      <c r="E548" s="149">
        <v>2</v>
      </c>
      <c r="F548" s="149" t="s">
        <v>1349</v>
      </c>
      <c r="G548" s="149" t="s">
        <v>89</v>
      </c>
      <c r="H548" s="149" t="s">
        <v>89</v>
      </c>
      <c r="I548" s="150">
        <v>0</v>
      </c>
      <c r="J548" s="150">
        <v>396.7</v>
      </c>
      <c r="K548" s="150">
        <v>-396.7</v>
      </c>
    </row>
    <row r="549" spans="1:11" hidden="1">
      <c r="A549" s="149" t="s">
        <v>1326</v>
      </c>
      <c r="B549" s="149" t="s">
        <v>89</v>
      </c>
      <c r="C549" s="149" t="s">
        <v>93</v>
      </c>
      <c r="D549" s="151">
        <v>44928</v>
      </c>
      <c r="E549" s="149">
        <v>2</v>
      </c>
      <c r="F549" s="149" t="s">
        <v>1352</v>
      </c>
      <c r="G549" s="149" t="s">
        <v>89</v>
      </c>
      <c r="H549" s="149" t="s">
        <v>89</v>
      </c>
      <c r="I549" s="150">
        <v>105.26</v>
      </c>
      <c r="J549" s="150">
        <v>0</v>
      </c>
      <c r="K549" s="150">
        <v>105.26</v>
      </c>
    </row>
    <row r="550" spans="1:11" hidden="1">
      <c r="A550" s="149" t="s">
        <v>1081</v>
      </c>
      <c r="B550" s="149" t="s">
        <v>1354</v>
      </c>
      <c r="C550" s="149" t="s">
        <v>93</v>
      </c>
      <c r="D550" s="151">
        <v>44928</v>
      </c>
      <c r="E550" s="149">
        <v>2</v>
      </c>
      <c r="F550" s="149" t="s">
        <v>1353</v>
      </c>
      <c r="G550" s="149" t="s">
        <v>89</v>
      </c>
      <c r="H550" s="149" t="s">
        <v>89</v>
      </c>
      <c r="I550" s="150">
        <v>12000</v>
      </c>
      <c r="J550" s="150">
        <v>0</v>
      </c>
      <c r="K550" s="150">
        <v>12000</v>
      </c>
    </row>
    <row r="551" spans="1:11" hidden="1">
      <c r="A551" s="149" t="s">
        <v>1326</v>
      </c>
      <c r="B551" s="149" t="s">
        <v>89</v>
      </c>
      <c r="C551" s="149" t="s">
        <v>93</v>
      </c>
      <c r="D551" s="151">
        <v>44928</v>
      </c>
      <c r="E551" s="149">
        <v>2</v>
      </c>
      <c r="F551" s="149" t="s">
        <v>478</v>
      </c>
      <c r="G551" s="149" t="s">
        <v>89</v>
      </c>
      <c r="H551" s="149" t="s">
        <v>89</v>
      </c>
      <c r="I551" s="150">
        <v>0</v>
      </c>
      <c r="J551" s="150">
        <v>328.64</v>
      </c>
      <c r="K551" s="150">
        <v>-328.64</v>
      </c>
    </row>
    <row r="552" spans="1:11" hidden="1">
      <c r="A552" s="149" t="s">
        <v>1326</v>
      </c>
      <c r="B552" s="149" t="s">
        <v>89</v>
      </c>
      <c r="C552" s="149" t="s">
        <v>93</v>
      </c>
      <c r="D552" s="151">
        <v>44928</v>
      </c>
      <c r="E552" s="149">
        <v>2</v>
      </c>
      <c r="F552" s="149" t="s">
        <v>1350</v>
      </c>
      <c r="G552" s="149" t="s">
        <v>89</v>
      </c>
      <c r="H552" s="149" t="s">
        <v>89</v>
      </c>
      <c r="I552" s="150">
        <v>0</v>
      </c>
      <c r="J552" s="150">
        <v>3200</v>
      </c>
      <c r="K552" s="150">
        <v>-3200</v>
      </c>
    </row>
    <row r="553" spans="1:11" hidden="1">
      <c r="A553" s="149" t="s">
        <v>1081</v>
      </c>
      <c r="B553" s="149" t="s">
        <v>363</v>
      </c>
      <c r="C553" s="149" t="s">
        <v>93</v>
      </c>
      <c r="D553" s="151">
        <v>44928</v>
      </c>
      <c r="E553" s="149">
        <v>2</v>
      </c>
      <c r="F553" s="149" t="s">
        <v>478</v>
      </c>
      <c r="G553" s="149" t="s">
        <v>89</v>
      </c>
      <c r="H553" s="149" t="s">
        <v>89</v>
      </c>
      <c r="I553" s="150">
        <v>328.64</v>
      </c>
      <c r="J553" s="150">
        <v>0</v>
      </c>
      <c r="K553" s="150">
        <v>328.64</v>
      </c>
    </row>
    <row r="554" spans="1:11" hidden="1">
      <c r="A554" s="149" t="s">
        <v>1355</v>
      </c>
      <c r="B554" s="149" t="s">
        <v>89</v>
      </c>
      <c r="C554" s="149" t="s">
        <v>93</v>
      </c>
      <c r="D554" s="151">
        <v>44929</v>
      </c>
      <c r="E554" s="149">
        <v>2</v>
      </c>
      <c r="F554" s="149" t="s">
        <v>1356</v>
      </c>
      <c r="G554" s="149" t="s">
        <v>89</v>
      </c>
      <c r="H554" s="149" t="s">
        <v>89</v>
      </c>
      <c r="I554" s="150">
        <v>73.599999999999994</v>
      </c>
      <c r="J554" s="150">
        <v>0</v>
      </c>
      <c r="K554" s="150">
        <v>73.599999999999994</v>
      </c>
    </row>
    <row r="555" spans="1:11" hidden="1">
      <c r="A555" s="149" t="s">
        <v>1326</v>
      </c>
      <c r="B555" s="149" t="s">
        <v>89</v>
      </c>
      <c r="C555" s="149" t="s">
        <v>93</v>
      </c>
      <c r="D555" s="151">
        <v>44929</v>
      </c>
      <c r="E555" s="149">
        <v>2</v>
      </c>
      <c r="F555" s="149" t="s">
        <v>1356</v>
      </c>
      <c r="G555" s="149" t="s">
        <v>89</v>
      </c>
      <c r="H555" s="149" t="s">
        <v>89</v>
      </c>
      <c r="I555" s="150">
        <v>0</v>
      </c>
      <c r="J555" s="150">
        <v>73.599999999999994</v>
      </c>
      <c r="K555" s="150">
        <v>-73.599999999999994</v>
      </c>
    </row>
    <row r="556" spans="1:11" hidden="1">
      <c r="A556" s="149" t="s">
        <v>1081</v>
      </c>
      <c r="B556" s="149" t="s">
        <v>1140</v>
      </c>
      <c r="C556" s="149" t="s">
        <v>93</v>
      </c>
      <c r="D556" s="151">
        <v>44930</v>
      </c>
      <c r="E556" s="149">
        <v>2</v>
      </c>
      <c r="F556" s="149" t="s">
        <v>1357</v>
      </c>
      <c r="G556" s="149" t="s">
        <v>89</v>
      </c>
      <c r="H556" s="149" t="s">
        <v>1141</v>
      </c>
      <c r="I556" s="150">
        <v>43.67</v>
      </c>
      <c r="J556" s="150">
        <v>0</v>
      </c>
      <c r="K556" s="150">
        <v>43.67</v>
      </c>
    </row>
    <row r="557" spans="1:11" hidden="1">
      <c r="A557" s="149" t="s">
        <v>1326</v>
      </c>
      <c r="B557" s="149" t="s">
        <v>89</v>
      </c>
      <c r="C557" s="149" t="s">
        <v>93</v>
      </c>
      <c r="D557" s="151">
        <v>44930</v>
      </c>
      <c r="E557" s="149">
        <v>2</v>
      </c>
      <c r="F557" s="149" t="s">
        <v>1357</v>
      </c>
      <c r="G557" s="149" t="s">
        <v>89</v>
      </c>
      <c r="H557" s="149" t="s">
        <v>89</v>
      </c>
      <c r="I557" s="150">
        <v>0</v>
      </c>
      <c r="J557" s="150">
        <v>43.67</v>
      </c>
      <c r="K557" s="150">
        <v>-43.67</v>
      </c>
    </row>
    <row r="558" spans="1:11" hidden="1">
      <c r="A558" s="149" t="s">
        <v>1326</v>
      </c>
      <c r="B558" s="149" t="s">
        <v>89</v>
      </c>
      <c r="C558" s="149" t="s">
        <v>93</v>
      </c>
      <c r="D558" s="151">
        <v>44931</v>
      </c>
      <c r="E558" s="149">
        <v>2</v>
      </c>
      <c r="F558" s="149" t="s">
        <v>107</v>
      </c>
      <c r="G558" s="149" t="s">
        <v>89</v>
      </c>
      <c r="H558" s="149" t="s">
        <v>89</v>
      </c>
      <c r="I558" s="150">
        <v>0</v>
      </c>
      <c r="J558" s="150">
        <v>1660.92</v>
      </c>
      <c r="K558" s="150">
        <v>-1660.92</v>
      </c>
    </row>
    <row r="559" spans="1:11" hidden="1">
      <c r="A559" s="149" t="s">
        <v>1081</v>
      </c>
      <c r="B559" s="149" t="s">
        <v>367</v>
      </c>
      <c r="C559" s="149" t="s">
        <v>93</v>
      </c>
      <c r="D559" s="151">
        <v>44931</v>
      </c>
      <c r="E559" s="149">
        <v>2</v>
      </c>
      <c r="F559" s="149" t="s">
        <v>116</v>
      </c>
      <c r="G559" s="149" t="s">
        <v>89</v>
      </c>
      <c r="H559" s="149" t="s">
        <v>1087</v>
      </c>
      <c r="I559" s="150">
        <v>4160.9799999999996</v>
      </c>
      <c r="J559" s="150">
        <v>0</v>
      </c>
      <c r="K559" s="150">
        <v>4160.9799999999996</v>
      </c>
    </row>
    <row r="560" spans="1:11" hidden="1">
      <c r="A560" s="149" t="s">
        <v>1081</v>
      </c>
      <c r="B560" s="149" t="s">
        <v>388</v>
      </c>
      <c r="C560" s="149" t="s">
        <v>93</v>
      </c>
      <c r="D560" s="151">
        <v>44931</v>
      </c>
      <c r="E560" s="149">
        <v>2</v>
      </c>
      <c r="F560" s="149" t="s">
        <v>107</v>
      </c>
      <c r="G560" s="149" t="s">
        <v>89</v>
      </c>
      <c r="H560" s="149" t="s">
        <v>1121</v>
      </c>
      <c r="I560" s="150">
        <v>7457.96</v>
      </c>
      <c r="J560" s="150">
        <v>0</v>
      </c>
      <c r="K560" s="150">
        <v>7457.96</v>
      </c>
    </row>
    <row r="561" spans="1:11" hidden="1">
      <c r="A561" s="149" t="s">
        <v>1326</v>
      </c>
      <c r="B561" s="149" t="s">
        <v>89</v>
      </c>
      <c r="C561" s="149" t="s">
        <v>93</v>
      </c>
      <c r="D561" s="151">
        <v>44931</v>
      </c>
      <c r="E561" s="149">
        <v>2</v>
      </c>
      <c r="F561" s="149" t="s">
        <v>107</v>
      </c>
      <c r="G561" s="149" t="s">
        <v>89</v>
      </c>
      <c r="H561" s="149" t="s">
        <v>89</v>
      </c>
      <c r="I561" s="150">
        <v>0</v>
      </c>
      <c r="J561" s="150">
        <v>7457.96</v>
      </c>
      <c r="K561" s="150">
        <v>-7457.96</v>
      </c>
    </row>
    <row r="562" spans="1:11" hidden="1">
      <c r="A562" s="149" t="s">
        <v>1081</v>
      </c>
      <c r="B562" s="149" t="s">
        <v>388</v>
      </c>
      <c r="C562" s="149" t="s">
        <v>93</v>
      </c>
      <c r="D562" s="151">
        <v>44931</v>
      </c>
      <c r="E562" s="149">
        <v>2</v>
      </c>
      <c r="F562" s="149" t="s">
        <v>107</v>
      </c>
      <c r="G562" s="149" t="s">
        <v>89</v>
      </c>
      <c r="H562" s="149" t="s">
        <v>1242</v>
      </c>
      <c r="I562" s="150">
        <v>1660.92</v>
      </c>
      <c r="J562" s="150">
        <v>0</v>
      </c>
      <c r="K562" s="150">
        <v>1660.92</v>
      </c>
    </row>
    <row r="563" spans="1:11" hidden="1">
      <c r="A563" s="149" t="s">
        <v>1326</v>
      </c>
      <c r="B563" s="149" t="s">
        <v>89</v>
      </c>
      <c r="C563" s="149" t="s">
        <v>93</v>
      </c>
      <c r="D563" s="151">
        <v>44931</v>
      </c>
      <c r="E563" s="149">
        <v>2</v>
      </c>
      <c r="F563" s="149" t="s">
        <v>116</v>
      </c>
      <c r="G563" s="149" t="s">
        <v>89</v>
      </c>
      <c r="H563" s="149" t="s">
        <v>89</v>
      </c>
      <c r="I563" s="150">
        <v>0</v>
      </c>
      <c r="J563" s="150">
        <v>4160.9799999999996</v>
      </c>
      <c r="K563" s="150">
        <v>-4160.9799999999996</v>
      </c>
    </row>
    <row r="564" spans="1:11" hidden="1">
      <c r="A564" s="149" t="s">
        <v>1311</v>
      </c>
      <c r="B564" s="149" t="s">
        <v>89</v>
      </c>
      <c r="C564" s="149" t="s">
        <v>93</v>
      </c>
      <c r="D564" s="151">
        <v>44935</v>
      </c>
      <c r="E564" s="149">
        <v>1</v>
      </c>
      <c r="F564" s="149" t="s">
        <v>1358</v>
      </c>
      <c r="G564" s="149" t="s">
        <v>89</v>
      </c>
      <c r="H564" s="149" t="s">
        <v>1359</v>
      </c>
      <c r="I564" s="150">
        <v>948.94</v>
      </c>
      <c r="J564" s="150">
        <v>0</v>
      </c>
      <c r="K564" s="150">
        <v>948.94</v>
      </c>
    </row>
    <row r="565" spans="1:11" hidden="1">
      <c r="A565" s="149" t="s">
        <v>1326</v>
      </c>
      <c r="B565" s="149" t="s">
        <v>89</v>
      </c>
      <c r="C565" s="149" t="s">
        <v>93</v>
      </c>
      <c r="D565" s="151">
        <v>44935</v>
      </c>
      <c r="E565" s="149">
        <v>1</v>
      </c>
      <c r="F565" s="149" t="s">
        <v>1360</v>
      </c>
      <c r="G565" s="149" t="s">
        <v>89</v>
      </c>
      <c r="H565" s="149" t="s">
        <v>89</v>
      </c>
      <c r="I565" s="150">
        <v>0</v>
      </c>
      <c r="J565" s="150">
        <v>12157.64</v>
      </c>
      <c r="K565" s="150">
        <v>-12157.64</v>
      </c>
    </row>
    <row r="566" spans="1:11" hidden="1">
      <c r="A566" s="149" t="s">
        <v>1326</v>
      </c>
      <c r="B566" s="149" t="s">
        <v>89</v>
      </c>
      <c r="C566" s="149" t="s">
        <v>93</v>
      </c>
      <c r="D566" s="151">
        <v>44935</v>
      </c>
      <c r="E566" s="149">
        <v>1</v>
      </c>
      <c r="F566" s="149" t="s">
        <v>1358</v>
      </c>
      <c r="G566" s="149" t="s">
        <v>89</v>
      </c>
      <c r="H566" s="149" t="s">
        <v>89</v>
      </c>
      <c r="I566" s="150">
        <v>0</v>
      </c>
      <c r="J566" s="150">
        <v>948.94</v>
      </c>
      <c r="K566" s="150">
        <v>-948.94</v>
      </c>
    </row>
    <row r="567" spans="1:11" hidden="1">
      <c r="A567" s="149" t="s">
        <v>1326</v>
      </c>
      <c r="B567" s="149" t="s">
        <v>89</v>
      </c>
      <c r="C567" s="149" t="s">
        <v>93</v>
      </c>
      <c r="D567" s="151">
        <v>44935</v>
      </c>
      <c r="E567" s="149">
        <v>1</v>
      </c>
      <c r="F567" s="149" t="s">
        <v>1361</v>
      </c>
      <c r="G567" s="149" t="s">
        <v>89</v>
      </c>
      <c r="H567" s="149" t="s">
        <v>89</v>
      </c>
      <c r="I567" s="150">
        <v>0</v>
      </c>
      <c r="J567" s="150">
        <v>470.87</v>
      </c>
      <c r="K567" s="150">
        <v>-470.87</v>
      </c>
    </row>
    <row r="568" spans="1:11" hidden="1">
      <c r="A568" s="149" t="s">
        <v>1292</v>
      </c>
      <c r="B568" s="149" t="s">
        <v>89</v>
      </c>
      <c r="C568" s="149" t="s">
        <v>93</v>
      </c>
      <c r="D568" s="151">
        <v>44935</v>
      </c>
      <c r="E568" s="149">
        <v>1</v>
      </c>
      <c r="F568" s="149" t="s">
        <v>1362</v>
      </c>
      <c r="G568" s="149" t="s">
        <v>89</v>
      </c>
      <c r="H568" s="149" t="s">
        <v>1159</v>
      </c>
      <c r="I568" s="150">
        <v>564.59</v>
      </c>
      <c r="J568" s="150">
        <v>0</v>
      </c>
      <c r="K568" s="150">
        <v>564.59</v>
      </c>
    </row>
    <row r="569" spans="1:11" hidden="1">
      <c r="A569" s="149" t="s">
        <v>1326</v>
      </c>
      <c r="B569" s="149" t="s">
        <v>89</v>
      </c>
      <c r="C569" s="149" t="s">
        <v>93</v>
      </c>
      <c r="D569" s="151">
        <v>44935</v>
      </c>
      <c r="E569" s="149">
        <v>1</v>
      </c>
      <c r="F569" s="149" t="s">
        <v>1362</v>
      </c>
      <c r="G569" s="149" t="s">
        <v>89</v>
      </c>
      <c r="H569" s="149" t="s">
        <v>89</v>
      </c>
      <c r="I569" s="150">
        <v>0</v>
      </c>
      <c r="J569" s="150">
        <v>564.59</v>
      </c>
      <c r="K569" s="150">
        <v>-564.59</v>
      </c>
    </row>
    <row r="570" spans="1:11" hidden="1">
      <c r="A570" s="149" t="s">
        <v>1326</v>
      </c>
      <c r="B570" s="149" t="s">
        <v>89</v>
      </c>
      <c r="C570" s="149" t="s">
        <v>93</v>
      </c>
      <c r="D570" s="151">
        <v>44935</v>
      </c>
      <c r="E570" s="149">
        <v>1</v>
      </c>
      <c r="F570" s="149" t="s">
        <v>1363</v>
      </c>
      <c r="G570" s="149" t="s">
        <v>89</v>
      </c>
      <c r="H570" s="149" t="s">
        <v>89</v>
      </c>
      <c r="I570" s="150">
        <v>0</v>
      </c>
      <c r="J570" s="150">
        <v>135.88999999999999</v>
      </c>
      <c r="K570" s="150">
        <v>-135.88999999999999</v>
      </c>
    </row>
    <row r="571" spans="1:11" hidden="1">
      <c r="A571" s="149" t="s">
        <v>1081</v>
      </c>
      <c r="B571" s="149" t="s">
        <v>372</v>
      </c>
      <c r="C571" s="149" t="s">
        <v>93</v>
      </c>
      <c r="D571" s="151">
        <v>44935</v>
      </c>
      <c r="E571" s="149">
        <v>1</v>
      </c>
      <c r="F571" s="149" t="s">
        <v>126</v>
      </c>
      <c r="G571" s="149" t="s">
        <v>89</v>
      </c>
      <c r="H571" s="149" t="s">
        <v>1221</v>
      </c>
      <c r="I571" s="150">
        <v>158.13</v>
      </c>
      <c r="J571" s="150">
        <v>0</v>
      </c>
      <c r="K571" s="150">
        <v>158.13</v>
      </c>
    </row>
    <row r="572" spans="1:11" hidden="1">
      <c r="A572" s="149" t="s">
        <v>1307</v>
      </c>
      <c r="B572" s="149" t="s">
        <v>89</v>
      </c>
      <c r="C572" s="149" t="s">
        <v>93</v>
      </c>
      <c r="D572" s="151">
        <v>44935</v>
      </c>
      <c r="E572" s="149">
        <v>1</v>
      </c>
      <c r="F572" s="149" t="s">
        <v>1364</v>
      </c>
      <c r="G572" s="149" t="s">
        <v>89</v>
      </c>
      <c r="H572" s="149" t="s">
        <v>1261</v>
      </c>
      <c r="I572" s="150">
        <v>2413.3000000000002</v>
      </c>
      <c r="J572" s="150">
        <v>0</v>
      </c>
      <c r="K572" s="150">
        <v>2413.3000000000002</v>
      </c>
    </row>
    <row r="573" spans="1:11" hidden="1">
      <c r="A573" s="149" t="s">
        <v>1326</v>
      </c>
      <c r="B573" s="149" t="s">
        <v>89</v>
      </c>
      <c r="C573" s="149" t="s">
        <v>93</v>
      </c>
      <c r="D573" s="151">
        <v>44935</v>
      </c>
      <c r="E573" s="149">
        <v>1</v>
      </c>
      <c r="F573" s="149" t="s">
        <v>1364</v>
      </c>
      <c r="G573" s="149" t="s">
        <v>89</v>
      </c>
      <c r="H573" s="149" t="s">
        <v>89</v>
      </c>
      <c r="I573" s="150">
        <v>0</v>
      </c>
      <c r="J573" s="150">
        <v>2413.3000000000002</v>
      </c>
      <c r="K573" s="150">
        <v>-2413.3000000000002</v>
      </c>
    </row>
    <row r="574" spans="1:11" hidden="1">
      <c r="A574" s="149" t="s">
        <v>1331</v>
      </c>
      <c r="B574" s="149" t="s">
        <v>89</v>
      </c>
      <c r="C574" s="149" t="s">
        <v>93</v>
      </c>
      <c r="D574" s="151">
        <v>44935</v>
      </c>
      <c r="E574" s="149">
        <v>1</v>
      </c>
      <c r="F574" s="149" t="s">
        <v>1365</v>
      </c>
      <c r="G574" s="149" t="s">
        <v>89</v>
      </c>
      <c r="H574" s="149" t="s">
        <v>1242</v>
      </c>
      <c r="I574" s="150">
        <v>548.83000000000004</v>
      </c>
      <c r="J574" s="150">
        <v>0</v>
      </c>
      <c r="K574" s="150">
        <v>548.83000000000004</v>
      </c>
    </row>
    <row r="575" spans="1:11" hidden="1">
      <c r="A575" s="149" t="s">
        <v>1326</v>
      </c>
      <c r="B575" s="149" t="s">
        <v>89</v>
      </c>
      <c r="C575" s="149" t="s">
        <v>93</v>
      </c>
      <c r="D575" s="151">
        <v>44935</v>
      </c>
      <c r="E575" s="149">
        <v>1</v>
      </c>
      <c r="F575" s="149" t="s">
        <v>1366</v>
      </c>
      <c r="G575" s="149" t="s">
        <v>89</v>
      </c>
      <c r="H575" s="149" t="s">
        <v>89</v>
      </c>
      <c r="I575" s="150">
        <v>0</v>
      </c>
      <c r="J575" s="150">
        <v>539.16</v>
      </c>
      <c r="K575" s="150">
        <v>-539.16</v>
      </c>
    </row>
    <row r="576" spans="1:11" hidden="1">
      <c r="A576" s="149" t="s">
        <v>1321</v>
      </c>
      <c r="B576" s="149" t="s">
        <v>89</v>
      </c>
      <c r="C576" s="149" t="s">
        <v>93</v>
      </c>
      <c r="D576" s="151">
        <v>44935</v>
      </c>
      <c r="E576" s="149">
        <v>1</v>
      </c>
      <c r="F576" s="149" t="s">
        <v>1366</v>
      </c>
      <c r="G576" s="149" t="s">
        <v>89</v>
      </c>
      <c r="H576" s="149" t="s">
        <v>351</v>
      </c>
      <c r="I576" s="150">
        <v>539.16</v>
      </c>
      <c r="J576" s="150">
        <v>0</v>
      </c>
      <c r="K576" s="150">
        <v>539.16</v>
      </c>
    </row>
    <row r="577" spans="1:11" hidden="1">
      <c r="A577" s="149" t="s">
        <v>1081</v>
      </c>
      <c r="B577" s="149" t="s">
        <v>391</v>
      </c>
      <c r="C577" s="149" t="s">
        <v>93</v>
      </c>
      <c r="D577" s="151">
        <v>44935</v>
      </c>
      <c r="E577" s="149">
        <v>1</v>
      </c>
      <c r="F577" s="149" t="s">
        <v>1360</v>
      </c>
      <c r="G577" s="149" t="s">
        <v>89</v>
      </c>
      <c r="H577" s="149" t="s">
        <v>1117</v>
      </c>
      <c r="I577" s="150">
        <v>12157.64</v>
      </c>
      <c r="J577" s="150">
        <v>0</v>
      </c>
      <c r="K577" s="150">
        <v>12157.64</v>
      </c>
    </row>
    <row r="578" spans="1:11" hidden="1">
      <c r="A578" s="149" t="s">
        <v>1296</v>
      </c>
      <c r="B578" s="149" t="s">
        <v>89</v>
      </c>
      <c r="C578" s="149" t="s">
        <v>93</v>
      </c>
      <c r="D578" s="151">
        <v>44935</v>
      </c>
      <c r="E578" s="149">
        <v>1</v>
      </c>
      <c r="F578" s="149" t="s">
        <v>1363</v>
      </c>
      <c r="G578" s="149" t="s">
        <v>89</v>
      </c>
      <c r="H578" s="149" t="s">
        <v>312</v>
      </c>
      <c r="I578" s="150">
        <v>135.88999999999999</v>
      </c>
      <c r="J578" s="150">
        <v>0</v>
      </c>
      <c r="K578" s="150">
        <v>135.88999999999999</v>
      </c>
    </row>
    <row r="579" spans="1:11" hidden="1">
      <c r="A579" s="149" t="s">
        <v>1326</v>
      </c>
      <c r="B579" s="149" t="s">
        <v>89</v>
      </c>
      <c r="C579" s="149" t="s">
        <v>93</v>
      </c>
      <c r="D579" s="151">
        <v>44935</v>
      </c>
      <c r="E579" s="149">
        <v>1</v>
      </c>
      <c r="F579" s="149" t="s">
        <v>1367</v>
      </c>
      <c r="G579" s="149" t="s">
        <v>89</v>
      </c>
      <c r="H579" s="149" t="s">
        <v>89</v>
      </c>
      <c r="I579" s="150">
        <v>0</v>
      </c>
      <c r="J579" s="150">
        <v>650</v>
      </c>
      <c r="K579" s="150">
        <v>-650</v>
      </c>
    </row>
    <row r="580" spans="1:11" hidden="1">
      <c r="A580" s="149" t="s">
        <v>1326</v>
      </c>
      <c r="B580" s="149" t="s">
        <v>89</v>
      </c>
      <c r="C580" s="149" t="s">
        <v>93</v>
      </c>
      <c r="D580" s="151">
        <v>44935</v>
      </c>
      <c r="E580" s="149">
        <v>1</v>
      </c>
      <c r="F580" s="149" t="s">
        <v>126</v>
      </c>
      <c r="G580" s="149" t="s">
        <v>89</v>
      </c>
      <c r="H580" s="149" t="s">
        <v>89</v>
      </c>
      <c r="I580" s="150">
        <v>0</v>
      </c>
      <c r="J580" s="150">
        <v>158.13</v>
      </c>
      <c r="K580" s="150">
        <v>-158.13</v>
      </c>
    </row>
    <row r="581" spans="1:11" hidden="1">
      <c r="A581" s="149" t="s">
        <v>1081</v>
      </c>
      <c r="B581" s="149" t="s">
        <v>1143</v>
      </c>
      <c r="C581" s="149" t="s">
        <v>93</v>
      </c>
      <c r="D581" s="151">
        <v>44935</v>
      </c>
      <c r="E581" s="149">
        <v>1</v>
      </c>
      <c r="F581" s="149" t="s">
        <v>1368</v>
      </c>
      <c r="G581" s="149" t="s">
        <v>89</v>
      </c>
      <c r="H581" s="149" t="s">
        <v>312</v>
      </c>
      <c r="I581" s="150">
        <v>876</v>
      </c>
      <c r="J581" s="150">
        <v>0</v>
      </c>
      <c r="K581" s="150">
        <v>876</v>
      </c>
    </row>
    <row r="582" spans="1:11" hidden="1">
      <c r="A582" s="149" t="s">
        <v>1335</v>
      </c>
      <c r="B582" s="149" t="s">
        <v>89</v>
      </c>
      <c r="C582" s="149" t="s">
        <v>93</v>
      </c>
      <c r="D582" s="151">
        <v>44935</v>
      </c>
      <c r="E582" s="149">
        <v>1</v>
      </c>
      <c r="F582" s="149" t="s">
        <v>1361</v>
      </c>
      <c r="G582" s="149" t="s">
        <v>89</v>
      </c>
      <c r="H582" s="149" t="s">
        <v>1117</v>
      </c>
      <c r="I582" s="150">
        <v>470.87</v>
      </c>
      <c r="J582" s="150">
        <v>0</v>
      </c>
      <c r="K582" s="150">
        <v>470.87</v>
      </c>
    </row>
    <row r="583" spans="1:11" hidden="1">
      <c r="A583" s="149" t="s">
        <v>1326</v>
      </c>
      <c r="B583" s="149" t="s">
        <v>89</v>
      </c>
      <c r="C583" s="149" t="s">
        <v>93</v>
      </c>
      <c r="D583" s="151">
        <v>44935</v>
      </c>
      <c r="E583" s="149">
        <v>1</v>
      </c>
      <c r="F583" s="149" t="s">
        <v>1368</v>
      </c>
      <c r="G583" s="149" t="s">
        <v>89</v>
      </c>
      <c r="H583" s="149" t="s">
        <v>89</v>
      </c>
      <c r="I583" s="150">
        <v>0</v>
      </c>
      <c r="J583" s="150">
        <v>876</v>
      </c>
      <c r="K583" s="150">
        <v>-876</v>
      </c>
    </row>
    <row r="584" spans="1:11" hidden="1">
      <c r="A584" s="149" t="s">
        <v>1326</v>
      </c>
      <c r="B584" s="149" t="s">
        <v>89</v>
      </c>
      <c r="C584" s="149" t="s">
        <v>93</v>
      </c>
      <c r="D584" s="151">
        <v>44935</v>
      </c>
      <c r="E584" s="149">
        <v>1</v>
      </c>
      <c r="F584" s="149" t="s">
        <v>1365</v>
      </c>
      <c r="G584" s="149" t="s">
        <v>89</v>
      </c>
      <c r="H584" s="149" t="s">
        <v>89</v>
      </c>
      <c r="I584" s="150">
        <v>0</v>
      </c>
      <c r="J584" s="150">
        <v>548.83000000000004</v>
      </c>
      <c r="K584" s="150">
        <v>-548.83000000000004</v>
      </c>
    </row>
    <row r="585" spans="1:11" hidden="1">
      <c r="A585" s="149" t="s">
        <v>1316</v>
      </c>
      <c r="B585" s="149" t="s">
        <v>89</v>
      </c>
      <c r="C585" s="149" t="s">
        <v>93</v>
      </c>
      <c r="D585" s="151">
        <v>44935</v>
      </c>
      <c r="E585" s="149">
        <v>1</v>
      </c>
      <c r="F585" s="149" t="s">
        <v>1367</v>
      </c>
      <c r="G585" s="149" t="s">
        <v>89</v>
      </c>
      <c r="H585" s="149" t="s">
        <v>362</v>
      </c>
      <c r="I585" s="150">
        <v>650</v>
      </c>
      <c r="J585" s="150">
        <v>0</v>
      </c>
      <c r="K585" s="150">
        <v>650</v>
      </c>
    </row>
    <row r="586" spans="1:11" hidden="1">
      <c r="A586" s="149" t="s">
        <v>1336</v>
      </c>
      <c r="B586" s="149" t="s">
        <v>89</v>
      </c>
      <c r="C586" s="149" t="s">
        <v>93</v>
      </c>
      <c r="D586" s="151">
        <v>44935</v>
      </c>
      <c r="E586" s="149">
        <v>2</v>
      </c>
      <c r="F586" s="149" t="s">
        <v>1369</v>
      </c>
      <c r="G586" s="149" t="s">
        <v>89</v>
      </c>
      <c r="H586" s="149" t="s">
        <v>1141</v>
      </c>
      <c r="I586" s="150">
        <v>646.86</v>
      </c>
      <c r="J586" s="150">
        <v>0</v>
      </c>
      <c r="K586" s="150">
        <v>646.86</v>
      </c>
    </row>
    <row r="587" spans="1:11" hidden="1">
      <c r="A587" s="149" t="s">
        <v>1326</v>
      </c>
      <c r="B587" s="149" t="s">
        <v>89</v>
      </c>
      <c r="C587" s="149" t="s">
        <v>93</v>
      </c>
      <c r="D587" s="151">
        <v>44935</v>
      </c>
      <c r="E587" s="149">
        <v>2</v>
      </c>
      <c r="F587" s="149" t="s">
        <v>1369</v>
      </c>
      <c r="G587" s="149" t="s">
        <v>89</v>
      </c>
      <c r="H587" s="149" t="s">
        <v>89</v>
      </c>
      <c r="I587" s="150">
        <v>0</v>
      </c>
      <c r="J587" s="150">
        <v>646.86</v>
      </c>
      <c r="K587" s="150">
        <v>-646.86</v>
      </c>
    </row>
    <row r="588" spans="1:11" hidden="1">
      <c r="A588" s="149" t="s">
        <v>1304</v>
      </c>
      <c r="B588" s="149" t="s">
        <v>89</v>
      </c>
      <c r="C588" s="149" t="s">
        <v>93</v>
      </c>
      <c r="D588" s="151">
        <v>44935</v>
      </c>
      <c r="E588" s="149">
        <v>2</v>
      </c>
      <c r="F588" s="149" t="s">
        <v>1370</v>
      </c>
      <c r="G588" s="149" t="s">
        <v>89</v>
      </c>
      <c r="H588" s="149" t="s">
        <v>1371</v>
      </c>
      <c r="I588" s="150">
        <v>111.7</v>
      </c>
      <c r="J588" s="150">
        <v>0</v>
      </c>
      <c r="K588" s="150">
        <v>111.7</v>
      </c>
    </row>
    <row r="589" spans="1:11" hidden="1">
      <c r="A589" s="149" t="s">
        <v>1326</v>
      </c>
      <c r="B589" s="149" t="s">
        <v>89</v>
      </c>
      <c r="C589" s="149" t="s">
        <v>93</v>
      </c>
      <c r="D589" s="151">
        <v>44935</v>
      </c>
      <c r="E589" s="149">
        <v>2</v>
      </c>
      <c r="F589" s="149" t="s">
        <v>1372</v>
      </c>
      <c r="G589" s="149" t="s">
        <v>89</v>
      </c>
      <c r="H589" s="149" t="s">
        <v>89</v>
      </c>
      <c r="I589" s="150">
        <v>0</v>
      </c>
      <c r="J589" s="150">
        <v>780.44</v>
      </c>
      <c r="K589" s="150">
        <v>-780.44</v>
      </c>
    </row>
    <row r="590" spans="1:11" hidden="1">
      <c r="A590" s="149" t="s">
        <v>1326</v>
      </c>
      <c r="B590" s="149" t="s">
        <v>89</v>
      </c>
      <c r="C590" s="149" t="s">
        <v>93</v>
      </c>
      <c r="D590" s="151">
        <v>44935</v>
      </c>
      <c r="E590" s="149">
        <v>2</v>
      </c>
      <c r="F590" s="149" t="s">
        <v>1373</v>
      </c>
      <c r="G590" s="149" t="s">
        <v>89</v>
      </c>
      <c r="H590" s="149" t="s">
        <v>89</v>
      </c>
      <c r="I590" s="150">
        <v>200000</v>
      </c>
      <c r="J590" s="150">
        <v>0</v>
      </c>
      <c r="K590" s="150">
        <v>200000</v>
      </c>
    </row>
    <row r="591" spans="1:11" hidden="1">
      <c r="A591" s="149" t="s">
        <v>1344</v>
      </c>
      <c r="B591" s="149" t="s">
        <v>89</v>
      </c>
      <c r="C591" s="149" t="s">
        <v>93</v>
      </c>
      <c r="D591" s="151">
        <v>44935</v>
      </c>
      <c r="E591" s="149">
        <v>2</v>
      </c>
      <c r="F591" s="149" t="s">
        <v>1372</v>
      </c>
      <c r="G591" s="149" t="s">
        <v>89</v>
      </c>
      <c r="H591" s="149" t="s">
        <v>1096</v>
      </c>
      <c r="I591" s="150">
        <v>780.44</v>
      </c>
      <c r="J591" s="150">
        <v>0</v>
      </c>
      <c r="K591" s="150">
        <v>780.44</v>
      </c>
    </row>
    <row r="592" spans="1:11" hidden="1">
      <c r="A592" s="149" t="s">
        <v>1337</v>
      </c>
      <c r="B592" s="149" t="s">
        <v>89</v>
      </c>
      <c r="C592" s="149" t="s">
        <v>93</v>
      </c>
      <c r="D592" s="151">
        <v>44935</v>
      </c>
      <c r="E592" s="149">
        <v>2</v>
      </c>
      <c r="F592" s="149" t="s">
        <v>1374</v>
      </c>
      <c r="G592" s="149" t="s">
        <v>89</v>
      </c>
      <c r="H592" s="149" t="s">
        <v>1231</v>
      </c>
      <c r="I592" s="150">
        <v>92.81</v>
      </c>
      <c r="J592" s="150">
        <v>0</v>
      </c>
      <c r="K592" s="150">
        <v>92.81</v>
      </c>
    </row>
    <row r="593" spans="1:11" hidden="1">
      <c r="A593" s="149" t="s">
        <v>1299</v>
      </c>
      <c r="B593" s="149" t="s">
        <v>1305</v>
      </c>
      <c r="C593" s="149" t="s">
        <v>93</v>
      </c>
      <c r="D593" s="151">
        <v>44935</v>
      </c>
      <c r="E593" s="149">
        <v>2</v>
      </c>
      <c r="F593" s="149" t="s">
        <v>1373</v>
      </c>
      <c r="G593" s="149" t="s">
        <v>89</v>
      </c>
      <c r="H593" s="149" t="s">
        <v>89</v>
      </c>
      <c r="I593" s="150">
        <v>0</v>
      </c>
      <c r="J593" s="150">
        <v>200000</v>
      </c>
      <c r="K593" s="150">
        <v>-200000</v>
      </c>
    </row>
    <row r="594" spans="1:11" hidden="1">
      <c r="A594" s="149" t="s">
        <v>1081</v>
      </c>
      <c r="B594" s="149" t="s">
        <v>372</v>
      </c>
      <c r="C594" s="149" t="s">
        <v>93</v>
      </c>
      <c r="D594" s="151">
        <v>44935</v>
      </c>
      <c r="E594" s="149">
        <v>2</v>
      </c>
      <c r="F594" s="149" t="s">
        <v>126</v>
      </c>
      <c r="G594" s="149" t="s">
        <v>89</v>
      </c>
      <c r="H594" s="149" t="s">
        <v>1219</v>
      </c>
      <c r="I594" s="150">
        <v>25.33</v>
      </c>
      <c r="J594" s="150">
        <v>0</v>
      </c>
      <c r="K594" s="150">
        <v>25.33</v>
      </c>
    </row>
    <row r="595" spans="1:11" hidden="1">
      <c r="A595" s="149" t="s">
        <v>1326</v>
      </c>
      <c r="B595" s="149" t="s">
        <v>89</v>
      </c>
      <c r="C595" s="149" t="s">
        <v>93</v>
      </c>
      <c r="D595" s="151">
        <v>44935</v>
      </c>
      <c r="E595" s="149">
        <v>2</v>
      </c>
      <c r="F595" s="149" t="s">
        <v>1374</v>
      </c>
      <c r="G595" s="149" t="s">
        <v>89</v>
      </c>
      <c r="H595" s="149" t="s">
        <v>89</v>
      </c>
      <c r="I595" s="150">
        <v>0</v>
      </c>
      <c r="J595" s="150">
        <v>92.81</v>
      </c>
      <c r="K595" s="150">
        <v>-92.81</v>
      </c>
    </row>
    <row r="596" spans="1:11" hidden="1">
      <c r="A596" s="149" t="s">
        <v>1326</v>
      </c>
      <c r="B596" s="149" t="s">
        <v>89</v>
      </c>
      <c r="C596" s="149" t="s">
        <v>93</v>
      </c>
      <c r="D596" s="151">
        <v>44935</v>
      </c>
      <c r="E596" s="149">
        <v>2</v>
      </c>
      <c r="F596" s="149" t="s">
        <v>1370</v>
      </c>
      <c r="G596" s="149" t="s">
        <v>89</v>
      </c>
      <c r="H596" s="149" t="s">
        <v>89</v>
      </c>
      <c r="I596" s="150">
        <v>0</v>
      </c>
      <c r="J596" s="150">
        <v>111.7</v>
      </c>
      <c r="K596" s="150">
        <v>-111.7</v>
      </c>
    </row>
    <row r="597" spans="1:11" hidden="1">
      <c r="A597" s="149" t="s">
        <v>1326</v>
      </c>
      <c r="B597" s="149" t="s">
        <v>89</v>
      </c>
      <c r="C597" s="149" t="s">
        <v>93</v>
      </c>
      <c r="D597" s="151">
        <v>44935</v>
      </c>
      <c r="E597" s="149">
        <v>2</v>
      </c>
      <c r="F597" s="149" t="s">
        <v>126</v>
      </c>
      <c r="G597" s="149" t="s">
        <v>89</v>
      </c>
      <c r="H597" s="149" t="s">
        <v>89</v>
      </c>
      <c r="I597" s="150">
        <v>0</v>
      </c>
      <c r="J597" s="150">
        <v>25.33</v>
      </c>
      <c r="K597" s="150">
        <v>-25.33</v>
      </c>
    </row>
    <row r="598" spans="1:11" hidden="1">
      <c r="A598" s="149" t="s">
        <v>1326</v>
      </c>
      <c r="B598" s="149" t="s">
        <v>89</v>
      </c>
      <c r="C598" s="149" t="s">
        <v>93</v>
      </c>
      <c r="D598" s="151">
        <v>44936</v>
      </c>
      <c r="E598" s="149">
        <v>1</v>
      </c>
      <c r="F598" s="149" t="s">
        <v>165</v>
      </c>
      <c r="G598" s="149" t="s">
        <v>89</v>
      </c>
      <c r="H598" s="149" t="s">
        <v>89</v>
      </c>
      <c r="I598" s="150">
        <v>0</v>
      </c>
      <c r="J598" s="150">
        <v>7752</v>
      </c>
      <c r="K598" s="150">
        <v>-7752</v>
      </c>
    </row>
    <row r="599" spans="1:11" hidden="1">
      <c r="A599" s="149" t="s">
        <v>1081</v>
      </c>
      <c r="B599" s="149" t="s">
        <v>1313</v>
      </c>
      <c r="C599" s="149" t="s">
        <v>93</v>
      </c>
      <c r="D599" s="151">
        <v>44936</v>
      </c>
      <c r="E599" s="149">
        <v>1</v>
      </c>
      <c r="F599" s="149" t="s">
        <v>1375</v>
      </c>
      <c r="G599" s="149" t="s">
        <v>89</v>
      </c>
      <c r="H599" s="149" t="s">
        <v>312</v>
      </c>
      <c r="I599" s="150">
        <v>3534</v>
      </c>
      <c r="J599" s="150">
        <v>0</v>
      </c>
      <c r="K599" s="150">
        <v>3534</v>
      </c>
    </row>
    <row r="600" spans="1:11" hidden="1">
      <c r="A600" s="149" t="s">
        <v>1081</v>
      </c>
      <c r="B600" s="149" t="s">
        <v>1145</v>
      </c>
      <c r="C600" s="149" t="s">
        <v>93</v>
      </c>
      <c r="D600" s="151">
        <v>44936</v>
      </c>
      <c r="E600" s="149">
        <v>1</v>
      </c>
      <c r="F600" s="149" t="s">
        <v>1376</v>
      </c>
      <c r="G600" s="149" t="s">
        <v>89</v>
      </c>
      <c r="H600" s="149" t="s">
        <v>1110</v>
      </c>
      <c r="I600" s="150">
        <v>10584</v>
      </c>
      <c r="J600" s="150">
        <v>0</v>
      </c>
      <c r="K600" s="150">
        <v>10584</v>
      </c>
    </row>
    <row r="601" spans="1:11" hidden="1">
      <c r="A601" s="149" t="s">
        <v>1326</v>
      </c>
      <c r="B601" s="149" t="s">
        <v>89</v>
      </c>
      <c r="C601" s="149" t="s">
        <v>93</v>
      </c>
      <c r="D601" s="151">
        <v>44936</v>
      </c>
      <c r="E601" s="149">
        <v>1</v>
      </c>
      <c r="F601" s="149" t="s">
        <v>1377</v>
      </c>
      <c r="G601" s="149" t="s">
        <v>89</v>
      </c>
      <c r="H601" s="149" t="s">
        <v>89</v>
      </c>
      <c r="I601" s="150">
        <v>0</v>
      </c>
      <c r="J601" s="150">
        <v>1698.2</v>
      </c>
      <c r="K601" s="150">
        <v>-1698.2</v>
      </c>
    </row>
    <row r="602" spans="1:11" hidden="1">
      <c r="A602" s="149" t="s">
        <v>1326</v>
      </c>
      <c r="B602" s="149" t="s">
        <v>89</v>
      </c>
      <c r="C602" s="149" t="s">
        <v>93</v>
      </c>
      <c r="D602" s="151">
        <v>44936</v>
      </c>
      <c r="E602" s="149">
        <v>1</v>
      </c>
      <c r="F602" s="149" t="s">
        <v>130</v>
      </c>
      <c r="G602" s="149" t="s">
        <v>89</v>
      </c>
      <c r="H602" s="149" t="s">
        <v>89</v>
      </c>
      <c r="I602" s="150">
        <v>0</v>
      </c>
      <c r="J602" s="150">
        <v>1735.8</v>
      </c>
      <c r="K602" s="150">
        <v>-1735.8</v>
      </c>
    </row>
    <row r="603" spans="1:11" hidden="1">
      <c r="A603" s="149" t="s">
        <v>1326</v>
      </c>
      <c r="B603" s="149" t="s">
        <v>89</v>
      </c>
      <c r="C603" s="149" t="s">
        <v>93</v>
      </c>
      <c r="D603" s="151">
        <v>44936</v>
      </c>
      <c r="E603" s="149">
        <v>1</v>
      </c>
      <c r="F603" s="149" t="s">
        <v>393</v>
      </c>
      <c r="G603" s="149" t="s">
        <v>89</v>
      </c>
      <c r="H603" s="149" t="s">
        <v>89</v>
      </c>
      <c r="I603" s="150">
        <v>0</v>
      </c>
      <c r="J603" s="150">
        <v>142</v>
      </c>
      <c r="K603" s="150">
        <v>-142</v>
      </c>
    </row>
    <row r="604" spans="1:11" hidden="1">
      <c r="A604" s="149" t="s">
        <v>1081</v>
      </c>
      <c r="B604" s="149" t="s">
        <v>1145</v>
      </c>
      <c r="C604" s="149" t="s">
        <v>93</v>
      </c>
      <c r="D604" s="151">
        <v>44936</v>
      </c>
      <c r="E604" s="149">
        <v>1</v>
      </c>
      <c r="F604" s="149" t="s">
        <v>1378</v>
      </c>
      <c r="G604" s="149" t="s">
        <v>89</v>
      </c>
      <c r="H604" s="149" t="s">
        <v>1110</v>
      </c>
      <c r="I604" s="150">
        <v>3907.15</v>
      </c>
      <c r="J604" s="150">
        <v>0</v>
      </c>
      <c r="K604" s="150">
        <v>3907.15</v>
      </c>
    </row>
    <row r="605" spans="1:11" hidden="1">
      <c r="A605" s="149" t="s">
        <v>1326</v>
      </c>
      <c r="B605" s="149" t="s">
        <v>89</v>
      </c>
      <c r="C605" s="149" t="s">
        <v>93</v>
      </c>
      <c r="D605" s="151">
        <v>44936</v>
      </c>
      <c r="E605" s="149">
        <v>1</v>
      </c>
      <c r="F605" s="149" t="s">
        <v>1360</v>
      </c>
      <c r="G605" s="149" t="s">
        <v>89</v>
      </c>
      <c r="H605" s="149" t="s">
        <v>89</v>
      </c>
      <c r="I605" s="150">
        <v>0</v>
      </c>
      <c r="J605" s="150">
        <v>617.55999999999995</v>
      </c>
      <c r="K605" s="150">
        <v>-617.55999999999995</v>
      </c>
    </row>
    <row r="606" spans="1:11" hidden="1">
      <c r="A606" s="149" t="s">
        <v>1081</v>
      </c>
      <c r="B606" s="149" t="s">
        <v>391</v>
      </c>
      <c r="C606" s="149" t="s">
        <v>93</v>
      </c>
      <c r="D606" s="151">
        <v>44936</v>
      </c>
      <c r="E606" s="149">
        <v>1</v>
      </c>
      <c r="F606" s="149" t="s">
        <v>1360</v>
      </c>
      <c r="G606" s="149" t="s">
        <v>89</v>
      </c>
      <c r="H606" s="149" t="s">
        <v>1117</v>
      </c>
      <c r="I606" s="150">
        <v>617.55999999999995</v>
      </c>
      <c r="J606" s="150">
        <v>0</v>
      </c>
      <c r="K606" s="150">
        <v>617.55999999999995</v>
      </c>
    </row>
    <row r="607" spans="1:11" hidden="1">
      <c r="A607" s="149" t="s">
        <v>1326</v>
      </c>
      <c r="B607" s="149" t="s">
        <v>89</v>
      </c>
      <c r="C607" s="149" t="s">
        <v>93</v>
      </c>
      <c r="D607" s="151">
        <v>44936</v>
      </c>
      <c r="E607" s="149">
        <v>1</v>
      </c>
      <c r="F607" s="149" t="s">
        <v>1376</v>
      </c>
      <c r="G607" s="149" t="s">
        <v>89</v>
      </c>
      <c r="H607" s="149" t="s">
        <v>89</v>
      </c>
      <c r="I607" s="150">
        <v>0</v>
      </c>
      <c r="J607" s="150">
        <v>10584</v>
      </c>
      <c r="K607" s="150">
        <v>-10584</v>
      </c>
    </row>
    <row r="608" spans="1:11" hidden="1">
      <c r="A608" s="149" t="s">
        <v>1081</v>
      </c>
      <c r="B608" s="149" t="s">
        <v>374</v>
      </c>
      <c r="C608" s="149" t="s">
        <v>93</v>
      </c>
      <c r="D608" s="151">
        <v>44936</v>
      </c>
      <c r="E608" s="149">
        <v>1</v>
      </c>
      <c r="F608" s="149" t="s">
        <v>1379</v>
      </c>
      <c r="G608" s="149" t="s">
        <v>89</v>
      </c>
      <c r="H608" s="149" t="s">
        <v>384</v>
      </c>
      <c r="I608" s="150">
        <v>1362</v>
      </c>
      <c r="J608" s="150">
        <v>0</v>
      </c>
      <c r="K608" s="150">
        <v>1362</v>
      </c>
    </row>
    <row r="609" spans="1:11" hidden="1">
      <c r="A609" s="149" t="s">
        <v>1081</v>
      </c>
      <c r="B609" s="149" t="s">
        <v>370</v>
      </c>
      <c r="C609" s="149" t="s">
        <v>93</v>
      </c>
      <c r="D609" s="151">
        <v>44936</v>
      </c>
      <c r="E609" s="149">
        <v>1</v>
      </c>
      <c r="F609" s="149" t="s">
        <v>393</v>
      </c>
      <c r="G609" s="149" t="s">
        <v>89</v>
      </c>
      <c r="H609" s="149" t="s">
        <v>1159</v>
      </c>
      <c r="I609" s="150">
        <v>142</v>
      </c>
      <c r="J609" s="150">
        <v>0</v>
      </c>
      <c r="K609" s="150">
        <v>142</v>
      </c>
    </row>
    <row r="610" spans="1:11" hidden="1">
      <c r="A610" s="149" t="s">
        <v>1081</v>
      </c>
      <c r="B610" s="149" t="s">
        <v>1320</v>
      </c>
      <c r="C610" s="149" t="s">
        <v>93</v>
      </c>
      <c r="D610" s="151">
        <v>44936</v>
      </c>
      <c r="E610" s="149">
        <v>1</v>
      </c>
      <c r="F610" s="149" t="s">
        <v>1380</v>
      </c>
      <c r="G610" s="149" t="s">
        <v>89</v>
      </c>
      <c r="H610" s="149" t="s">
        <v>351</v>
      </c>
      <c r="I610" s="150">
        <v>2036.08</v>
      </c>
      <c r="J610" s="150">
        <v>0</v>
      </c>
      <c r="K610" s="150">
        <v>2036.08</v>
      </c>
    </row>
    <row r="611" spans="1:11" hidden="1">
      <c r="A611" s="149" t="s">
        <v>1081</v>
      </c>
      <c r="B611" s="149" t="s">
        <v>377</v>
      </c>
      <c r="C611" s="149" t="s">
        <v>93</v>
      </c>
      <c r="D611" s="151">
        <v>44936</v>
      </c>
      <c r="E611" s="149">
        <v>1</v>
      </c>
      <c r="F611" s="149" t="s">
        <v>1381</v>
      </c>
      <c r="G611" s="149" t="s">
        <v>89</v>
      </c>
      <c r="H611" s="149" t="s">
        <v>1087</v>
      </c>
      <c r="I611" s="150">
        <v>1000.81</v>
      </c>
      <c r="J611" s="150">
        <v>0</v>
      </c>
      <c r="K611" s="150">
        <v>1000.81</v>
      </c>
    </row>
    <row r="612" spans="1:11" hidden="1">
      <c r="A612" s="149" t="s">
        <v>1081</v>
      </c>
      <c r="B612" s="149" t="s">
        <v>354</v>
      </c>
      <c r="C612" s="149" t="s">
        <v>93</v>
      </c>
      <c r="D612" s="151">
        <v>44936</v>
      </c>
      <c r="E612" s="149">
        <v>1</v>
      </c>
      <c r="F612" s="149" t="s">
        <v>163</v>
      </c>
      <c r="G612" s="149" t="s">
        <v>89</v>
      </c>
      <c r="H612" s="149" t="s">
        <v>1113</v>
      </c>
      <c r="I612" s="150">
        <v>13832</v>
      </c>
      <c r="J612" s="150">
        <v>0</v>
      </c>
      <c r="K612" s="150">
        <v>13832</v>
      </c>
    </row>
    <row r="613" spans="1:11" hidden="1">
      <c r="A613" s="149" t="s">
        <v>1081</v>
      </c>
      <c r="B613" s="149" t="s">
        <v>373</v>
      </c>
      <c r="C613" s="149" t="s">
        <v>93</v>
      </c>
      <c r="D613" s="151">
        <v>44936</v>
      </c>
      <c r="E613" s="149">
        <v>1</v>
      </c>
      <c r="F613" s="149" t="s">
        <v>130</v>
      </c>
      <c r="G613" s="149" t="s">
        <v>89</v>
      </c>
      <c r="H613" s="149" t="s">
        <v>371</v>
      </c>
      <c r="I613" s="150">
        <v>1735.8</v>
      </c>
      <c r="J613" s="150">
        <v>0</v>
      </c>
      <c r="K613" s="150">
        <v>1735.8</v>
      </c>
    </row>
    <row r="614" spans="1:11" hidden="1">
      <c r="A614" s="149" t="s">
        <v>1326</v>
      </c>
      <c r="B614" s="149" t="s">
        <v>89</v>
      </c>
      <c r="C614" s="149" t="s">
        <v>93</v>
      </c>
      <c r="D614" s="151">
        <v>44936</v>
      </c>
      <c r="E614" s="149">
        <v>1</v>
      </c>
      <c r="F614" s="149" t="s">
        <v>1380</v>
      </c>
      <c r="G614" s="149" t="s">
        <v>89</v>
      </c>
      <c r="H614" s="149" t="s">
        <v>89</v>
      </c>
      <c r="I614" s="150">
        <v>0</v>
      </c>
      <c r="J614" s="150">
        <v>2036.08</v>
      </c>
      <c r="K614" s="150">
        <v>-2036.08</v>
      </c>
    </row>
    <row r="615" spans="1:11" hidden="1">
      <c r="A615" s="149" t="s">
        <v>1326</v>
      </c>
      <c r="B615" s="149" t="s">
        <v>89</v>
      </c>
      <c r="C615" s="149" t="s">
        <v>93</v>
      </c>
      <c r="D615" s="151">
        <v>44936</v>
      </c>
      <c r="E615" s="149">
        <v>1</v>
      </c>
      <c r="F615" s="149" t="s">
        <v>1382</v>
      </c>
      <c r="G615" s="149" t="s">
        <v>89</v>
      </c>
      <c r="H615" s="149" t="s">
        <v>89</v>
      </c>
      <c r="I615" s="150">
        <v>0</v>
      </c>
      <c r="J615" s="150">
        <v>14836.72</v>
      </c>
      <c r="K615" s="150">
        <v>-14836.72</v>
      </c>
    </row>
    <row r="616" spans="1:11" hidden="1">
      <c r="A616" s="149" t="s">
        <v>1081</v>
      </c>
      <c r="B616" s="149" t="s">
        <v>361</v>
      </c>
      <c r="C616" s="149" t="s">
        <v>93</v>
      </c>
      <c r="D616" s="151">
        <v>44936</v>
      </c>
      <c r="E616" s="149">
        <v>1</v>
      </c>
      <c r="F616" s="149" t="s">
        <v>1383</v>
      </c>
      <c r="G616" s="149" t="s">
        <v>89</v>
      </c>
      <c r="H616" s="149" t="s">
        <v>1141</v>
      </c>
      <c r="I616" s="150">
        <v>1600</v>
      </c>
      <c r="J616" s="150">
        <v>0</v>
      </c>
      <c r="K616" s="150">
        <v>1600</v>
      </c>
    </row>
    <row r="617" spans="1:11" hidden="1">
      <c r="A617" s="149" t="s">
        <v>1081</v>
      </c>
      <c r="B617" s="149" t="s">
        <v>379</v>
      </c>
      <c r="C617" s="149" t="s">
        <v>93</v>
      </c>
      <c r="D617" s="151">
        <v>44936</v>
      </c>
      <c r="E617" s="149">
        <v>1</v>
      </c>
      <c r="F617" s="149" t="s">
        <v>1382</v>
      </c>
      <c r="G617" s="149" t="s">
        <v>89</v>
      </c>
      <c r="H617" s="149" t="s">
        <v>1117</v>
      </c>
      <c r="I617" s="150">
        <v>14836.72</v>
      </c>
      <c r="J617" s="150">
        <v>0</v>
      </c>
      <c r="K617" s="150">
        <v>14836.72</v>
      </c>
    </row>
    <row r="618" spans="1:11" hidden="1">
      <c r="A618" s="149" t="s">
        <v>1326</v>
      </c>
      <c r="B618" s="149" t="s">
        <v>89</v>
      </c>
      <c r="C618" s="149" t="s">
        <v>93</v>
      </c>
      <c r="D618" s="151">
        <v>44936</v>
      </c>
      <c r="E618" s="149">
        <v>1</v>
      </c>
      <c r="F618" s="149" t="s">
        <v>163</v>
      </c>
      <c r="G618" s="149" t="s">
        <v>89</v>
      </c>
      <c r="H618" s="149" t="s">
        <v>89</v>
      </c>
      <c r="I618" s="150">
        <v>0</v>
      </c>
      <c r="J618" s="150">
        <v>13832</v>
      </c>
      <c r="K618" s="150">
        <v>-13832</v>
      </c>
    </row>
    <row r="619" spans="1:11" hidden="1">
      <c r="A619" s="149" t="s">
        <v>1081</v>
      </c>
      <c r="B619" s="149" t="s">
        <v>378</v>
      </c>
      <c r="C619" s="149" t="s">
        <v>93</v>
      </c>
      <c r="D619" s="151">
        <v>44936</v>
      </c>
      <c r="E619" s="149">
        <v>1</v>
      </c>
      <c r="F619" s="149" t="s">
        <v>165</v>
      </c>
      <c r="G619" s="149" t="s">
        <v>89</v>
      </c>
      <c r="H619" s="149" t="s">
        <v>1110</v>
      </c>
      <c r="I619" s="150">
        <v>7752</v>
      </c>
      <c r="J619" s="150">
        <v>0</v>
      </c>
      <c r="K619" s="150">
        <v>7752</v>
      </c>
    </row>
    <row r="620" spans="1:11" hidden="1">
      <c r="A620" s="149" t="s">
        <v>1081</v>
      </c>
      <c r="B620" s="149" t="s">
        <v>1091</v>
      </c>
      <c r="C620" s="149" t="s">
        <v>93</v>
      </c>
      <c r="D620" s="151">
        <v>44936</v>
      </c>
      <c r="E620" s="149">
        <v>1</v>
      </c>
      <c r="F620" s="149" t="s">
        <v>1384</v>
      </c>
      <c r="G620" s="149" t="s">
        <v>89</v>
      </c>
      <c r="H620" s="149" t="s">
        <v>1092</v>
      </c>
      <c r="I620" s="150">
        <v>360</v>
      </c>
      <c r="J620" s="150">
        <v>0</v>
      </c>
      <c r="K620" s="150">
        <v>360</v>
      </c>
    </row>
    <row r="621" spans="1:11" hidden="1">
      <c r="A621" s="149" t="s">
        <v>1326</v>
      </c>
      <c r="B621" s="149" t="s">
        <v>89</v>
      </c>
      <c r="C621" s="149" t="s">
        <v>93</v>
      </c>
      <c r="D621" s="151">
        <v>44936</v>
      </c>
      <c r="E621" s="149">
        <v>1</v>
      </c>
      <c r="F621" s="149" t="s">
        <v>1375</v>
      </c>
      <c r="G621" s="149" t="s">
        <v>89</v>
      </c>
      <c r="H621" s="149" t="s">
        <v>89</v>
      </c>
      <c r="I621" s="150">
        <v>0</v>
      </c>
      <c r="J621" s="150">
        <v>3534</v>
      </c>
      <c r="K621" s="150">
        <v>-3534</v>
      </c>
    </row>
    <row r="622" spans="1:11" hidden="1">
      <c r="A622" s="149" t="s">
        <v>1081</v>
      </c>
      <c r="B622" s="149" t="s">
        <v>375</v>
      </c>
      <c r="C622" s="149" t="s">
        <v>93</v>
      </c>
      <c r="D622" s="151">
        <v>44936</v>
      </c>
      <c r="E622" s="149">
        <v>1</v>
      </c>
      <c r="F622" s="149" t="s">
        <v>1377</v>
      </c>
      <c r="G622" s="149" t="s">
        <v>89</v>
      </c>
      <c r="H622" s="149" t="s">
        <v>1371</v>
      </c>
      <c r="I622" s="150">
        <v>1698.2</v>
      </c>
      <c r="J622" s="150">
        <v>0</v>
      </c>
      <c r="K622" s="150">
        <v>1698.2</v>
      </c>
    </row>
    <row r="623" spans="1:11" hidden="1">
      <c r="A623" s="149" t="s">
        <v>1326</v>
      </c>
      <c r="B623" s="149" t="s">
        <v>89</v>
      </c>
      <c r="C623" s="149" t="s">
        <v>93</v>
      </c>
      <c r="D623" s="151">
        <v>44936</v>
      </c>
      <c r="E623" s="149">
        <v>1</v>
      </c>
      <c r="F623" s="149" t="s">
        <v>1378</v>
      </c>
      <c r="G623" s="149" t="s">
        <v>89</v>
      </c>
      <c r="H623" s="149" t="s">
        <v>89</v>
      </c>
      <c r="I623" s="150">
        <v>0</v>
      </c>
      <c r="J623" s="150">
        <v>3907.15</v>
      </c>
      <c r="K623" s="150">
        <v>-3907.15</v>
      </c>
    </row>
    <row r="624" spans="1:11" hidden="1">
      <c r="A624" s="149" t="s">
        <v>1326</v>
      </c>
      <c r="B624" s="149" t="s">
        <v>89</v>
      </c>
      <c r="C624" s="149" t="s">
        <v>93</v>
      </c>
      <c r="D624" s="151">
        <v>44936</v>
      </c>
      <c r="E624" s="149">
        <v>1</v>
      </c>
      <c r="F624" s="149" t="s">
        <v>1384</v>
      </c>
      <c r="G624" s="149" t="s">
        <v>89</v>
      </c>
      <c r="H624" s="149" t="s">
        <v>89</v>
      </c>
      <c r="I624" s="150">
        <v>0</v>
      </c>
      <c r="J624" s="150">
        <v>360</v>
      </c>
      <c r="K624" s="150">
        <v>-360</v>
      </c>
    </row>
    <row r="625" spans="1:11" hidden="1">
      <c r="A625" s="149" t="s">
        <v>1326</v>
      </c>
      <c r="B625" s="149" t="s">
        <v>89</v>
      </c>
      <c r="C625" s="149" t="s">
        <v>93</v>
      </c>
      <c r="D625" s="151">
        <v>44936</v>
      </c>
      <c r="E625" s="149">
        <v>1</v>
      </c>
      <c r="F625" s="149" t="s">
        <v>1381</v>
      </c>
      <c r="G625" s="149" t="s">
        <v>89</v>
      </c>
      <c r="H625" s="149" t="s">
        <v>89</v>
      </c>
      <c r="I625" s="150">
        <v>0</v>
      </c>
      <c r="J625" s="150">
        <v>1000.81</v>
      </c>
      <c r="K625" s="150">
        <v>-1000.81</v>
      </c>
    </row>
    <row r="626" spans="1:11" hidden="1">
      <c r="A626" s="149" t="s">
        <v>1326</v>
      </c>
      <c r="B626" s="149" t="s">
        <v>89</v>
      </c>
      <c r="C626" s="149" t="s">
        <v>93</v>
      </c>
      <c r="D626" s="151">
        <v>44936</v>
      </c>
      <c r="E626" s="149">
        <v>1</v>
      </c>
      <c r="F626" s="149" t="s">
        <v>1379</v>
      </c>
      <c r="G626" s="149" t="s">
        <v>89</v>
      </c>
      <c r="H626" s="149" t="s">
        <v>89</v>
      </c>
      <c r="I626" s="150">
        <v>0</v>
      </c>
      <c r="J626" s="150">
        <v>1362</v>
      </c>
      <c r="K626" s="150">
        <v>-1362</v>
      </c>
    </row>
    <row r="627" spans="1:11" hidden="1">
      <c r="A627" s="149" t="s">
        <v>1326</v>
      </c>
      <c r="B627" s="149" t="s">
        <v>89</v>
      </c>
      <c r="C627" s="149" t="s">
        <v>93</v>
      </c>
      <c r="D627" s="151">
        <v>44936</v>
      </c>
      <c r="E627" s="149">
        <v>1</v>
      </c>
      <c r="F627" s="149" t="s">
        <v>1383</v>
      </c>
      <c r="G627" s="149" t="s">
        <v>89</v>
      </c>
      <c r="H627" s="149" t="s">
        <v>89</v>
      </c>
      <c r="I627" s="150">
        <v>0</v>
      </c>
      <c r="J627" s="150">
        <v>1600</v>
      </c>
      <c r="K627" s="150">
        <v>-1600</v>
      </c>
    </row>
    <row r="628" spans="1:11" hidden="1">
      <c r="A628" s="149" t="s">
        <v>1326</v>
      </c>
      <c r="B628" s="149" t="s">
        <v>89</v>
      </c>
      <c r="C628" s="149" t="s">
        <v>93</v>
      </c>
      <c r="D628" s="151">
        <v>44938</v>
      </c>
      <c r="E628" s="149">
        <v>1</v>
      </c>
      <c r="F628" s="149" t="s">
        <v>1385</v>
      </c>
      <c r="G628" s="149" t="s">
        <v>89</v>
      </c>
      <c r="H628" s="149" t="s">
        <v>89</v>
      </c>
      <c r="I628" s="150">
        <v>0</v>
      </c>
      <c r="J628" s="150">
        <v>151.19999999999999</v>
      </c>
      <c r="K628" s="150">
        <v>-151.19999999999999</v>
      </c>
    </row>
    <row r="629" spans="1:11" hidden="1">
      <c r="A629" s="149" t="s">
        <v>1326</v>
      </c>
      <c r="B629" s="149" t="s">
        <v>89</v>
      </c>
      <c r="C629" s="149" t="s">
        <v>93</v>
      </c>
      <c r="D629" s="151">
        <v>44938</v>
      </c>
      <c r="E629" s="149">
        <v>1</v>
      </c>
      <c r="F629" s="149" t="s">
        <v>1386</v>
      </c>
      <c r="G629" s="149" t="s">
        <v>89</v>
      </c>
      <c r="H629" s="149" t="s">
        <v>89</v>
      </c>
      <c r="I629" s="150">
        <v>0</v>
      </c>
      <c r="J629" s="150">
        <v>75</v>
      </c>
      <c r="K629" s="150">
        <v>-75</v>
      </c>
    </row>
    <row r="630" spans="1:11" hidden="1">
      <c r="A630" s="149" t="s">
        <v>1326</v>
      </c>
      <c r="B630" s="149" t="s">
        <v>89</v>
      </c>
      <c r="C630" s="149" t="s">
        <v>93</v>
      </c>
      <c r="D630" s="151">
        <v>44938</v>
      </c>
      <c r="E630" s="149">
        <v>1</v>
      </c>
      <c r="F630" s="149" t="s">
        <v>1386</v>
      </c>
      <c r="G630" s="149" t="s">
        <v>89</v>
      </c>
      <c r="H630" s="149" t="s">
        <v>89</v>
      </c>
      <c r="I630" s="150">
        <v>0</v>
      </c>
      <c r="J630" s="150">
        <v>75</v>
      </c>
      <c r="K630" s="150">
        <v>-75</v>
      </c>
    </row>
    <row r="631" spans="1:11" hidden="1">
      <c r="A631" s="149" t="s">
        <v>1355</v>
      </c>
      <c r="B631" s="149" t="s">
        <v>89</v>
      </c>
      <c r="C631" s="149" t="s">
        <v>93</v>
      </c>
      <c r="D631" s="151">
        <v>44938</v>
      </c>
      <c r="E631" s="149">
        <v>1</v>
      </c>
      <c r="F631" s="149" t="s">
        <v>1356</v>
      </c>
      <c r="G631" s="149" t="s">
        <v>89</v>
      </c>
      <c r="H631" s="149" t="s">
        <v>89</v>
      </c>
      <c r="I631" s="150">
        <v>416.62</v>
      </c>
      <c r="J631" s="150">
        <v>0</v>
      </c>
      <c r="K631" s="150">
        <v>416.62</v>
      </c>
    </row>
    <row r="632" spans="1:11" hidden="1">
      <c r="A632" s="149" t="s">
        <v>1081</v>
      </c>
      <c r="B632" s="149" t="s">
        <v>1149</v>
      </c>
      <c r="C632" s="149" t="s">
        <v>93</v>
      </c>
      <c r="D632" s="151">
        <v>44938</v>
      </c>
      <c r="E632" s="149">
        <v>1</v>
      </c>
      <c r="F632" s="149" t="s">
        <v>1386</v>
      </c>
      <c r="G632" s="149" t="s">
        <v>89</v>
      </c>
      <c r="H632" s="149" t="s">
        <v>1092</v>
      </c>
      <c r="I632" s="150">
        <v>75</v>
      </c>
      <c r="J632" s="150">
        <v>0</v>
      </c>
      <c r="K632" s="150">
        <v>75</v>
      </c>
    </row>
    <row r="633" spans="1:11" hidden="1">
      <c r="A633" s="149" t="s">
        <v>1081</v>
      </c>
      <c r="B633" s="149" t="s">
        <v>1149</v>
      </c>
      <c r="C633" s="149" t="s">
        <v>93</v>
      </c>
      <c r="D633" s="151">
        <v>44938</v>
      </c>
      <c r="E633" s="149">
        <v>1</v>
      </c>
      <c r="F633" s="149" t="s">
        <v>1386</v>
      </c>
      <c r="G633" s="149" t="s">
        <v>89</v>
      </c>
      <c r="H633" s="149" t="s">
        <v>1092</v>
      </c>
      <c r="I633" s="150">
        <v>75</v>
      </c>
      <c r="J633" s="150">
        <v>0</v>
      </c>
      <c r="K633" s="150">
        <v>75</v>
      </c>
    </row>
    <row r="634" spans="1:11" hidden="1">
      <c r="A634" s="149" t="s">
        <v>1081</v>
      </c>
      <c r="B634" s="149" t="s">
        <v>1346</v>
      </c>
      <c r="C634" s="149" t="s">
        <v>93</v>
      </c>
      <c r="D634" s="151">
        <v>44938</v>
      </c>
      <c r="E634" s="149">
        <v>1</v>
      </c>
      <c r="F634" s="149" t="s">
        <v>1385</v>
      </c>
      <c r="G634" s="149" t="s">
        <v>89</v>
      </c>
      <c r="H634" s="149" t="s">
        <v>312</v>
      </c>
      <c r="I634" s="150">
        <v>151.19999999999999</v>
      </c>
      <c r="J634" s="150">
        <v>0</v>
      </c>
      <c r="K634" s="150">
        <v>151.19999999999999</v>
      </c>
    </row>
    <row r="635" spans="1:11" hidden="1">
      <c r="A635" s="149" t="s">
        <v>1081</v>
      </c>
      <c r="B635" s="149" t="s">
        <v>1149</v>
      </c>
      <c r="C635" s="149" t="s">
        <v>93</v>
      </c>
      <c r="D635" s="151">
        <v>44938</v>
      </c>
      <c r="E635" s="149">
        <v>1</v>
      </c>
      <c r="F635" s="149" t="s">
        <v>1386</v>
      </c>
      <c r="G635" s="149" t="s">
        <v>89</v>
      </c>
      <c r="H635" s="149" t="s">
        <v>1092</v>
      </c>
      <c r="I635" s="150">
        <v>75</v>
      </c>
      <c r="J635" s="150">
        <v>0</v>
      </c>
      <c r="K635" s="150">
        <v>75</v>
      </c>
    </row>
    <row r="636" spans="1:11" hidden="1">
      <c r="A636" s="149" t="s">
        <v>1326</v>
      </c>
      <c r="B636" s="149" t="s">
        <v>89</v>
      </c>
      <c r="C636" s="149" t="s">
        <v>93</v>
      </c>
      <c r="D636" s="151">
        <v>44938</v>
      </c>
      <c r="E636" s="149">
        <v>1</v>
      </c>
      <c r="F636" s="149" t="s">
        <v>1356</v>
      </c>
      <c r="G636" s="149" t="s">
        <v>89</v>
      </c>
      <c r="H636" s="149" t="s">
        <v>89</v>
      </c>
      <c r="I636" s="150">
        <v>0</v>
      </c>
      <c r="J636" s="150">
        <v>416.62</v>
      </c>
      <c r="K636" s="150">
        <v>-416.62</v>
      </c>
    </row>
    <row r="637" spans="1:11" hidden="1">
      <c r="A637" s="149" t="s">
        <v>1326</v>
      </c>
      <c r="B637" s="149" t="s">
        <v>89</v>
      </c>
      <c r="C637" s="149" t="s">
        <v>93</v>
      </c>
      <c r="D637" s="151">
        <v>44938</v>
      </c>
      <c r="E637" s="149">
        <v>1</v>
      </c>
      <c r="F637" s="149" t="s">
        <v>1386</v>
      </c>
      <c r="G637" s="149" t="s">
        <v>89</v>
      </c>
      <c r="H637" s="149" t="s">
        <v>89</v>
      </c>
      <c r="I637" s="150">
        <v>0</v>
      </c>
      <c r="J637" s="150">
        <v>75</v>
      </c>
      <c r="K637" s="150">
        <v>-75</v>
      </c>
    </row>
    <row r="638" spans="1:11" hidden="1">
      <c r="A638" s="149" t="s">
        <v>1326</v>
      </c>
      <c r="B638" s="149" t="s">
        <v>89</v>
      </c>
      <c r="C638" s="149" t="s">
        <v>93</v>
      </c>
      <c r="D638" s="151">
        <v>44939</v>
      </c>
      <c r="E638" s="149">
        <v>1</v>
      </c>
      <c r="F638" s="149" t="s">
        <v>1386</v>
      </c>
      <c r="G638" s="149" t="s">
        <v>89</v>
      </c>
      <c r="H638" s="149" t="s">
        <v>89</v>
      </c>
      <c r="I638" s="150">
        <v>0</v>
      </c>
      <c r="J638" s="150">
        <v>300</v>
      </c>
      <c r="K638" s="150">
        <v>-300</v>
      </c>
    </row>
    <row r="639" spans="1:11" hidden="1">
      <c r="A639" s="149" t="s">
        <v>1081</v>
      </c>
      <c r="B639" s="149" t="s">
        <v>1140</v>
      </c>
      <c r="C639" s="149" t="s">
        <v>93</v>
      </c>
      <c r="D639" s="151">
        <v>44939</v>
      </c>
      <c r="E639" s="149">
        <v>1</v>
      </c>
      <c r="F639" s="149" t="s">
        <v>1387</v>
      </c>
      <c r="G639" s="149" t="s">
        <v>89</v>
      </c>
      <c r="H639" s="149" t="s">
        <v>1141</v>
      </c>
      <c r="I639" s="150">
        <v>119.43</v>
      </c>
      <c r="J639" s="150">
        <v>0</v>
      </c>
      <c r="K639" s="150">
        <v>119.43</v>
      </c>
    </row>
    <row r="640" spans="1:11" hidden="1">
      <c r="A640" s="149" t="s">
        <v>1326</v>
      </c>
      <c r="B640" s="149" t="s">
        <v>89</v>
      </c>
      <c r="C640" s="149" t="s">
        <v>93</v>
      </c>
      <c r="D640" s="151">
        <v>44939</v>
      </c>
      <c r="E640" s="149">
        <v>1</v>
      </c>
      <c r="F640" s="149" t="s">
        <v>1387</v>
      </c>
      <c r="G640" s="149" t="s">
        <v>89</v>
      </c>
      <c r="H640" s="149" t="s">
        <v>89</v>
      </c>
      <c r="I640" s="150">
        <v>0</v>
      </c>
      <c r="J640" s="150">
        <v>154.03</v>
      </c>
      <c r="K640" s="150">
        <v>-154.03</v>
      </c>
    </row>
    <row r="641" spans="1:11" hidden="1">
      <c r="A641" s="149" t="s">
        <v>1081</v>
      </c>
      <c r="B641" s="149" t="s">
        <v>1149</v>
      </c>
      <c r="C641" s="149" t="s">
        <v>93</v>
      </c>
      <c r="D641" s="151">
        <v>44939</v>
      </c>
      <c r="E641" s="149">
        <v>1</v>
      </c>
      <c r="F641" s="149" t="s">
        <v>1386</v>
      </c>
      <c r="G641" s="149" t="s">
        <v>89</v>
      </c>
      <c r="H641" s="149" t="s">
        <v>1092</v>
      </c>
      <c r="I641" s="150">
        <v>300</v>
      </c>
      <c r="J641" s="150">
        <v>0</v>
      </c>
      <c r="K641" s="150">
        <v>300</v>
      </c>
    </row>
    <row r="642" spans="1:11" hidden="1">
      <c r="A642" s="149" t="s">
        <v>1326</v>
      </c>
      <c r="B642" s="149" t="s">
        <v>89</v>
      </c>
      <c r="C642" s="149" t="s">
        <v>93</v>
      </c>
      <c r="D642" s="151">
        <v>44939</v>
      </c>
      <c r="E642" s="149">
        <v>1</v>
      </c>
      <c r="F642" s="149" t="s">
        <v>1388</v>
      </c>
      <c r="G642" s="149" t="s">
        <v>89</v>
      </c>
      <c r="H642" s="149" t="s">
        <v>89</v>
      </c>
      <c r="I642" s="150">
        <v>0</v>
      </c>
      <c r="J642" s="150">
        <v>363.98</v>
      </c>
      <c r="K642" s="150">
        <v>-363.98</v>
      </c>
    </row>
    <row r="643" spans="1:11" hidden="1">
      <c r="A643" s="149" t="s">
        <v>1081</v>
      </c>
      <c r="B643" s="149" t="s">
        <v>1140</v>
      </c>
      <c r="C643" s="149" t="s">
        <v>93</v>
      </c>
      <c r="D643" s="151">
        <v>44939</v>
      </c>
      <c r="E643" s="149">
        <v>1</v>
      </c>
      <c r="F643" s="149" t="s">
        <v>1387</v>
      </c>
      <c r="G643" s="149" t="s">
        <v>89</v>
      </c>
      <c r="H643" s="149" t="s">
        <v>1141</v>
      </c>
      <c r="I643" s="150">
        <v>154.03</v>
      </c>
      <c r="J643" s="150">
        <v>0</v>
      </c>
      <c r="K643" s="150">
        <v>154.03</v>
      </c>
    </row>
    <row r="644" spans="1:11" hidden="1">
      <c r="A644" s="149" t="s">
        <v>1081</v>
      </c>
      <c r="B644" s="149" t="s">
        <v>1149</v>
      </c>
      <c r="C644" s="149" t="s">
        <v>93</v>
      </c>
      <c r="D644" s="151">
        <v>44939</v>
      </c>
      <c r="E644" s="149">
        <v>1</v>
      </c>
      <c r="F644" s="149" t="s">
        <v>1386</v>
      </c>
      <c r="G644" s="149" t="s">
        <v>89</v>
      </c>
      <c r="H644" s="149" t="s">
        <v>1092</v>
      </c>
      <c r="I644" s="150">
        <v>75</v>
      </c>
      <c r="J644" s="150">
        <v>0</v>
      </c>
      <c r="K644" s="150">
        <v>75</v>
      </c>
    </row>
    <row r="645" spans="1:11" hidden="1">
      <c r="A645" s="149" t="s">
        <v>1326</v>
      </c>
      <c r="B645" s="149" t="s">
        <v>89</v>
      </c>
      <c r="C645" s="149" t="s">
        <v>93</v>
      </c>
      <c r="D645" s="151">
        <v>44939</v>
      </c>
      <c r="E645" s="149">
        <v>1</v>
      </c>
      <c r="F645" s="149" t="s">
        <v>1387</v>
      </c>
      <c r="G645" s="149" t="s">
        <v>89</v>
      </c>
      <c r="H645" s="149" t="s">
        <v>89</v>
      </c>
      <c r="I645" s="150">
        <v>0</v>
      </c>
      <c r="J645" s="150">
        <v>119.43</v>
      </c>
      <c r="K645" s="150">
        <v>-119.43</v>
      </c>
    </row>
    <row r="646" spans="1:11" hidden="1">
      <c r="A646" s="149" t="s">
        <v>1326</v>
      </c>
      <c r="B646" s="149" t="s">
        <v>89</v>
      </c>
      <c r="C646" s="149" t="s">
        <v>93</v>
      </c>
      <c r="D646" s="151">
        <v>44939</v>
      </c>
      <c r="E646" s="149">
        <v>1</v>
      </c>
      <c r="F646" s="149" t="s">
        <v>1386</v>
      </c>
      <c r="G646" s="149" t="s">
        <v>89</v>
      </c>
      <c r="H646" s="149" t="s">
        <v>89</v>
      </c>
      <c r="I646" s="150">
        <v>0</v>
      </c>
      <c r="J646" s="150">
        <v>75</v>
      </c>
      <c r="K646" s="150">
        <v>-75</v>
      </c>
    </row>
    <row r="647" spans="1:11" hidden="1">
      <c r="A647" s="149" t="s">
        <v>1081</v>
      </c>
      <c r="B647" s="149" t="s">
        <v>369</v>
      </c>
      <c r="C647" s="149" t="s">
        <v>93</v>
      </c>
      <c r="D647" s="151">
        <v>44939</v>
      </c>
      <c r="E647" s="149">
        <v>1</v>
      </c>
      <c r="F647" s="149" t="s">
        <v>1388</v>
      </c>
      <c r="G647" s="149" t="s">
        <v>89</v>
      </c>
      <c r="H647" s="149" t="s">
        <v>1389</v>
      </c>
      <c r="I647" s="150">
        <v>363.98</v>
      </c>
      <c r="J647" s="150">
        <v>0</v>
      </c>
      <c r="K647" s="150">
        <v>363.98</v>
      </c>
    </row>
    <row r="648" spans="1:11" hidden="1">
      <c r="A648" s="149" t="s">
        <v>1081</v>
      </c>
      <c r="B648" s="149" t="s">
        <v>388</v>
      </c>
      <c r="C648" s="149" t="s">
        <v>93</v>
      </c>
      <c r="D648" s="151">
        <v>44942</v>
      </c>
      <c r="E648" s="149">
        <v>1</v>
      </c>
      <c r="F648" s="149" t="s">
        <v>107</v>
      </c>
      <c r="G648" s="149" t="s">
        <v>89</v>
      </c>
      <c r="H648" s="149" t="s">
        <v>1136</v>
      </c>
      <c r="I648" s="150">
        <v>1437.6</v>
      </c>
      <c r="J648" s="150">
        <v>0</v>
      </c>
      <c r="K648" s="150">
        <v>1437.6</v>
      </c>
    </row>
    <row r="649" spans="1:11" hidden="1">
      <c r="A649" s="149" t="s">
        <v>1326</v>
      </c>
      <c r="B649" s="149" t="s">
        <v>89</v>
      </c>
      <c r="C649" s="149" t="s">
        <v>93</v>
      </c>
      <c r="D649" s="151">
        <v>44942</v>
      </c>
      <c r="E649" s="149">
        <v>1</v>
      </c>
      <c r="F649" s="149" t="s">
        <v>107</v>
      </c>
      <c r="G649" s="149" t="s">
        <v>89</v>
      </c>
      <c r="H649" s="149" t="s">
        <v>89</v>
      </c>
      <c r="I649" s="150">
        <v>0</v>
      </c>
      <c r="J649" s="150">
        <v>1437.6</v>
      </c>
      <c r="K649" s="150">
        <v>-1437.6</v>
      </c>
    </row>
    <row r="650" spans="1:11" hidden="1">
      <c r="A650" s="149" t="s">
        <v>1293</v>
      </c>
      <c r="B650" s="149" t="s">
        <v>89</v>
      </c>
      <c r="C650" s="149" t="s">
        <v>93</v>
      </c>
      <c r="D650" s="151">
        <v>44943</v>
      </c>
      <c r="E650" s="149">
        <v>1</v>
      </c>
      <c r="F650" s="149" t="s">
        <v>1390</v>
      </c>
      <c r="G650" s="149" t="s">
        <v>89</v>
      </c>
      <c r="H650" s="149" t="s">
        <v>1121</v>
      </c>
      <c r="I650" s="150">
        <v>90159</v>
      </c>
      <c r="J650" s="150">
        <v>0</v>
      </c>
      <c r="K650" s="150">
        <v>90159</v>
      </c>
    </row>
    <row r="651" spans="1:11" hidden="1">
      <c r="A651" s="149" t="s">
        <v>1326</v>
      </c>
      <c r="B651" s="149" t="s">
        <v>89</v>
      </c>
      <c r="C651" s="149" t="s">
        <v>93</v>
      </c>
      <c r="D651" s="151">
        <v>44943</v>
      </c>
      <c r="E651" s="149">
        <v>1</v>
      </c>
      <c r="F651" s="149" t="s">
        <v>1390</v>
      </c>
      <c r="G651" s="149" t="s">
        <v>89</v>
      </c>
      <c r="H651" s="149" t="s">
        <v>89</v>
      </c>
      <c r="I651" s="150">
        <v>0</v>
      </c>
      <c r="J651" s="150">
        <v>90159</v>
      </c>
      <c r="K651" s="150">
        <v>-90159</v>
      </c>
    </row>
    <row r="652" spans="1:11" hidden="1">
      <c r="A652" s="149" t="s">
        <v>1326</v>
      </c>
      <c r="B652" s="149" t="s">
        <v>89</v>
      </c>
      <c r="C652" s="149" t="s">
        <v>93</v>
      </c>
      <c r="D652" s="151">
        <v>44944</v>
      </c>
      <c r="E652" s="149">
        <v>1</v>
      </c>
      <c r="F652" s="149" t="s">
        <v>1349</v>
      </c>
      <c r="G652" s="149" t="s">
        <v>89</v>
      </c>
      <c r="H652" s="149" t="s">
        <v>89</v>
      </c>
      <c r="I652" s="150">
        <v>0</v>
      </c>
      <c r="J652" s="150">
        <v>57.6</v>
      </c>
      <c r="K652" s="150">
        <v>-57.6</v>
      </c>
    </row>
    <row r="653" spans="1:11" hidden="1">
      <c r="A653" s="149" t="s">
        <v>1081</v>
      </c>
      <c r="B653" s="149" t="s">
        <v>350</v>
      </c>
      <c r="C653" s="149" t="s">
        <v>93</v>
      </c>
      <c r="D653" s="151">
        <v>44944</v>
      </c>
      <c r="E653" s="149">
        <v>1</v>
      </c>
      <c r="F653" s="149" t="s">
        <v>1349</v>
      </c>
      <c r="G653" s="149" t="s">
        <v>89</v>
      </c>
      <c r="H653" s="149" t="s">
        <v>1226</v>
      </c>
      <c r="I653" s="150">
        <v>57.6</v>
      </c>
      <c r="J653" s="150">
        <v>0</v>
      </c>
      <c r="K653" s="150">
        <v>57.6</v>
      </c>
    </row>
    <row r="654" spans="1:11" hidden="1">
      <c r="A654" s="149" t="s">
        <v>1326</v>
      </c>
      <c r="B654" s="149" t="s">
        <v>89</v>
      </c>
      <c r="C654" s="149" t="s">
        <v>93</v>
      </c>
      <c r="D654" s="151">
        <v>44946</v>
      </c>
      <c r="E654" s="149">
        <v>1</v>
      </c>
      <c r="F654" s="149" t="s">
        <v>1391</v>
      </c>
      <c r="G654" s="149" t="s">
        <v>89</v>
      </c>
      <c r="H654" s="149" t="s">
        <v>89</v>
      </c>
      <c r="I654" s="150">
        <v>0</v>
      </c>
      <c r="J654" s="150">
        <v>152.62</v>
      </c>
      <c r="K654" s="150">
        <v>-152.62</v>
      </c>
    </row>
    <row r="655" spans="1:11" hidden="1">
      <c r="A655" s="149" t="s">
        <v>1299</v>
      </c>
      <c r="B655" s="149" t="s">
        <v>1300</v>
      </c>
      <c r="C655" s="149" t="s">
        <v>93</v>
      </c>
      <c r="D655" s="151">
        <v>44946</v>
      </c>
      <c r="E655" s="149">
        <v>1</v>
      </c>
      <c r="F655" s="149" t="s">
        <v>1392</v>
      </c>
      <c r="G655" s="149" t="s">
        <v>89</v>
      </c>
      <c r="H655" s="149" t="s">
        <v>1159</v>
      </c>
      <c r="I655" s="150">
        <v>0</v>
      </c>
      <c r="J655" s="150">
        <v>173816.14</v>
      </c>
      <c r="K655" s="150">
        <v>-173816.14</v>
      </c>
    </row>
    <row r="656" spans="1:11" hidden="1">
      <c r="A656" s="149" t="s">
        <v>1326</v>
      </c>
      <c r="B656" s="149" t="s">
        <v>89</v>
      </c>
      <c r="C656" s="149" t="s">
        <v>93</v>
      </c>
      <c r="D656" s="151">
        <v>44946</v>
      </c>
      <c r="E656" s="149">
        <v>1</v>
      </c>
      <c r="F656" s="149" t="s">
        <v>1388</v>
      </c>
      <c r="G656" s="149" t="s">
        <v>89</v>
      </c>
      <c r="H656" s="149" t="s">
        <v>89</v>
      </c>
      <c r="I656" s="150">
        <v>0</v>
      </c>
      <c r="J656" s="150">
        <v>251.77</v>
      </c>
      <c r="K656" s="150">
        <v>-251.77</v>
      </c>
    </row>
    <row r="657" spans="1:11" hidden="1">
      <c r="A657" s="149" t="s">
        <v>1081</v>
      </c>
      <c r="B657" s="149" t="s">
        <v>352</v>
      </c>
      <c r="C657" s="149" t="s">
        <v>93</v>
      </c>
      <c r="D657" s="151">
        <v>44946</v>
      </c>
      <c r="E657" s="149">
        <v>1</v>
      </c>
      <c r="F657" s="149" t="s">
        <v>1391</v>
      </c>
      <c r="G657" s="149" t="s">
        <v>89</v>
      </c>
      <c r="H657" s="149" t="s">
        <v>89</v>
      </c>
      <c r="I657" s="150">
        <v>152.62</v>
      </c>
      <c r="J657" s="150">
        <v>0</v>
      </c>
      <c r="K657" s="150">
        <v>152.62</v>
      </c>
    </row>
    <row r="658" spans="1:11" hidden="1">
      <c r="A658" s="149" t="s">
        <v>1326</v>
      </c>
      <c r="B658" s="149" t="s">
        <v>89</v>
      </c>
      <c r="C658" s="149" t="s">
        <v>93</v>
      </c>
      <c r="D658" s="151">
        <v>44946</v>
      </c>
      <c r="E658" s="149">
        <v>1</v>
      </c>
      <c r="F658" s="149" t="s">
        <v>1392</v>
      </c>
      <c r="G658" s="149" t="s">
        <v>89</v>
      </c>
      <c r="H658" s="149" t="s">
        <v>89</v>
      </c>
      <c r="I658" s="150">
        <v>173816.14</v>
      </c>
      <c r="J658" s="150">
        <v>0</v>
      </c>
      <c r="K658" s="150">
        <v>173816.14</v>
      </c>
    </row>
    <row r="659" spans="1:11" hidden="1">
      <c r="A659" s="149" t="s">
        <v>1081</v>
      </c>
      <c r="B659" s="149" t="s">
        <v>369</v>
      </c>
      <c r="C659" s="149" t="s">
        <v>93</v>
      </c>
      <c r="D659" s="151">
        <v>44946</v>
      </c>
      <c r="E659" s="149">
        <v>1</v>
      </c>
      <c r="F659" s="149" t="s">
        <v>1388</v>
      </c>
      <c r="G659" s="149" t="s">
        <v>89</v>
      </c>
      <c r="H659" s="149" t="s">
        <v>1393</v>
      </c>
      <c r="I659" s="150">
        <v>251.77</v>
      </c>
      <c r="J659" s="150">
        <v>0</v>
      </c>
      <c r="K659" s="150">
        <v>251.77</v>
      </c>
    </row>
    <row r="660" spans="1:11" hidden="1">
      <c r="A660" s="149" t="s">
        <v>1081</v>
      </c>
      <c r="B660" s="149" t="s">
        <v>350</v>
      </c>
      <c r="C660" s="149" t="s">
        <v>93</v>
      </c>
      <c r="D660" s="151">
        <v>44949</v>
      </c>
      <c r="E660" s="149">
        <v>1</v>
      </c>
      <c r="F660" s="149" t="s">
        <v>1349</v>
      </c>
      <c r="G660" s="149" t="s">
        <v>89</v>
      </c>
      <c r="H660" s="149" t="s">
        <v>1221</v>
      </c>
      <c r="I660" s="150">
        <v>202.55</v>
      </c>
      <c r="J660" s="150">
        <v>0</v>
      </c>
      <c r="K660" s="150">
        <v>202.55</v>
      </c>
    </row>
    <row r="661" spans="1:11" hidden="1">
      <c r="A661" s="149" t="s">
        <v>1081</v>
      </c>
      <c r="B661" s="149" t="s">
        <v>370</v>
      </c>
      <c r="C661" s="149" t="s">
        <v>93</v>
      </c>
      <c r="D661" s="151">
        <v>44949</v>
      </c>
      <c r="E661" s="149">
        <v>1</v>
      </c>
      <c r="F661" s="149" t="s">
        <v>393</v>
      </c>
      <c r="G661" s="149" t="s">
        <v>89</v>
      </c>
      <c r="H661" s="149" t="s">
        <v>1159</v>
      </c>
      <c r="I661" s="150">
        <v>1692</v>
      </c>
      <c r="J661" s="150">
        <v>0</v>
      </c>
      <c r="K661" s="150">
        <v>1692</v>
      </c>
    </row>
    <row r="662" spans="1:11" hidden="1">
      <c r="A662" s="149" t="s">
        <v>1326</v>
      </c>
      <c r="B662" s="149" t="s">
        <v>89</v>
      </c>
      <c r="C662" s="149" t="s">
        <v>93</v>
      </c>
      <c r="D662" s="151">
        <v>44949</v>
      </c>
      <c r="E662" s="149">
        <v>1</v>
      </c>
      <c r="F662" s="149" t="s">
        <v>1381</v>
      </c>
      <c r="G662" s="149" t="s">
        <v>89</v>
      </c>
      <c r="H662" s="149" t="s">
        <v>89</v>
      </c>
      <c r="I662" s="150">
        <v>0</v>
      </c>
      <c r="J662" s="150">
        <v>807.37</v>
      </c>
      <c r="K662" s="150">
        <v>-807.37</v>
      </c>
    </row>
    <row r="663" spans="1:11" hidden="1">
      <c r="A663" s="149" t="s">
        <v>1394</v>
      </c>
      <c r="B663" s="149" t="s">
        <v>89</v>
      </c>
      <c r="C663" s="149" t="s">
        <v>93</v>
      </c>
      <c r="D663" s="151">
        <v>44949</v>
      </c>
      <c r="E663" s="149">
        <v>1</v>
      </c>
      <c r="F663" s="149" t="s">
        <v>1395</v>
      </c>
      <c r="G663" s="149" t="s">
        <v>89</v>
      </c>
      <c r="H663" s="149" t="s">
        <v>1083</v>
      </c>
      <c r="I663" s="150">
        <v>112.13</v>
      </c>
      <c r="J663" s="150">
        <v>0</v>
      </c>
      <c r="K663" s="150">
        <v>112.13</v>
      </c>
    </row>
    <row r="664" spans="1:11" hidden="1">
      <c r="A664" s="149" t="s">
        <v>1326</v>
      </c>
      <c r="B664" s="149" t="s">
        <v>89</v>
      </c>
      <c r="C664" s="149" t="s">
        <v>93</v>
      </c>
      <c r="D664" s="151">
        <v>44949</v>
      </c>
      <c r="E664" s="149">
        <v>1</v>
      </c>
      <c r="F664" s="149" t="s">
        <v>183</v>
      </c>
      <c r="G664" s="149" t="s">
        <v>89</v>
      </c>
      <c r="H664" s="149" t="s">
        <v>89</v>
      </c>
      <c r="I664" s="150">
        <v>0</v>
      </c>
      <c r="J664" s="150">
        <v>1325.6</v>
      </c>
      <c r="K664" s="150">
        <v>-1325.6</v>
      </c>
    </row>
    <row r="665" spans="1:11" hidden="1">
      <c r="A665" s="149" t="s">
        <v>1326</v>
      </c>
      <c r="B665" s="149" t="s">
        <v>89</v>
      </c>
      <c r="C665" s="149" t="s">
        <v>93</v>
      </c>
      <c r="D665" s="151">
        <v>44949</v>
      </c>
      <c r="E665" s="149">
        <v>1</v>
      </c>
      <c r="F665" s="149" t="s">
        <v>1349</v>
      </c>
      <c r="G665" s="149" t="s">
        <v>89</v>
      </c>
      <c r="H665" s="149" t="s">
        <v>89</v>
      </c>
      <c r="I665" s="150">
        <v>0</v>
      </c>
      <c r="J665" s="150">
        <v>202.55</v>
      </c>
      <c r="K665" s="150">
        <v>-202.55</v>
      </c>
    </row>
    <row r="666" spans="1:11" hidden="1">
      <c r="A666" s="149" t="s">
        <v>1081</v>
      </c>
      <c r="B666" s="149" t="s">
        <v>1095</v>
      </c>
      <c r="C666" s="149" t="s">
        <v>93</v>
      </c>
      <c r="D666" s="151">
        <v>44949</v>
      </c>
      <c r="E666" s="149">
        <v>1</v>
      </c>
      <c r="F666" s="149" t="s">
        <v>1396</v>
      </c>
      <c r="G666" s="149" t="s">
        <v>89</v>
      </c>
      <c r="H666" s="149" t="s">
        <v>1096</v>
      </c>
      <c r="I666" s="150">
        <v>14112</v>
      </c>
      <c r="J666" s="150">
        <v>0</v>
      </c>
      <c r="K666" s="150">
        <v>14112</v>
      </c>
    </row>
    <row r="667" spans="1:11" hidden="1">
      <c r="A667" s="149" t="s">
        <v>1081</v>
      </c>
      <c r="B667" s="149" t="s">
        <v>365</v>
      </c>
      <c r="C667" s="149" t="s">
        <v>93</v>
      </c>
      <c r="D667" s="151">
        <v>44949</v>
      </c>
      <c r="E667" s="149">
        <v>1</v>
      </c>
      <c r="F667" s="149" t="s">
        <v>183</v>
      </c>
      <c r="G667" s="149" t="s">
        <v>89</v>
      </c>
      <c r="H667" s="149" t="s">
        <v>1141</v>
      </c>
      <c r="I667" s="150">
        <v>1325.6</v>
      </c>
      <c r="J667" s="150">
        <v>0</v>
      </c>
      <c r="K667" s="150">
        <v>1325.6</v>
      </c>
    </row>
    <row r="668" spans="1:11" hidden="1">
      <c r="A668" s="149" t="s">
        <v>1081</v>
      </c>
      <c r="B668" s="149" t="s">
        <v>1162</v>
      </c>
      <c r="C668" s="149" t="s">
        <v>93</v>
      </c>
      <c r="D668" s="151">
        <v>44949</v>
      </c>
      <c r="E668" s="149">
        <v>1</v>
      </c>
      <c r="F668" s="149" t="s">
        <v>1397</v>
      </c>
      <c r="G668" s="149" t="s">
        <v>89</v>
      </c>
      <c r="H668" s="149" t="s">
        <v>312</v>
      </c>
      <c r="I668" s="150">
        <v>240</v>
      </c>
      <c r="J668" s="150">
        <v>0</v>
      </c>
      <c r="K668" s="150">
        <v>240</v>
      </c>
    </row>
    <row r="669" spans="1:11" hidden="1">
      <c r="A669" s="149" t="s">
        <v>1326</v>
      </c>
      <c r="B669" s="149" t="s">
        <v>89</v>
      </c>
      <c r="C669" s="149" t="s">
        <v>93</v>
      </c>
      <c r="D669" s="151">
        <v>44949</v>
      </c>
      <c r="E669" s="149">
        <v>1</v>
      </c>
      <c r="F669" s="149" t="s">
        <v>1365</v>
      </c>
      <c r="G669" s="149" t="s">
        <v>89</v>
      </c>
      <c r="H669" s="149" t="s">
        <v>89</v>
      </c>
      <c r="I669" s="150">
        <v>0</v>
      </c>
      <c r="J669" s="150">
        <v>1817.53</v>
      </c>
      <c r="K669" s="150">
        <v>-1817.53</v>
      </c>
    </row>
    <row r="670" spans="1:11" hidden="1">
      <c r="A670" s="149" t="s">
        <v>1081</v>
      </c>
      <c r="B670" s="149" t="s">
        <v>374</v>
      </c>
      <c r="C670" s="149" t="s">
        <v>93</v>
      </c>
      <c r="D670" s="151">
        <v>44949</v>
      </c>
      <c r="E670" s="149">
        <v>1</v>
      </c>
      <c r="F670" s="149" t="s">
        <v>1379</v>
      </c>
      <c r="G670" s="149" t="s">
        <v>89</v>
      </c>
      <c r="H670" s="149" t="s">
        <v>384</v>
      </c>
      <c r="I670" s="150">
        <v>2444.4</v>
      </c>
      <c r="J670" s="150">
        <v>0</v>
      </c>
      <c r="K670" s="150">
        <v>2444.4</v>
      </c>
    </row>
    <row r="671" spans="1:11" hidden="1">
      <c r="A671" s="149" t="s">
        <v>1081</v>
      </c>
      <c r="B671" s="149" t="s">
        <v>377</v>
      </c>
      <c r="C671" s="149" t="s">
        <v>93</v>
      </c>
      <c r="D671" s="151">
        <v>44949</v>
      </c>
      <c r="E671" s="149">
        <v>1</v>
      </c>
      <c r="F671" s="149" t="s">
        <v>1381</v>
      </c>
      <c r="G671" s="149" t="s">
        <v>89</v>
      </c>
      <c r="H671" s="149" t="s">
        <v>1087</v>
      </c>
      <c r="I671" s="150">
        <v>807.37</v>
      </c>
      <c r="J671" s="150">
        <v>0</v>
      </c>
      <c r="K671" s="150">
        <v>807.37</v>
      </c>
    </row>
    <row r="672" spans="1:11" hidden="1">
      <c r="A672" s="149" t="s">
        <v>1326</v>
      </c>
      <c r="B672" s="149" t="s">
        <v>89</v>
      </c>
      <c r="C672" s="149" t="s">
        <v>93</v>
      </c>
      <c r="D672" s="151">
        <v>44949</v>
      </c>
      <c r="E672" s="149">
        <v>1</v>
      </c>
      <c r="F672" s="149" t="s">
        <v>1349</v>
      </c>
      <c r="G672" s="149" t="s">
        <v>89</v>
      </c>
      <c r="H672" s="149" t="s">
        <v>89</v>
      </c>
      <c r="I672" s="150">
        <v>0</v>
      </c>
      <c r="J672" s="150">
        <v>3315.54</v>
      </c>
      <c r="K672" s="150">
        <v>-3315.54</v>
      </c>
    </row>
    <row r="673" spans="1:11" hidden="1">
      <c r="A673" s="149" t="s">
        <v>1337</v>
      </c>
      <c r="B673" s="149" t="s">
        <v>89</v>
      </c>
      <c r="C673" s="149" t="s">
        <v>93</v>
      </c>
      <c r="D673" s="151">
        <v>44949</v>
      </c>
      <c r="E673" s="149">
        <v>1</v>
      </c>
      <c r="F673" s="149" t="s">
        <v>1374</v>
      </c>
      <c r="G673" s="149" t="s">
        <v>89</v>
      </c>
      <c r="H673" s="149" t="s">
        <v>1351</v>
      </c>
      <c r="I673" s="150">
        <v>172.27</v>
      </c>
      <c r="J673" s="150">
        <v>0</v>
      </c>
      <c r="K673" s="150">
        <v>172.27</v>
      </c>
    </row>
    <row r="674" spans="1:11" hidden="1">
      <c r="A674" s="149" t="s">
        <v>1326</v>
      </c>
      <c r="B674" s="149" t="s">
        <v>89</v>
      </c>
      <c r="C674" s="149" t="s">
        <v>93</v>
      </c>
      <c r="D674" s="151">
        <v>44949</v>
      </c>
      <c r="E674" s="149">
        <v>1</v>
      </c>
      <c r="F674" s="149" t="s">
        <v>1396</v>
      </c>
      <c r="G674" s="149" t="s">
        <v>89</v>
      </c>
      <c r="H674" s="149" t="s">
        <v>89</v>
      </c>
      <c r="I674" s="150">
        <v>0</v>
      </c>
      <c r="J674" s="150">
        <v>14112</v>
      </c>
      <c r="K674" s="150">
        <v>-14112</v>
      </c>
    </row>
    <row r="675" spans="1:11" hidden="1">
      <c r="A675" s="149" t="s">
        <v>1326</v>
      </c>
      <c r="B675" s="149" t="s">
        <v>89</v>
      </c>
      <c r="C675" s="149" t="s">
        <v>93</v>
      </c>
      <c r="D675" s="151">
        <v>44949</v>
      </c>
      <c r="E675" s="149">
        <v>1</v>
      </c>
      <c r="F675" s="149" t="s">
        <v>163</v>
      </c>
      <c r="G675" s="149" t="s">
        <v>89</v>
      </c>
      <c r="H675" s="149" t="s">
        <v>89</v>
      </c>
      <c r="I675" s="150">
        <v>0</v>
      </c>
      <c r="J675" s="150">
        <v>19247</v>
      </c>
      <c r="K675" s="150">
        <v>-19247</v>
      </c>
    </row>
    <row r="676" spans="1:11" hidden="1">
      <c r="A676" s="149" t="s">
        <v>1331</v>
      </c>
      <c r="B676" s="149" t="s">
        <v>89</v>
      </c>
      <c r="C676" s="149" t="s">
        <v>93</v>
      </c>
      <c r="D676" s="151">
        <v>44949</v>
      </c>
      <c r="E676" s="149">
        <v>1</v>
      </c>
      <c r="F676" s="149" t="s">
        <v>1365</v>
      </c>
      <c r="G676" s="149" t="s">
        <v>89</v>
      </c>
      <c r="H676" s="149" t="s">
        <v>1136</v>
      </c>
      <c r="I676" s="150">
        <v>1817.53</v>
      </c>
      <c r="J676" s="150">
        <v>0</v>
      </c>
      <c r="K676" s="150">
        <v>1817.53</v>
      </c>
    </row>
    <row r="677" spans="1:11" hidden="1">
      <c r="A677" s="149" t="s">
        <v>1326</v>
      </c>
      <c r="B677" s="149" t="s">
        <v>89</v>
      </c>
      <c r="C677" s="149" t="s">
        <v>93</v>
      </c>
      <c r="D677" s="151">
        <v>44949</v>
      </c>
      <c r="E677" s="149">
        <v>1</v>
      </c>
      <c r="F677" s="149" t="s">
        <v>1379</v>
      </c>
      <c r="G677" s="149" t="s">
        <v>89</v>
      </c>
      <c r="H677" s="149" t="s">
        <v>89</v>
      </c>
      <c r="I677" s="150">
        <v>0</v>
      </c>
      <c r="J677" s="150">
        <v>2444.4</v>
      </c>
      <c r="K677" s="150">
        <v>-2444.4</v>
      </c>
    </row>
    <row r="678" spans="1:11" hidden="1">
      <c r="A678" s="149" t="s">
        <v>1304</v>
      </c>
      <c r="B678" s="149" t="s">
        <v>89</v>
      </c>
      <c r="C678" s="149" t="s">
        <v>93</v>
      </c>
      <c r="D678" s="151">
        <v>44949</v>
      </c>
      <c r="E678" s="149">
        <v>1</v>
      </c>
      <c r="F678" s="149" t="s">
        <v>1370</v>
      </c>
      <c r="G678" s="149" t="s">
        <v>89</v>
      </c>
      <c r="H678" s="149" t="s">
        <v>1096</v>
      </c>
      <c r="I678" s="150">
        <v>105.7</v>
      </c>
      <c r="J678" s="150">
        <v>0</v>
      </c>
      <c r="K678" s="150">
        <v>105.7</v>
      </c>
    </row>
    <row r="679" spans="1:11" hidden="1">
      <c r="A679" s="149" t="s">
        <v>1326</v>
      </c>
      <c r="B679" s="149" t="s">
        <v>89</v>
      </c>
      <c r="C679" s="149" t="s">
        <v>93</v>
      </c>
      <c r="D679" s="151">
        <v>44949</v>
      </c>
      <c r="E679" s="149">
        <v>1</v>
      </c>
      <c r="F679" s="149" t="s">
        <v>1374</v>
      </c>
      <c r="G679" s="149" t="s">
        <v>89</v>
      </c>
      <c r="H679" s="149" t="s">
        <v>89</v>
      </c>
      <c r="I679" s="150">
        <v>0</v>
      </c>
      <c r="J679" s="150">
        <v>172.27</v>
      </c>
      <c r="K679" s="150">
        <v>-172.27</v>
      </c>
    </row>
    <row r="680" spans="1:11" hidden="1">
      <c r="A680" s="149" t="s">
        <v>1326</v>
      </c>
      <c r="B680" s="149" t="s">
        <v>89</v>
      </c>
      <c r="C680" s="149" t="s">
        <v>93</v>
      </c>
      <c r="D680" s="151">
        <v>44949</v>
      </c>
      <c r="E680" s="149">
        <v>1</v>
      </c>
      <c r="F680" s="149" t="s">
        <v>1370</v>
      </c>
      <c r="G680" s="149" t="s">
        <v>89</v>
      </c>
      <c r="H680" s="149" t="s">
        <v>89</v>
      </c>
      <c r="I680" s="150">
        <v>0</v>
      </c>
      <c r="J680" s="150">
        <v>105.7</v>
      </c>
      <c r="K680" s="150">
        <v>-105.7</v>
      </c>
    </row>
    <row r="681" spans="1:11" hidden="1">
      <c r="A681" s="149" t="s">
        <v>1081</v>
      </c>
      <c r="B681" s="149" t="s">
        <v>350</v>
      </c>
      <c r="C681" s="149" t="s">
        <v>93</v>
      </c>
      <c r="D681" s="151">
        <v>44949</v>
      </c>
      <c r="E681" s="149">
        <v>1</v>
      </c>
      <c r="F681" s="149" t="s">
        <v>1349</v>
      </c>
      <c r="G681" s="149" t="s">
        <v>89</v>
      </c>
      <c r="H681" s="149" t="s">
        <v>1351</v>
      </c>
      <c r="I681" s="150">
        <v>3315.54</v>
      </c>
      <c r="J681" s="150">
        <v>0</v>
      </c>
      <c r="K681" s="150">
        <v>3315.54</v>
      </c>
    </row>
    <row r="682" spans="1:11" hidden="1">
      <c r="A682" s="149" t="s">
        <v>1081</v>
      </c>
      <c r="B682" s="149" t="s">
        <v>354</v>
      </c>
      <c r="C682" s="149" t="s">
        <v>93</v>
      </c>
      <c r="D682" s="151">
        <v>44949</v>
      </c>
      <c r="E682" s="149">
        <v>1</v>
      </c>
      <c r="F682" s="149" t="s">
        <v>163</v>
      </c>
      <c r="G682" s="149" t="s">
        <v>89</v>
      </c>
      <c r="H682" s="149" t="s">
        <v>1092</v>
      </c>
      <c r="I682" s="150">
        <v>19247</v>
      </c>
      <c r="J682" s="150">
        <v>0</v>
      </c>
      <c r="K682" s="150">
        <v>19247</v>
      </c>
    </row>
    <row r="683" spans="1:11" hidden="1">
      <c r="A683" s="149" t="s">
        <v>1326</v>
      </c>
      <c r="B683" s="149" t="s">
        <v>89</v>
      </c>
      <c r="C683" s="149" t="s">
        <v>93</v>
      </c>
      <c r="D683" s="151">
        <v>44949</v>
      </c>
      <c r="E683" s="149">
        <v>1</v>
      </c>
      <c r="F683" s="149" t="s">
        <v>1397</v>
      </c>
      <c r="G683" s="149" t="s">
        <v>89</v>
      </c>
      <c r="H683" s="149" t="s">
        <v>89</v>
      </c>
      <c r="I683" s="150">
        <v>0</v>
      </c>
      <c r="J683" s="150">
        <v>240</v>
      </c>
      <c r="K683" s="150">
        <v>-240</v>
      </c>
    </row>
    <row r="684" spans="1:11" hidden="1">
      <c r="A684" s="149" t="s">
        <v>1326</v>
      </c>
      <c r="B684" s="149" t="s">
        <v>89</v>
      </c>
      <c r="C684" s="149" t="s">
        <v>93</v>
      </c>
      <c r="D684" s="151">
        <v>44949</v>
      </c>
      <c r="E684" s="149">
        <v>1</v>
      </c>
      <c r="F684" s="149" t="s">
        <v>393</v>
      </c>
      <c r="G684" s="149" t="s">
        <v>89</v>
      </c>
      <c r="H684" s="149" t="s">
        <v>89</v>
      </c>
      <c r="I684" s="150">
        <v>0</v>
      </c>
      <c r="J684" s="150">
        <v>1692</v>
      </c>
      <c r="K684" s="150">
        <v>-1692</v>
      </c>
    </row>
    <row r="685" spans="1:11" hidden="1">
      <c r="A685" s="149" t="s">
        <v>1326</v>
      </c>
      <c r="B685" s="149" t="s">
        <v>89</v>
      </c>
      <c r="C685" s="149" t="s">
        <v>93</v>
      </c>
      <c r="D685" s="151">
        <v>44949</v>
      </c>
      <c r="E685" s="149">
        <v>1</v>
      </c>
      <c r="F685" s="149" t="s">
        <v>1395</v>
      </c>
      <c r="G685" s="149" t="s">
        <v>89</v>
      </c>
      <c r="H685" s="149" t="s">
        <v>89</v>
      </c>
      <c r="I685" s="150">
        <v>0</v>
      </c>
      <c r="J685" s="150">
        <v>112.13</v>
      </c>
      <c r="K685" s="150">
        <v>-112.13</v>
      </c>
    </row>
    <row r="686" spans="1:11" hidden="1">
      <c r="A686" s="149" t="s">
        <v>1326</v>
      </c>
      <c r="B686" s="149" t="s">
        <v>89</v>
      </c>
      <c r="C686" s="149" t="s">
        <v>93</v>
      </c>
      <c r="D686" s="151">
        <v>44950</v>
      </c>
      <c r="E686" s="149">
        <v>1</v>
      </c>
      <c r="F686" s="149" t="s">
        <v>1398</v>
      </c>
      <c r="G686" s="149" t="s">
        <v>89</v>
      </c>
      <c r="H686" s="149" t="s">
        <v>89</v>
      </c>
      <c r="I686" s="150">
        <v>0</v>
      </c>
      <c r="J686" s="150">
        <v>22191</v>
      </c>
      <c r="K686" s="150">
        <v>-22191</v>
      </c>
    </row>
    <row r="687" spans="1:11" hidden="1">
      <c r="A687" s="149" t="s">
        <v>1314</v>
      </c>
      <c r="B687" s="149" t="s">
        <v>89</v>
      </c>
      <c r="C687" s="149" t="s">
        <v>93</v>
      </c>
      <c r="D687" s="151">
        <v>44950</v>
      </c>
      <c r="E687" s="149">
        <v>1</v>
      </c>
      <c r="F687" s="149" t="s">
        <v>1398</v>
      </c>
      <c r="G687" s="149" t="s">
        <v>89</v>
      </c>
      <c r="H687" s="149" t="s">
        <v>1141</v>
      </c>
      <c r="I687" s="150">
        <v>22191</v>
      </c>
      <c r="J687" s="150">
        <v>0</v>
      </c>
      <c r="K687" s="150">
        <v>22191</v>
      </c>
    </row>
    <row r="688" spans="1:11" hidden="1">
      <c r="A688" s="149" t="s">
        <v>1326</v>
      </c>
      <c r="B688" s="149" t="s">
        <v>89</v>
      </c>
      <c r="C688" s="149" t="s">
        <v>93</v>
      </c>
      <c r="D688" s="151">
        <v>44951</v>
      </c>
      <c r="E688" s="149">
        <v>1</v>
      </c>
      <c r="F688" s="149" t="s">
        <v>1399</v>
      </c>
      <c r="G688" s="149" t="s">
        <v>89</v>
      </c>
      <c r="H688" s="149" t="s">
        <v>89</v>
      </c>
      <c r="I688" s="150">
        <v>0</v>
      </c>
      <c r="J688" s="150">
        <v>31575.35</v>
      </c>
      <c r="K688" s="150">
        <v>-31575.35</v>
      </c>
    </row>
    <row r="689" spans="1:11" hidden="1">
      <c r="A689" s="149" t="s">
        <v>1326</v>
      </c>
      <c r="B689" s="149" t="s">
        <v>89</v>
      </c>
      <c r="C689" s="149" t="s">
        <v>93</v>
      </c>
      <c r="D689" s="151">
        <v>44951</v>
      </c>
      <c r="E689" s="149">
        <v>1</v>
      </c>
      <c r="F689" s="149" t="s">
        <v>1373</v>
      </c>
      <c r="G689" s="149" t="s">
        <v>89</v>
      </c>
      <c r="H689" s="149" t="s">
        <v>89</v>
      </c>
      <c r="I689" s="150">
        <v>100000</v>
      </c>
      <c r="J689" s="150">
        <v>0</v>
      </c>
      <c r="K689" s="150">
        <v>100000</v>
      </c>
    </row>
    <row r="690" spans="1:11" hidden="1">
      <c r="A690" s="149" t="s">
        <v>1324</v>
      </c>
      <c r="B690" s="149" t="s">
        <v>89</v>
      </c>
      <c r="C690" s="149" t="s">
        <v>93</v>
      </c>
      <c r="D690" s="151">
        <v>44951</v>
      </c>
      <c r="E690" s="149">
        <v>1</v>
      </c>
      <c r="F690" s="149" t="s">
        <v>1399</v>
      </c>
      <c r="G690" s="149" t="s">
        <v>89</v>
      </c>
      <c r="H690" s="149" t="s">
        <v>1141</v>
      </c>
      <c r="I690" s="150">
        <v>31575.35</v>
      </c>
      <c r="J690" s="150">
        <v>0</v>
      </c>
      <c r="K690" s="150">
        <v>31575.35</v>
      </c>
    </row>
    <row r="691" spans="1:11" hidden="1">
      <c r="A691" s="149" t="s">
        <v>1299</v>
      </c>
      <c r="B691" s="149" t="s">
        <v>1305</v>
      </c>
      <c r="C691" s="149" t="s">
        <v>93</v>
      </c>
      <c r="D691" s="151">
        <v>44951</v>
      </c>
      <c r="E691" s="149">
        <v>1</v>
      </c>
      <c r="F691" s="149" t="s">
        <v>1373</v>
      </c>
      <c r="G691" s="149" t="s">
        <v>89</v>
      </c>
      <c r="H691" s="149" t="s">
        <v>89</v>
      </c>
      <c r="I691" s="150">
        <v>0</v>
      </c>
      <c r="J691" s="150">
        <v>100000</v>
      </c>
      <c r="K691" s="150">
        <v>-100000</v>
      </c>
    </row>
    <row r="692" spans="1:11" hidden="1">
      <c r="A692" s="149" t="s">
        <v>1081</v>
      </c>
      <c r="B692" s="149" t="s">
        <v>1140</v>
      </c>
      <c r="C692" s="149" t="s">
        <v>93</v>
      </c>
      <c r="D692" s="151">
        <v>44952</v>
      </c>
      <c r="E692" s="149">
        <v>1</v>
      </c>
      <c r="F692" s="149" t="s">
        <v>1387</v>
      </c>
      <c r="G692" s="149" t="s">
        <v>89</v>
      </c>
      <c r="H692" s="149" t="s">
        <v>1141</v>
      </c>
      <c r="I692" s="150">
        <v>15.97</v>
      </c>
      <c r="J692" s="150">
        <v>0</v>
      </c>
      <c r="K692" s="150">
        <v>15.97</v>
      </c>
    </row>
    <row r="693" spans="1:11" hidden="1">
      <c r="A693" s="149" t="s">
        <v>1326</v>
      </c>
      <c r="B693" s="149" t="s">
        <v>89</v>
      </c>
      <c r="C693" s="149" t="s">
        <v>93</v>
      </c>
      <c r="D693" s="151">
        <v>44952</v>
      </c>
      <c r="E693" s="149">
        <v>1</v>
      </c>
      <c r="F693" s="149" t="s">
        <v>1387</v>
      </c>
      <c r="G693" s="149" t="s">
        <v>89</v>
      </c>
      <c r="H693" s="149" t="s">
        <v>89</v>
      </c>
      <c r="I693" s="150">
        <v>0</v>
      </c>
      <c r="J693" s="150">
        <v>15.97</v>
      </c>
      <c r="K693" s="150">
        <v>-15.97</v>
      </c>
    </row>
    <row r="694" spans="1:11" hidden="1">
      <c r="A694" s="149" t="s">
        <v>1081</v>
      </c>
      <c r="B694" s="149" t="s">
        <v>1140</v>
      </c>
      <c r="C694" s="149" t="s">
        <v>93</v>
      </c>
      <c r="D694" s="151">
        <v>44952</v>
      </c>
      <c r="E694" s="149">
        <v>1</v>
      </c>
      <c r="F694" s="149" t="s">
        <v>1387</v>
      </c>
      <c r="G694" s="149" t="s">
        <v>89</v>
      </c>
      <c r="H694" s="149" t="s">
        <v>1141</v>
      </c>
      <c r="I694" s="150">
        <v>69.98</v>
      </c>
      <c r="J694" s="150">
        <v>0</v>
      </c>
      <c r="K694" s="150">
        <v>69.98</v>
      </c>
    </row>
    <row r="695" spans="1:11" hidden="1">
      <c r="A695" s="149" t="s">
        <v>1326</v>
      </c>
      <c r="B695" s="149" t="s">
        <v>89</v>
      </c>
      <c r="C695" s="149" t="s">
        <v>93</v>
      </c>
      <c r="D695" s="151">
        <v>44952</v>
      </c>
      <c r="E695" s="149">
        <v>1</v>
      </c>
      <c r="F695" s="149" t="s">
        <v>1387</v>
      </c>
      <c r="G695" s="149" t="s">
        <v>89</v>
      </c>
      <c r="H695" s="149" t="s">
        <v>89</v>
      </c>
      <c r="I695" s="150">
        <v>0</v>
      </c>
      <c r="J695" s="150">
        <v>69.98</v>
      </c>
      <c r="K695" s="150">
        <v>-69.98</v>
      </c>
    </row>
    <row r="696" spans="1:11" hidden="1">
      <c r="A696" s="149" t="s">
        <v>1081</v>
      </c>
      <c r="B696" s="149" t="s">
        <v>1140</v>
      </c>
      <c r="C696" s="149" t="s">
        <v>93</v>
      </c>
      <c r="D696" s="151">
        <v>44952</v>
      </c>
      <c r="E696" s="149">
        <v>1</v>
      </c>
      <c r="F696" s="149" t="s">
        <v>1387</v>
      </c>
      <c r="G696" s="149" t="s">
        <v>89</v>
      </c>
      <c r="H696" s="149" t="s">
        <v>1141</v>
      </c>
      <c r="I696" s="150">
        <v>34.880000000000003</v>
      </c>
      <c r="J696" s="150">
        <v>0</v>
      </c>
      <c r="K696" s="150">
        <v>34.880000000000003</v>
      </c>
    </row>
    <row r="697" spans="1:11" hidden="1">
      <c r="A697" s="149" t="s">
        <v>1326</v>
      </c>
      <c r="B697" s="149" t="s">
        <v>89</v>
      </c>
      <c r="C697" s="149" t="s">
        <v>93</v>
      </c>
      <c r="D697" s="151">
        <v>44952</v>
      </c>
      <c r="E697" s="149">
        <v>1</v>
      </c>
      <c r="F697" s="149" t="s">
        <v>1387</v>
      </c>
      <c r="G697" s="149" t="s">
        <v>89</v>
      </c>
      <c r="H697" s="149" t="s">
        <v>89</v>
      </c>
      <c r="I697" s="150">
        <v>0</v>
      </c>
      <c r="J697" s="150">
        <v>94.84</v>
      </c>
      <c r="K697" s="150">
        <v>-94.84</v>
      </c>
    </row>
    <row r="698" spans="1:11" hidden="1">
      <c r="A698" s="149" t="s">
        <v>1326</v>
      </c>
      <c r="B698" s="149" t="s">
        <v>89</v>
      </c>
      <c r="C698" s="149" t="s">
        <v>93</v>
      </c>
      <c r="D698" s="151">
        <v>44952</v>
      </c>
      <c r="E698" s="149">
        <v>1</v>
      </c>
      <c r="F698" s="149" t="s">
        <v>1387</v>
      </c>
      <c r="G698" s="149" t="s">
        <v>89</v>
      </c>
      <c r="H698" s="149" t="s">
        <v>89</v>
      </c>
      <c r="I698" s="150">
        <v>0</v>
      </c>
      <c r="J698" s="150">
        <v>34.880000000000003</v>
      </c>
      <c r="K698" s="150">
        <v>-34.880000000000003</v>
      </c>
    </row>
    <row r="699" spans="1:11" hidden="1">
      <c r="A699" s="149" t="s">
        <v>1081</v>
      </c>
      <c r="B699" s="149" t="s">
        <v>1140</v>
      </c>
      <c r="C699" s="149" t="s">
        <v>93</v>
      </c>
      <c r="D699" s="151">
        <v>44952</v>
      </c>
      <c r="E699" s="149">
        <v>1</v>
      </c>
      <c r="F699" s="149" t="s">
        <v>1387</v>
      </c>
      <c r="G699" s="149" t="s">
        <v>89</v>
      </c>
      <c r="H699" s="149" t="s">
        <v>1141</v>
      </c>
      <c r="I699" s="150">
        <v>94.84</v>
      </c>
      <c r="J699" s="150">
        <v>0</v>
      </c>
      <c r="K699" s="150">
        <v>94.84</v>
      </c>
    </row>
    <row r="700" spans="1:11" hidden="1">
      <c r="A700" s="149" t="s">
        <v>1400</v>
      </c>
      <c r="B700" s="149" t="s">
        <v>1401</v>
      </c>
      <c r="C700" s="149" t="s">
        <v>93</v>
      </c>
      <c r="D700" s="151">
        <v>44953</v>
      </c>
      <c r="E700" s="149">
        <v>1</v>
      </c>
      <c r="F700" s="149" t="s">
        <v>1402</v>
      </c>
      <c r="G700" s="149" t="s">
        <v>89</v>
      </c>
      <c r="H700" s="149" t="s">
        <v>1092</v>
      </c>
      <c r="I700" s="150">
        <v>2658.52</v>
      </c>
      <c r="J700" s="150">
        <v>0</v>
      </c>
      <c r="K700" s="150">
        <v>2658.52</v>
      </c>
    </row>
    <row r="701" spans="1:11" hidden="1">
      <c r="A701" s="149" t="s">
        <v>1400</v>
      </c>
      <c r="B701" s="149" t="s">
        <v>1401</v>
      </c>
      <c r="C701" s="149" t="s">
        <v>93</v>
      </c>
      <c r="D701" s="151">
        <v>44953</v>
      </c>
      <c r="E701" s="149">
        <v>1</v>
      </c>
      <c r="F701" s="149" t="s">
        <v>1403</v>
      </c>
      <c r="G701" s="149" t="s">
        <v>89</v>
      </c>
      <c r="H701" s="149" t="s">
        <v>1092</v>
      </c>
      <c r="I701" s="150">
        <v>6831.31</v>
      </c>
      <c r="J701" s="150">
        <v>0</v>
      </c>
      <c r="K701" s="150">
        <v>6831.31</v>
      </c>
    </row>
    <row r="702" spans="1:11" hidden="1">
      <c r="A702" s="149" t="s">
        <v>1400</v>
      </c>
      <c r="B702" s="149" t="s">
        <v>1401</v>
      </c>
      <c r="C702" s="149" t="s">
        <v>93</v>
      </c>
      <c r="D702" s="151">
        <v>44953</v>
      </c>
      <c r="E702" s="149">
        <v>1</v>
      </c>
      <c r="F702" s="149" t="s">
        <v>1404</v>
      </c>
      <c r="G702" s="149" t="s">
        <v>89</v>
      </c>
      <c r="H702" s="149" t="s">
        <v>1092</v>
      </c>
      <c r="I702" s="150">
        <v>4367.1099999999997</v>
      </c>
      <c r="J702" s="150">
        <v>0</v>
      </c>
      <c r="K702" s="150">
        <v>4367.1099999999997</v>
      </c>
    </row>
    <row r="703" spans="1:11" hidden="1">
      <c r="A703" s="149" t="s">
        <v>1400</v>
      </c>
      <c r="B703" s="149" t="s">
        <v>1401</v>
      </c>
      <c r="C703" s="149" t="s">
        <v>93</v>
      </c>
      <c r="D703" s="151">
        <v>44953</v>
      </c>
      <c r="E703" s="149">
        <v>1</v>
      </c>
      <c r="F703" s="149" t="s">
        <v>1405</v>
      </c>
      <c r="G703" s="149" t="s">
        <v>89</v>
      </c>
      <c r="H703" s="149" t="s">
        <v>1092</v>
      </c>
      <c r="I703" s="150">
        <v>3720.1</v>
      </c>
      <c r="J703" s="150">
        <v>0</v>
      </c>
      <c r="K703" s="150">
        <v>3720.1</v>
      </c>
    </row>
    <row r="704" spans="1:11" hidden="1">
      <c r="A704" s="149" t="s">
        <v>1400</v>
      </c>
      <c r="B704" s="149" t="s">
        <v>1401</v>
      </c>
      <c r="C704" s="149" t="s">
        <v>93</v>
      </c>
      <c r="D704" s="151">
        <v>44953</v>
      </c>
      <c r="E704" s="149">
        <v>1</v>
      </c>
      <c r="F704" s="149" t="s">
        <v>1406</v>
      </c>
      <c r="G704" s="149" t="s">
        <v>89</v>
      </c>
      <c r="H704" s="149" t="s">
        <v>1092</v>
      </c>
      <c r="I704" s="150">
        <v>3111.2</v>
      </c>
      <c r="J704" s="150">
        <v>0</v>
      </c>
      <c r="K704" s="150">
        <v>3111.2</v>
      </c>
    </row>
    <row r="705" spans="1:11" hidden="1">
      <c r="A705" s="149" t="s">
        <v>1326</v>
      </c>
      <c r="B705" s="149" t="s">
        <v>89</v>
      </c>
      <c r="C705" s="149" t="s">
        <v>93</v>
      </c>
      <c r="D705" s="151">
        <v>44953</v>
      </c>
      <c r="E705" s="149">
        <v>1</v>
      </c>
      <c r="F705" s="149" t="s">
        <v>1407</v>
      </c>
      <c r="G705" s="149" t="s">
        <v>89</v>
      </c>
      <c r="H705" s="149" t="s">
        <v>89</v>
      </c>
      <c r="I705" s="150">
        <v>0</v>
      </c>
      <c r="J705" s="150">
        <v>5175.79</v>
      </c>
      <c r="K705" s="150">
        <v>-5175.79</v>
      </c>
    </row>
    <row r="706" spans="1:11" hidden="1">
      <c r="A706" s="149" t="s">
        <v>1400</v>
      </c>
      <c r="B706" s="149" t="s">
        <v>1401</v>
      </c>
      <c r="C706" s="149" t="s">
        <v>93</v>
      </c>
      <c r="D706" s="151">
        <v>44953</v>
      </c>
      <c r="E706" s="149">
        <v>1</v>
      </c>
      <c r="F706" s="149" t="s">
        <v>1408</v>
      </c>
      <c r="G706" s="149" t="s">
        <v>89</v>
      </c>
      <c r="H706" s="149" t="s">
        <v>1092</v>
      </c>
      <c r="I706" s="150">
        <v>3405.05</v>
      </c>
      <c r="J706" s="150">
        <v>0</v>
      </c>
      <c r="K706" s="150">
        <v>3405.05</v>
      </c>
    </row>
    <row r="707" spans="1:11" hidden="1">
      <c r="A707" s="149" t="s">
        <v>1400</v>
      </c>
      <c r="B707" s="149" t="s">
        <v>1401</v>
      </c>
      <c r="C707" s="149" t="s">
        <v>93</v>
      </c>
      <c r="D707" s="151">
        <v>44953</v>
      </c>
      <c r="E707" s="149">
        <v>1</v>
      </c>
      <c r="F707" s="149" t="s">
        <v>1409</v>
      </c>
      <c r="G707" s="149" t="s">
        <v>89</v>
      </c>
      <c r="H707" s="149" t="s">
        <v>1092</v>
      </c>
      <c r="I707" s="150">
        <v>3825.56</v>
      </c>
      <c r="J707" s="150">
        <v>0</v>
      </c>
      <c r="K707" s="150">
        <v>3825.56</v>
      </c>
    </row>
    <row r="708" spans="1:11" hidden="1">
      <c r="A708" s="149" t="s">
        <v>1326</v>
      </c>
      <c r="B708" s="149" t="s">
        <v>89</v>
      </c>
      <c r="C708" s="149" t="s">
        <v>93</v>
      </c>
      <c r="D708" s="151">
        <v>44953</v>
      </c>
      <c r="E708" s="149">
        <v>1</v>
      </c>
      <c r="F708" s="149" t="s">
        <v>1410</v>
      </c>
      <c r="G708" s="149" t="s">
        <v>89</v>
      </c>
      <c r="H708" s="149" t="s">
        <v>89</v>
      </c>
      <c r="I708" s="150">
        <v>0</v>
      </c>
      <c r="J708" s="150">
        <v>14397.03</v>
      </c>
      <c r="K708" s="150">
        <v>-14397.03</v>
      </c>
    </row>
    <row r="709" spans="1:11" hidden="1">
      <c r="A709" s="149" t="s">
        <v>1326</v>
      </c>
      <c r="B709" s="149" t="s">
        <v>89</v>
      </c>
      <c r="C709" s="149" t="s">
        <v>93</v>
      </c>
      <c r="D709" s="151">
        <v>44953</v>
      </c>
      <c r="E709" s="149">
        <v>1</v>
      </c>
      <c r="F709" s="149" t="s">
        <v>1411</v>
      </c>
      <c r="G709" s="149" t="s">
        <v>89</v>
      </c>
      <c r="H709" s="149" t="s">
        <v>89</v>
      </c>
      <c r="I709" s="150">
        <v>0</v>
      </c>
      <c r="J709" s="150">
        <v>6646.63</v>
      </c>
      <c r="K709" s="150">
        <v>-6646.63</v>
      </c>
    </row>
    <row r="710" spans="1:11" hidden="1">
      <c r="A710" s="149" t="s">
        <v>1326</v>
      </c>
      <c r="B710" s="149" t="s">
        <v>89</v>
      </c>
      <c r="C710" s="149" t="s">
        <v>93</v>
      </c>
      <c r="D710" s="151">
        <v>44953</v>
      </c>
      <c r="E710" s="149">
        <v>1</v>
      </c>
      <c r="F710" s="149" t="s">
        <v>1404</v>
      </c>
      <c r="G710" s="149" t="s">
        <v>89</v>
      </c>
      <c r="H710" s="149" t="s">
        <v>89</v>
      </c>
      <c r="I710" s="150">
        <v>0</v>
      </c>
      <c r="J710" s="150">
        <v>4367.1099999999997</v>
      </c>
      <c r="K710" s="150">
        <v>-4367.1099999999997</v>
      </c>
    </row>
    <row r="711" spans="1:11" hidden="1">
      <c r="A711" s="149" t="s">
        <v>1326</v>
      </c>
      <c r="B711" s="149" t="s">
        <v>89</v>
      </c>
      <c r="C711" s="149" t="s">
        <v>93</v>
      </c>
      <c r="D711" s="151">
        <v>44953</v>
      </c>
      <c r="E711" s="149">
        <v>1</v>
      </c>
      <c r="F711" s="149" t="s">
        <v>1403</v>
      </c>
      <c r="G711" s="149" t="s">
        <v>89</v>
      </c>
      <c r="H711" s="149" t="s">
        <v>89</v>
      </c>
      <c r="I711" s="150">
        <v>0</v>
      </c>
      <c r="J711" s="150">
        <v>6831.31</v>
      </c>
      <c r="K711" s="150">
        <v>-6831.31</v>
      </c>
    </row>
    <row r="712" spans="1:11" hidden="1">
      <c r="A712" s="149" t="s">
        <v>1400</v>
      </c>
      <c r="B712" s="149" t="s">
        <v>1401</v>
      </c>
      <c r="C712" s="149" t="s">
        <v>93</v>
      </c>
      <c r="D712" s="151">
        <v>44953</v>
      </c>
      <c r="E712" s="149">
        <v>1</v>
      </c>
      <c r="F712" s="149" t="s">
        <v>1412</v>
      </c>
      <c r="G712" s="149" t="s">
        <v>89</v>
      </c>
      <c r="H712" s="149" t="s">
        <v>1092</v>
      </c>
      <c r="I712" s="150">
        <v>5499.81</v>
      </c>
      <c r="J712" s="150">
        <v>0</v>
      </c>
      <c r="K712" s="150">
        <v>5499.81</v>
      </c>
    </row>
    <row r="713" spans="1:11" hidden="1">
      <c r="A713" s="149" t="s">
        <v>1326</v>
      </c>
      <c r="B713" s="149" t="s">
        <v>89</v>
      </c>
      <c r="C713" s="149" t="s">
        <v>93</v>
      </c>
      <c r="D713" s="151">
        <v>44953</v>
      </c>
      <c r="E713" s="149">
        <v>1</v>
      </c>
      <c r="F713" s="149" t="s">
        <v>1413</v>
      </c>
      <c r="G713" s="149" t="s">
        <v>89</v>
      </c>
      <c r="H713" s="149" t="s">
        <v>89</v>
      </c>
      <c r="I713" s="150">
        <v>0</v>
      </c>
      <c r="J713" s="150">
        <v>3234.89</v>
      </c>
      <c r="K713" s="150">
        <v>-3234.89</v>
      </c>
    </row>
    <row r="714" spans="1:11" hidden="1">
      <c r="A714" s="149" t="s">
        <v>1326</v>
      </c>
      <c r="B714" s="149" t="s">
        <v>89</v>
      </c>
      <c r="C714" s="149" t="s">
        <v>93</v>
      </c>
      <c r="D714" s="151">
        <v>44953</v>
      </c>
      <c r="E714" s="149">
        <v>1</v>
      </c>
      <c r="F714" s="149" t="s">
        <v>1414</v>
      </c>
      <c r="G714" s="149" t="s">
        <v>89</v>
      </c>
      <c r="H714" s="149" t="s">
        <v>89</v>
      </c>
      <c r="I714" s="150">
        <v>0</v>
      </c>
      <c r="J714" s="150">
        <v>7633.05</v>
      </c>
      <c r="K714" s="150">
        <v>-7633.05</v>
      </c>
    </row>
    <row r="715" spans="1:11" hidden="1">
      <c r="A715" s="149" t="s">
        <v>1326</v>
      </c>
      <c r="B715" s="149" t="s">
        <v>89</v>
      </c>
      <c r="C715" s="149" t="s">
        <v>93</v>
      </c>
      <c r="D715" s="151">
        <v>44953</v>
      </c>
      <c r="E715" s="149">
        <v>1</v>
      </c>
      <c r="F715" s="149" t="s">
        <v>1415</v>
      </c>
      <c r="G715" s="149" t="s">
        <v>89</v>
      </c>
      <c r="H715" s="149" t="s">
        <v>89</v>
      </c>
      <c r="I715" s="150">
        <v>0</v>
      </c>
      <c r="J715" s="150">
        <v>6168</v>
      </c>
      <c r="K715" s="150">
        <v>-6168</v>
      </c>
    </row>
    <row r="716" spans="1:11" hidden="1">
      <c r="A716" s="149" t="s">
        <v>1326</v>
      </c>
      <c r="B716" s="149" t="s">
        <v>89</v>
      </c>
      <c r="C716" s="149" t="s">
        <v>93</v>
      </c>
      <c r="D716" s="151">
        <v>44953</v>
      </c>
      <c r="E716" s="149">
        <v>1</v>
      </c>
      <c r="F716" s="149" t="s">
        <v>1416</v>
      </c>
      <c r="G716" s="149" t="s">
        <v>89</v>
      </c>
      <c r="H716" s="149" t="s">
        <v>89</v>
      </c>
      <c r="I716" s="150">
        <v>0</v>
      </c>
      <c r="J716" s="150">
        <v>3354.57</v>
      </c>
      <c r="K716" s="150">
        <v>-3354.57</v>
      </c>
    </row>
    <row r="717" spans="1:11" hidden="1">
      <c r="A717" s="149" t="s">
        <v>1326</v>
      </c>
      <c r="B717" s="149" t="s">
        <v>89</v>
      </c>
      <c r="C717" s="149" t="s">
        <v>93</v>
      </c>
      <c r="D717" s="151">
        <v>44953</v>
      </c>
      <c r="E717" s="149">
        <v>1</v>
      </c>
      <c r="F717" s="149" t="s">
        <v>1402</v>
      </c>
      <c r="G717" s="149" t="s">
        <v>89</v>
      </c>
      <c r="H717" s="149" t="s">
        <v>89</v>
      </c>
      <c r="I717" s="150">
        <v>0</v>
      </c>
      <c r="J717" s="150">
        <v>2658.52</v>
      </c>
      <c r="K717" s="150">
        <v>-2658.52</v>
      </c>
    </row>
    <row r="718" spans="1:11" hidden="1">
      <c r="A718" s="149" t="s">
        <v>1326</v>
      </c>
      <c r="B718" s="149" t="s">
        <v>89</v>
      </c>
      <c r="C718" s="149" t="s">
        <v>93</v>
      </c>
      <c r="D718" s="151">
        <v>44953</v>
      </c>
      <c r="E718" s="149">
        <v>1</v>
      </c>
      <c r="F718" s="149" t="s">
        <v>1417</v>
      </c>
      <c r="G718" s="149" t="s">
        <v>89</v>
      </c>
      <c r="H718" s="149" t="s">
        <v>89</v>
      </c>
      <c r="I718" s="150">
        <v>0</v>
      </c>
      <c r="J718" s="150">
        <v>3591.44</v>
      </c>
      <c r="K718" s="150">
        <v>-3591.44</v>
      </c>
    </row>
    <row r="719" spans="1:11" hidden="1">
      <c r="A719" s="149" t="s">
        <v>1400</v>
      </c>
      <c r="B719" s="149" t="s">
        <v>1401</v>
      </c>
      <c r="C719" s="149" t="s">
        <v>93</v>
      </c>
      <c r="D719" s="151">
        <v>44953</v>
      </c>
      <c r="E719" s="149">
        <v>1</v>
      </c>
      <c r="F719" s="149" t="s">
        <v>1414</v>
      </c>
      <c r="G719" s="149" t="s">
        <v>89</v>
      </c>
      <c r="H719" s="149" t="s">
        <v>1092</v>
      </c>
      <c r="I719" s="150">
        <v>7633.05</v>
      </c>
      <c r="J719" s="150">
        <v>0</v>
      </c>
      <c r="K719" s="150">
        <v>7633.05</v>
      </c>
    </row>
    <row r="720" spans="1:11" hidden="1">
      <c r="A720" s="149" t="s">
        <v>1400</v>
      </c>
      <c r="B720" s="149" t="s">
        <v>1401</v>
      </c>
      <c r="C720" s="149" t="s">
        <v>93</v>
      </c>
      <c r="D720" s="151">
        <v>44953</v>
      </c>
      <c r="E720" s="149">
        <v>1</v>
      </c>
      <c r="F720" s="149" t="s">
        <v>1418</v>
      </c>
      <c r="G720" s="149" t="s">
        <v>89</v>
      </c>
      <c r="H720" s="149" t="s">
        <v>1092</v>
      </c>
      <c r="I720" s="150">
        <v>3565.03</v>
      </c>
      <c r="J720" s="150">
        <v>0</v>
      </c>
      <c r="K720" s="150">
        <v>3565.03</v>
      </c>
    </row>
    <row r="721" spans="1:11" hidden="1">
      <c r="A721" s="149" t="s">
        <v>1400</v>
      </c>
      <c r="B721" s="149" t="s">
        <v>1401</v>
      </c>
      <c r="C721" s="149" t="s">
        <v>93</v>
      </c>
      <c r="D721" s="151">
        <v>44953</v>
      </c>
      <c r="E721" s="149">
        <v>1</v>
      </c>
      <c r="F721" s="149" t="s">
        <v>1419</v>
      </c>
      <c r="G721" s="149" t="s">
        <v>89</v>
      </c>
      <c r="H721" s="149" t="s">
        <v>1092</v>
      </c>
      <c r="I721" s="150">
        <v>3234.67</v>
      </c>
      <c r="J721" s="150">
        <v>0</v>
      </c>
      <c r="K721" s="150">
        <v>3234.67</v>
      </c>
    </row>
    <row r="722" spans="1:11" hidden="1">
      <c r="A722" s="149" t="s">
        <v>1326</v>
      </c>
      <c r="B722" s="149" t="s">
        <v>89</v>
      </c>
      <c r="C722" s="149" t="s">
        <v>93</v>
      </c>
      <c r="D722" s="151">
        <v>44953</v>
      </c>
      <c r="E722" s="149">
        <v>1</v>
      </c>
      <c r="F722" s="149" t="s">
        <v>1420</v>
      </c>
      <c r="G722" s="149" t="s">
        <v>89</v>
      </c>
      <c r="H722" s="149" t="s">
        <v>89</v>
      </c>
      <c r="I722" s="150">
        <v>0</v>
      </c>
      <c r="J722" s="150">
        <v>4327.07</v>
      </c>
      <c r="K722" s="150">
        <v>-4327.07</v>
      </c>
    </row>
    <row r="723" spans="1:11" hidden="1">
      <c r="A723" s="149" t="s">
        <v>1400</v>
      </c>
      <c r="B723" s="149" t="s">
        <v>1401</v>
      </c>
      <c r="C723" s="149" t="s">
        <v>93</v>
      </c>
      <c r="D723" s="151">
        <v>44953</v>
      </c>
      <c r="E723" s="149">
        <v>1</v>
      </c>
      <c r="F723" s="149" t="s">
        <v>1421</v>
      </c>
      <c r="G723" s="149" t="s">
        <v>89</v>
      </c>
      <c r="H723" s="149" t="s">
        <v>1092</v>
      </c>
      <c r="I723" s="150">
        <v>5162.01</v>
      </c>
      <c r="J723" s="150">
        <v>0</v>
      </c>
      <c r="K723" s="150">
        <v>5162.01</v>
      </c>
    </row>
    <row r="724" spans="1:11" hidden="1">
      <c r="A724" s="149" t="s">
        <v>1400</v>
      </c>
      <c r="B724" s="149" t="s">
        <v>1401</v>
      </c>
      <c r="C724" s="149" t="s">
        <v>93</v>
      </c>
      <c r="D724" s="151">
        <v>44953</v>
      </c>
      <c r="E724" s="149">
        <v>1</v>
      </c>
      <c r="F724" s="149" t="s">
        <v>1422</v>
      </c>
      <c r="G724" s="149" t="s">
        <v>89</v>
      </c>
      <c r="H724" s="149" t="s">
        <v>1092</v>
      </c>
      <c r="I724" s="150">
        <v>4345.07</v>
      </c>
      <c r="J724" s="150">
        <v>0</v>
      </c>
      <c r="K724" s="150">
        <v>4345.07</v>
      </c>
    </row>
    <row r="725" spans="1:11" hidden="1">
      <c r="A725" s="149" t="s">
        <v>1326</v>
      </c>
      <c r="B725" s="149" t="s">
        <v>89</v>
      </c>
      <c r="C725" s="149" t="s">
        <v>93</v>
      </c>
      <c r="D725" s="151">
        <v>44953</v>
      </c>
      <c r="E725" s="149">
        <v>1</v>
      </c>
      <c r="F725" s="149" t="s">
        <v>1423</v>
      </c>
      <c r="G725" s="149" t="s">
        <v>89</v>
      </c>
      <c r="H725" s="149" t="s">
        <v>89</v>
      </c>
      <c r="I725" s="150">
        <v>0</v>
      </c>
      <c r="J725" s="150">
        <v>3165.29</v>
      </c>
      <c r="K725" s="150">
        <v>-3165.29</v>
      </c>
    </row>
    <row r="726" spans="1:11" hidden="1">
      <c r="A726" s="149" t="s">
        <v>1347</v>
      </c>
      <c r="B726" s="149" t="s">
        <v>89</v>
      </c>
      <c r="C726" s="149" t="s">
        <v>93</v>
      </c>
      <c r="D726" s="151">
        <v>44953</v>
      </c>
      <c r="E726" s="149">
        <v>1</v>
      </c>
      <c r="F726" s="149" t="s">
        <v>1415</v>
      </c>
      <c r="G726" s="149" t="s">
        <v>89</v>
      </c>
      <c r="H726" s="149" t="s">
        <v>371</v>
      </c>
      <c r="I726" s="150">
        <v>6168</v>
      </c>
      <c r="J726" s="150">
        <v>0</v>
      </c>
      <c r="K726" s="150">
        <v>6168</v>
      </c>
    </row>
    <row r="727" spans="1:11" hidden="1">
      <c r="A727" s="149" t="s">
        <v>1326</v>
      </c>
      <c r="B727" s="149" t="s">
        <v>89</v>
      </c>
      <c r="C727" s="149" t="s">
        <v>93</v>
      </c>
      <c r="D727" s="151">
        <v>44953</v>
      </c>
      <c r="E727" s="149">
        <v>1</v>
      </c>
      <c r="F727" s="149" t="s">
        <v>1422</v>
      </c>
      <c r="G727" s="149" t="s">
        <v>89</v>
      </c>
      <c r="H727" s="149" t="s">
        <v>89</v>
      </c>
      <c r="I727" s="150">
        <v>0</v>
      </c>
      <c r="J727" s="150">
        <v>4345.07</v>
      </c>
      <c r="K727" s="150">
        <v>-4345.07</v>
      </c>
    </row>
    <row r="728" spans="1:11" hidden="1">
      <c r="A728" s="149" t="s">
        <v>1326</v>
      </c>
      <c r="B728" s="149" t="s">
        <v>89</v>
      </c>
      <c r="C728" s="149" t="s">
        <v>93</v>
      </c>
      <c r="D728" s="151">
        <v>44953</v>
      </c>
      <c r="E728" s="149">
        <v>1</v>
      </c>
      <c r="F728" s="149" t="s">
        <v>1412</v>
      </c>
      <c r="G728" s="149" t="s">
        <v>89</v>
      </c>
      <c r="H728" s="149" t="s">
        <v>89</v>
      </c>
      <c r="I728" s="150">
        <v>0</v>
      </c>
      <c r="J728" s="150">
        <v>5499.81</v>
      </c>
      <c r="K728" s="150">
        <v>-5499.81</v>
      </c>
    </row>
    <row r="729" spans="1:11" hidden="1">
      <c r="A729" s="149" t="s">
        <v>1326</v>
      </c>
      <c r="B729" s="149" t="s">
        <v>89</v>
      </c>
      <c r="C729" s="149" t="s">
        <v>93</v>
      </c>
      <c r="D729" s="151">
        <v>44953</v>
      </c>
      <c r="E729" s="149">
        <v>1</v>
      </c>
      <c r="F729" s="149" t="s">
        <v>1408</v>
      </c>
      <c r="G729" s="149" t="s">
        <v>89</v>
      </c>
      <c r="H729" s="149" t="s">
        <v>89</v>
      </c>
      <c r="I729" s="150">
        <v>0</v>
      </c>
      <c r="J729" s="150">
        <v>3405.05</v>
      </c>
      <c r="K729" s="150">
        <v>-3405.05</v>
      </c>
    </row>
    <row r="730" spans="1:11" hidden="1">
      <c r="A730" s="149" t="s">
        <v>1400</v>
      </c>
      <c r="B730" s="149" t="s">
        <v>1401</v>
      </c>
      <c r="C730" s="149" t="s">
        <v>93</v>
      </c>
      <c r="D730" s="151">
        <v>44953</v>
      </c>
      <c r="E730" s="149">
        <v>1</v>
      </c>
      <c r="F730" s="149" t="s">
        <v>1424</v>
      </c>
      <c r="G730" s="149" t="s">
        <v>89</v>
      </c>
      <c r="H730" s="149" t="s">
        <v>1092</v>
      </c>
      <c r="I730" s="150">
        <v>3055.51</v>
      </c>
      <c r="J730" s="150">
        <v>0</v>
      </c>
      <c r="K730" s="150">
        <v>3055.51</v>
      </c>
    </row>
    <row r="731" spans="1:11" hidden="1">
      <c r="A731" s="149" t="s">
        <v>1326</v>
      </c>
      <c r="B731" s="149" t="s">
        <v>89</v>
      </c>
      <c r="C731" s="149" t="s">
        <v>93</v>
      </c>
      <c r="D731" s="151">
        <v>44953</v>
      </c>
      <c r="E731" s="149">
        <v>1</v>
      </c>
      <c r="F731" s="149" t="s">
        <v>1425</v>
      </c>
      <c r="G731" s="149" t="s">
        <v>89</v>
      </c>
      <c r="H731" s="149" t="s">
        <v>89</v>
      </c>
      <c r="I731" s="150">
        <v>0</v>
      </c>
      <c r="J731" s="150">
        <v>3945.59</v>
      </c>
      <c r="K731" s="150">
        <v>-3945.59</v>
      </c>
    </row>
    <row r="732" spans="1:11" hidden="1">
      <c r="A732" s="149" t="s">
        <v>1400</v>
      </c>
      <c r="B732" s="149" t="s">
        <v>1401</v>
      </c>
      <c r="C732" s="149" t="s">
        <v>93</v>
      </c>
      <c r="D732" s="151">
        <v>44953</v>
      </c>
      <c r="E732" s="149">
        <v>1</v>
      </c>
      <c r="F732" s="149" t="s">
        <v>1426</v>
      </c>
      <c r="G732" s="149" t="s">
        <v>89</v>
      </c>
      <c r="H732" s="149" t="s">
        <v>1092</v>
      </c>
      <c r="I732" s="150">
        <v>2569.5500000000002</v>
      </c>
      <c r="J732" s="150">
        <v>0</v>
      </c>
      <c r="K732" s="150">
        <v>2569.5500000000002</v>
      </c>
    </row>
    <row r="733" spans="1:11" hidden="1">
      <c r="A733" s="149" t="s">
        <v>1326</v>
      </c>
      <c r="B733" s="149" t="s">
        <v>89</v>
      </c>
      <c r="C733" s="149" t="s">
        <v>93</v>
      </c>
      <c r="D733" s="151">
        <v>44953</v>
      </c>
      <c r="E733" s="149">
        <v>1</v>
      </c>
      <c r="F733" s="149" t="s">
        <v>1427</v>
      </c>
      <c r="G733" s="149" t="s">
        <v>89</v>
      </c>
      <c r="H733" s="149" t="s">
        <v>89</v>
      </c>
      <c r="I733" s="150">
        <v>0</v>
      </c>
      <c r="J733" s="150">
        <v>7051.82</v>
      </c>
      <c r="K733" s="150">
        <v>-7051.82</v>
      </c>
    </row>
    <row r="734" spans="1:11" hidden="1">
      <c r="A734" s="149" t="s">
        <v>1400</v>
      </c>
      <c r="B734" s="149" t="s">
        <v>1401</v>
      </c>
      <c r="C734" s="149" t="s">
        <v>93</v>
      </c>
      <c r="D734" s="151">
        <v>44953</v>
      </c>
      <c r="E734" s="149">
        <v>1</v>
      </c>
      <c r="F734" s="149" t="s">
        <v>1411</v>
      </c>
      <c r="G734" s="149" t="s">
        <v>89</v>
      </c>
      <c r="H734" s="149" t="s">
        <v>1092</v>
      </c>
      <c r="I734" s="150">
        <v>6646.63</v>
      </c>
      <c r="J734" s="150">
        <v>0</v>
      </c>
      <c r="K734" s="150">
        <v>6646.63</v>
      </c>
    </row>
    <row r="735" spans="1:11" hidden="1">
      <c r="A735" s="149" t="s">
        <v>1326</v>
      </c>
      <c r="B735" s="149" t="s">
        <v>89</v>
      </c>
      <c r="C735" s="149" t="s">
        <v>93</v>
      </c>
      <c r="D735" s="151">
        <v>44953</v>
      </c>
      <c r="E735" s="149">
        <v>1</v>
      </c>
      <c r="F735" s="149" t="s">
        <v>1405</v>
      </c>
      <c r="G735" s="149" t="s">
        <v>89</v>
      </c>
      <c r="H735" s="149" t="s">
        <v>89</v>
      </c>
      <c r="I735" s="150">
        <v>0</v>
      </c>
      <c r="J735" s="150">
        <v>3720.1</v>
      </c>
      <c r="K735" s="150">
        <v>-3720.1</v>
      </c>
    </row>
    <row r="736" spans="1:11" hidden="1">
      <c r="A736" s="149" t="s">
        <v>1400</v>
      </c>
      <c r="B736" s="149" t="s">
        <v>1401</v>
      </c>
      <c r="C736" s="149" t="s">
        <v>93</v>
      </c>
      <c r="D736" s="151">
        <v>44953</v>
      </c>
      <c r="E736" s="149">
        <v>1</v>
      </c>
      <c r="F736" s="149" t="s">
        <v>1425</v>
      </c>
      <c r="G736" s="149" t="s">
        <v>89</v>
      </c>
      <c r="H736" s="149" t="s">
        <v>1092</v>
      </c>
      <c r="I736" s="150">
        <v>3945.59</v>
      </c>
      <c r="J736" s="150">
        <v>0</v>
      </c>
      <c r="K736" s="150">
        <v>3945.59</v>
      </c>
    </row>
    <row r="737" spans="1:11" hidden="1">
      <c r="A737" s="149" t="s">
        <v>1326</v>
      </c>
      <c r="B737" s="149" t="s">
        <v>89</v>
      </c>
      <c r="C737" s="149" t="s">
        <v>93</v>
      </c>
      <c r="D737" s="151">
        <v>44953</v>
      </c>
      <c r="E737" s="149">
        <v>1</v>
      </c>
      <c r="F737" s="149" t="s">
        <v>1409</v>
      </c>
      <c r="G737" s="149" t="s">
        <v>89</v>
      </c>
      <c r="H737" s="149" t="s">
        <v>89</v>
      </c>
      <c r="I737" s="150">
        <v>0</v>
      </c>
      <c r="J737" s="150">
        <v>3825.56</v>
      </c>
      <c r="K737" s="150">
        <v>-3825.56</v>
      </c>
    </row>
    <row r="738" spans="1:11" hidden="1">
      <c r="A738" s="149" t="s">
        <v>1400</v>
      </c>
      <c r="B738" s="149" t="s">
        <v>1401</v>
      </c>
      <c r="C738" s="149" t="s">
        <v>93</v>
      </c>
      <c r="D738" s="151">
        <v>44953</v>
      </c>
      <c r="E738" s="149">
        <v>1</v>
      </c>
      <c r="F738" s="149" t="s">
        <v>1413</v>
      </c>
      <c r="G738" s="149" t="s">
        <v>89</v>
      </c>
      <c r="H738" s="149" t="s">
        <v>1092</v>
      </c>
      <c r="I738" s="150">
        <v>3234.89</v>
      </c>
      <c r="J738" s="150">
        <v>0</v>
      </c>
      <c r="K738" s="150">
        <v>3234.89</v>
      </c>
    </row>
    <row r="739" spans="1:11" hidden="1">
      <c r="A739" s="149" t="s">
        <v>1326</v>
      </c>
      <c r="B739" s="149" t="s">
        <v>89</v>
      </c>
      <c r="C739" s="149" t="s">
        <v>93</v>
      </c>
      <c r="D739" s="151">
        <v>44953</v>
      </c>
      <c r="E739" s="149">
        <v>1</v>
      </c>
      <c r="F739" s="149" t="s">
        <v>1421</v>
      </c>
      <c r="G739" s="149" t="s">
        <v>89</v>
      </c>
      <c r="H739" s="149" t="s">
        <v>89</v>
      </c>
      <c r="I739" s="150">
        <v>0</v>
      </c>
      <c r="J739" s="150">
        <v>5162.01</v>
      </c>
      <c r="K739" s="150">
        <v>-5162.01</v>
      </c>
    </row>
    <row r="740" spans="1:11" hidden="1">
      <c r="A740" s="149" t="s">
        <v>1302</v>
      </c>
      <c r="B740" s="149" t="s">
        <v>89</v>
      </c>
      <c r="C740" s="149" t="s">
        <v>93</v>
      </c>
      <c r="D740" s="151">
        <v>44953</v>
      </c>
      <c r="E740" s="149">
        <v>1</v>
      </c>
      <c r="F740" s="149" t="s">
        <v>1410</v>
      </c>
      <c r="G740" s="149" t="s">
        <v>89</v>
      </c>
      <c r="H740" s="149" t="s">
        <v>1110</v>
      </c>
      <c r="I740" s="150">
        <v>14397.03</v>
      </c>
      <c r="J740" s="150">
        <v>0</v>
      </c>
      <c r="K740" s="150">
        <v>14397.03</v>
      </c>
    </row>
    <row r="741" spans="1:11" hidden="1">
      <c r="A741" s="149" t="s">
        <v>1400</v>
      </c>
      <c r="B741" s="149" t="s">
        <v>1401</v>
      </c>
      <c r="C741" s="149" t="s">
        <v>93</v>
      </c>
      <c r="D741" s="151">
        <v>44953</v>
      </c>
      <c r="E741" s="149">
        <v>1</v>
      </c>
      <c r="F741" s="149" t="s">
        <v>1428</v>
      </c>
      <c r="G741" s="149" t="s">
        <v>89</v>
      </c>
      <c r="H741" s="149" t="s">
        <v>1092</v>
      </c>
      <c r="I741" s="150">
        <v>4741.7700000000004</v>
      </c>
      <c r="J741" s="150">
        <v>0</v>
      </c>
      <c r="K741" s="150">
        <v>4741.7700000000004</v>
      </c>
    </row>
    <row r="742" spans="1:11" hidden="1">
      <c r="A742" s="149" t="s">
        <v>1326</v>
      </c>
      <c r="B742" s="149" t="s">
        <v>89</v>
      </c>
      <c r="C742" s="149" t="s">
        <v>93</v>
      </c>
      <c r="D742" s="151">
        <v>44953</v>
      </c>
      <c r="E742" s="149">
        <v>1</v>
      </c>
      <c r="F742" s="149" t="s">
        <v>1428</v>
      </c>
      <c r="G742" s="149" t="s">
        <v>89</v>
      </c>
      <c r="H742" s="149" t="s">
        <v>89</v>
      </c>
      <c r="I742" s="150">
        <v>0</v>
      </c>
      <c r="J742" s="150">
        <v>4741.7700000000004</v>
      </c>
      <c r="K742" s="150">
        <v>-4741.7700000000004</v>
      </c>
    </row>
    <row r="743" spans="1:11" hidden="1">
      <c r="A743" s="149" t="s">
        <v>1326</v>
      </c>
      <c r="B743" s="149" t="s">
        <v>89</v>
      </c>
      <c r="C743" s="149" t="s">
        <v>93</v>
      </c>
      <c r="D743" s="151">
        <v>44953</v>
      </c>
      <c r="E743" s="149">
        <v>1</v>
      </c>
      <c r="F743" s="149" t="s">
        <v>1429</v>
      </c>
      <c r="G743" s="149" t="s">
        <v>89</v>
      </c>
      <c r="H743" s="149" t="s">
        <v>89</v>
      </c>
      <c r="I743" s="150">
        <v>0</v>
      </c>
      <c r="J743" s="150">
        <v>4720.78</v>
      </c>
      <c r="K743" s="150">
        <v>-4720.78</v>
      </c>
    </row>
    <row r="744" spans="1:11" hidden="1">
      <c r="A744" s="149" t="s">
        <v>1400</v>
      </c>
      <c r="B744" s="149" t="s">
        <v>1401</v>
      </c>
      <c r="C744" s="149" t="s">
        <v>93</v>
      </c>
      <c r="D744" s="151">
        <v>44953</v>
      </c>
      <c r="E744" s="149">
        <v>1</v>
      </c>
      <c r="F744" s="149" t="s">
        <v>1417</v>
      </c>
      <c r="G744" s="149" t="s">
        <v>89</v>
      </c>
      <c r="H744" s="149" t="s">
        <v>1092</v>
      </c>
      <c r="I744" s="150">
        <v>3591.44</v>
      </c>
      <c r="J744" s="150">
        <v>0</v>
      </c>
      <c r="K744" s="150">
        <v>3591.44</v>
      </c>
    </row>
    <row r="745" spans="1:11" hidden="1">
      <c r="A745" s="149" t="s">
        <v>1400</v>
      </c>
      <c r="B745" s="149" t="s">
        <v>1401</v>
      </c>
      <c r="C745" s="149" t="s">
        <v>93</v>
      </c>
      <c r="D745" s="151">
        <v>44953</v>
      </c>
      <c r="E745" s="149">
        <v>1</v>
      </c>
      <c r="F745" s="149" t="s">
        <v>1423</v>
      </c>
      <c r="G745" s="149" t="s">
        <v>89</v>
      </c>
      <c r="H745" s="149" t="s">
        <v>1092</v>
      </c>
      <c r="I745" s="150">
        <v>3165.29</v>
      </c>
      <c r="J745" s="150">
        <v>0</v>
      </c>
      <c r="K745" s="150">
        <v>3165.29</v>
      </c>
    </row>
    <row r="746" spans="1:11" hidden="1">
      <c r="A746" s="149" t="s">
        <v>1326</v>
      </c>
      <c r="B746" s="149" t="s">
        <v>89</v>
      </c>
      <c r="C746" s="149" t="s">
        <v>93</v>
      </c>
      <c r="D746" s="151">
        <v>44953</v>
      </c>
      <c r="E746" s="149">
        <v>1</v>
      </c>
      <c r="F746" s="149" t="s">
        <v>1430</v>
      </c>
      <c r="G746" s="149" t="s">
        <v>89</v>
      </c>
      <c r="H746" s="149" t="s">
        <v>89</v>
      </c>
      <c r="I746" s="150">
        <v>0</v>
      </c>
      <c r="J746" s="150">
        <v>4010.44</v>
      </c>
      <c r="K746" s="150">
        <v>-4010.44</v>
      </c>
    </row>
    <row r="747" spans="1:11" hidden="1">
      <c r="A747" s="149" t="s">
        <v>1400</v>
      </c>
      <c r="B747" s="149" t="s">
        <v>1401</v>
      </c>
      <c r="C747" s="149" t="s">
        <v>93</v>
      </c>
      <c r="D747" s="151">
        <v>44953</v>
      </c>
      <c r="E747" s="149">
        <v>1</v>
      </c>
      <c r="F747" s="149" t="s">
        <v>1420</v>
      </c>
      <c r="G747" s="149" t="s">
        <v>89</v>
      </c>
      <c r="H747" s="149" t="s">
        <v>1092</v>
      </c>
      <c r="I747" s="150">
        <v>4327.07</v>
      </c>
      <c r="J747" s="150">
        <v>0</v>
      </c>
      <c r="K747" s="150">
        <v>4327.07</v>
      </c>
    </row>
    <row r="748" spans="1:11" hidden="1">
      <c r="A748" s="149" t="s">
        <v>1326</v>
      </c>
      <c r="B748" s="149" t="s">
        <v>89</v>
      </c>
      <c r="C748" s="149" t="s">
        <v>93</v>
      </c>
      <c r="D748" s="151">
        <v>44953</v>
      </c>
      <c r="E748" s="149">
        <v>1</v>
      </c>
      <c r="F748" s="149" t="s">
        <v>1419</v>
      </c>
      <c r="G748" s="149" t="s">
        <v>89</v>
      </c>
      <c r="H748" s="149" t="s">
        <v>89</v>
      </c>
      <c r="I748" s="150">
        <v>0</v>
      </c>
      <c r="J748" s="150">
        <v>3234.67</v>
      </c>
      <c r="K748" s="150">
        <v>-3234.67</v>
      </c>
    </row>
    <row r="749" spans="1:11" hidden="1">
      <c r="A749" s="149" t="s">
        <v>1326</v>
      </c>
      <c r="B749" s="149" t="s">
        <v>89</v>
      </c>
      <c r="C749" s="149" t="s">
        <v>93</v>
      </c>
      <c r="D749" s="151">
        <v>44953</v>
      </c>
      <c r="E749" s="149">
        <v>1</v>
      </c>
      <c r="F749" s="149" t="s">
        <v>1431</v>
      </c>
      <c r="G749" s="149" t="s">
        <v>89</v>
      </c>
      <c r="H749" s="149" t="s">
        <v>89</v>
      </c>
      <c r="I749" s="150">
        <v>0</v>
      </c>
      <c r="J749" s="150">
        <v>3681.63</v>
      </c>
      <c r="K749" s="150">
        <v>-3681.63</v>
      </c>
    </row>
    <row r="750" spans="1:11" hidden="1">
      <c r="A750" s="149" t="s">
        <v>1326</v>
      </c>
      <c r="B750" s="149" t="s">
        <v>89</v>
      </c>
      <c r="C750" s="149" t="s">
        <v>93</v>
      </c>
      <c r="D750" s="151">
        <v>44953</v>
      </c>
      <c r="E750" s="149">
        <v>1</v>
      </c>
      <c r="F750" s="149" t="s">
        <v>1418</v>
      </c>
      <c r="G750" s="149" t="s">
        <v>89</v>
      </c>
      <c r="H750" s="149" t="s">
        <v>89</v>
      </c>
      <c r="I750" s="150">
        <v>0</v>
      </c>
      <c r="J750" s="150">
        <v>3565.03</v>
      </c>
      <c r="K750" s="150">
        <v>-3565.03</v>
      </c>
    </row>
    <row r="751" spans="1:11" hidden="1">
      <c r="A751" s="149" t="s">
        <v>1326</v>
      </c>
      <c r="B751" s="149" t="s">
        <v>89</v>
      </c>
      <c r="C751" s="149" t="s">
        <v>93</v>
      </c>
      <c r="D751" s="151">
        <v>44953</v>
      </c>
      <c r="E751" s="149">
        <v>1</v>
      </c>
      <c r="F751" s="149" t="s">
        <v>1432</v>
      </c>
      <c r="G751" s="149" t="s">
        <v>89</v>
      </c>
      <c r="H751" s="149" t="s">
        <v>89</v>
      </c>
      <c r="I751" s="150">
        <v>0</v>
      </c>
      <c r="J751" s="150">
        <v>3832.61</v>
      </c>
      <c r="K751" s="150">
        <v>-3832.61</v>
      </c>
    </row>
    <row r="752" spans="1:11" hidden="1">
      <c r="A752" s="149" t="s">
        <v>1326</v>
      </c>
      <c r="B752" s="149" t="s">
        <v>89</v>
      </c>
      <c r="C752" s="149" t="s">
        <v>93</v>
      </c>
      <c r="D752" s="151">
        <v>44953</v>
      </c>
      <c r="E752" s="149">
        <v>1</v>
      </c>
      <c r="F752" s="149" t="s">
        <v>1406</v>
      </c>
      <c r="G752" s="149" t="s">
        <v>89</v>
      </c>
      <c r="H752" s="149" t="s">
        <v>89</v>
      </c>
      <c r="I752" s="150">
        <v>0</v>
      </c>
      <c r="J752" s="150">
        <v>3111.2</v>
      </c>
      <c r="K752" s="150">
        <v>-3111.2</v>
      </c>
    </row>
    <row r="753" spans="1:11" hidden="1">
      <c r="A753" s="149" t="s">
        <v>1400</v>
      </c>
      <c r="B753" s="149" t="s">
        <v>1401</v>
      </c>
      <c r="C753" s="149" t="s">
        <v>93</v>
      </c>
      <c r="D753" s="151">
        <v>44953</v>
      </c>
      <c r="E753" s="149">
        <v>1</v>
      </c>
      <c r="F753" s="149" t="s">
        <v>1432</v>
      </c>
      <c r="G753" s="149" t="s">
        <v>89</v>
      </c>
      <c r="H753" s="149" t="s">
        <v>1092</v>
      </c>
      <c r="I753" s="150">
        <v>3832.61</v>
      </c>
      <c r="J753" s="150">
        <v>0</v>
      </c>
      <c r="K753" s="150">
        <v>3832.61</v>
      </c>
    </row>
    <row r="754" spans="1:11" hidden="1">
      <c r="A754" s="149" t="s">
        <v>1326</v>
      </c>
      <c r="B754" s="149" t="s">
        <v>89</v>
      </c>
      <c r="C754" s="149" t="s">
        <v>93</v>
      </c>
      <c r="D754" s="151">
        <v>44953</v>
      </c>
      <c r="E754" s="149">
        <v>1</v>
      </c>
      <c r="F754" s="149" t="s">
        <v>1426</v>
      </c>
      <c r="G754" s="149" t="s">
        <v>89</v>
      </c>
      <c r="H754" s="149" t="s">
        <v>89</v>
      </c>
      <c r="I754" s="150">
        <v>0</v>
      </c>
      <c r="J754" s="150">
        <v>2569.5500000000002</v>
      </c>
      <c r="K754" s="150">
        <v>-2569.5500000000002</v>
      </c>
    </row>
    <row r="755" spans="1:11" hidden="1">
      <c r="A755" s="149" t="s">
        <v>1400</v>
      </c>
      <c r="B755" s="149" t="s">
        <v>1401</v>
      </c>
      <c r="C755" s="149" t="s">
        <v>93</v>
      </c>
      <c r="D755" s="151">
        <v>44953</v>
      </c>
      <c r="E755" s="149">
        <v>1</v>
      </c>
      <c r="F755" s="149" t="s">
        <v>1433</v>
      </c>
      <c r="G755" s="149" t="s">
        <v>89</v>
      </c>
      <c r="H755" s="149" t="s">
        <v>1092</v>
      </c>
      <c r="I755" s="150">
        <v>3416.99</v>
      </c>
      <c r="J755" s="150">
        <v>0</v>
      </c>
      <c r="K755" s="150">
        <v>3416.99</v>
      </c>
    </row>
    <row r="756" spans="1:11" hidden="1">
      <c r="A756" s="149" t="s">
        <v>1400</v>
      </c>
      <c r="B756" s="149" t="s">
        <v>1401</v>
      </c>
      <c r="C756" s="149" t="s">
        <v>93</v>
      </c>
      <c r="D756" s="151">
        <v>44953</v>
      </c>
      <c r="E756" s="149">
        <v>1</v>
      </c>
      <c r="F756" s="149" t="s">
        <v>1427</v>
      </c>
      <c r="G756" s="149" t="s">
        <v>89</v>
      </c>
      <c r="H756" s="149" t="s">
        <v>1092</v>
      </c>
      <c r="I756" s="150">
        <v>7051.82</v>
      </c>
      <c r="J756" s="150">
        <v>0</v>
      </c>
      <c r="K756" s="150">
        <v>7051.82</v>
      </c>
    </row>
    <row r="757" spans="1:11" hidden="1">
      <c r="A757" s="149" t="s">
        <v>1400</v>
      </c>
      <c r="B757" s="149" t="s">
        <v>1401</v>
      </c>
      <c r="C757" s="149" t="s">
        <v>93</v>
      </c>
      <c r="D757" s="151">
        <v>44953</v>
      </c>
      <c r="E757" s="149">
        <v>1</v>
      </c>
      <c r="F757" s="149" t="s">
        <v>1431</v>
      </c>
      <c r="G757" s="149" t="s">
        <v>89</v>
      </c>
      <c r="H757" s="149" t="s">
        <v>1092</v>
      </c>
      <c r="I757" s="150">
        <v>3681.63</v>
      </c>
      <c r="J757" s="150">
        <v>0</v>
      </c>
      <c r="K757" s="150">
        <v>3681.63</v>
      </c>
    </row>
    <row r="758" spans="1:11" hidden="1">
      <c r="A758" s="149" t="s">
        <v>1400</v>
      </c>
      <c r="B758" s="149" t="s">
        <v>1401</v>
      </c>
      <c r="C758" s="149" t="s">
        <v>93</v>
      </c>
      <c r="D758" s="151">
        <v>44953</v>
      </c>
      <c r="E758" s="149">
        <v>1</v>
      </c>
      <c r="F758" s="149" t="s">
        <v>1416</v>
      </c>
      <c r="G758" s="149" t="s">
        <v>89</v>
      </c>
      <c r="H758" s="149" t="s">
        <v>1092</v>
      </c>
      <c r="I758" s="150">
        <v>3354.57</v>
      </c>
      <c r="J758" s="150">
        <v>0</v>
      </c>
      <c r="K758" s="150">
        <v>3354.57</v>
      </c>
    </row>
    <row r="759" spans="1:11" hidden="1">
      <c r="A759" s="149" t="s">
        <v>1326</v>
      </c>
      <c r="B759" s="149" t="s">
        <v>89</v>
      </c>
      <c r="C759" s="149" t="s">
        <v>93</v>
      </c>
      <c r="D759" s="151">
        <v>44953</v>
      </c>
      <c r="E759" s="149">
        <v>1</v>
      </c>
      <c r="F759" s="149" t="s">
        <v>1424</v>
      </c>
      <c r="G759" s="149" t="s">
        <v>89</v>
      </c>
      <c r="H759" s="149" t="s">
        <v>89</v>
      </c>
      <c r="I759" s="150">
        <v>0</v>
      </c>
      <c r="J759" s="150">
        <v>3055.51</v>
      </c>
      <c r="K759" s="150">
        <v>-3055.51</v>
      </c>
    </row>
    <row r="760" spans="1:11" hidden="1">
      <c r="A760" s="149" t="s">
        <v>1326</v>
      </c>
      <c r="B760" s="149" t="s">
        <v>89</v>
      </c>
      <c r="C760" s="149" t="s">
        <v>93</v>
      </c>
      <c r="D760" s="151">
        <v>44953</v>
      </c>
      <c r="E760" s="149">
        <v>1</v>
      </c>
      <c r="F760" s="149" t="s">
        <v>1433</v>
      </c>
      <c r="G760" s="149" t="s">
        <v>89</v>
      </c>
      <c r="H760" s="149" t="s">
        <v>89</v>
      </c>
      <c r="I760" s="150">
        <v>0</v>
      </c>
      <c r="J760" s="150">
        <v>3416.99</v>
      </c>
      <c r="K760" s="150">
        <v>-3416.99</v>
      </c>
    </row>
    <row r="761" spans="1:11" hidden="1">
      <c r="A761" s="149" t="s">
        <v>1400</v>
      </c>
      <c r="B761" s="149" t="s">
        <v>1401</v>
      </c>
      <c r="C761" s="149" t="s">
        <v>93</v>
      </c>
      <c r="D761" s="151">
        <v>44953</v>
      </c>
      <c r="E761" s="149">
        <v>1</v>
      </c>
      <c r="F761" s="149" t="s">
        <v>1430</v>
      </c>
      <c r="G761" s="149" t="s">
        <v>89</v>
      </c>
      <c r="H761" s="149" t="s">
        <v>1092</v>
      </c>
      <c r="I761" s="150">
        <v>4010.44</v>
      </c>
      <c r="J761" s="150">
        <v>0</v>
      </c>
      <c r="K761" s="150">
        <v>4010.44</v>
      </c>
    </row>
    <row r="762" spans="1:11" hidden="1">
      <c r="A762" s="149" t="s">
        <v>1400</v>
      </c>
      <c r="B762" s="149" t="s">
        <v>1401</v>
      </c>
      <c r="C762" s="149" t="s">
        <v>93</v>
      </c>
      <c r="D762" s="151">
        <v>44953</v>
      </c>
      <c r="E762" s="149">
        <v>1</v>
      </c>
      <c r="F762" s="149" t="s">
        <v>1429</v>
      </c>
      <c r="G762" s="149" t="s">
        <v>89</v>
      </c>
      <c r="H762" s="149" t="s">
        <v>1092</v>
      </c>
      <c r="I762" s="150">
        <v>4720.78</v>
      </c>
      <c r="J762" s="150">
        <v>0</v>
      </c>
      <c r="K762" s="150">
        <v>4720.78</v>
      </c>
    </row>
    <row r="763" spans="1:11" hidden="1">
      <c r="A763" s="149" t="s">
        <v>1400</v>
      </c>
      <c r="B763" s="149" t="s">
        <v>1401</v>
      </c>
      <c r="C763" s="149" t="s">
        <v>93</v>
      </c>
      <c r="D763" s="151">
        <v>44953</v>
      </c>
      <c r="E763" s="149">
        <v>1</v>
      </c>
      <c r="F763" s="149" t="s">
        <v>1407</v>
      </c>
      <c r="G763" s="149" t="s">
        <v>89</v>
      </c>
      <c r="H763" s="149" t="s">
        <v>1092</v>
      </c>
      <c r="I763" s="150">
        <v>5175.79</v>
      </c>
      <c r="J763" s="150">
        <v>0</v>
      </c>
      <c r="K763" s="150">
        <v>5175.79</v>
      </c>
    </row>
    <row r="764" spans="1:11" hidden="1">
      <c r="A764" s="149" t="s">
        <v>1081</v>
      </c>
      <c r="B764" s="149" t="s">
        <v>1091</v>
      </c>
      <c r="C764" s="149" t="s">
        <v>93</v>
      </c>
      <c r="D764" s="151">
        <v>44956</v>
      </c>
      <c r="E764" s="149">
        <v>1</v>
      </c>
      <c r="F764" s="149" t="s">
        <v>1384</v>
      </c>
      <c r="G764" s="149" t="s">
        <v>89</v>
      </c>
      <c r="H764" s="149" t="s">
        <v>1113</v>
      </c>
      <c r="I764" s="150">
        <v>164.4</v>
      </c>
      <c r="J764" s="150">
        <v>0</v>
      </c>
      <c r="K764" s="150">
        <v>164.4</v>
      </c>
    </row>
    <row r="765" spans="1:11" hidden="1">
      <c r="A765" s="149" t="s">
        <v>1081</v>
      </c>
      <c r="B765" s="149" t="s">
        <v>365</v>
      </c>
      <c r="C765" s="149" t="s">
        <v>93</v>
      </c>
      <c r="D765" s="151">
        <v>44956</v>
      </c>
      <c r="E765" s="149">
        <v>1</v>
      </c>
      <c r="F765" s="149" t="s">
        <v>183</v>
      </c>
      <c r="G765" s="149" t="s">
        <v>89</v>
      </c>
      <c r="H765" s="149" t="s">
        <v>1141</v>
      </c>
      <c r="I765" s="150">
        <v>68.8</v>
      </c>
      <c r="J765" s="150">
        <v>0</v>
      </c>
      <c r="K765" s="150">
        <v>68.8</v>
      </c>
    </row>
    <row r="766" spans="1:11" hidden="1">
      <c r="A766" s="149" t="s">
        <v>1326</v>
      </c>
      <c r="B766" s="149" t="s">
        <v>89</v>
      </c>
      <c r="C766" s="149" t="s">
        <v>93</v>
      </c>
      <c r="D766" s="151">
        <v>44956</v>
      </c>
      <c r="E766" s="149">
        <v>1</v>
      </c>
      <c r="F766" s="149" t="s">
        <v>183</v>
      </c>
      <c r="G766" s="149" t="s">
        <v>89</v>
      </c>
      <c r="H766" s="149" t="s">
        <v>89</v>
      </c>
      <c r="I766" s="150">
        <v>0</v>
      </c>
      <c r="J766" s="150">
        <v>68.8</v>
      </c>
      <c r="K766" s="150">
        <v>-68.8</v>
      </c>
    </row>
    <row r="767" spans="1:11" hidden="1">
      <c r="A767" s="149" t="s">
        <v>1081</v>
      </c>
      <c r="B767" s="149" t="s">
        <v>372</v>
      </c>
      <c r="C767" s="149" t="s">
        <v>93</v>
      </c>
      <c r="D767" s="151">
        <v>44956</v>
      </c>
      <c r="E767" s="149">
        <v>1</v>
      </c>
      <c r="F767" s="149" t="s">
        <v>126</v>
      </c>
      <c r="G767" s="149" t="s">
        <v>89</v>
      </c>
      <c r="H767" s="149" t="s">
        <v>1221</v>
      </c>
      <c r="I767" s="150">
        <v>1284.9100000000001</v>
      </c>
      <c r="J767" s="150">
        <v>0</v>
      </c>
      <c r="K767" s="150">
        <v>1284.9100000000001</v>
      </c>
    </row>
    <row r="768" spans="1:11" hidden="1">
      <c r="A768" s="149" t="s">
        <v>1326</v>
      </c>
      <c r="B768" s="149" t="s">
        <v>89</v>
      </c>
      <c r="C768" s="149" t="s">
        <v>93</v>
      </c>
      <c r="D768" s="151">
        <v>44956</v>
      </c>
      <c r="E768" s="149">
        <v>1</v>
      </c>
      <c r="F768" s="149" t="s">
        <v>126</v>
      </c>
      <c r="G768" s="149" t="s">
        <v>89</v>
      </c>
      <c r="H768" s="149" t="s">
        <v>89</v>
      </c>
      <c r="I768" s="150">
        <v>0</v>
      </c>
      <c r="J768" s="150">
        <v>1284.9100000000001</v>
      </c>
      <c r="K768" s="150">
        <v>-1284.9100000000001</v>
      </c>
    </row>
    <row r="769" spans="1:11" hidden="1">
      <c r="A769" s="149" t="s">
        <v>1326</v>
      </c>
      <c r="B769" s="149" t="s">
        <v>89</v>
      </c>
      <c r="C769" s="149" t="s">
        <v>93</v>
      </c>
      <c r="D769" s="151">
        <v>44956</v>
      </c>
      <c r="E769" s="149">
        <v>1</v>
      </c>
      <c r="F769" s="149" t="s">
        <v>1384</v>
      </c>
      <c r="G769" s="149" t="s">
        <v>89</v>
      </c>
      <c r="H769" s="149" t="s">
        <v>89</v>
      </c>
      <c r="I769" s="150">
        <v>0</v>
      </c>
      <c r="J769" s="150">
        <v>164.4</v>
      </c>
      <c r="K769" s="150">
        <v>-164.4</v>
      </c>
    </row>
    <row r="770" spans="1:11" hidden="1">
      <c r="A770" s="149" t="s">
        <v>1299</v>
      </c>
      <c r="B770" s="149" t="s">
        <v>1305</v>
      </c>
      <c r="C770" s="149" t="s">
        <v>93</v>
      </c>
      <c r="D770" s="151">
        <v>44957</v>
      </c>
      <c r="E770" s="149">
        <v>1</v>
      </c>
      <c r="F770" s="149" t="s">
        <v>1373</v>
      </c>
      <c r="G770" s="149" t="s">
        <v>89</v>
      </c>
      <c r="H770" s="149" t="s">
        <v>89</v>
      </c>
      <c r="I770" s="150">
        <v>0</v>
      </c>
      <c r="J770" s="150">
        <v>100000</v>
      </c>
      <c r="K770" s="150">
        <v>-100000</v>
      </c>
    </row>
    <row r="771" spans="1:11" hidden="1">
      <c r="A771" s="149" t="s">
        <v>1081</v>
      </c>
      <c r="B771" s="149" t="s">
        <v>353</v>
      </c>
      <c r="C771" s="149" t="s">
        <v>93</v>
      </c>
      <c r="D771" s="151">
        <v>44957</v>
      </c>
      <c r="E771" s="149">
        <v>1</v>
      </c>
      <c r="F771" s="149" t="s">
        <v>1434</v>
      </c>
      <c r="G771" s="149" t="s">
        <v>89</v>
      </c>
      <c r="H771" s="149" t="s">
        <v>371</v>
      </c>
      <c r="I771" s="150">
        <v>419.8</v>
      </c>
      <c r="J771" s="150">
        <v>0</v>
      </c>
      <c r="K771" s="150">
        <v>419.8</v>
      </c>
    </row>
    <row r="772" spans="1:11" hidden="1">
      <c r="A772" s="149" t="s">
        <v>1326</v>
      </c>
      <c r="B772" s="149" t="s">
        <v>89</v>
      </c>
      <c r="C772" s="149" t="s">
        <v>93</v>
      </c>
      <c r="D772" s="151">
        <v>44957</v>
      </c>
      <c r="E772" s="149">
        <v>1</v>
      </c>
      <c r="F772" s="149" t="s">
        <v>1435</v>
      </c>
      <c r="G772" s="149" t="s">
        <v>89</v>
      </c>
      <c r="H772" s="149" t="s">
        <v>89</v>
      </c>
      <c r="I772" s="150">
        <v>0</v>
      </c>
      <c r="J772" s="150">
        <v>415.95</v>
      </c>
      <c r="K772" s="150">
        <v>-415.95</v>
      </c>
    </row>
    <row r="773" spans="1:11" hidden="1">
      <c r="A773" s="149" t="s">
        <v>1326</v>
      </c>
      <c r="B773" s="149" t="s">
        <v>89</v>
      </c>
      <c r="C773" s="149" t="s">
        <v>93</v>
      </c>
      <c r="D773" s="151">
        <v>44957</v>
      </c>
      <c r="E773" s="149">
        <v>1</v>
      </c>
      <c r="F773" s="149" t="s">
        <v>1434</v>
      </c>
      <c r="G773" s="149" t="s">
        <v>89</v>
      </c>
      <c r="H773" s="149" t="s">
        <v>89</v>
      </c>
      <c r="I773" s="150">
        <v>0</v>
      </c>
      <c r="J773" s="150">
        <v>419.8</v>
      </c>
      <c r="K773" s="150">
        <v>-419.8</v>
      </c>
    </row>
    <row r="774" spans="1:11" hidden="1">
      <c r="A774" s="149" t="s">
        <v>1326</v>
      </c>
      <c r="B774" s="149" t="s">
        <v>89</v>
      </c>
      <c r="C774" s="149" t="s">
        <v>93</v>
      </c>
      <c r="D774" s="151">
        <v>44957</v>
      </c>
      <c r="E774" s="149">
        <v>1</v>
      </c>
      <c r="F774" s="149" t="s">
        <v>1373</v>
      </c>
      <c r="G774" s="149" t="s">
        <v>89</v>
      </c>
      <c r="H774" s="149" t="s">
        <v>89</v>
      </c>
      <c r="I774" s="150">
        <v>100000</v>
      </c>
      <c r="J774" s="150">
        <v>0</v>
      </c>
      <c r="K774" s="150">
        <v>100000</v>
      </c>
    </row>
    <row r="775" spans="1:11" hidden="1">
      <c r="A775" s="149" t="s">
        <v>1081</v>
      </c>
      <c r="B775" s="149" t="s">
        <v>369</v>
      </c>
      <c r="C775" s="149" t="s">
        <v>93</v>
      </c>
      <c r="D775" s="151">
        <v>44957</v>
      </c>
      <c r="E775" s="149">
        <v>1</v>
      </c>
      <c r="F775" s="149" t="s">
        <v>1435</v>
      </c>
      <c r="G775" s="149" t="s">
        <v>89</v>
      </c>
      <c r="H775" s="149" t="s">
        <v>1148</v>
      </c>
      <c r="I775" s="150">
        <v>415.95</v>
      </c>
      <c r="J775" s="150">
        <v>0</v>
      </c>
      <c r="K775" s="150">
        <v>415.95</v>
      </c>
    </row>
    <row r="776" spans="1:11" hidden="1">
      <c r="A776" s="149" t="s">
        <v>1330</v>
      </c>
      <c r="B776" s="149" t="s">
        <v>89</v>
      </c>
      <c r="C776" s="149" t="s">
        <v>93</v>
      </c>
      <c r="D776" s="151">
        <v>44958</v>
      </c>
      <c r="E776" s="149">
        <v>2</v>
      </c>
      <c r="F776" s="149" t="s">
        <v>1436</v>
      </c>
      <c r="G776" s="149" t="s">
        <v>89</v>
      </c>
      <c r="H776" s="149" t="s">
        <v>1083</v>
      </c>
      <c r="I776" s="150">
        <v>5109.63</v>
      </c>
      <c r="J776" s="150">
        <v>0</v>
      </c>
      <c r="K776" s="150">
        <v>5109.63</v>
      </c>
    </row>
    <row r="777" spans="1:11" hidden="1">
      <c r="A777" s="149" t="s">
        <v>1326</v>
      </c>
      <c r="B777" s="149" t="s">
        <v>89</v>
      </c>
      <c r="C777" s="149" t="s">
        <v>93</v>
      </c>
      <c r="D777" s="151">
        <v>44958</v>
      </c>
      <c r="E777" s="149">
        <v>2</v>
      </c>
      <c r="F777" s="149" t="s">
        <v>1437</v>
      </c>
      <c r="G777" s="149" t="s">
        <v>89</v>
      </c>
      <c r="H777" s="149" t="s">
        <v>89</v>
      </c>
      <c r="I777" s="150">
        <v>0</v>
      </c>
      <c r="J777" s="150">
        <v>102327.03999999999</v>
      </c>
      <c r="K777" s="150">
        <v>-102327.03999999999</v>
      </c>
    </row>
    <row r="778" spans="1:11" hidden="1">
      <c r="A778" s="149" t="s">
        <v>1081</v>
      </c>
      <c r="B778" s="149" t="s">
        <v>1204</v>
      </c>
      <c r="C778" s="149" t="s">
        <v>93</v>
      </c>
      <c r="D778" s="151">
        <v>44958</v>
      </c>
      <c r="E778" s="149">
        <v>2</v>
      </c>
      <c r="F778" s="149" t="s">
        <v>1438</v>
      </c>
      <c r="G778" s="149" t="s">
        <v>89</v>
      </c>
      <c r="H778" s="149" t="s">
        <v>89</v>
      </c>
      <c r="I778" s="150">
        <v>3200</v>
      </c>
      <c r="J778" s="150">
        <v>0</v>
      </c>
      <c r="K778" s="150">
        <v>3200</v>
      </c>
    </row>
    <row r="779" spans="1:11" hidden="1">
      <c r="A779" s="149" t="s">
        <v>1326</v>
      </c>
      <c r="B779" s="149" t="s">
        <v>89</v>
      </c>
      <c r="C779" s="149" t="s">
        <v>93</v>
      </c>
      <c r="D779" s="151">
        <v>44958</v>
      </c>
      <c r="E779" s="149">
        <v>2</v>
      </c>
      <c r="F779" s="149" t="s">
        <v>1438</v>
      </c>
      <c r="G779" s="149" t="s">
        <v>89</v>
      </c>
      <c r="H779" s="149" t="s">
        <v>89</v>
      </c>
      <c r="I779" s="150">
        <v>0</v>
      </c>
      <c r="J779" s="150">
        <v>3200</v>
      </c>
      <c r="K779" s="150">
        <v>-3200</v>
      </c>
    </row>
    <row r="780" spans="1:11" hidden="1">
      <c r="A780" s="149" t="s">
        <v>1326</v>
      </c>
      <c r="B780" s="149" t="s">
        <v>89</v>
      </c>
      <c r="C780" s="149" t="s">
        <v>93</v>
      </c>
      <c r="D780" s="151">
        <v>44958</v>
      </c>
      <c r="E780" s="149">
        <v>2</v>
      </c>
      <c r="F780" s="149" t="s">
        <v>1436</v>
      </c>
      <c r="G780" s="149" t="s">
        <v>89</v>
      </c>
      <c r="H780" s="149" t="s">
        <v>89</v>
      </c>
      <c r="I780" s="150">
        <v>0</v>
      </c>
      <c r="J780" s="150">
        <v>5109.63</v>
      </c>
      <c r="K780" s="150">
        <v>-5109.63</v>
      </c>
    </row>
    <row r="781" spans="1:11" hidden="1">
      <c r="A781" s="149" t="s">
        <v>1081</v>
      </c>
      <c r="B781" s="149" t="s">
        <v>1130</v>
      </c>
      <c r="C781" s="149" t="s">
        <v>93</v>
      </c>
      <c r="D781" s="151">
        <v>44958</v>
      </c>
      <c r="E781" s="149">
        <v>2</v>
      </c>
      <c r="F781" s="149" t="s">
        <v>1437</v>
      </c>
      <c r="G781" s="149" t="s">
        <v>89</v>
      </c>
      <c r="H781" s="149" t="s">
        <v>1083</v>
      </c>
      <c r="I781" s="150">
        <v>102327.03999999999</v>
      </c>
      <c r="J781" s="150">
        <v>0</v>
      </c>
      <c r="K781" s="150">
        <v>102327.03999999999</v>
      </c>
    </row>
    <row r="782" spans="1:11" hidden="1">
      <c r="A782" s="149" t="s">
        <v>1355</v>
      </c>
      <c r="B782" s="149" t="s">
        <v>89</v>
      </c>
      <c r="C782" s="149" t="s">
        <v>93</v>
      </c>
      <c r="D782" s="151">
        <v>44959</v>
      </c>
      <c r="E782" s="149">
        <v>2</v>
      </c>
      <c r="F782" s="149" t="s">
        <v>1439</v>
      </c>
      <c r="G782" s="149" t="s">
        <v>89</v>
      </c>
      <c r="H782" s="149" t="s">
        <v>89</v>
      </c>
      <c r="I782" s="150">
        <v>75</v>
      </c>
      <c r="J782" s="150">
        <v>0</v>
      </c>
      <c r="K782" s="150">
        <v>75</v>
      </c>
    </row>
    <row r="783" spans="1:11" hidden="1">
      <c r="A783" s="149" t="s">
        <v>1081</v>
      </c>
      <c r="B783" s="149" t="s">
        <v>1140</v>
      </c>
      <c r="C783" s="149" t="s">
        <v>93</v>
      </c>
      <c r="D783" s="151">
        <v>44959</v>
      </c>
      <c r="E783" s="149">
        <v>2</v>
      </c>
      <c r="F783" s="149" t="s">
        <v>970</v>
      </c>
      <c r="G783" s="149" t="s">
        <v>89</v>
      </c>
      <c r="H783" s="149" t="s">
        <v>1092</v>
      </c>
      <c r="I783" s="150">
        <v>14.71</v>
      </c>
      <c r="J783" s="150">
        <v>0</v>
      </c>
      <c r="K783" s="150">
        <v>14.71</v>
      </c>
    </row>
    <row r="784" spans="1:11" hidden="1">
      <c r="A784" s="149" t="s">
        <v>1326</v>
      </c>
      <c r="B784" s="149" t="s">
        <v>89</v>
      </c>
      <c r="C784" s="149" t="s">
        <v>93</v>
      </c>
      <c r="D784" s="151">
        <v>44959</v>
      </c>
      <c r="E784" s="149">
        <v>2</v>
      </c>
      <c r="F784" s="149" t="s">
        <v>1439</v>
      </c>
      <c r="G784" s="149" t="s">
        <v>89</v>
      </c>
      <c r="H784" s="149" t="s">
        <v>89</v>
      </c>
      <c r="I784" s="150">
        <v>0</v>
      </c>
      <c r="J784" s="150">
        <v>75</v>
      </c>
      <c r="K784" s="150">
        <v>-75</v>
      </c>
    </row>
    <row r="785" spans="1:11" hidden="1">
      <c r="A785" s="149" t="s">
        <v>1326</v>
      </c>
      <c r="B785" s="149" t="s">
        <v>89</v>
      </c>
      <c r="C785" s="149" t="s">
        <v>93</v>
      </c>
      <c r="D785" s="151">
        <v>44959</v>
      </c>
      <c r="E785" s="149">
        <v>2</v>
      </c>
      <c r="F785" s="149" t="s">
        <v>970</v>
      </c>
      <c r="G785" s="149" t="s">
        <v>89</v>
      </c>
      <c r="H785" s="149" t="s">
        <v>89</v>
      </c>
      <c r="I785" s="150">
        <v>0</v>
      </c>
      <c r="J785" s="150">
        <v>14.71</v>
      </c>
      <c r="K785" s="150">
        <v>-14.71</v>
      </c>
    </row>
    <row r="786" spans="1:11" hidden="1">
      <c r="A786" s="149" t="s">
        <v>1081</v>
      </c>
      <c r="B786" s="149" t="s">
        <v>1140</v>
      </c>
      <c r="C786" s="149" t="s">
        <v>93</v>
      </c>
      <c r="D786" s="151">
        <v>44959</v>
      </c>
      <c r="E786" s="149">
        <v>2</v>
      </c>
      <c r="F786" s="149" t="s">
        <v>1357</v>
      </c>
      <c r="G786" s="149" t="s">
        <v>89</v>
      </c>
      <c r="H786" s="149" t="s">
        <v>1184</v>
      </c>
      <c r="I786" s="150">
        <v>31.97</v>
      </c>
      <c r="J786" s="150">
        <v>0</v>
      </c>
      <c r="K786" s="150">
        <v>31.97</v>
      </c>
    </row>
    <row r="787" spans="1:11" hidden="1">
      <c r="A787" s="149" t="s">
        <v>1326</v>
      </c>
      <c r="B787" s="149" t="s">
        <v>89</v>
      </c>
      <c r="C787" s="149" t="s">
        <v>93</v>
      </c>
      <c r="D787" s="151">
        <v>44959</v>
      </c>
      <c r="E787" s="149">
        <v>2</v>
      </c>
      <c r="F787" s="149" t="s">
        <v>1357</v>
      </c>
      <c r="G787" s="149" t="s">
        <v>89</v>
      </c>
      <c r="H787" s="149" t="s">
        <v>89</v>
      </c>
      <c r="I787" s="150">
        <v>0</v>
      </c>
      <c r="J787" s="150">
        <v>31.97</v>
      </c>
      <c r="K787" s="150">
        <v>-31.97</v>
      </c>
    </row>
    <row r="788" spans="1:11" hidden="1">
      <c r="A788" s="149" t="s">
        <v>1326</v>
      </c>
      <c r="B788" s="149" t="s">
        <v>89</v>
      </c>
      <c r="C788" s="149" t="s">
        <v>93</v>
      </c>
      <c r="D788" s="151">
        <v>44960</v>
      </c>
      <c r="E788" s="149">
        <v>2</v>
      </c>
      <c r="F788" s="149" t="s">
        <v>970</v>
      </c>
      <c r="G788" s="149" t="s">
        <v>89</v>
      </c>
      <c r="H788" s="149" t="s">
        <v>89</v>
      </c>
      <c r="I788" s="150">
        <v>0</v>
      </c>
      <c r="J788" s="150">
        <v>15.76</v>
      </c>
      <c r="K788" s="150">
        <v>-15.76</v>
      </c>
    </row>
    <row r="789" spans="1:11" hidden="1">
      <c r="A789" s="149" t="s">
        <v>1081</v>
      </c>
      <c r="B789" s="149" t="s">
        <v>350</v>
      </c>
      <c r="C789" s="149" t="s">
        <v>93</v>
      </c>
      <c r="D789" s="151">
        <v>44960</v>
      </c>
      <c r="E789" s="149">
        <v>2</v>
      </c>
      <c r="F789" s="149" t="s">
        <v>1440</v>
      </c>
      <c r="G789" s="149" t="s">
        <v>89</v>
      </c>
      <c r="H789" s="149" t="s">
        <v>1114</v>
      </c>
      <c r="I789" s="150">
        <v>432</v>
      </c>
      <c r="J789" s="150">
        <v>0</v>
      </c>
      <c r="K789" s="150">
        <v>432</v>
      </c>
    </row>
    <row r="790" spans="1:11" hidden="1">
      <c r="A790" s="149" t="s">
        <v>1326</v>
      </c>
      <c r="B790" s="149" t="s">
        <v>89</v>
      </c>
      <c r="C790" s="149" t="s">
        <v>93</v>
      </c>
      <c r="D790" s="151">
        <v>44960</v>
      </c>
      <c r="E790" s="149">
        <v>2</v>
      </c>
      <c r="F790" s="149" t="s">
        <v>1440</v>
      </c>
      <c r="G790" s="149" t="s">
        <v>89</v>
      </c>
      <c r="H790" s="149" t="s">
        <v>89</v>
      </c>
      <c r="I790" s="150">
        <v>0</v>
      </c>
      <c r="J790" s="150">
        <v>432</v>
      </c>
      <c r="K790" s="150">
        <v>-432</v>
      </c>
    </row>
    <row r="791" spans="1:11" hidden="1">
      <c r="A791" s="149" t="s">
        <v>1326</v>
      </c>
      <c r="B791" s="149" t="s">
        <v>89</v>
      </c>
      <c r="C791" s="149" t="s">
        <v>93</v>
      </c>
      <c r="D791" s="151">
        <v>44960</v>
      </c>
      <c r="E791" s="149">
        <v>2</v>
      </c>
      <c r="F791" s="149" t="s">
        <v>1441</v>
      </c>
      <c r="G791" s="149" t="s">
        <v>89</v>
      </c>
      <c r="H791" s="149" t="s">
        <v>89</v>
      </c>
      <c r="I791" s="150">
        <v>10100</v>
      </c>
      <c r="J791" s="150">
        <v>0</v>
      </c>
      <c r="K791" s="150">
        <v>10100</v>
      </c>
    </row>
    <row r="792" spans="1:11" hidden="1">
      <c r="A792" s="149" t="s">
        <v>1081</v>
      </c>
      <c r="B792" s="149" t="s">
        <v>1140</v>
      </c>
      <c r="C792" s="149" t="s">
        <v>93</v>
      </c>
      <c r="D792" s="151">
        <v>44960</v>
      </c>
      <c r="E792" s="149">
        <v>2</v>
      </c>
      <c r="F792" s="149" t="s">
        <v>970</v>
      </c>
      <c r="G792" s="149" t="s">
        <v>89</v>
      </c>
      <c r="H792" s="149" t="s">
        <v>1092</v>
      </c>
      <c r="I792" s="150">
        <v>15.76</v>
      </c>
      <c r="J792" s="150">
        <v>0</v>
      </c>
      <c r="K792" s="150">
        <v>15.76</v>
      </c>
    </row>
    <row r="793" spans="1:11" hidden="1">
      <c r="A793" s="149" t="s">
        <v>1327</v>
      </c>
      <c r="B793" s="149" t="s">
        <v>89</v>
      </c>
      <c r="C793" s="149" t="s">
        <v>93</v>
      </c>
      <c r="D793" s="151">
        <v>44960</v>
      </c>
      <c r="E793" s="149">
        <v>2</v>
      </c>
      <c r="F793" s="149" t="s">
        <v>1441</v>
      </c>
      <c r="G793" s="149" t="s">
        <v>89</v>
      </c>
      <c r="H793" s="149" t="s">
        <v>1096</v>
      </c>
      <c r="I793" s="150">
        <v>0</v>
      </c>
      <c r="J793" s="150">
        <v>10100</v>
      </c>
      <c r="K793" s="150">
        <v>-10100</v>
      </c>
    </row>
    <row r="794" spans="1:11" hidden="1">
      <c r="A794" s="149" t="s">
        <v>1326</v>
      </c>
      <c r="B794" s="149" t="s">
        <v>89</v>
      </c>
      <c r="C794" s="149" t="s">
        <v>93</v>
      </c>
      <c r="D794" s="151">
        <v>44963</v>
      </c>
      <c r="E794" s="149">
        <v>1</v>
      </c>
      <c r="F794" s="149" t="s">
        <v>1442</v>
      </c>
      <c r="G794" s="149" t="s">
        <v>89</v>
      </c>
      <c r="H794" s="149" t="s">
        <v>89</v>
      </c>
      <c r="I794" s="150">
        <v>0</v>
      </c>
      <c r="J794" s="150">
        <v>1052.78</v>
      </c>
      <c r="K794" s="150">
        <v>-1052.78</v>
      </c>
    </row>
    <row r="795" spans="1:11" hidden="1">
      <c r="A795" s="149" t="s">
        <v>1443</v>
      </c>
      <c r="B795" s="149" t="s">
        <v>89</v>
      </c>
      <c r="C795" s="149" t="s">
        <v>93</v>
      </c>
      <c r="D795" s="151">
        <v>44963</v>
      </c>
      <c r="E795" s="149">
        <v>1</v>
      </c>
      <c r="F795" s="149" t="s">
        <v>1444</v>
      </c>
      <c r="G795" s="149" t="s">
        <v>89</v>
      </c>
      <c r="H795" s="149" t="s">
        <v>1087</v>
      </c>
      <c r="I795" s="150">
        <v>364.57</v>
      </c>
      <c r="J795" s="150">
        <v>0</v>
      </c>
      <c r="K795" s="150">
        <v>364.57</v>
      </c>
    </row>
    <row r="796" spans="1:11" hidden="1">
      <c r="A796" s="149" t="s">
        <v>1326</v>
      </c>
      <c r="B796" s="149" t="s">
        <v>89</v>
      </c>
      <c r="C796" s="149" t="s">
        <v>93</v>
      </c>
      <c r="D796" s="151">
        <v>44963</v>
      </c>
      <c r="E796" s="149">
        <v>1</v>
      </c>
      <c r="F796" s="149" t="s">
        <v>1445</v>
      </c>
      <c r="G796" s="149" t="s">
        <v>89</v>
      </c>
      <c r="H796" s="149" t="s">
        <v>89</v>
      </c>
      <c r="I796" s="150">
        <v>0</v>
      </c>
      <c r="J796" s="150">
        <v>382.76</v>
      </c>
      <c r="K796" s="150">
        <v>-382.76</v>
      </c>
    </row>
    <row r="797" spans="1:11" hidden="1">
      <c r="A797" s="149" t="s">
        <v>1326</v>
      </c>
      <c r="B797" s="149" t="s">
        <v>89</v>
      </c>
      <c r="C797" s="149" t="s">
        <v>93</v>
      </c>
      <c r="D797" s="151">
        <v>44963</v>
      </c>
      <c r="E797" s="149">
        <v>1</v>
      </c>
      <c r="F797" s="149" t="s">
        <v>1446</v>
      </c>
      <c r="G797" s="149" t="s">
        <v>89</v>
      </c>
      <c r="H797" s="149" t="s">
        <v>89</v>
      </c>
      <c r="I797" s="150">
        <v>0</v>
      </c>
      <c r="J797" s="150">
        <v>298.95</v>
      </c>
      <c r="K797" s="150">
        <v>-298.95</v>
      </c>
    </row>
    <row r="798" spans="1:11" hidden="1">
      <c r="A798" s="149" t="s">
        <v>1447</v>
      </c>
      <c r="B798" s="149" t="s">
        <v>89</v>
      </c>
      <c r="C798" s="149" t="s">
        <v>93</v>
      </c>
      <c r="D798" s="151">
        <v>44963</v>
      </c>
      <c r="E798" s="149">
        <v>1</v>
      </c>
      <c r="F798" s="149" t="s">
        <v>1445</v>
      </c>
      <c r="G798" s="149" t="s">
        <v>89</v>
      </c>
      <c r="H798" s="149" t="s">
        <v>1117</v>
      </c>
      <c r="I798" s="150">
        <v>382.76</v>
      </c>
      <c r="J798" s="150">
        <v>0</v>
      </c>
      <c r="K798" s="150">
        <v>382.76</v>
      </c>
    </row>
    <row r="799" spans="1:11" hidden="1">
      <c r="A799" s="149" t="s">
        <v>1335</v>
      </c>
      <c r="B799" s="149" t="s">
        <v>89</v>
      </c>
      <c r="C799" s="149" t="s">
        <v>93</v>
      </c>
      <c r="D799" s="151">
        <v>44963</v>
      </c>
      <c r="E799" s="149">
        <v>1</v>
      </c>
      <c r="F799" s="149" t="s">
        <v>1448</v>
      </c>
      <c r="G799" s="149" t="s">
        <v>89</v>
      </c>
      <c r="H799" s="149" t="s">
        <v>1096</v>
      </c>
      <c r="I799" s="150">
        <v>383.18</v>
      </c>
      <c r="J799" s="150">
        <v>0</v>
      </c>
      <c r="K799" s="150">
        <v>383.18</v>
      </c>
    </row>
    <row r="800" spans="1:11" hidden="1">
      <c r="A800" s="149" t="s">
        <v>1326</v>
      </c>
      <c r="B800" s="149" t="s">
        <v>89</v>
      </c>
      <c r="C800" s="149" t="s">
        <v>93</v>
      </c>
      <c r="D800" s="151">
        <v>44963</v>
      </c>
      <c r="E800" s="149">
        <v>1</v>
      </c>
      <c r="F800" s="149" t="s">
        <v>1449</v>
      </c>
      <c r="G800" s="149" t="s">
        <v>89</v>
      </c>
      <c r="H800" s="149" t="s">
        <v>89</v>
      </c>
      <c r="I800" s="150">
        <v>0</v>
      </c>
      <c r="J800" s="150">
        <v>692.37</v>
      </c>
      <c r="K800" s="150">
        <v>-692.37</v>
      </c>
    </row>
    <row r="801" spans="1:11" hidden="1">
      <c r="A801" s="149" t="s">
        <v>1344</v>
      </c>
      <c r="B801" s="149" t="s">
        <v>89</v>
      </c>
      <c r="C801" s="149" t="s">
        <v>93</v>
      </c>
      <c r="D801" s="151">
        <v>44963</v>
      </c>
      <c r="E801" s="149">
        <v>1</v>
      </c>
      <c r="F801" s="149" t="s">
        <v>1450</v>
      </c>
      <c r="G801" s="149" t="s">
        <v>89</v>
      </c>
      <c r="H801" s="149" t="s">
        <v>1359</v>
      </c>
      <c r="I801" s="150">
        <v>954.24</v>
      </c>
      <c r="J801" s="150">
        <v>0</v>
      </c>
      <c r="K801" s="150">
        <v>954.24</v>
      </c>
    </row>
    <row r="802" spans="1:11" hidden="1">
      <c r="A802" s="149" t="s">
        <v>1326</v>
      </c>
      <c r="B802" s="149" t="s">
        <v>89</v>
      </c>
      <c r="C802" s="149" t="s">
        <v>93</v>
      </c>
      <c r="D802" s="151">
        <v>44963</v>
      </c>
      <c r="E802" s="149">
        <v>1</v>
      </c>
      <c r="F802" s="149" t="s">
        <v>1450</v>
      </c>
      <c r="G802" s="149" t="s">
        <v>89</v>
      </c>
      <c r="H802" s="149" t="s">
        <v>89</v>
      </c>
      <c r="I802" s="150">
        <v>0</v>
      </c>
      <c r="J802" s="150">
        <v>954.24</v>
      </c>
      <c r="K802" s="150">
        <v>-954.24</v>
      </c>
    </row>
    <row r="803" spans="1:11" hidden="1">
      <c r="A803" s="149" t="s">
        <v>1451</v>
      </c>
      <c r="B803" s="149" t="s">
        <v>89</v>
      </c>
      <c r="C803" s="149" t="s">
        <v>93</v>
      </c>
      <c r="D803" s="151">
        <v>44963</v>
      </c>
      <c r="E803" s="149">
        <v>1</v>
      </c>
      <c r="F803" s="149" t="s">
        <v>1449</v>
      </c>
      <c r="G803" s="149" t="s">
        <v>89</v>
      </c>
      <c r="H803" s="149" t="s">
        <v>1141</v>
      </c>
      <c r="I803" s="150">
        <v>692.37</v>
      </c>
      <c r="J803" s="150">
        <v>0</v>
      </c>
      <c r="K803" s="150">
        <v>692.37</v>
      </c>
    </row>
    <row r="804" spans="1:11" hidden="1">
      <c r="A804" s="149" t="s">
        <v>1452</v>
      </c>
      <c r="B804" s="149" t="s">
        <v>89</v>
      </c>
      <c r="C804" s="149" t="s">
        <v>93</v>
      </c>
      <c r="D804" s="151">
        <v>44963</v>
      </c>
      <c r="E804" s="149">
        <v>1</v>
      </c>
      <c r="F804" s="149" t="s">
        <v>1446</v>
      </c>
      <c r="G804" s="149" t="s">
        <v>89</v>
      </c>
      <c r="H804" s="149" t="s">
        <v>371</v>
      </c>
      <c r="I804" s="150">
        <v>298.95</v>
      </c>
      <c r="J804" s="150">
        <v>0</v>
      </c>
      <c r="K804" s="150">
        <v>298.95</v>
      </c>
    </row>
    <row r="805" spans="1:11" hidden="1">
      <c r="A805" s="149" t="s">
        <v>1326</v>
      </c>
      <c r="B805" s="149" t="s">
        <v>89</v>
      </c>
      <c r="C805" s="149" t="s">
        <v>93</v>
      </c>
      <c r="D805" s="151">
        <v>44963</v>
      </c>
      <c r="E805" s="149">
        <v>1</v>
      </c>
      <c r="F805" s="149" t="s">
        <v>1448</v>
      </c>
      <c r="G805" s="149" t="s">
        <v>89</v>
      </c>
      <c r="H805" s="149" t="s">
        <v>89</v>
      </c>
      <c r="I805" s="150">
        <v>0</v>
      </c>
      <c r="J805" s="150">
        <v>383.18</v>
      </c>
      <c r="K805" s="150">
        <v>-383.18</v>
      </c>
    </row>
    <row r="806" spans="1:11" hidden="1">
      <c r="A806" s="149" t="s">
        <v>1292</v>
      </c>
      <c r="B806" s="149" t="s">
        <v>89</v>
      </c>
      <c r="C806" s="149" t="s">
        <v>93</v>
      </c>
      <c r="D806" s="151">
        <v>44963</v>
      </c>
      <c r="E806" s="149">
        <v>1</v>
      </c>
      <c r="F806" s="149" t="s">
        <v>1442</v>
      </c>
      <c r="G806" s="149" t="s">
        <v>89</v>
      </c>
      <c r="H806" s="149" t="s">
        <v>1221</v>
      </c>
      <c r="I806" s="150">
        <v>1052.78</v>
      </c>
      <c r="J806" s="150">
        <v>0</v>
      </c>
      <c r="K806" s="150">
        <v>1052.78</v>
      </c>
    </row>
    <row r="807" spans="1:11" hidden="1">
      <c r="A807" s="149" t="s">
        <v>1453</v>
      </c>
      <c r="B807" s="149" t="s">
        <v>89</v>
      </c>
      <c r="C807" s="149" t="s">
        <v>93</v>
      </c>
      <c r="D807" s="151">
        <v>44963</v>
      </c>
      <c r="E807" s="149">
        <v>1</v>
      </c>
      <c r="F807" s="149" t="s">
        <v>1454</v>
      </c>
      <c r="G807" s="149" t="s">
        <v>89</v>
      </c>
      <c r="H807" s="149" t="s">
        <v>362</v>
      </c>
      <c r="I807" s="150">
        <v>42.7</v>
      </c>
      <c r="J807" s="150">
        <v>0</v>
      </c>
      <c r="K807" s="150">
        <v>42.7</v>
      </c>
    </row>
    <row r="808" spans="1:11" hidden="1">
      <c r="A808" s="149" t="s">
        <v>1326</v>
      </c>
      <c r="B808" s="149" t="s">
        <v>89</v>
      </c>
      <c r="C808" s="149" t="s">
        <v>93</v>
      </c>
      <c r="D808" s="151">
        <v>44963</v>
      </c>
      <c r="E808" s="149">
        <v>1</v>
      </c>
      <c r="F808" s="149" t="s">
        <v>1455</v>
      </c>
      <c r="G808" s="149" t="s">
        <v>89</v>
      </c>
      <c r="H808" s="149" t="s">
        <v>89</v>
      </c>
      <c r="I808" s="150">
        <v>0</v>
      </c>
      <c r="J808" s="150">
        <v>867.12</v>
      </c>
      <c r="K808" s="150">
        <v>-867.12</v>
      </c>
    </row>
    <row r="809" spans="1:11" hidden="1">
      <c r="A809" s="149" t="s">
        <v>1326</v>
      </c>
      <c r="B809" s="149" t="s">
        <v>89</v>
      </c>
      <c r="C809" s="149" t="s">
        <v>93</v>
      </c>
      <c r="D809" s="151">
        <v>44963</v>
      </c>
      <c r="E809" s="149">
        <v>1</v>
      </c>
      <c r="F809" s="149" t="s">
        <v>1456</v>
      </c>
      <c r="G809" s="149" t="s">
        <v>89</v>
      </c>
      <c r="H809" s="149" t="s">
        <v>89</v>
      </c>
      <c r="I809" s="150">
        <v>0</v>
      </c>
      <c r="J809" s="150">
        <v>340</v>
      </c>
      <c r="K809" s="150">
        <v>-340</v>
      </c>
    </row>
    <row r="810" spans="1:11" hidden="1">
      <c r="A810" s="149" t="s">
        <v>1457</v>
      </c>
      <c r="B810" s="149" t="s">
        <v>89</v>
      </c>
      <c r="C810" s="149" t="s">
        <v>93</v>
      </c>
      <c r="D810" s="151">
        <v>44963</v>
      </c>
      <c r="E810" s="149">
        <v>1</v>
      </c>
      <c r="F810" s="149" t="s">
        <v>1458</v>
      </c>
      <c r="G810" s="149" t="s">
        <v>89</v>
      </c>
      <c r="H810" s="149" t="s">
        <v>1110</v>
      </c>
      <c r="I810" s="150">
        <v>769.66</v>
      </c>
      <c r="J810" s="150">
        <v>0</v>
      </c>
      <c r="K810" s="150">
        <v>769.66</v>
      </c>
    </row>
    <row r="811" spans="1:11" hidden="1">
      <c r="A811" s="149" t="s">
        <v>1326</v>
      </c>
      <c r="B811" s="149" t="s">
        <v>89</v>
      </c>
      <c r="C811" s="149" t="s">
        <v>93</v>
      </c>
      <c r="D811" s="151">
        <v>44963</v>
      </c>
      <c r="E811" s="149">
        <v>1</v>
      </c>
      <c r="F811" s="149" t="s">
        <v>1458</v>
      </c>
      <c r="G811" s="149" t="s">
        <v>89</v>
      </c>
      <c r="H811" s="149" t="s">
        <v>89</v>
      </c>
      <c r="I811" s="150">
        <v>0</v>
      </c>
      <c r="J811" s="150">
        <v>769.66</v>
      </c>
      <c r="K811" s="150">
        <v>-769.66</v>
      </c>
    </row>
    <row r="812" spans="1:11" hidden="1">
      <c r="A812" s="149" t="s">
        <v>1326</v>
      </c>
      <c r="B812" s="149" t="s">
        <v>89</v>
      </c>
      <c r="C812" s="149" t="s">
        <v>93</v>
      </c>
      <c r="D812" s="151">
        <v>44963</v>
      </c>
      <c r="E812" s="149">
        <v>1</v>
      </c>
      <c r="F812" s="149" t="s">
        <v>1454</v>
      </c>
      <c r="G812" s="149" t="s">
        <v>89</v>
      </c>
      <c r="H812" s="149" t="s">
        <v>89</v>
      </c>
      <c r="I812" s="150">
        <v>0</v>
      </c>
      <c r="J812" s="150">
        <v>42.7</v>
      </c>
      <c r="K812" s="150">
        <v>-42.7</v>
      </c>
    </row>
    <row r="813" spans="1:11" hidden="1">
      <c r="A813" s="149" t="s">
        <v>1326</v>
      </c>
      <c r="B813" s="149" t="s">
        <v>89</v>
      </c>
      <c r="C813" s="149" t="s">
        <v>93</v>
      </c>
      <c r="D813" s="151">
        <v>44963</v>
      </c>
      <c r="E813" s="149">
        <v>1</v>
      </c>
      <c r="F813" s="149" t="s">
        <v>1444</v>
      </c>
      <c r="G813" s="149" t="s">
        <v>89</v>
      </c>
      <c r="H813" s="149" t="s">
        <v>89</v>
      </c>
      <c r="I813" s="150">
        <v>0</v>
      </c>
      <c r="J813" s="150">
        <v>364.57</v>
      </c>
      <c r="K813" s="150">
        <v>-364.57</v>
      </c>
    </row>
    <row r="814" spans="1:11" hidden="1">
      <c r="A814" s="149" t="s">
        <v>1459</v>
      </c>
      <c r="B814" s="149" t="s">
        <v>89</v>
      </c>
      <c r="C814" s="149" t="s">
        <v>93</v>
      </c>
      <c r="D814" s="151">
        <v>44963</v>
      </c>
      <c r="E814" s="149">
        <v>1</v>
      </c>
      <c r="F814" s="149" t="s">
        <v>1456</v>
      </c>
      <c r="G814" s="149" t="s">
        <v>89</v>
      </c>
      <c r="H814" s="149" t="s">
        <v>384</v>
      </c>
      <c r="I814" s="150">
        <v>340</v>
      </c>
      <c r="J814" s="150">
        <v>0</v>
      </c>
      <c r="K814" s="150">
        <v>340</v>
      </c>
    </row>
    <row r="815" spans="1:11" hidden="1">
      <c r="A815" s="149" t="s">
        <v>1331</v>
      </c>
      <c r="B815" s="149" t="s">
        <v>89</v>
      </c>
      <c r="C815" s="149" t="s">
        <v>93</v>
      </c>
      <c r="D815" s="151">
        <v>44963</v>
      </c>
      <c r="E815" s="149">
        <v>1</v>
      </c>
      <c r="F815" s="149" t="s">
        <v>1455</v>
      </c>
      <c r="G815" s="149" t="s">
        <v>89</v>
      </c>
      <c r="H815" s="149" t="s">
        <v>1103</v>
      </c>
      <c r="I815" s="150">
        <v>867.12</v>
      </c>
      <c r="J815" s="150">
        <v>0</v>
      </c>
      <c r="K815" s="150">
        <v>867.12</v>
      </c>
    </row>
    <row r="816" spans="1:11" hidden="1">
      <c r="A816" s="149" t="s">
        <v>1394</v>
      </c>
      <c r="B816" s="149" t="s">
        <v>89</v>
      </c>
      <c r="C816" s="149" t="s">
        <v>93</v>
      </c>
      <c r="D816" s="151">
        <v>44963</v>
      </c>
      <c r="E816" s="149">
        <v>2</v>
      </c>
      <c r="F816" s="149" t="s">
        <v>1460</v>
      </c>
      <c r="G816" s="149" t="s">
        <v>89</v>
      </c>
      <c r="H816" s="149" t="s">
        <v>371</v>
      </c>
      <c r="I816" s="150">
        <v>226.81</v>
      </c>
      <c r="J816" s="150">
        <v>0</v>
      </c>
      <c r="K816" s="150">
        <v>226.81</v>
      </c>
    </row>
    <row r="817" spans="1:11" hidden="1">
      <c r="A817" s="149" t="s">
        <v>1461</v>
      </c>
      <c r="B817" s="149" t="s">
        <v>89</v>
      </c>
      <c r="C817" s="149" t="s">
        <v>93</v>
      </c>
      <c r="D817" s="151">
        <v>44963</v>
      </c>
      <c r="E817" s="149">
        <v>2</v>
      </c>
      <c r="F817" s="149" t="s">
        <v>1462</v>
      </c>
      <c r="G817" s="149" t="s">
        <v>89</v>
      </c>
      <c r="H817" s="149" t="s">
        <v>1359</v>
      </c>
      <c r="I817" s="150">
        <v>8.9600000000000009</v>
      </c>
      <c r="J817" s="150">
        <v>0</v>
      </c>
      <c r="K817" s="150">
        <v>8.9600000000000009</v>
      </c>
    </row>
    <row r="818" spans="1:11" hidden="1">
      <c r="A818" s="149" t="s">
        <v>1326</v>
      </c>
      <c r="B818" s="149" t="s">
        <v>89</v>
      </c>
      <c r="C818" s="149" t="s">
        <v>93</v>
      </c>
      <c r="D818" s="151">
        <v>44963</v>
      </c>
      <c r="E818" s="149">
        <v>2</v>
      </c>
      <c r="F818" s="149" t="s">
        <v>1463</v>
      </c>
      <c r="G818" s="149" t="s">
        <v>89</v>
      </c>
      <c r="H818" s="149" t="s">
        <v>89</v>
      </c>
      <c r="I818" s="150">
        <v>0</v>
      </c>
      <c r="J818" s="150">
        <v>3005.16</v>
      </c>
      <c r="K818" s="150">
        <v>-3005.16</v>
      </c>
    </row>
    <row r="819" spans="1:11" hidden="1">
      <c r="A819" s="149" t="s">
        <v>1081</v>
      </c>
      <c r="B819" s="149" t="s">
        <v>373</v>
      </c>
      <c r="C819" s="149" t="s">
        <v>93</v>
      </c>
      <c r="D819" s="151">
        <v>44963</v>
      </c>
      <c r="E819" s="149">
        <v>2</v>
      </c>
      <c r="F819" s="149" t="s">
        <v>1463</v>
      </c>
      <c r="G819" s="149" t="s">
        <v>89</v>
      </c>
      <c r="H819" s="149" t="s">
        <v>89</v>
      </c>
      <c r="I819" s="150">
        <v>3005.16</v>
      </c>
      <c r="J819" s="150">
        <v>0</v>
      </c>
      <c r="K819" s="150">
        <v>3005.16</v>
      </c>
    </row>
    <row r="820" spans="1:11" hidden="1">
      <c r="A820" s="149" t="s">
        <v>1326</v>
      </c>
      <c r="B820" s="149" t="s">
        <v>89</v>
      </c>
      <c r="C820" s="149" t="s">
        <v>93</v>
      </c>
      <c r="D820" s="151">
        <v>44963</v>
      </c>
      <c r="E820" s="149">
        <v>2</v>
      </c>
      <c r="F820" s="149" t="s">
        <v>1460</v>
      </c>
      <c r="G820" s="149" t="s">
        <v>89</v>
      </c>
      <c r="H820" s="149" t="s">
        <v>89</v>
      </c>
      <c r="I820" s="150">
        <v>0</v>
      </c>
      <c r="J820" s="150">
        <v>187.4</v>
      </c>
      <c r="K820" s="150">
        <v>-187.4</v>
      </c>
    </row>
    <row r="821" spans="1:11" hidden="1">
      <c r="A821" s="149" t="s">
        <v>1326</v>
      </c>
      <c r="B821" s="149" t="s">
        <v>89</v>
      </c>
      <c r="C821" s="149" t="s">
        <v>93</v>
      </c>
      <c r="D821" s="151">
        <v>44963</v>
      </c>
      <c r="E821" s="149">
        <v>2</v>
      </c>
      <c r="F821" s="149" t="s">
        <v>1460</v>
      </c>
      <c r="G821" s="149" t="s">
        <v>89</v>
      </c>
      <c r="H821" s="149" t="s">
        <v>89</v>
      </c>
      <c r="I821" s="150">
        <v>0</v>
      </c>
      <c r="J821" s="150">
        <v>226.81</v>
      </c>
      <c r="K821" s="150">
        <v>-226.81</v>
      </c>
    </row>
    <row r="822" spans="1:11" hidden="1">
      <c r="A822" s="149" t="s">
        <v>1326</v>
      </c>
      <c r="B822" s="149" t="s">
        <v>89</v>
      </c>
      <c r="C822" s="149" t="s">
        <v>93</v>
      </c>
      <c r="D822" s="151">
        <v>44963</v>
      </c>
      <c r="E822" s="149">
        <v>2</v>
      </c>
      <c r="F822" s="149" t="s">
        <v>144</v>
      </c>
      <c r="G822" s="149" t="s">
        <v>89</v>
      </c>
      <c r="H822" s="149" t="s">
        <v>89</v>
      </c>
      <c r="I822" s="150">
        <v>0</v>
      </c>
      <c r="J822" s="150">
        <v>1415.39</v>
      </c>
      <c r="K822" s="150">
        <v>-1415.39</v>
      </c>
    </row>
    <row r="823" spans="1:11" hidden="1">
      <c r="A823" s="149" t="s">
        <v>1081</v>
      </c>
      <c r="B823" s="149" t="s">
        <v>376</v>
      </c>
      <c r="C823" s="149" t="s">
        <v>93</v>
      </c>
      <c r="D823" s="151">
        <v>44963</v>
      </c>
      <c r="E823" s="149">
        <v>2</v>
      </c>
      <c r="F823" s="149" t="s">
        <v>144</v>
      </c>
      <c r="G823" s="149" t="s">
        <v>89</v>
      </c>
      <c r="H823" s="149" t="s">
        <v>1110</v>
      </c>
      <c r="I823" s="150">
        <v>1415.39</v>
      </c>
      <c r="J823" s="150">
        <v>0</v>
      </c>
      <c r="K823" s="150">
        <v>1415.39</v>
      </c>
    </row>
    <row r="824" spans="1:11" hidden="1">
      <c r="A824" s="149" t="s">
        <v>1337</v>
      </c>
      <c r="B824" s="149" t="s">
        <v>89</v>
      </c>
      <c r="C824" s="149" t="s">
        <v>93</v>
      </c>
      <c r="D824" s="151">
        <v>44963</v>
      </c>
      <c r="E824" s="149">
        <v>2</v>
      </c>
      <c r="F824" s="149" t="s">
        <v>1460</v>
      </c>
      <c r="G824" s="149" t="s">
        <v>89</v>
      </c>
      <c r="H824" s="149" t="s">
        <v>1159</v>
      </c>
      <c r="I824" s="150">
        <v>187.4</v>
      </c>
      <c r="J824" s="150">
        <v>0</v>
      </c>
      <c r="K824" s="150">
        <v>187.4</v>
      </c>
    </row>
    <row r="825" spans="1:11" hidden="1">
      <c r="A825" s="149" t="s">
        <v>1326</v>
      </c>
      <c r="B825" s="149" t="s">
        <v>89</v>
      </c>
      <c r="C825" s="149" t="s">
        <v>93</v>
      </c>
      <c r="D825" s="151">
        <v>44963</v>
      </c>
      <c r="E825" s="149">
        <v>2</v>
      </c>
      <c r="F825" s="149" t="s">
        <v>1462</v>
      </c>
      <c r="G825" s="149" t="s">
        <v>89</v>
      </c>
      <c r="H825" s="149" t="s">
        <v>89</v>
      </c>
      <c r="I825" s="150">
        <v>0</v>
      </c>
      <c r="J825" s="150">
        <v>8.9600000000000009</v>
      </c>
      <c r="K825" s="150">
        <v>-8.9600000000000009</v>
      </c>
    </row>
    <row r="826" spans="1:11" hidden="1">
      <c r="A826" s="149" t="s">
        <v>1316</v>
      </c>
      <c r="B826" s="149" t="s">
        <v>89</v>
      </c>
      <c r="C826" s="149" t="s">
        <v>93</v>
      </c>
      <c r="D826" s="151">
        <v>44964</v>
      </c>
      <c r="E826" s="149">
        <v>1</v>
      </c>
      <c r="F826" s="149" t="s">
        <v>1464</v>
      </c>
      <c r="G826" s="149" t="s">
        <v>89</v>
      </c>
      <c r="H826" s="149" t="s">
        <v>89</v>
      </c>
      <c r="I826" s="150">
        <v>1000</v>
      </c>
      <c r="J826" s="150">
        <v>0</v>
      </c>
      <c r="K826" s="150">
        <v>1000</v>
      </c>
    </row>
    <row r="827" spans="1:11" hidden="1">
      <c r="A827" s="149" t="s">
        <v>1299</v>
      </c>
      <c r="B827" s="149" t="s">
        <v>1305</v>
      </c>
      <c r="C827" s="149" t="s">
        <v>93</v>
      </c>
      <c r="D827" s="151">
        <v>44964</v>
      </c>
      <c r="E827" s="149">
        <v>1</v>
      </c>
      <c r="F827" s="149" t="s">
        <v>1373</v>
      </c>
      <c r="G827" s="149" t="s">
        <v>89</v>
      </c>
      <c r="H827" s="149" t="s">
        <v>89</v>
      </c>
      <c r="I827" s="150">
        <v>0</v>
      </c>
      <c r="J827" s="150">
        <v>100000</v>
      </c>
      <c r="K827" s="150">
        <v>-100000</v>
      </c>
    </row>
    <row r="828" spans="1:11" hidden="1">
      <c r="A828" s="149" t="s">
        <v>1081</v>
      </c>
      <c r="B828" s="149" t="s">
        <v>391</v>
      </c>
      <c r="C828" s="149" t="s">
        <v>93</v>
      </c>
      <c r="D828" s="151">
        <v>44964</v>
      </c>
      <c r="E828" s="149">
        <v>1</v>
      </c>
      <c r="F828" s="149" t="s">
        <v>1360</v>
      </c>
      <c r="G828" s="149" t="s">
        <v>89</v>
      </c>
      <c r="H828" s="149" t="s">
        <v>1087</v>
      </c>
      <c r="I828" s="150">
        <v>6228</v>
      </c>
      <c r="J828" s="150">
        <v>0</v>
      </c>
      <c r="K828" s="150">
        <v>6228</v>
      </c>
    </row>
    <row r="829" spans="1:11" hidden="1">
      <c r="A829" s="149" t="s">
        <v>1326</v>
      </c>
      <c r="B829" s="149" t="s">
        <v>89</v>
      </c>
      <c r="C829" s="149" t="s">
        <v>93</v>
      </c>
      <c r="D829" s="151">
        <v>44964</v>
      </c>
      <c r="E829" s="149">
        <v>1</v>
      </c>
      <c r="F829" s="149" t="s">
        <v>1360</v>
      </c>
      <c r="G829" s="149" t="s">
        <v>89</v>
      </c>
      <c r="H829" s="149" t="s">
        <v>89</v>
      </c>
      <c r="I829" s="150">
        <v>0</v>
      </c>
      <c r="J829" s="150">
        <v>6228</v>
      </c>
      <c r="K829" s="150">
        <v>-6228</v>
      </c>
    </row>
    <row r="830" spans="1:11" hidden="1">
      <c r="A830" s="149" t="s">
        <v>1326</v>
      </c>
      <c r="B830" s="149" t="s">
        <v>89</v>
      </c>
      <c r="C830" s="149" t="s">
        <v>93</v>
      </c>
      <c r="D830" s="151">
        <v>44964</v>
      </c>
      <c r="E830" s="149">
        <v>1</v>
      </c>
      <c r="F830" s="149" t="s">
        <v>1464</v>
      </c>
      <c r="G830" s="149" t="s">
        <v>89</v>
      </c>
      <c r="H830" s="149" t="s">
        <v>89</v>
      </c>
      <c r="I830" s="150">
        <v>0</v>
      </c>
      <c r="J830" s="150">
        <v>1000</v>
      </c>
      <c r="K830" s="150">
        <v>-1000</v>
      </c>
    </row>
    <row r="831" spans="1:11" hidden="1">
      <c r="A831" s="149" t="s">
        <v>1326</v>
      </c>
      <c r="B831" s="149" t="s">
        <v>89</v>
      </c>
      <c r="C831" s="149" t="s">
        <v>93</v>
      </c>
      <c r="D831" s="151">
        <v>44964</v>
      </c>
      <c r="E831" s="149">
        <v>1</v>
      </c>
      <c r="F831" s="149" t="s">
        <v>1373</v>
      </c>
      <c r="G831" s="149" t="s">
        <v>89</v>
      </c>
      <c r="H831" s="149" t="s">
        <v>89</v>
      </c>
      <c r="I831" s="150">
        <v>100000</v>
      </c>
      <c r="J831" s="150">
        <v>0</v>
      </c>
      <c r="K831" s="150">
        <v>100000</v>
      </c>
    </row>
    <row r="832" spans="1:11" hidden="1">
      <c r="A832" s="149" t="s">
        <v>1326</v>
      </c>
      <c r="B832" s="149" t="s">
        <v>89</v>
      </c>
      <c r="C832" s="149" t="s">
        <v>93</v>
      </c>
      <c r="D832" s="151">
        <v>44966</v>
      </c>
      <c r="E832" s="149">
        <v>1</v>
      </c>
      <c r="F832" s="149" t="s">
        <v>1384</v>
      </c>
      <c r="G832" s="149" t="s">
        <v>89</v>
      </c>
      <c r="H832" s="149" t="s">
        <v>89</v>
      </c>
      <c r="I832" s="150">
        <v>0</v>
      </c>
      <c r="J832" s="150">
        <v>360</v>
      </c>
      <c r="K832" s="150">
        <v>-360</v>
      </c>
    </row>
    <row r="833" spans="1:11" hidden="1">
      <c r="A833" s="149" t="s">
        <v>1316</v>
      </c>
      <c r="B833" s="149" t="s">
        <v>89</v>
      </c>
      <c r="C833" s="149" t="s">
        <v>93</v>
      </c>
      <c r="D833" s="151">
        <v>44966</v>
      </c>
      <c r="E833" s="149">
        <v>1</v>
      </c>
      <c r="F833" s="149" t="s">
        <v>1465</v>
      </c>
      <c r="G833" s="149" t="s">
        <v>89</v>
      </c>
      <c r="H833" s="149" t="s">
        <v>89</v>
      </c>
      <c r="I833" s="150">
        <v>500</v>
      </c>
      <c r="J833" s="150">
        <v>0</v>
      </c>
      <c r="K833" s="150">
        <v>500</v>
      </c>
    </row>
    <row r="834" spans="1:11" hidden="1">
      <c r="A834" s="149" t="s">
        <v>1326</v>
      </c>
      <c r="B834" s="149" t="s">
        <v>89</v>
      </c>
      <c r="C834" s="149" t="s">
        <v>93</v>
      </c>
      <c r="D834" s="151">
        <v>44966</v>
      </c>
      <c r="E834" s="149">
        <v>1</v>
      </c>
      <c r="F834" s="149" t="s">
        <v>1465</v>
      </c>
      <c r="G834" s="149" t="s">
        <v>89</v>
      </c>
      <c r="H834" s="149" t="s">
        <v>89</v>
      </c>
      <c r="I834" s="150">
        <v>0</v>
      </c>
      <c r="J834" s="150">
        <v>500</v>
      </c>
      <c r="K834" s="150">
        <v>-500</v>
      </c>
    </row>
    <row r="835" spans="1:11" hidden="1">
      <c r="A835" s="149" t="s">
        <v>1326</v>
      </c>
      <c r="B835" s="149" t="s">
        <v>89</v>
      </c>
      <c r="C835" s="149" t="s">
        <v>93</v>
      </c>
      <c r="D835" s="151">
        <v>44966</v>
      </c>
      <c r="E835" s="149">
        <v>1</v>
      </c>
      <c r="F835" s="149" t="s">
        <v>1384</v>
      </c>
      <c r="G835" s="149" t="s">
        <v>89</v>
      </c>
      <c r="H835" s="149" t="s">
        <v>89</v>
      </c>
      <c r="I835" s="150">
        <v>0</v>
      </c>
      <c r="J835" s="150">
        <v>192</v>
      </c>
      <c r="K835" s="150">
        <v>-192</v>
      </c>
    </row>
    <row r="836" spans="1:11" hidden="1">
      <c r="A836" s="149" t="s">
        <v>1081</v>
      </c>
      <c r="B836" s="149" t="s">
        <v>1091</v>
      </c>
      <c r="C836" s="149" t="s">
        <v>93</v>
      </c>
      <c r="D836" s="151">
        <v>44966</v>
      </c>
      <c r="E836" s="149">
        <v>1</v>
      </c>
      <c r="F836" s="149" t="s">
        <v>1384</v>
      </c>
      <c r="G836" s="149" t="s">
        <v>89</v>
      </c>
      <c r="H836" s="149" t="s">
        <v>1231</v>
      </c>
      <c r="I836" s="150">
        <v>192</v>
      </c>
      <c r="J836" s="150">
        <v>0</v>
      </c>
      <c r="K836" s="150">
        <v>192</v>
      </c>
    </row>
    <row r="837" spans="1:11" hidden="1">
      <c r="A837" s="149" t="s">
        <v>1081</v>
      </c>
      <c r="B837" s="149" t="s">
        <v>1091</v>
      </c>
      <c r="C837" s="149" t="s">
        <v>93</v>
      </c>
      <c r="D837" s="151">
        <v>44966</v>
      </c>
      <c r="E837" s="149">
        <v>1</v>
      </c>
      <c r="F837" s="149" t="s">
        <v>1384</v>
      </c>
      <c r="G837" s="149" t="s">
        <v>89</v>
      </c>
      <c r="H837" s="149" t="s">
        <v>1231</v>
      </c>
      <c r="I837" s="150">
        <v>360</v>
      </c>
      <c r="J837" s="150">
        <v>0</v>
      </c>
      <c r="K837" s="150">
        <v>360</v>
      </c>
    </row>
    <row r="838" spans="1:11" hidden="1">
      <c r="A838" s="149" t="s">
        <v>1081</v>
      </c>
      <c r="B838" s="149" t="s">
        <v>369</v>
      </c>
      <c r="C838" s="149" t="s">
        <v>93</v>
      </c>
      <c r="D838" s="151">
        <v>44967</v>
      </c>
      <c r="E838" s="149">
        <v>1</v>
      </c>
      <c r="F838" s="149" t="s">
        <v>1388</v>
      </c>
      <c r="G838" s="149" t="s">
        <v>89</v>
      </c>
      <c r="H838" s="149" t="s">
        <v>1195</v>
      </c>
      <c r="I838" s="150">
        <v>205.75</v>
      </c>
      <c r="J838" s="150">
        <v>0</v>
      </c>
      <c r="K838" s="150">
        <v>205.75</v>
      </c>
    </row>
    <row r="839" spans="1:11" hidden="1">
      <c r="A839" s="149" t="s">
        <v>1326</v>
      </c>
      <c r="B839" s="149" t="s">
        <v>89</v>
      </c>
      <c r="C839" s="149" t="s">
        <v>93</v>
      </c>
      <c r="D839" s="151">
        <v>44967</v>
      </c>
      <c r="E839" s="149">
        <v>1</v>
      </c>
      <c r="F839" s="149" t="s">
        <v>1392</v>
      </c>
      <c r="G839" s="149" t="s">
        <v>89</v>
      </c>
      <c r="H839" s="149" t="s">
        <v>89</v>
      </c>
      <c r="I839" s="150">
        <v>245991.17</v>
      </c>
      <c r="J839" s="150">
        <v>0</v>
      </c>
      <c r="K839" s="150">
        <v>245991.17</v>
      </c>
    </row>
    <row r="840" spans="1:11" hidden="1">
      <c r="A840" s="149" t="s">
        <v>1081</v>
      </c>
      <c r="B840" s="149" t="s">
        <v>367</v>
      </c>
      <c r="C840" s="149" t="s">
        <v>93</v>
      </c>
      <c r="D840" s="151">
        <v>44967</v>
      </c>
      <c r="E840" s="149">
        <v>1</v>
      </c>
      <c r="F840" s="149" t="s">
        <v>116</v>
      </c>
      <c r="G840" s="149" t="s">
        <v>89</v>
      </c>
      <c r="H840" s="149" t="s">
        <v>1110</v>
      </c>
      <c r="I840" s="150">
        <v>4160.9799999999996</v>
      </c>
      <c r="J840" s="150">
        <v>0</v>
      </c>
      <c r="K840" s="150">
        <v>4160.9799999999996</v>
      </c>
    </row>
    <row r="841" spans="1:11" hidden="1">
      <c r="A841" s="149" t="s">
        <v>1326</v>
      </c>
      <c r="B841" s="149" t="s">
        <v>89</v>
      </c>
      <c r="C841" s="149" t="s">
        <v>93</v>
      </c>
      <c r="D841" s="151">
        <v>44967</v>
      </c>
      <c r="E841" s="149">
        <v>1</v>
      </c>
      <c r="F841" s="149" t="s">
        <v>1466</v>
      </c>
      <c r="G841" s="149" t="s">
        <v>89</v>
      </c>
      <c r="H841" s="149" t="s">
        <v>89</v>
      </c>
      <c r="I841" s="150">
        <v>0</v>
      </c>
      <c r="J841" s="150">
        <v>84</v>
      </c>
      <c r="K841" s="150">
        <v>-84</v>
      </c>
    </row>
    <row r="842" spans="1:11" hidden="1">
      <c r="A842" s="149" t="s">
        <v>1326</v>
      </c>
      <c r="B842" s="149" t="s">
        <v>89</v>
      </c>
      <c r="C842" s="149" t="s">
        <v>93</v>
      </c>
      <c r="D842" s="151">
        <v>44967</v>
      </c>
      <c r="E842" s="149">
        <v>1</v>
      </c>
      <c r="F842" s="149" t="s">
        <v>1388</v>
      </c>
      <c r="G842" s="149" t="s">
        <v>89</v>
      </c>
      <c r="H842" s="149" t="s">
        <v>89</v>
      </c>
      <c r="I842" s="150">
        <v>0</v>
      </c>
      <c r="J842" s="150">
        <v>205.75</v>
      </c>
      <c r="K842" s="150">
        <v>-205.75</v>
      </c>
    </row>
    <row r="843" spans="1:11" hidden="1">
      <c r="A843" s="149" t="s">
        <v>1081</v>
      </c>
      <c r="B843" s="149" t="s">
        <v>360</v>
      </c>
      <c r="C843" s="149" t="s">
        <v>93</v>
      </c>
      <c r="D843" s="151">
        <v>44967</v>
      </c>
      <c r="E843" s="149">
        <v>1</v>
      </c>
      <c r="F843" s="149" t="s">
        <v>1466</v>
      </c>
      <c r="G843" s="149" t="s">
        <v>89</v>
      </c>
      <c r="H843" s="149" t="s">
        <v>371</v>
      </c>
      <c r="I843" s="150">
        <v>84</v>
      </c>
      <c r="J843" s="150">
        <v>0</v>
      </c>
      <c r="K843" s="150">
        <v>84</v>
      </c>
    </row>
    <row r="844" spans="1:11" hidden="1">
      <c r="A844" s="149" t="s">
        <v>1299</v>
      </c>
      <c r="B844" s="149" t="s">
        <v>1300</v>
      </c>
      <c r="C844" s="149" t="s">
        <v>93</v>
      </c>
      <c r="D844" s="151">
        <v>44967</v>
      </c>
      <c r="E844" s="149">
        <v>1</v>
      </c>
      <c r="F844" s="149" t="s">
        <v>1392</v>
      </c>
      <c r="G844" s="149" t="s">
        <v>89</v>
      </c>
      <c r="H844" s="149" t="s">
        <v>1219</v>
      </c>
      <c r="I844" s="150">
        <v>0</v>
      </c>
      <c r="J844" s="150">
        <v>245991.17</v>
      </c>
      <c r="K844" s="150">
        <v>-245991.17</v>
      </c>
    </row>
    <row r="845" spans="1:11" hidden="1">
      <c r="A845" s="149" t="s">
        <v>1081</v>
      </c>
      <c r="B845" s="149" t="s">
        <v>360</v>
      </c>
      <c r="C845" s="149" t="s">
        <v>93</v>
      </c>
      <c r="D845" s="151">
        <v>44967</v>
      </c>
      <c r="E845" s="149">
        <v>1</v>
      </c>
      <c r="F845" s="149" t="s">
        <v>1466</v>
      </c>
      <c r="G845" s="149" t="s">
        <v>89</v>
      </c>
      <c r="H845" s="149" t="s">
        <v>371</v>
      </c>
      <c r="I845" s="150">
        <v>84</v>
      </c>
      <c r="J845" s="150">
        <v>0</v>
      </c>
      <c r="K845" s="150">
        <v>84</v>
      </c>
    </row>
    <row r="846" spans="1:11" hidden="1">
      <c r="A846" s="149" t="s">
        <v>1326</v>
      </c>
      <c r="B846" s="149" t="s">
        <v>89</v>
      </c>
      <c r="C846" s="149" t="s">
        <v>93</v>
      </c>
      <c r="D846" s="151">
        <v>44967</v>
      </c>
      <c r="E846" s="149">
        <v>1</v>
      </c>
      <c r="F846" s="149" t="s">
        <v>116</v>
      </c>
      <c r="G846" s="149" t="s">
        <v>89</v>
      </c>
      <c r="H846" s="149" t="s">
        <v>89</v>
      </c>
      <c r="I846" s="150">
        <v>0</v>
      </c>
      <c r="J846" s="150">
        <v>4160.9799999999996</v>
      </c>
      <c r="K846" s="150">
        <v>-4160.9799999999996</v>
      </c>
    </row>
    <row r="847" spans="1:11" hidden="1">
      <c r="A847" s="149" t="s">
        <v>1326</v>
      </c>
      <c r="B847" s="149" t="s">
        <v>89</v>
      </c>
      <c r="C847" s="149" t="s">
        <v>93</v>
      </c>
      <c r="D847" s="151">
        <v>44967</v>
      </c>
      <c r="E847" s="149">
        <v>1</v>
      </c>
      <c r="F847" s="149" t="s">
        <v>1466</v>
      </c>
      <c r="G847" s="149" t="s">
        <v>89</v>
      </c>
      <c r="H847" s="149" t="s">
        <v>89</v>
      </c>
      <c r="I847" s="150">
        <v>0</v>
      </c>
      <c r="J847" s="150">
        <v>336</v>
      </c>
      <c r="K847" s="150">
        <v>-336</v>
      </c>
    </row>
    <row r="848" spans="1:11" hidden="1">
      <c r="A848" s="149" t="s">
        <v>1081</v>
      </c>
      <c r="B848" s="149" t="s">
        <v>360</v>
      </c>
      <c r="C848" s="149" t="s">
        <v>93</v>
      </c>
      <c r="D848" s="151">
        <v>44967</v>
      </c>
      <c r="E848" s="149">
        <v>1</v>
      </c>
      <c r="F848" s="149" t="s">
        <v>1466</v>
      </c>
      <c r="G848" s="149" t="s">
        <v>89</v>
      </c>
      <c r="H848" s="149" t="s">
        <v>371</v>
      </c>
      <c r="I848" s="150">
        <v>84</v>
      </c>
      <c r="J848" s="150">
        <v>0</v>
      </c>
      <c r="K848" s="150">
        <v>84</v>
      </c>
    </row>
    <row r="849" spans="1:11" hidden="1">
      <c r="A849" s="149" t="s">
        <v>1326</v>
      </c>
      <c r="B849" s="149" t="s">
        <v>89</v>
      </c>
      <c r="C849" s="149" t="s">
        <v>93</v>
      </c>
      <c r="D849" s="151">
        <v>44967</v>
      </c>
      <c r="E849" s="149">
        <v>1</v>
      </c>
      <c r="F849" s="149" t="s">
        <v>1466</v>
      </c>
      <c r="G849" s="149" t="s">
        <v>89</v>
      </c>
      <c r="H849" s="149" t="s">
        <v>89</v>
      </c>
      <c r="I849" s="150">
        <v>0</v>
      </c>
      <c r="J849" s="150">
        <v>84</v>
      </c>
      <c r="K849" s="150">
        <v>-84</v>
      </c>
    </row>
    <row r="850" spans="1:11" hidden="1">
      <c r="A850" s="149" t="s">
        <v>1081</v>
      </c>
      <c r="B850" s="149" t="s">
        <v>360</v>
      </c>
      <c r="C850" s="149" t="s">
        <v>93</v>
      </c>
      <c r="D850" s="151">
        <v>44967</v>
      </c>
      <c r="E850" s="149">
        <v>1</v>
      </c>
      <c r="F850" s="149" t="s">
        <v>1466</v>
      </c>
      <c r="G850" s="149" t="s">
        <v>89</v>
      </c>
      <c r="H850" s="149" t="s">
        <v>371</v>
      </c>
      <c r="I850" s="150">
        <v>84</v>
      </c>
      <c r="J850" s="150">
        <v>0</v>
      </c>
      <c r="K850" s="150">
        <v>84</v>
      </c>
    </row>
    <row r="851" spans="1:11" hidden="1">
      <c r="A851" s="149" t="s">
        <v>1326</v>
      </c>
      <c r="B851" s="149" t="s">
        <v>89</v>
      </c>
      <c r="C851" s="149" t="s">
        <v>93</v>
      </c>
      <c r="D851" s="151">
        <v>44967</v>
      </c>
      <c r="E851" s="149">
        <v>1</v>
      </c>
      <c r="F851" s="149" t="s">
        <v>1466</v>
      </c>
      <c r="G851" s="149" t="s">
        <v>89</v>
      </c>
      <c r="H851" s="149" t="s">
        <v>89</v>
      </c>
      <c r="I851" s="150">
        <v>0</v>
      </c>
      <c r="J851" s="150">
        <v>84</v>
      </c>
      <c r="K851" s="150">
        <v>-84</v>
      </c>
    </row>
    <row r="852" spans="1:11" hidden="1">
      <c r="A852" s="149" t="s">
        <v>1326</v>
      </c>
      <c r="B852" s="149" t="s">
        <v>89</v>
      </c>
      <c r="C852" s="149" t="s">
        <v>93</v>
      </c>
      <c r="D852" s="151">
        <v>44967</v>
      </c>
      <c r="E852" s="149">
        <v>1</v>
      </c>
      <c r="F852" s="149" t="s">
        <v>1466</v>
      </c>
      <c r="G852" s="149" t="s">
        <v>89</v>
      </c>
      <c r="H852" s="149" t="s">
        <v>89</v>
      </c>
      <c r="I852" s="150">
        <v>0</v>
      </c>
      <c r="J852" s="150">
        <v>84</v>
      </c>
      <c r="K852" s="150">
        <v>-84</v>
      </c>
    </row>
    <row r="853" spans="1:11" hidden="1">
      <c r="A853" s="149" t="s">
        <v>1081</v>
      </c>
      <c r="B853" s="149" t="s">
        <v>360</v>
      </c>
      <c r="C853" s="149" t="s">
        <v>93</v>
      </c>
      <c r="D853" s="151">
        <v>44967</v>
      </c>
      <c r="E853" s="149">
        <v>1</v>
      </c>
      <c r="F853" s="149" t="s">
        <v>1466</v>
      </c>
      <c r="G853" s="149" t="s">
        <v>89</v>
      </c>
      <c r="H853" s="149" t="s">
        <v>371</v>
      </c>
      <c r="I853" s="150">
        <v>336</v>
      </c>
      <c r="J853" s="150">
        <v>0</v>
      </c>
      <c r="K853" s="150">
        <v>336</v>
      </c>
    </row>
    <row r="854" spans="1:11" hidden="1">
      <c r="A854" s="149" t="s">
        <v>1081</v>
      </c>
      <c r="B854" s="149" t="s">
        <v>1181</v>
      </c>
      <c r="C854" s="149" t="s">
        <v>93</v>
      </c>
      <c r="D854" s="151">
        <v>44970</v>
      </c>
      <c r="E854" s="149">
        <v>1</v>
      </c>
      <c r="F854" s="149" t="s">
        <v>1467</v>
      </c>
      <c r="G854" s="149" t="s">
        <v>89</v>
      </c>
      <c r="H854" s="149" t="s">
        <v>371</v>
      </c>
      <c r="I854" s="150">
        <v>21784</v>
      </c>
      <c r="J854" s="150">
        <v>0</v>
      </c>
      <c r="K854" s="150">
        <v>21784</v>
      </c>
    </row>
    <row r="855" spans="1:11" hidden="1">
      <c r="A855" s="149" t="s">
        <v>1451</v>
      </c>
      <c r="B855" s="149" t="s">
        <v>89</v>
      </c>
      <c r="C855" s="149" t="s">
        <v>93</v>
      </c>
      <c r="D855" s="151">
        <v>44970</v>
      </c>
      <c r="E855" s="149">
        <v>1</v>
      </c>
      <c r="F855" s="149" t="s">
        <v>1449</v>
      </c>
      <c r="G855" s="149" t="s">
        <v>89</v>
      </c>
      <c r="H855" s="149" t="s">
        <v>1261</v>
      </c>
      <c r="I855" s="150">
        <v>403.97</v>
      </c>
      <c r="J855" s="150">
        <v>0</v>
      </c>
      <c r="K855" s="150">
        <v>403.97</v>
      </c>
    </row>
    <row r="856" spans="1:11" hidden="1">
      <c r="A856" s="149" t="s">
        <v>1321</v>
      </c>
      <c r="B856" s="149" t="s">
        <v>89</v>
      </c>
      <c r="C856" s="149" t="s">
        <v>93</v>
      </c>
      <c r="D856" s="151">
        <v>44970</v>
      </c>
      <c r="E856" s="149">
        <v>1</v>
      </c>
      <c r="F856" s="149" t="s">
        <v>1468</v>
      </c>
      <c r="G856" s="149" t="s">
        <v>89</v>
      </c>
      <c r="H856" s="149" t="s">
        <v>1083</v>
      </c>
      <c r="I856" s="150">
        <v>724.65</v>
      </c>
      <c r="J856" s="150">
        <v>0</v>
      </c>
      <c r="K856" s="150">
        <v>724.65</v>
      </c>
    </row>
    <row r="857" spans="1:11" hidden="1">
      <c r="A857" s="149" t="s">
        <v>1453</v>
      </c>
      <c r="B857" s="149" t="s">
        <v>89</v>
      </c>
      <c r="C857" s="149" t="s">
        <v>93</v>
      </c>
      <c r="D857" s="151">
        <v>44970</v>
      </c>
      <c r="E857" s="149">
        <v>1</v>
      </c>
      <c r="F857" s="149" t="s">
        <v>1454</v>
      </c>
      <c r="G857" s="149" t="s">
        <v>89</v>
      </c>
      <c r="H857" s="149" t="s">
        <v>384</v>
      </c>
      <c r="I857" s="150">
        <v>299.89999999999998</v>
      </c>
      <c r="J857" s="150">
        <v>0</v>
      </c>
      <c r="K857" s="150">
        <v>299.89999999999998</v>
      </c>
    </row>
    <row r="858" spans="1:11" hidden="1">
      <c r="A858" s="149" t="s">
        <v>1326</v>
      </c>
      <c r="B858" s="149" t="s">
        <v>89</v>
      </c>
      <c r="C858" s="149" t="s">
        <v>93</v>
      </c>
      <c r="D858" s="151">
        <v>44970</v>
      </c>
      <c r="E858" s="149">
        <v>1</v>
      </c>
      <c r="F858" s="149" t="s">
        <v>1469</v>
      </c>
      <c r="G858" s="149" t="s">
        <v>89</v>
      </c>
      <c r="H858" s="149" t="s">
        <v>89</v>
      </c>
      <c r="I858" s="150">
        <v>0</v>
      </c>
      <c r="J858" s="150">
        <v>3137</v>
      </c>
      <c r="K858" s="150">
        <v>-3137</v>
      </c>
    </row>
    <row r="859" spans="1:11" hidden="1">
      <c r="A859" s="149" t="s">
        <v>1326</v>
      </c>
      <c r="B859" s="149" t="s">
        <v>89</v>
      </c>
      <c r="C859" s="149" t="s">
        <v>93</v>
      </c>
      <c r="D859" s="151">
        <v>44970</v>
      </c>
      <c r="E859" s="149">
        <v>1</v>
      </c>
      <c r="F859" s="149" t="s">
        <v>1442</v>
      </c>
      <c r="G859" s="149" t="s">
        <v>89</v>
      </c>
      <c r="H859" s="149" t="s">
        <v>89</v>
      </c>
      <c r="I859" s="150">
        <v>0</v>
      </c>
      <c r="J859" s="150">
        <v>736.15</v>
      </c>
      <c r="K859" s="150">
        <v>-736.15</v>
      </c>
    </row>
    <row r="860" spans="1:11" hidden="1">
      <c r="A860" s="149" t="s">
        <v>1326</v>
      </c>
      <c r="B860" s="149" t="s">
        <v>89</v>
      </c>
      <c r="C860" s="149" t="s">
        <v>93</v>
      </c>
      <c r="D860" s="151">
        <v>44970</v>
      </c>
      <c r="E860" s="149">
        <v>1</v>
      </c>
      <c r="F860" s="149" t="s">
        <v>1469</v>
      </c>
      <c r="G860" s="149" t="s">
        <v>89</v>
      </c>
      <c r="H860" s="149" t="s">
        <v>89</v>
      </c>
      <c r="I860" s="150">
        <v>0</v>
      </c>
      <c r="J860" s="150">
        <v>7457.96</v>
      </c>
      <c r="K860" s="150">
        <v>-7457.96</v>
      </c>
    </row>
    <row r="861" spans="1:11" hidden="1">
      <c r="A861" s="149" t="s">
        <v>1081</v>
      </c>
      <c r="B861" s="149" t="s">
        <v>1177</v>
      </c>
      <c r="C861" s="149" t="s">
        <v>93</v>
      </c>
      <c r="D861" s="151">
        <v>44970</v>
      </c>
      <c r="E861" s="149">
        <v>1</v>
      </c>
      <c r="F861" s="149" t="s">
        <v>1470</v>
      </c>
      <c r="G861" s="149" t="s">
        <v>89</v>
      </c>
      <c r="H861" s="149" t="s">
        <v>351</v>
      </c>
      <c r="I861" s="150">
        <v>9816</v>
      </c>
      <c r="J861" s="150">
        <v>0</v>
      </c>
      <c r="K861" s="150">
        <v>9816</v>
      </c>
    </row>
    <row r="862" spans="1:11" hidden="1">
      <c r="A862" s="149" t="s">
        <v>1292</v>
      </c>
      <c r="B862" s="149" t="s">
        <v>89</v>
      </c>
      <c r="C862" s="149" t="s">
        <v>93</v>
      </c>
      <c r="D862" s="151">
        <v>44970</v>
      </c>
      <c r="E862" s="149">
        <v>1</v>
      </c>
      <c r="F862" s="149" t="s">
        <v>1442</v>
      </c>
      <c r="G862" s="149" t="s">
        <v>89</v>
      </c>
      <c r="H862" s="149" t="s">
        <v>1219</v>
      </c>
      <c r="I862" s="150">
        <v>736.15</v>
      </c>
      <c r="J862" s="150">
        <v>0</v>
      </c>
      <c r="K862" s="150">
        <v>736.15</v>
      </c>
    </row>
    <row r="863" spans="1:11" hidden="1">
      <c r="A863" s="149" t="s">
        <v>1326</v>
      </c>
      <c r="B863" s="149" t="s">
        <v>89</v>
      </c>
      <c r="C863" s="149" t="s">
        <v>93</v>
      </c>
      <c r="D863" s="151">
        <v>44970</v>
      </c>
      <c r="E863" s="149">
        <v>1</v>
      </c>
      <c r="F863" s="149" t="s">
        <v>1454</v>
      </c>
      <c r="G863" s="149" t="s">
        <v>89</v>
      </c>
      <c r="H863" s="149" t="s">
        <v>89</v>
      </c>
      <c r="I863" s="150">
        <v>0</v>
      </c>
      <c r="J863" s="150">
        <v>299.89999999999998</v>
      </c>
      <c r="K863" s="150">
        <v>-299.89999999999998</v>
      </c>
    </row>
    <row r="864" spans="1:11" hidden="1">
      <c r="A864" s="149" t="s">
        <v>1326</v>
      </c>
      <c r="B864" s="149" t="s">
        <v>89</v>
      </c>
      <c r="C864" s="149" t="s">
        <v>93</v>
      </c>
      <c r="D864" s="151">
        <v>44970</v>
      </c>
      <c r="E864" s="149">
        <v>1</v>
      </c>
      <c r="F864" s="149" t="s">
        <v>1449</v>
      </c>
      <c r="G864" s="149" t="s">
        <v>89</v>
      </c>
      <c r="H864" s="149" t="s">
        <v>89</v>
      </c>
      <c r="I864" s="150">
        <v>0</v>
      </c>
      <c r="J864" s="150">
        <v>403.97</v>
      </c>
      <c r="K864" s="150">
        <v>-403.97</v>
      </c>
    </row>
    <row r="865" spans="1:11" hidden="1">
      <c r="A865" s="149" t="s">
        <v>1326</v>
      </c>
      <c r="B865" s="149" t="s">
        <v>89</v>
      </c>
      <c r="C865" s="149" t="s">
        <v>93</v>
      </c>
      <c r="D865" s="151">
        <v>44970</v>
      </c>
      <c r="E865" s="149">
        <v>1</v>
      </c>
      <c r="F865" s="149" t="s">
        <v>1468</v>
      </c>
      <c r="G865" s="149" t="s">
        <v>89</v>
      </c>
      <c r="H865" s="149" t="s">
        <v>89</v>
      </c>
      <c r="I865" s="150">
        <v>0</v>
      </c>
      <c r="J865" s="150">
        <v>724.65</v>
      </c>
      <c r="K865" s="150">
        <v>-724.65</v>
      </c>
    </row>
    <row r="866" spans="1:11" hidden="1">
      <c r="A866" s="149" t="s">
        <v>1326</v>
      </c>
      <c r="B866" s="149" t="s">
        <v>89</v>
      </c>
      <c r="C866" s="149" t="s">
        <v>93</v>
      </c>
      <c r="D866" s="151">
        <v>44970</v>
      </c>
      <c r="E866" s="149">
        <v>1</v>
      </c>
      <c r="F866" s="149" t="s">
        <v>1471</v>
      </c>
      <c r="G866" s="149" t="s">
        <v>89</v>
      </c>
      <c r="H866" s="149" t="s">
        <v>89</v>
      </c>
      <c r="I866" s="150">
        <v>0</v>
      </c>
      <c r="J866" s="150">
        <v>541.09</v>
      </c>
      <c r="K866" s="150">
        <v>-541.09</v>
      </c>
    </row>
    <row r="867" spans="1:11" hidden="1">
      <c r="A867" s="149" t="s">
        <v>1326</v>
      </c>
      <c r="B867" s="149" t="s">
        <v>89</v>
      </c>
      <c r="C867" s="149" t="s">
        <v>93</v>
      </c>
      <c r="D867" s="151">
        <v>44970</v>
      </c>
      <c r="E867" s="149">
        <v>1</v>
      </c>
      <c r="F867" s="149" t="s">
        <v>1472</v>
      </c>
      <c r="G867" s="149" t="s">
        <v>89</v>
      </c>
      <c r="H867" s="149" t="s">
        <v>89</v>
      </c>
      <c r="I867" s="150">
        <v>0</v>
      </c>
      <c r="J867" s="150">
        <v>267.23</v>
      </c>
      <c r="K867" s="150">
        <v>-267.23</v>
      </c>
    </row>
    <row r="868" spans="1:11" hidden="1">
      <c r="A868" s="149" t="s">
        <v>1326</v>
      </c>
      <c r="B868" s="149" t="s">
        <v>89</v>
      </c>
      <c r="C868" s="149" t="s">
        <v>93</v>
      </c>
      <c r="D868" s="151">
        <v>44970</v>
      </c>
      <c r="E868" s="149">
        <v>1</v>
      </c>
      <c r="F868" s="149" t="s">
        <v>1470</v>
      </c>
      <c r="G868" s="149" t="s">
        <v>89</v>
      </c>
      <c r="H868" s="149" t="s">
        <v>89</v>
      </c>
      <c r="I868" s="150">
        <v>0</v>
      </c>
      <c r="J868" s="150">
        <v>9816</v>
      </c>
      <c r="K868" s="150">
        <v>-9816</v>
      </c>
    </row>
    <row r="869" spans="1:11" hidden="1">
      <c r="A869" s="149" t="s">
        <v>1326</v>
      </c>
      <c r="B869" s="149" t="s">
        <v>89</v>
      </c>
      <c r="C869" s="149" t="s">
        <v>93</v>
      </c>
      <c r="D869" s="151">
        <v>44970</v>
      </c>
      <c r="E869" s="149">
        <v>1</v>
      </c>
      <c r="F869" s="149" t="s">
        <v>1357</v>
      </c>
      <c r="G869" s="149" t="s">
        <v>89</v>
      </c>
      <c r="H869" s="149" t="s">
        <v>89</v>
      </c>
      <c r="I869" s="150">
        <v>0</v>
      </c>
      <c r="J869" s="150">
        <v>27.9</v>
      </c>
      <c r="K869" s="150">
        <v>-27.9</v>
      </c>
    </row>
    <row r="870" spans="1:11" hidden="1">
      <c r="A870" s="149" t="s">
        <v>1081</v>
      </c>
      <c r="B870" s="149" t="s">
        <v>388</v>
      </c>
      <c r="C870" s="149" t="s">
        <v>93</v>
      </c>
      <c r="D870" s="151">
        <v>44970</v>
      </c>
      <c r="E870" s="149">
        <v>1</v>
      </c>
      <c r="F870" s="149" t="s">
        <v>1469</v>
      </c>
      <c r="G870" s="149" t="s">
        <v>89</v>
      </c>
      <c r="H870" s="149" t="s">
        <v>1237</v>
      </c>
      <c r="I870" s="150">
        <v>3137</v>
      </c>
      <c r="J870" s="150">
        <v>0</v>
      </c>
      <c r="K870" s="150">
        <v>3137</v>
      </c>
    </row>
    <row r="871" spans="1:11" hidden="1">
      <c r="A871" s="149" t="s">
        <v>1081</v>
      </c>
      <c r="B871" s="149" t="s">
        <v>1140</v>
      </c>
      <c r="C871" s="149" t="s">
        <v>93</v>
      </c>
      <c r="D871" s="151">
        <v>44970</v>
      </c>
      <c r="E871" s="149">
        <v>1</v>
      </c>
      <c r="F871" s="149" t="s">
        <v>1357</v>
      </c>
      <c r="G871" s="149" t="s">
        <v>89</v>
      </c>
      <c r="H871" s="149" t="s">
        <v>1231</v>
      </c>
      <c r="I871" s="150">
        <v>27.9</v>
      </c>
      <c r="J871" s="150">
        <v>0</v>
      </c>
      <c r="K871" s="150">
        <v>27.9</v>
      </c>
    </row>
    <row r="872" spans="1:11" hidden="1">
      <c r="A872" s="149" t="s">
        <v>1326</v>
      </c>
      <c r="B872" s="149" t="s">
        <v>89</v>
      </c>
      <c r="C872" s="149" t="s">
        <v>93</v>
      </c>
      <c r="D872" s="151">
        <v>44970</v>
      </c>
      <c r="E872" s="149">
        <v>1</v>
      </c>
      <c r="F872" s="149" t="s">
        <v>1467</v>
      </c>
      <c r="G872" s="149" t="s">
        <v>89</v>
      </c>
      <c r="H872" s="149" t="s">
        <v>89</v>
      </c>
      <c r="I872" s="150">
        <v>0</v>
      </c>
      <c r="J872" s="150">
        <v>21784</v>
      </c>
      <c r="K872" s="150">
        <v>-21784</v>
      </c>
    </row>
    <row r="873" spans="1:11" hidden="1">
      <c r="A873" s="149" t="s">
        <v>1081</v>
      </c>
      <c r="B873" s="149" t="s">
        <v>388</v>
      </c>
      <c r="C873" s="149" t="s">
        <v>93</v>
      </c>
      <c r="D873" s="151">
        <v>44970</v>
      </c>
      <c r="E873" s="149">
        <v>1</v>
      </c>
      <c r="F873" s="149" t="s">
        <v>1469</v>
      </c>
      <c r="G873" s="149" t="s">
        <v>89</v>
      </c>
      <c r="H873" s="149" t="s">
        <v>1237</v>
      </c>
      <c r="I873" s="150">
        <v>7457.96</v>
      </c>
      <c r="J873" s="150">
        <v>0</v>
      </c>
      <c r="K873" s="150">
        <v>7457.96</v>
      </c>
    </row>
    <row r="874" spans="1:11" hidden="1">
      <c r="A874" s="149" t="s">
        <v>1081</v>
      </c>
      <c r="B874" s="149" t="s">
        <v>1154</v>
      </c>
      <c r="C874" s="149" t="s">
        <v>93</v>
      </c>
      <c r="D874" s="151">
        <v>44970</v>
      </c>
      <c r="E874" s="149">
        <v>1</v>
      </c>
      <c r="F874" s="149" t="s">
        <v>1472</v>
      </c>
      <c r="G874" s="149" t="s">
        <v>89</v>
      </c>
      <c r="H874" s="149" t="s">
        <v>384</v>
      </c>
      <c r="I874" s="150">
        <v>267.23</v>
      </c>
      <c r="J874" s="150">
        <v>0</v>
      </c>
      <c r="K874" s="150">
        <v>267.23</v>
      </c>
    </row>
    <row r="875" spans="1:11" hidden="1">
      <c r="A875" s="149" t="s">
        <v>1473</v>
      </c>
      <c r="B875" s="149" t="s">
        <v>89</v>
      </c>
      <c r="C875" s="149" t="s">
        <v>93</v>
      </c>
      <c r="D875" s="151">
        <v>44970</v>
      </c>
      <c r="E875" s="149">
        <v>1</v>
      </c>
      <c r="F875" s="149" t="s">
        <v>1471</v>
      </c>
      <c r="G875" s="149" t="s">
        <v>89</v>
      </c>
      <c r="H875" s="149" t="s">
        <v>371</v>
      </c>
      <c r="I875" s="150">
        <v>541.09</v>
      </c>
      <c r="J875" s="150">
        <v>0</v>
      </c>
      <c r="K875" s="150">
        <v>541.09</v>
      </c>
    </row>
    <row r="876" spans="1:11" hidden="1">
      <c r="A876" s="149" t="s">
        <v>1299</v>
      </c>
      <c r="B876" s="149" t="s">
        <v>1305</v>
      </c>
      <c r="C876" s="149" t="s">
        <v>93</v>
      </c>
      <c r="D876" s="151">
        <v>44971</v>
      </c>
      <c r="E876" s="149">
        <v>1</v>
      </c>
      <c r="F876" s="149" t="s">
        <v>1373</v>
      </c>
      <c r="G876" s="149" t="s">
        <v>89</v>
      </c>
      <c r="H876" s="149" t="s">
        <v>89</v>
      </c>
      <c r="I876" s="150">
        <v>0</v>
      </c>
      <c r="J876" s="150">
        <v>100000</v>
      </c>
      <c r="K876" s="150">
        <v>-100000</v>
      </c>
    </row>
    <row r="877" spans="1:11" hidden="1">
      <c r="A877" s="149" t="s">
        <v>1326</v>
      </c>
      <c r="B877" s="149" t="s">
        <v>89</v>
      </c>
      <c r="C877" s="149" t="s">
        <v>93</v>
      </c>
      <c r="D877" s="151">
        <v>44971</v>
      </c>
      <c r="E877" s="149">
        <v>1</v>
      </c>
      <c r="F877" s="149" t="s">
        <v>1357</v>
      </c>
      <c r="G877" s="149" t="s">
        <v>89</v>
      </c>
      <c r="H877" s="149" t="s">
        <v>89</v>
      </c>
      <c r="I877" s="150">
        <v>0</v>
      </c>
      <c r="J877" s="150">
        <v>89.22</v>
      </c>
      <c r="K877" s="150">
        <v>-89.22</v>
      </c>
    </row>
    <row r="878" spans="1:11" hidden="1">
      <c r="A878" s="149" t="s">
        <v>1081</v>
      </c>
      <c r="B878" s="149" t="s">
        <v>1140</v>
      </c>
      <c r="C878" s="149" t="s">
        <v>93</v>
      </c>
      <c r="D878" s="151">
        <v>44971</v>
      </c>
      <c r="E878" s="149">
        <v>1</v>
      </c>
      <c r="F878" s="149" t="s">
        <v>1357</v>
      </c>
      <c r="G878" s="149" t="s">
        <v>89</v>
      </c>
      <c r="H878" s="149" t="s">
        <v>1113</v>
      </c>
      <c r="I878" s="150">
        <v>89.22</v>
      </c>
      <c r="J878" s="150">
        <v>0</v>
      </c>
      <c r="K878" s="150">
        <v>89.22</v>
      </c>
    </row>
    <row r="879" spans="1:11" hidden="1">
      <c r="A879" s="149" t="s">
        <v>1326</v>
      </c>
      <c r="B879" s="149" t="s">
        <v>89</v>
      </c>
      <c r="C879" s="149" t="s">
        <v>93</v>
      </c>
      <c r="D879" s="151">
        <v>44971</v>
      </c>
      <c r="E879" s="149">
        <v>1</v>
      </c>
      <c r="F879" s="149" t="s">
        <v>1357</v>
      </c>
      <c r="G879" s="149" t="s">
        <v>89</v>
      </c>
      <c r="H879" s="149" t="s">
        <v>89</v>
      </c>
      <c r="I879" s="150">
        <v>0</v>
      </c>
      <c r="J879" s="150">
        <v>71.56</v>
      </c>
      <c r="K879" s="150">
        <v>-71.56</v>
      </c>
    </row>
    <row r="880" spans="1:11" hidden="1">
      <c r="A880" s="149" t="s">
        <v>1081</v>
      </c>
      <c r="B880" s="149" t="s">
        <v>1140</v>
      </c>
      <c r="C880" s="149" t="s">
        <v>93</v>
      </c>
      <c r="D880" s="151">
        <v>44971</v>
      </c>
      <c r="E880" s="149">
        <v>1</v>
      </c>
      <c r="F880" s="149" t="s">
        <v>1357</v>
      </c>
      <c r="G880" s="149" t="s">
        <v>89</v>
      </c>
      <c r="H880" s="149" t="s">
        <v>1231</v>
      </c>
      <c r="I880" s="150">
        <v>71.56</v>
      </c>
      <c r="J880" s="150">
        <v>0</v>
      </c>
      <c r="K880" s="150">
        <v>71.56</v>
      </c>
    </row>
    <row r="881" spans="1:11" hidden="1">
      <c r="A881" s="149" t="s">
        <v>1081</v>
      </c>
      <c r="B881" s="149" t="s">
        <v>1140</v>
      </c>
      <c r="C881" s="149" t="s">
        <v>93</v>
      </c>
      <c r="D881" s="151">
        <v>44971</v>
      </c>
      <c r="E881" s="149">
        <v>1</v>
      </c>
      <c r="F881" s="149" t="s">
        <v>1357</v>
      </c>
      <c r="G881" s="149" t="s">
        <v>89</v>
      </c>
      <c r="H881" s="149" t="s">
        <v>1231</v>
      </c>
      <c r="I881" s="150">
        <v>23.1</v>
      </c>
      <c r="J881" s="150">
        <v>0</v>
      </c>
      <c r="K881" s="150">
        <v>23.1</v>
      </c>
    </row>
    <row r="882" spans="1:11" hidden="1">
      <c r="A882" s="149" t="s">
        <v>1326</v>
      </c>
      <c r="B882" s="149" t="s">
        <v>89</v>
      </c>
      <c r="C882" s="149" t="s">
        <v>93</v>
      </c>
      <c r="D882" s="151">
        <v>44971</v>
      </c>
      <c r="E882" s="149">
        <v>1</v>
      </c>
      <c r="F882" s="149" t="s">
        <v>1373</v>
      </c>
      <c r="G882" s="149" t="s">
        <v>89</v>
      </c>
      <c r="H882" s="149" t="s">
        <v>89</v>
      </c>
      <c r="I882" s="150">
        <v>100000</v>
      </c>
      <c r="J882" s="150">
        <v>0</v>
      </c>
      <c r="K882" s="150">
        <v>100000</v>
      </c>
    </row>
    <row r="883" spans="1:11" hidden="1">
      <c r="A883" s="149" t="s">
        <v>1326</v>
      </c>
      <c r="B883" s="149" t="s">
        <v>89</v>
      </c>
      <c r="C883" s="149" t="s">
        <v>93</v>
      </c>
      <c r="D883" s="151">
        <v>44971</v>
      </c>
      <c r="E883" s="149">
        <v>1</v>
      </c>
      <c r="F883" s="149" t="s">
        <v>1357</v>
      </c>
      <c r="G883" s="149" t="s">
        <v>89</v>
      </c>
      <c r="H883" s="149" t="s">
        <v>89</v>
      </c>
      <c r="I883" s="150">
        <v>0</v>
      </c>
      <c r="J883" s="150">
        <v>23.1</v>
      </c>
      <c r="K883" s="150">
        <v>-23.1</v>
      </c>
    </row>
    <row r="884" spans="1:11" hidden="1">
      <c r="A884" s="149" t="s">
        <v>1326</v>
      </c>
      <c r="B884" s="149" t="s">
        <v>89</v>
      </c>
      <c r="C884" s="149" t="s">
        <v>93</v>
      </c>
      <c r="D884" s="151">
        <v>44973</v>
      </c>
      <c r="E884" s="149">
        <v>1</v>
      </c>
      <c r="F884" s="149" t="s">
        <v>1474</v>
      </c>
      <c r="G884" s="149" t="s">
        <v>89</v>
      </c>
      <c r="H884" s="149" t="s">
        <v>89</v>
      </c>
      <c r="I884" s="150">
        <v>0</v>
      </c>
      <c r="J884" s="150">
        <v>93719</v>
      </c>
      <c r="K884" s="150">
        <v>-93719</v>
      </c>
    </row>
    <row r="885" spans="1:11" hidden="1">
      <c r="A885" s="149" t="s">
        <v>1293</v>
      </c>
      <c r="B885" s="149" t="s">
        <v>89</v>
      </c>
      <c r="C885" s="149" t="s">
        <v>93</v>
      </c>
      <c r="D885" s="151">
        <v>44973</v>
      </c>
      <c r="E885" s="149">
        <v>1</v>
      </c>
      <c r="F885" s="149" t="s">
        <v>1474</v>
      </c>
      <c r="G885" s="149" t="s">
        <v>89</v>
      </c>
      <c r="H885" s="149" t="s">
        <v>1242</v>
      </c>
      <c r="I885" s="150">
        <v>93719</v>
      </c>
      <c r="J885" s="150">
        <v>0</v>
      </c>
      <c r="K885" s="150">
        <v>93719</v>
      </c>
    </row>
    <row r="886" spans="1:11" hidden="1">
      <c r="A886" s="149" t="s">
        <v>1081</v>
      </c>
      <c r="B886" s="149" t="s">
        <v>369</v>
      </c>
      <c r="C886" s="149" t="s">
        <v>93</v>
      </c>
      <c r="D886" s="151">
        <v>44974</v>
      </c>
      <c r="E886" s="149">
        <v>1</v>
      </c>
      <c r="F886" s="149" t="s">
        <v>1388</v>
      </c>
      <c r="G886" s="149" t="s">
        <v>89</v>
      </c>
      <c r="H886" s="149" t="s">
        <v>1158</v>
      </c>
      <c r="I886" s="150">
        <v>502.94</v>
      </c>
      <c r="J886" s="150">
        <v>0</v>
      </c>
      <c r="K886" s="150">
        <v>502.94</v>
      </c>
    </row>
    <row r="887" spans="1:11" hidden="1">
      <c r="A887" s="149" t="s">
        <v>1326</v>
      </c>
      <c r="B887" s="149" t="s">
        <v>89</v>
      </c>
      <c r="C887" s="149" t="s">
        <v>93</v>
      </c>
      <c r="D887" s="151">
        <v>44974</v>
      </c>
      <c r="E887" s="149">
        <v>1</v>
      </c>
      <c r="F887" s="149" t="s">
        <v>1388</v>
      </c>
      <c r="G887" s="149" t="s">
        <v>89</v>
      </c>
      <c r="H887" s="149" t="s">
        <v>89</v>
      </c>
      <c r="I887" s="150">
        <v>0</v>
      </c>
      <c r="J887" s="150">
        <v>502.94</v>
      </c>
      <c r="K887" s="150">
        <v>-502.94</v>
      </c>
    </row>
    <row r="888" spans="1:11" hidden="1">
      <c r="A888" s="149" t="s">
        <v>1326</v>
      </c>
      <c r="B888" s="149" t="s">
        <v>89</v>
      </c>
      <c r="C888" s="149" t="s">
        <v>93</v>
      </c>
      <c r="D888" s="151">
        <v>44977</v>
      </c>
      <c r="E888" s="149">
        <v>1</v>
      </c>
      <c r="F888" s="149" t="s">
        <v>1475</v>
      </c>
      <c r="G888" s="149" t="s">
        <v>89</v>
      </c>
      <c r="H888" s="149" t="s">
        <v>89</v>
      </c>
      <c r="I888" s="150">
        <v>0</v>
      </c>
      <c r="J888" s="150">
        <v>57.6</v>
      </c>
      <c r="K888" s="150">
        <v>-57.6</v>
      </c>
    </row>
    <row r="889" spans="1:11" hidden="1">
      <c r="A889" s="149" t="s">
        <v>1081</v>
      </c>
      <c r="B889" s="149" t="s">
        <v>388</v>
      </c>
      <c r="C889" s="149" t="s">
        <v>93</v>
      </c>
      <c r="D889" s="151">
        <v>44977</v>
      </c>
      <c r="E889" s="149">
        <v>1</v>
      </c>
      <c r="F889" s="149" t="s">
        <v>1469</v>
      </c>
      <c r="G889" s="149" t="s">
        <v>89</v>
      </c>
      <c r="H889" s="149" t="s">
        <v>89</v>
      </c>
      <c r="I889" s="150">
        <v>1437.6</v>
      </c>
      <c r="J889" s="150">
        <v>0</v>
      </c>
      <c r="K889" s="150">
        <v>1437.6</v>
      </c>
    </row>
    <row r="890" spans="1:11" hidden="1">
      <c r="A890" s="149" t="s">
        <v>1081</v>
      </c>
      <c r="B890" s="149" t="s">
        <v>350</v>
      </c>
      <c r="C890" s="149" t="s">
        <v>93</v>
      </c>
      <c r="D890" s="151">
        <v>44977</v>
      </c>
      <c r="E890" s="149">
        <v>1</v>
      </c>
      <c r="F890" s="149" t="s">
        <v>1475</v>
      </c>
      <c r="G890" s="149" t="s">
        <v>89</v>
      </c>
      <c r="H890" s="149" t="s">
        <v>1226</v>
      </c>
      <c r="I890" s="150">
        <v>57.6</v>
      </c>
      <c r="J890" s="150">
        <v>0</v>
      </c>
      <c r="K890" s="150">
        <v>57.6</v>
      </c>
    </row>
    <row r="891" spans="1:11" hidden="1">
      <c r="A891" s="149" t="s">
        <v>1326</v>
      </c>
      <c r="B891" s="149" t="s">
        <v>89</v>
      </c>
      <c r="C891" s="149" t="s">
        <v>93</v>
      </c>
      <c r="D891" s="151">
        <v>44977</v>
      </c>
      <c r="E891" s="149">
        <v>1</v>
      </c>
      <c r="F891" s="149" t="s">
        <v>1391</v>
      </c>
      <c r="G891" s="149" t="s">
        <v>89</v>
      </c>
      <c r="H891" s="149" t="s">
        <v>89</v>
      </c>
      <c r="I891" s="150">
        <v>0</v>
      </c>
      <c r="J891" s="150">
        <v>137.41999999999999</v>
      </c>
      <c r="K891" s="150">
        <v>-137.41999999999999</v>
      </c>
    </row>
    <row r="892" spans="1:11" hidden="1">
      <c r="A892" s="149" t="s">
        <v>1326</v>
      </c>
      <c r="B892" s="149" t="s">
        <v>89</v>
      </c>
      <c r="C892" s="149" t="s">
        <v>93</v>
      </c>
      <c r="D892" s="151">
        <v>44977</v>
      </c>
      <c r="E892" s="149">
        <v>1</v>
      </c>
      <c r="F892" s="149" t="s">
        <v>1469</v>
      </c>
      <c r="G892" s="149" t="s">
        <v>89</v>
      </c>
      <c r="H892" s="149" t="s">
        <v>89</v>
      </c>
      <c r="I892" s="150">
        <v>0</v>
      </c>
      <c r="J892" s="150">
        <v>1437.6</v>
      </c>
      <c r="K892" s="150">
        <v>-1437.6</v>
      </c>
    </row>
    <row r="893" spans="1:11" hidden="1">
      <c r="A893" s="149" t="s">
        <v>1081</v>
      </c>
      <c r="B893" s="149" t="s">
        <v>352</v>
      </c>
      <c r="C893" s="149" t="s">
        <v>93</v>
      </c>
      <c r="D893" s="151">
        <v>44977</v>
      </c>
      <c r="E893" s="149">
        <v>1</v>
      </c>
      <c r="F893" s="149" t="s">
        <v>1391</v>
      </c>
      <c r="G893" s="149" t="s">
        <v>89</v>
      </c>
      <c r="H893" s="149" t="s">
        <v>89</v>
      </c>
      <c r="I893" s="150">
        <v>137.41999999999999</v>
      </c>
      <c r="J893" s="150">
        <v>0</v>
      </c>
      <c r="K893" s="150">
        <v>137.41999999999999</v>
      </c>
    </row>
    <row r="894" spans="1:11" hidden="1">
      <c r="A894" s="149" t="s">
        <v>1452</v>
      </c>
      <c r="B894" s="149" t="s">
        <v>89</v>
      </c>
      <c r="C894" s="149" t="s">
        <v>93</v>
      </c>
      <c r="D894" s="151">
        <v>44978</v>
      </c>
      <c r="E894" s="149">
        <v>1</v>
      </c>
      <c r="F894" s="149" t="s">
        <v>1446</v>
      </c>
      <c r="G894" s="149" t="s">
        <v>89</v>
      </c>
      <c r="H894" s="149" t="s">
        <v>1371</v>
      </c>
      <c r="I894" s="150">
        <v>159.6</v>
      </c>
      <c r="J894" s="150">
        <v>0</v>
      </c>
      <c r="K894" s="150">
        <v>159.6</v>
      </c>
    </row>
    <row r="895" spans="1:11" hidden="1">
      <c r="A895" s="149" t="s">
        <v>1326</v>
      </c>
      <c r="B895" s="149" t="s">
        <v>89</v>
      </c>
      <c r="C895" s="149" t="s">
        <v>93</v>
      </c>
      <c r="D895" s="151">
        <v>44978</v>
      </c>
      <c r="E895" s="149">
        <v>1</v>
      </c>
      <c r="F895" s="149" t="s">
        <v>1442</v>
      </c>
      <c r="G895" s="149" t="s">
        <v>89</v>
      </c>
      <c r="H895" s="149" t="s">
        <v>89</v>
      </c>
      <c r="I895" s="150">
        <v>0</v>
      </c>
      <c r="J895" s="150">
        <v>332.05</v>
      </c>
      <c r="K895" s="150">
        <v>-332.05</v>
      </c>
    </row>
    <row r="896" spans="1:11" hidden="1">
      <c r="A896" s="149" t="s">
        <v>1081</v>
      </c>
      <c r="B896" s="149" t="s">
        <v>378</v>
      </c>
      <c r="C896" s="149" t="s">
        <v>93</v>
      </c>
      <c r="D896" s="151">
        <v>44978</v>
      </c>
      <c r="E896" s="149">
        <v>1</v>
      </c>
      <c r="F896" s="149" t="s">
        <v>165</v>
      </c>
      <c r="G896" s="149" t="s">
        <v>89</v>
      </c>
      <c r="H896" s="149" t="s">
        <v>89</v>
      </c>
      <c r="I896" s="150">
        <v>16872</v>
      </c>
      <c r="J896" s="150">
        <v>0</v>
      </c>
      <c r="K896" s="150">
        <v>16872</v>
      </c>
    </row>
    <row r="897" spans="1:11" hidden="1">
      <c r="A897" s="149" t="s">
        <v>1081</v>
      </c>
      <c r="B897" s="149" t="s">
        <v>374</v>
      </c>
      <c r="C897" s="149" t="s">
        <v>93</v>
      </c>
      <c r="D897" s="151">
        <v>44978</v>
      </c>
      <c r="E897" s="149">
        <v>1</v>
      </c>
      <c r="F897" s="149" t="s">
        <v>1379</v>
      </c>
      <c r="G897" s="149" t="s">
        <v>89</v>
      </c>
      <c r="H897" s="149" t="s">
        <v>1083</v>
      </c>
      <c r="I897" s="150">
        <v>2949.51</v>
      </c>
      <c r="J897" s="150">
        <v>0</v>
      </c>
      <c r="K897" s="150">
        <v>2949.51</v>
      </c>
    </row>
    <row r="898" spans="1:11" hidden="1">
      <c r="A898" s="149" t="s">
        <v>1326</v>
      </c>
      <c r="B898" s="149" t="s">
        <v>89</v>
      </c>
      <c r="C898" s="149" t="s">
        <v>93</v>
      </c>
      <c r="D898" s="151">
        <v>44978</v>
      </c>
      <c r="E898" s="149">
        <v>1</v>
      </c>
      <c r="F898" s="149" t="s">
        <v>1476</v>
      </c>
      <c r="G898" s="149" t="s">
        <v>89</v>
      </c>
      <c r="H898" s="149" t="s">
        <v>89</v>
      </c>
      <c r="I898" s="150">
        <v>0</v>
      </c>
      <c r="J898" s="150">
        <v>318</v>
      </c>
      <c r="K898" s="150">
        <v>-318</v>
      </c>
    </row>
    <row r="899" spans="1:11" hidden="1">
      <c r="A899" s="149" t="s">
        <v>1081</v>
      </c>
      <c r="B899" s="149" t="s">
        <v>1181</v>
      </c>
      <c r="C899" s="149" t="s">
        <v>93</v>
      </c>
      <c r="D899" s="151">
        <v>44978</v>
      </c>
      <c r="E899" s="149">
        <v>1</v>
      </c>
      <c r="F899" s="149" t="s">
        <v>1467</v>
      </c>
      <c r="G899" s="149" t="s">
        <v>89</v>
      </c>
      <c r="H899" s="149" t="s">
        <v>371</v>
      </c>
      <c r="I899" s="150">
        <v>3181</v>
      </c>
      <c r="J899" s="150">
        <v>0</v>
      </c>
      <c r="K899" s="150">
        <v>3181</v>
      </c>
    </row>
    <row r="900" spans="1:11" hidden="1">
      <c r="A900" s="149" t="s">
        <v>1081</v>
      </c>
      <c r="B900" s="149" t="s">
        <v>1091</v>
      </c>
      <c r="C900" s="149" t="s">
        <v>93</v>
      </c>
      <c r="D900" s="151">
        <v>44978</v>
      </c>
      <c r="E900" s="149">
        <v>1</v>
      </c>
      <c r="F900" s="149" t="s">
        <v>1476</v>
      </c>
      <c r="G900" s="149" t="s">
        <v>89</v>
      </c>
      <c r="H900" s="149" t="s">
        <v>1231</v>
      </c>
      <c r="I900" s="150">
        <v>318</v>
      </c>
      <c r="J900" s="150">
        <v>0</v>
      </c>
      <c r="K900" s="150">
        <v>318</v>
      </c>
    </row>
    <row r="901" spans="1:11" hidden="1">
      <c r="A901" s="149" t="s">
        <v>1326</v>
      </c>
      <c r="B901" s="149" t="s">
        <v>89</v>
      </c>
      <c r="C901" s="149" t="s">
        <v>93</v>
      </c>
      <c r="D901" s="151">
        <v>44978</v>
      </c>
      <c r="E901" s="149">
        <v>1</v>
      </c>
      <c r="F901" s="149" t="s">
        <v>1446</v>
      </c>
      <c r="G901" s="149" t="s">
        <v>89</v>
      </c>
      <c r="H901" s="149" t="s">
        <v>89</v>
      </c>
      <c r="I901" s="150">
        <v>0</v>
      </c>
      <c r="J901" s="150">
        <v>159.6</v>
      </c>
      <c r="K901" s="150">
        <v>-159.6</v>
      </c>
    </row>
    <row r="902" spans="1:11" hidden="1">
      <c r="A902" s="149" t="s">
        <v>1081</v>
      </c>
      <c r="B902" s="149" t="s">
        <v>354</v>
      </c>
      <c r="C902" s="149" t="s">
        <v>93</v>
      </c>
      <c r="D902" s="151">
        <v>44978</v>
      </c>
      <c r="E902" s="149">
        <v>1</v>
      </c>
      <c r="F902" s="149" t="s">
        <v>163</v>
      </c>
      <c r="G902" s="149" t="s">
        <v>89</v>
      </c>
      <c r="H902" s="149" t="s">
        <v>1184</v>
      </c>
      <c r="I902" s="150">
        <v>18449</v>
      </c>
      <c r="J902" s="150">
        <v>0</v>
      </c>
      <c r="K902" s="150">
        <v>18449</v>
      </c>
    </row>
    <row r="903" spans="1:11" hidden="1">
      <c r="A903" s="149" t="s">
        <v>1326</v>
      </c>
      <c r="B903" s="149" t="s">
        <v>89</v>
      </c>
      <c r="C903" s="149" t="s">
        <v>93</v>
      </c>
      <c r="D903" s="151">
        <v>44978</v>
      </c>
      <c r="E903" s="149">
        <v>1</v>
      </c>
      <c r="F903" s="149" t="s">
        <v>1379</v>
      </c>
      <c r="G903" s="149" t="s">
        <v>89</v>
      </c>
      <c r="H903" s="149" t="s">
        <v>89</v>
      </c>
      <c r="I903" s="150">
        <v>0</v>
      </c>
      <c r="J903" s="150">
        <v>2949.51</v>
      </c>
      <c r="K903" s="150">
        <v>-2949.51</v>
      </c>
    </row>
    <row r="904" spans="1:11" hidden="1">
      <c r="A904" s="149" t="s">
        <v>1292</v>
      </c>
      <c r="B904" s="149" t="s">
        <v>89</v>
      </c>
      <c r="C904" s="149" t="s">
        <v>93</v>
      </c>
      <c r="D904" s="151">
        <v>44978</v>
      </c>
      <c r="E904" s="149">
        <v>1</v>
      </c>
      <c r="F904" s="149" t="s">
        <v>1442</v>
      </c>
      <c r="G904" s="149" t="s">
        <v>89</v>
      </c>
      <c r="H904" s="149" t="s">
        <v>1219</v>
      </c>
      <c r="I904" s="150">
        <v>332.05</v>
      </c>
      <c r="J904" s="150">
        <v>0</v>
      </c>
      <c r="K904" s="150">
        <v>332.05</v>
      </c>
    </row>
    <row r="905" spans="1:11" hidden="1">
      <c r="A905" s="149" t="s">
        <v>1326</v>
      </c>
      <c r="B905" s="149" t="s">
        <v>89</v>
      </c>
      <c r="C905" s="149" t="s">
        <v>93</v>
      </c>
      <c r="D905" s="151">
        <v>44978</v>
      </c>
      <c r="E905" s="149">
        <v>1</v>
      </c>
      <c r="F905" s="149" t="s">
        <v>165</v>
      </c>
      <c r="G905" s="149" t="s">
        <v>89</v>
      </c>
      <c r="H905" s="149" t="s">
        <v>89</v>
      </c>
      <c r="I905" s="150">
        <v>0</v>
      </c>
      <c r="J905" s="150">
        <v>16872</v>
      </c>
      <c r="K905" s="150">
        <v>-16872</v>
      </c>
    </row>
    <row r="906" spans="1:11" hidden="1">
      <c r="A906" s="149" t="s">
        <v>1326</v>
      </c>
      <c r="B906" s="149" t="s">
        <v>89</v>
      </c>
      <c r="C906" s="149" t="s">
        <v>93</v>
      </c>
      <c r="D906" s="151">
        <v>44978</v>
      </c>
      <c r="E906" s="149">
        <v>1</v>
      </c>
      <c r="F906" s="149" t="s">
        <v>163</v>
      </c>
      <c r="G906" s="149" t="s">
        <v>89</v>
      </c>
      <c r="H906" s="149" t="s">
        <v>89</v>
      </c>
      <c r="I906" s="150">
        <v>0</v>
      </c>
      <c r="J906" s="150">
        <v>18449</v>
      </c>
      <c r="K906" s="150">
        <v>-18449</v>
      </c>
    </row>
    <row r="907" spans="1:11" hidden="1">
      <c r="A907" s="149" t="s">
        <v>1326</v>
      </c>
      <c r="B907" s="149" t="s">
        <v>89</v>
      </c>
      <c r="C907" s="149" t="s">
        <v>93</v>
      </c>
      <c r="D907" s="151">
        <v>44978</v>
      </c>
      <c r="E907" s="149">
        <v>1</v>
      </c>
      <c r="F907" s="149" t="s">
        <v>651</v>
      </c>
      <c r="G907" s="149" t="s">
        <v>89</v>
      </c>
      <c r="H907" s="149" t="s">
        <v>89</v>
      </c>
      <c r="I907" s="150">
        <v>0</v>
      </c>
      <c r="J907" s="150">
        <v>7560</v>
      </c>
      <c r="K907" s="150">
        <v>-7560</v>
      </c>
    </row>
    <row r="908" spans="1:11" hidden="1">
      <c r="A908" s="149" t="s">
        <v>1326</v>
      </c>
      <c r="B908" s="149" t="s">
        <v>89</v>
      </c>
      <c r="C908" s="149" t="s">
        <v>93</v>
      </c>
      <c r="D908" s="151">
        <v>44978</v>
      </c>
      <c r="E908" s="149">
        <v>1</v>
      </c>
      <c r="F908" s="149" t="s">
        <v>1467</v>
      </c>
      <c r="G908" s="149" t="s">
        <v>89</v>
      </c>
      <c r="H908" s="149" t="s">
        <v>89</v>
      </c>
      <c r="I908" s="150">
        <v>0</v>
      </c>
      <c r="J908" s="150">
        <v>3181</v>
      </c>
      <c r="K908" s="150">
        <v>-3181</v>
      </c>
    </row>
    <row r="909" spans="1:11" hidden="1">
      <c r="A909" s="149" t="s">
        <v>1457</v>
      </c>
      <c r="B909" s="149" t="s">
        <v>89</v>
      </c>
      <c r="C909" s="149" t="s">
        <v>93</v>
      </c>
      <c r="D909" s="151">
        <v>44978</v>
      </c>
      <c r="E909" s="149">
        <v>1</v>
      </c>
      <c r="F909" s="149" t="s">
        <v>1458</v>
      </c>
      <c r="G909" s="149" t="s">
        <v>89</v>
      </c>
      <c r="H909" s="149" t="s">
        <v>1141</v>
      </c>
      <c r="I909" s="150">
        <v>468.63</v>
      </c>
      <c r="J909" s="150">
        <v>0</v>
      </c>
      <c r="K909" s="150">
        <v>468.63</v>
      </c>
    </row>
    <row r="910" spans="1:11" hidden="1">
      <c r="A910" s="149" t="s">
        <v>1081</v>
      </c>
      <c r="B910" s="149" t="s">
        <v>400</v>
      </c>
      <c r="C910" s="149" t="s">
        <v>93</v>
      </c>
      <c r="D910" s="151">
        <v>44978</v>
      </c>
      <c r="E910" s="149">
        <v>1</v>
      </c>
      <c r="F910" s="149" t="s">
        <v>651</v>
      </c>
      <c r="G910" s="149" t="s">
        <v>89</v>
      </c>
      <c r="H910" s="149" t="s">
        <v>384</v>
      </c>
      <c r="I910" s="150">
        <v>7560</v>
      </c>
      <c r="J910" s="150">
        <v>0</v>
      </c>
      <c r="K910" s="150">
        <v>7560</v>
      </c>
    </row>
    <row r="911" spans="1:11" hidden="1">
      <c r="A911" s="149" t="s">
        <v>1326</v>
      </c>
      <c r="B911" s="149" t="s">
        <v>89</v>
      </c>
      <c r="C911" s="149" t="s">
        <v>93</v>
      </c>
      <c r="D911" s="151">
        <v>44978</v>
      </c>
      <c r="E911" s="149">
        <v>1</v>
      </c>
      <c r="F911" s="149" t="s">
        <v>1458</v>
      </c>
      <c r="G911" s="149" t="s">
        <v>89</v>
      </c>
      <c r="H911" s="149" t="s">
        <v>89</v>
      </c>
      <c r="I911" s="150">
        <v>0</v>
      </c>
      <c r="J911" s="150">
        <v>468.63</v>
      </c>
      <c r="K911" s="150">
        <v>-468.63</v>
      </c>
    </row>
    <row r="912" spans="1:11" hidden="1">
      <c r="A912" s="149" t="s">
        <v>1326</v>
      </c>
      <c r="B912" s="149" t="s">
        <v>89</v>
      </c>
      <c r="C912" s="149" t="s">
        <v>93</v>
      </c>
      <c r="D912" s="151">
        <v>44979</v>
      </c>
      <c r="E912" s="149">
        <v>1</v>
      </c>
      <c r="F912" s="149" t="s">
        <v>1477</v>
      </c>
      <c r="G912" s="149" t="s">
        <v>89</v>
      </c>
      <c r="H912" s="149" t="s">
        <v>89</v>
      </c>
      <c r="I912" s="150">
        <v>0</v>
      </c>
      <c r="J912" s="150">
        <v>21638</v>
      </c>
      <c r="K912" s="150">
        <v>-21638</v>
      </c>
    </row>
    <row r="913" spans="1:11" hidden="1">
      <c r="A913" s="149" t="s">
        <v>1314</v>
      </c>
      <c r="B913" s="149" t="s">
        <v>89</v>
      </c>
      <c r="C913" s="149" t="s">
        <v>93</v>
      </c>
      <c r="D913" s="151">
        <v>44979</v>
      </c>
      <c r="E913" s="149">
        <v>1</v>
      </c>
      <c r="F913" s="149" t="s">
        <v>1477</v>
      </c>
      <c r="G913" s="149" t="s">
        <v>89</v>
      </c>
      <c r="H913" s="149" t="s">
        <v>1261</v>
      </c>
      <c r="I913" s="150">
        <v>21638</v>
      </c>
      <c r="J913" s="150">
        <v>0</v>
      </c>
      <c r="K913" s="150">
        <v>21638</v>
      </c>
    </row>
    <row r="914" spans="1:11" hidden="1">
      <c r="A914" s="149" t="s">
        <v>1400</v>
      </c>
      <c r="B914" s="149" t="s">
        <v>1401</v>
      </c>
      <c r="C914" s="149" t="s">
        <v>93</v>
      </c>
      <c r="D914" s="151">
        <v>44981</v>
      </c>
      <c r="E914" s="149">
        <v>1</v>
      </c>
      <c r="F914" s="149" t="s">
        <v>1478</v>
      </c>
      <c r="G914" s="149" t="s">
        <v>89</v>
      </c>
      <c r="H914" s="149" t="s">
        <v>1113</v>
      </c>
      <c r="I914" s="150">
        <v>4345.07</v>
      </c>
      <c r="J914" s="150">
        <v>0</v>
      </c>
      <c r="K914" s="150">
        <v>4345.07</v>
      </c>
    </row>
    <row r="915" spans="1:11" hidden="1">
      <c r="A915" s="149" t="s">
        <v>1400</v>
      </c>
      <c r="B915" s="149" t="s">
        <v>1401</v>
      </c>
      <c r="C915" s="149" t="s">
        <v>93</v>
      </c>
      <c r="D915" s="151">
        <v>44981</v>
      </c>
      <c r="E915" s="149">
        <v>1</v>
      </c>
      <c r="F915" s="149" t="s">
        <v>1479</v>
      </c>
      <c r="G915" s="149" t="s">
        <v>89</v>
      </c>
      <c r="H915" s="149" t="s">
        <v>1113</v>
      </c>
      <c r="I915" s="150">
        <v>5162.01</v>
      </c>
      <c r="J915" s="150">
        <v>0</v>
      </c>
      <c r="K915" s="150">
        <v>5162.01</v>
      </c>
    </row>
    <row r="916" spans="1:11" hidden="1">
      <c r="A916" s="149" t="s">
        <v>1400</v>
      </c>
      <c r="B916" s="149" t="s">
        <v>1401</v>
      </c>
      <c r="C916" s="149" t="s">
        <v>93</v>
      </c>
      <c r="D916" s="151">
        <v>44981</v>
      </c>
      <c r="E916" s="149">
        <v>1</v>
      </c>
      <c r="F916" s="149" t="s">
        <v>1480</v>
      </c>
      <c r="G916" s="149" t="s">
        <v>89</v>
      </c>
      <c r="H916" s="149" t="s">
        <v>1113</v>
      </c>
      <c r="I916" s="150">
        <v>3832.61</v>
      </c>
      <c r="J916" s="150">
        <v>0</v>
      </c>
      <c r="K916" s="150">
        <v>3832.61</v>
      </c>
    </row>
    <row r="917" spans="1:11" hidden="1">
      <c r="A917" s="149" t="s">
        <v>1326</v>
      </c>
      <c r="B917" s="149" t="s">
        <v>89</v>
      </c>
      <c r="C917" s="149" t="s">
        <v>93</v>
      </c>
      <c r="D917" s="151">
        <v>44981</v>
      </c>
      <c r="E917" s="149">
        <v>1</v>
      </c>
      <c r="F917" s="149" t="s">
        <v>1481</v>
      </c>
      <c r="G917" s="149" t="s">
        <v>89</v>
      </c>
      <c r="H917" s="149" t="s">
        <v>89</v>
      </c>
      <c r="I917" s="150">
        <v>0</v>
      </c>
      <c r="J917" s="150">
        <v>4708.8599999999997</v>
      </c>
      <c r="K917" s="150">
        <v>-4708.8599999999997</v>
      </c>
    </row>
    <row r="918" spans="1:11" hidden="1">
      <c r="A918" s="149" t="s">
        <v>1400</v>
      </c>
      <c r="B918" s="149" t="s">
        <v>1401</v>
      </c>
      <c r="C918" s="149" t="s">
        <v>93</v>
      </c>
      <c r="D918" s="151">
        <v>44981</v>
      </c>
      <c r="E918" s="149">
        <v>1</v>
      </c>
      <c r="F918" s="149" t="s">
        <v>1416</v>
      </c>
      <c r="G918" s="149" t="s">
        <v>89</v>
      </c>
      <c r="H918" s="149" t="s">
        <v>1113</v>
      </c>
      <c r="I918" s="150">
        <v>3696.07</v>
      </c>
      <c r="J918" s="150">
        <v>0</v>
      </c>
      <c r="K918" s="150">
        <v>3696.07</v>
      </c>
    </row>
    <row r="919" spans="1:11" hidden="1">
      <c r="A919" s="149" t="s">
        <v>1326</v>
      </c>
      <c r="B919" s="149" t="s">
        <v>89</v>
      </c>
      <c r="C919" s="149" t="s">
        <v>93</v>
      </c>
      <c r="D919" s="151">
        <v>44981</v>
      </c>
      <c r="E919" s="149">
        <v>1</v>
      </c>
      <c r="F919" s="149" t="s">
        <v>1482</v>
      </c>
      <c r="G919" s="149" t="s">
        <v>89</v>
      </c>
      <c r="H919" s="149" t="s">
        <v>89</v>
      </c>
      <c r="I919" s="150">
        <v>0</v>
      </c>
      <c r="J919" s="150">
        <v>3720.1</v>
      </c>
      <c r="K919" s="150">
        <v>-3720.1</v>
      </c>
    </row>
    <row r="920" spans="1:11" hidden="1">
      <c r="A920" s="149" t="s">
        <v>1326</v>
      </c>
      <c r="B920" s="149" t="s">
        <v>89</v>
      </c>
      <c r="C920" s="149" t="s">
        <v>93</v>
      </c>
      <c r="D920" s="151">
        <v>44981</v>
      </c>
      <c r="E920" s="149">
        <v>1</v>
      </c>
      <c r="F920" s="149" t="s">
        <v>1403</v>
      </c>
      <c r="G920" s="149" t="s">
        <v>89</v>
      </c>
      <c r="H920" s="149" t="s">
        <v>89</v>
      </c>
      <c r="I920" s="150">
        <v>0</v>
      </c>
      <c r="J920" s="150">
        <v>6831.31</v>
      </c>
      <c r="K920" s="150">
        <v>-6831.31</v>
      </c>
    </row>
    <row r="921" spans="1:11" hidden="1">
      <c r="A921" s="149" t="s">
        <v>1400</v>
      </c>
      <c r="B921" s="149" t="s">
        <v>1401</v>
      </c>
      <c r="C921" s="149" t="s">
        <v>93</v>
      </c>
      <c r="D921" s="151">
        <v>44981</v>
      </c>
      <c r="E921" s="149">
        <v>1</v>
      </c>
      <c r="F921" s="149" t="s">
        <v>1483</v>
      </c>
      <c r="G921" s="149" t="s">
        <v>89</v>
      </c>
      <c r="H921" s="149" t="s">
        <v>1113</v>
      </c>
      <c r="I921" s="150">
        <v>4741.7700000000004</v>
      </c>
      <c r="J921" s="150">
        <v>0</v>
      </c>
      <c r="K921" s="150">
        <v>4741.7700000000004</v>
      </c>
    </row>
    <row r="922" spans="1:11" hidden="1">
      <c r="A922" s="149" t="s">
        <v>1400</v>
      </c>
      <c r="B922" s="149" t="s">
        <v>1401</v>
      </c>
      <c r="C922" s="149" t="s">
        <v>93</v>
      </c>
      <c r="D922" s="151">
        <v>44981</v>
      </c>
      <c r="E922" s="149">
        <v>1</v>
      </c>
      <c r="F922" s="149" t="s">
        <v>1484</v>
      </c>
      <c r="G922" s="149" t="s">
        <v>89</v>
      </c>
      <c r="H922" s="149" t="s">
        <v>1113</v>
      </c>
      <c r="I922" s="150">
        <v>3565.03</v>
      </c>
      <c r="J922" s="150">
        <v>0</v>
      </c>
      <c r="K922" s="150">
        <v>3565.03</v>
      </c>
    </row>
    <row r="923" spans="1:11" hidden="1">
      <c r="A923" s="149" t="s">
        <v>1326</v>
      </c>
      <c r="B923" s="149" t="s">
        <v>89</v>
      </c>
      <c r="C923" s="149" t="s">
        <v>93</v>
      </c>
      <c r="D923" s="151">
        <v>44981</v>
      </c>
      <c r="E923" s="149">
        <v>1</v>
      </c>
      <c r="F923" s="149" t="s">
        <v>1485</v>
      </c>
      <c r="G923" s="149" t="s">
        <v>89</v>
      </c>
      <c r="H923" s="149" t="s">
        <v>89</v>
      </c>
      <c r="I923" s="150">
        <v>0</v>
      </c>
      <c r="J923" s="150">
        <v>3591.44</v>
      </c>
      <c r="K923" s="150">
        <v>-3591.44</v>
      </c>
    </row>
    <row r="924" spans="1:11" hidden="1">
      <c r="A924" s="149" t="s">
        <v>1400</v>
      </c>
      <c r="B924" s="149" t="s">
        <v>1401</v>
      </c>
      <c r="C924" s="149" t="s">
        <v>93</v>
      </c>
      <c r="D924" s="151">
        <v>44981</v>
      </c>
      <c r="E924" s="149">
        <v>1</v>
      </c>
      <c r="F924" s="149" t="s">
        <v>1486</v>
      </c>
      <c r="G924" s="149" t="s">
        <v>89</v>
      </c>
      <c r="H924" s="149" t="s">
        <v>1113</v>
      </c>
      <c r="I924" s="150">
        <v>3055.51</v>
      </c>
      <c r="J924" s="150">
        <v>0</v>
      </c>
      <c r="K924" s="150">
        <v>3055.51</v>
      </c>
    </row>
    <row r="925" spans="1:11" hidden="1">
      <c r="A925" s="149" t="s">
        <v>1326</v>
      </c>
      <c r="B925" s="149" t="s">
        <v>89</v>
      </c>
      <c r="C925" s="149" t="s">
        <v>93</v>
      </c>
      <c r="D925" s="151">
        <v>44981</v>
      </c>
      <c r="E925" s="149">
        <v>1</v>
      </c>
      <c r="F925" s="149" t="s">
        <v>1487</v>
      </c>
      <c r="G925" s="149" t="s">
        <v>89</v>
      </c>
      <c r="H925" s="149" t="s">
        <v>89</v>
      </c>
      <c r="I925" s="150">
        <v>0</v>
      </c>
      <c r="J925" s="150">
        <v>3405.05</v>
      </c>
      <c r="K925" s="150">
        <v>-3405.05</v>
      </c>
    </row>
    <row r="926" spans="1:11" hidden="1">
      <c r="A926" s="149" t="s">
        <v>1326</v>
      </c>
      <c r="B926" s="149" t="s">
        <v>89</v>
      </c>
      <c r="C926" s="149" t="s">
        <v>93</v>
      </c>
      <c r="D926" s="151">
        <v>44981</v>
      </c>
      <c r="E926" s="149">
        <v>1</v>
      </c>
      <c r="F926" s="149" t="s">
        <v>1486</v>
      </c>
      <c r="G926" s="149" t="s">
        <v>89</v>
      </c>
      <c r="H926" s="149" t="s">
        <v>89</v>
      </c>
      <c r="I926" s="150">
        <v>0</v>
      </c>
      <c r="J926" s="150">
        <v>3055.51</v>
      </c>
      <c r="K926" s="150">
        <v>-3055.51</v>
      </c>
    </row>
    <row r="927" spans="1:11" hidden="1">
      <c r="A927" s="149" t="s">
        <v>1326</v>
      </c>
      <c r="B927" s="149" t="s">
        <v>89</v>
      </c>
      <c r="C927" s="149" t="s">
        <v>93</v>
      </c>
      <c r="D927" s="151">
        <v>44981</v>
      </c>
      <c r="E927" s="149">
        <v>1</v>
      </c>
      <c r="F927" s="149" t="s">
        <v>1416</v>
      </c>
      <c r="G927" s="149" t="s">
        <v>89</v>
      </c>
      <c r="H927" s="149" t="s">
        <v>89</v>
      </c>
      <c r="I927" s="150">
        <v>0</v>
      </c>
      <c r="J927" s="150">
        <v>3696.07</v>
      </c>
      <c r="K927" s="150">
        <v>-3696.07</v>
      </c>
    </row>
    <row r="928" spans="1:11" hidden="1">
      <c r="A928" s="149" t="s">
        <v>1400</v>
      </c>
      <c r="B928" s="149" t="s">
        <v>1401</v>
      </c>
      <c r="C928" s="149" t="s">
        <v>93</v>
      </c>
      <c r="D928" s="151">
        <v>44981</v>
      </c>
      <c r="E928" s="149">
        <v>1</v>
      </c>
      <c r="F928" s="149" t="s">
        <v>1488</v>
      </c>
      <c r="G928" s="149" t="s">
        <v>89</v>
      </c>
      <c r="H928" s="149" t="s">
        <v>1113</v>
      </c>
      <c r="I928" s="150">
        <v>7633.05</v>
      </c>
      <c r="J928" s="150">
        <v>0</v>
      </c>
      <c r="K928" s="150">
        <v>7633.05</v>
      </c>
    </row>
    <row r="929" spans="1:11" hidden="1">
      <c r="A929" s="149" t="s">
        <v>1400</v>
      </c>
      <c r="B929" s="149" t="s">
        <v>1401</v>
      </c>
      <c r="C929" s="149" t="s">
        <v>93</v>
      </c>
      <c r="D929" s="151">
        <v>44981</v>
      </c>
      <c r="E929" s="149">
        <v>1</v>
      </c>
      <c r="F929" s="149" t="s">
        <v>1489</v>
      </c>
      <c r="G929" s="149" t="s">
        <v>89</v>
      </c>
      <c r="H929" s="149" t="s">
        <v>1113</v>
      </c>
      <c r="I929" s="150">
        <v>3308.52</v>
      </c>
      <c r="J929" s="150">
        <v>0</v>
      </c>
      <c r="K929" s="150">
        <v>3308.52</v>
      </c>
    </row>
    <row r="930" spans="1:11" hidden="1">
      <c r="A930" s="149" t="s">
        <v>1400</v>
      </c>
      <c r="B930" s="149" t="s">
        <v>1401</v>
      </c>
      <c r="C930" s="149" t="s">
        <v>93</v>
      </c>
      <c r="D930" s="151">
        <v>44981</v>
      </c>
      <c r="E930" s="149">
        <v>1</v>
      </c>
      <c r="F930" s="149" t="s">
        <v>1404</v>
      </c>
      <c r="G930" s="149" t="s">
        <v>89</v>
      </c>
      <c r="H930" s="149" t="s">
        <v>1113</v>
      </c>
      <c r="I930" s="150">
        <v>4367.1099999999997</v>
      </c>
      <c r="J930" s="150">
        <v>0</v>
      </c>
      <c r="K930" s="150">
        <v>4367.1099999999997</v>
      </c>
    </row>
    <row r="931" spans="1:11" hidden="1">
      <c r="A931" s="149" t="s">
        <v>1326</v>
      </c>
      <c r="B931" s="149" t="s">
        <v>89</v>
      </c>
      <c r="C931" s="149" t="s">
        <v>93</v>
      </c>
      <c r="D931" s="151">
        <v>44981</v>
      </c>
      <c r="E931" s="149">
        <v>1</v>
      </c>
      <c r="F931" s="149" t="s">
        <v>1490</v>
      </c>
      <c r="G931" s="149" t="s">
        <v>89</v>
      </c>
      <c r="H931" s="149" t="s">
        <v>89</v>
      </c>
      <c r="I931" s="150">
        <v>0</v>
      </c>
      <c r="J931" s="150">
        <v>4010.44</v>
      </c>
      <c r="K931" s="150">
        <v>-4010.44</v>
      </c>
    </row>
    <row r="932" spans="1:11" hidden="1">
      <c r="A932" s="149" t="s">
        <v>1326</v>
      </c>
      <c r="B932" s="149" t="s">
        <v>89</v>
      </c>
      <c r="C932" s="149" t="s">
        <v>93</v>
      </c>
      <c r="D932" s="151">
        <v>44981</v>
      </c>
      <c r="E932" s="149">
        <v>1</v>
      </c>
      <c r="F932" s="149" t="s">
        <v>1491</v>
      </c>
      <c r="G932" s="149" t="s">
        <v>89</v>
      </c>
      <c r="H932" s="149" t="s">
        <v>89</v>
      </c>
      <c r="I932" s="150">
        <v>0</v>
      </c>
      <c r="J932" s="150">
        <v>5499.81</v>
      </c>
      <c r="K932" s="150">
        <v>-5499.81</v>
      </c>
    </row>
    <row r="933" spans="1:11" hidden="1">
      <c r="A933" s="149" t="s">
        <v>1400</v>
      </c>
      <c r="B933" s="149" t="s">
        <v>1401</v>
      </c>
      <c r="C933" s="149" t="s">
        <v>93</v>
      </c>
      <c r="D933" s="151">
        <v>44981</v>
      </c>
      <c r="E933" s="149">
        <v>1</v>
      </c>
      <c r="F933" s="149" t="s">
        <v>1487</v>
      </c>
      <c r="G933" s="149" t="s">
        <v>89</v>
      </c>
      <c r="H933" s="149" t="s">
        <v>1113</v>
      </c>
      <c r="I933" s="150">
        <v>3405.05</v>
      </c>
      <c r="J933" s="150">
        <v>0</v>
      </c>
      <c r="K933" s="150">
        <v>3405.05</v>
      </c>
    </row>
    <row r="934" spans="1:11" hidden="1">
      <c r="A934" s="149" t="s">
        <v>1400</v>
      </c>
      <c r="B934" s="149" t="s">
        <v>1401</v>
      </c>
      <c r="C934" s="149" t="s">
        <v>93</v>
      </c>
      <c r="D934" s="151">
        <v>44981</v>
      </c>
      <c r="E934" s="149">
        <v>1</v>
      </c>
      <c r="F934" s="149" t="s">
        <v>1407</v>
      </c>
      <c r="G934" s="149" t="s">
        <v>89</v>
      </c>
      <c r="H934" s="149" t="s">
        <v>1113</v>
      </c>
      <c r="I934" s="150">
        <v>5175.79</v>
      </c>
      <c r="J934" s="150">
        <v>0</v>
      </c>
      <c r="K934" s="150">
        <v>5175.79</v>
      </c>
    </row>
    <row r="935" spans="1:11" hidden="1">
      <c r="A935" s="149" t="s">
        <v>1400</v>
      </c>
      <c r="B935" s="149" t="s">
        <v>1401</v>
      </c>
      <c r="C935" s="149" t="s">
        <v>93</v>
      </c>
      <c r="D935" s="151">
        <v>44981</v>
      </c>
      <c r="E935" s="149">
        <v>1</v>
      </c>
      <c r="F935" s="149" t="s">
        <v>1492</v>
      </c>
      <c r="G935" s="149" t="s">
        <v>89</v>
      </c>
      <c r="H935" s="149" t="s">
        <v>1113</v>
      </c>
      <c r="I935" s="150">
        <v>3945.59</v>
      </c>
      <c r="J935" s="150">
        <v>0</v>
      </c>
      <c r="K935" s="150">
        <v>3945.59</v>
      </c>
    </row>
    <row r="936" spans="1:11" hidden="1">
      <c r="A936" s="149" t="s">
        <v>1326</v>
      </c>
      <c r="B936" s="149" t="s">
        <v>89</v>
      </c>
      <c r="C936" s="149" t="s">
        <v>93</v>
      </c>
      <c r="D936" s="151">
        <v>44981</v>
      </c>
      <c r="E936" s="149">
        <v>1</v>
      </c>
      <c r="F936" s="149" t="s">
        <v>1493</v>
      </c>
      <c r="G936" s="149" t="s">
        <v>89</v>
      </c>
      <c r="H936" s="149" t="s">
        <v>89</v>
      </c>
      <c r="I936" s="150">
        <v>0</v>
      </c>
      <c r="J936" s="150">
        <v>3825.56</v>
      </c>
      <c r="K936" s="150">
        <v>-3825.56</v>
      </c>
    </row>
    <row r="937" spans="1:11" hidden="1">
      <c r="A937" s="149" t="s">
        <v>1400</v>
      </c>
      <c r="B937" s="149" t="s">
        <v>1401</v>
      </c>
      <c r="C937" s="149" t="s">
        <v>93</v>
      </c>
      <c r="D937" s="151">
        <v>44981</v>
      </c>
      <c r="E937" s="149">
        <v>1</v>
      </c>
      <c r="F937" s="149" t="s">
        <v>1411</v>
      </c>
      <c r="G937" s="149" t="s">
        <v>89</v>
      </c>
      <c r="H937" s="149" t="s">
        <v>1113</v>
      </c>
      <c r="I937" s="150">
        <v>6646.63</v>
      </c>
      <c r="J937" s="150">
        <v>0</v>
      </c>
      <c r="K937" s="150">
        <v>6646.63</v>
      </c>
    </row>
    <row r="938" spans="1:11" hidden="1">
      <c r="A938" s="149" t="s">
        <v>1400</v>
      </c>
      <c r="B938" s="149" t="s">
        <v>1401</v>
      </c>
      <c r="C938" s="149" t="s">
        <v>93</v>
      </c>
      <c r="D938" s="151">
        <v>44981</v>
      </c>
      <c r="E938" s="149">
        <v>1</v>
      </c>
      <c r="F938" s="149" t="s">
        <v>1485</v>
      </c>
      <c r="G938" s="149" t="s">
        <v>89</v>
      </c>
      <c r="H938" s="149" t="s">
        <v>1113</v>
      </c>
      <c r="I938" s="150">
        <v>3591.44</v>
      </c>
      <c r="J938" s="150">
        <v>0</v>
      </c>
      <c r="K938" s="150">
        <v>3591.44</v>
      </c>
    </row>
    <row r="939" spans="1:11" hidden="1">
      <c r="A939" s="149" t="s">
        <v>1326</v>
      </c>
      <c r="B939" s="149" t="s">
        <v>89</v>
      </c>
      <c r="C939" s="149" t="s">
        <v>93</v>
      </c>
      <c r="D939" s="151">
        <v>44981</v>
      </c>
      <c r="E939" s="149">
        <v>1</v>
      </c>
      <c r="F939" s="149" t="s">
        <v>1494</v>
      </c>
      <c r="G939" s="149" t="s">
        <v>89</v>
      </c>
      <c r="H939" s="149" t="s">
        <v>89</v>
      </c>
      <c r="I939" s="150">
        <v>0</v>
      </c>
      <c r="J939" s="150">
        <v>3111.2</v>
      </c>
      <c r="K939" s="150">
        <v>-3111.2</v>
      </c>
    </row>
    <row r="940" spans="1:11" hidden="1">
      <c r="A940" s="149" t="s">
        <v>1400</v>
      </c>
      <c r="B940" s="149" t="s">
        <v>1401</v>
      </c>
      <c r="C940" s="149" t="s">
        <v>93</v>
      </c>
      <c r="D940" s="151">
        <v>44981</v>
      </c>
      <c r="E940" s="149">
        <v>1</v>
      </c>
      <c r="F940" s="149" t="s">
        <v>1403</v>
      </c>
      <c r="G940" s="149" t="s">
        <v>89</v>
      </c>
      <c r="H940" s="149" t="s">
        <v>1113</v>
      </c>
      <c r="I940" s="150">
        <v>6831.31</v>
      </c>
      <c r="J940" s="150">
        <v>0</v>
      </c>
      <c r="K940" s="150">
        <v>6831.31</v>
      </c>
    </row>
    <row r="941" spans="1:11" hidden="1">
      <c r="A941" s="149" t="s">
        <v>1326</v>
      </c>
      <c r="B941" s="149" t="s">
        <v>89</v>
      </c>
      <c r="C941" s="149" t="s">
        <v>93</v>
      </c>
      <c r="D941" s="151">
        <v>44981</v>
      </c>
      <c r="E941" s="149">
        <v>1</v>
      </c>
      <c r="F941" s="149" t="s">
        <v>1495</v>
      </c>
      <c r="G941" s="149" t="s">
        <v>89</v>
      </c>
      <c r="H941" s="149" t="s">
        <v>89</v>
      </c>
      <c r="I941" s="150">
        <v>0</v>
      </c>
      <c r="J941" s="150">
        <v>3165.29</v>
      </c>
      <c r="K941" s="150">
        <v>-3165.29</v>
      </c>
    </row>
    <row r="942" spans="1:11" hidden="1">
      <c r="A942" s="149" t="s">
        <v>1326</v>
      </c>
      <c r="B942" s="149" t="s">
        <v>89</v>
      </c>
      <c r="C942" s="149" t="s">
        <v>93</v>
      </c>
      <c r="D942" s="151">
        <v>44981</v>
      </c>
      <c r="E942" s="149">
        <v>1</v>
      </c>
      <c r="F942" s="149" t="s">
        <v>1483</v>
      </c>
      <c r="G942" s="149" t="s">
        <v>89</v>
      </c>
      <c r="H942" s="149" t="s">
        <v>89</v>
      </c>
      <c r="I942" s="150">
        <v>0</v>
      </c>
      <c r="J942" s="150">
        <v>4741.7700000000004</v>
      </c>
      <c r="K942" s="150">
        <v>-4741.7700000000004</v>
      </c>
    </row>
    <row r="943" spans="1:11" hidden="1">
      <c r="A943" s="149" t="s">
        <v>1400</v>
      </c>
      <c r="B943" s="149" t="s">
        <v>1401</v>
      </c>
      <c r="C943" s="149" t="s">
        <v>93</v>
      </c>
      <c r="D943" s="151">
        <v>44981</v>
      </c>
      <c r="E943" s="149">
        <v>1</v>
      </c>
      <c r="F943" s="149" t="s">
        <v>1426</v>
      </c>
      <c r="G943" s="149" t="s">
        <v>89</v>
      </c>
      <c r="H943" s="149" t="s">
        <v>1113</v>
      </c>
      <c r="I943" s="150">
        <v>2569.5500000000002</v>
      </c>
      <c r="J943" s="150">
        <v>0</v>
      </c>
      <c r="K943" s="150">
        <v>2569.5500000000002</v>
      </c>
    </row>
    <row r="944" spans="1:11" hidden="1">
      <c r="A944" s="149" t="s">
        <v>1326</v>
      </c>
      <c r="B944" s="149" t="s">
        <v>89</v>
      </c>
      <c r="C944" s="149" t="s">
        <v>93</v>
      </c>
      <c r="D944" s="151">
        <v>44981</v>
      </c>
      <c r="E944" s="149">
        <v>1</v>
      </c>
      <c r="F944" s="149" t="s">
        <v>1479</v>
      </c>
      <c r="G944" s="149" t="s">
        <v>89</v>
      </c>
      <c r="H944" s="149" t="s">
        <v>89</v>
      </c>
      <c r="I944" s="150">
        <v>0</v>
      </c>
      <c r="J944" s="150">
        <v>5162.01</v>
      </c>
      <c r="K944" s="150">
        <v>-5162.01</v>
      </c>
    </row>
    <row r="945" spans="1:11" hidden="1">
      <c r="A945" s="149" t="s">
        <v>1400</v>
      </c>
      <c r="B945" s="149" t="s">
        <v>1401</v>
      </c>
      <c r="C945" s="149" t="s">
        <v>93</v>
      </c>
      <c r="D945" s="151">
        <v>44981</v>
      </c>
      <c r="E945" s="149">
        <v>1</v>
      </c>
      <c r="F945" s="149" t="s">
        <v>1491</v>
      </c>
      <c r="G945" s="149" t="s">
        <v>89</v>
      </c>
      <c r="H945" s="149" t="s">
        <v>1113</v>
      </c>
      <c r="I945" s="150">
        <v>5499.81</v>
      </c>
      <c r="J945" s="150">
        <v>0</v>
      </c>
      <c r="K945" s="150">
        <v>5499.81</v>
      </c>
    </row>
    <row r="946" spans="1:11" hidden="1">
      <c r="A946" s="149" t="s">
        <v>1326</v>
      </c>
      <c r="B946" s="149" t="s">
        <v>89</v>
      </c>
      <c r="C946" s="149" t="s">
        <v>93</v>
      </c>
      <c r="D946" s="151">
        <v>44981</v>
      </c>
      <c r="E946" s="149">
        <v>1</v>
      </c>
      <c r="F946" s="149" t="s">
        <v>1484</v>
      </c>
      <c r="G946" s="149" t="s">
        <v>89</v>
      </c>
      <c r="H946" s="149" t="s">
        <v>89</v>
      </c>
      <c r="I946" s="150">
        <v>0</v>
      </c>
      <c r="J946" s="150">
        <v>3565.03</v>
      </c>
      <c r="K946" s="150">
        <v>-3565.03</v>
      </c>
    </row>
    <row r="947" spans="1:11" hidden="1">
      <c r="A947" s="149" t="s">
        <v>1326</v>
      </c>
      <c r="B947" s="149" t="s">
        <v>89</v>
      </c>
      <c r="C947" s="149" t="s">
        <v>93</v>
      </c>
      <c r="D947" s="151">
        <v>44981</v>
      </c>
      <c r="E947" s="149">
        <v>1</v>
      </c>
      <c r="F947" s="149" t="s">
        <v>1496</v>
      </c>
      <c r="G947" s="149" t="s">
        <v>89</v>
      </c>
      <c r="H947" s="149" t="s">
        <v>89</v>
      </c>
      <c r="I947" s="150">
        <v>0</v>
      </c>
      <c r="J947" s="150">
        <v>3416.99</v>
      </c>
      <c r="K947" s="150">
        <v>-3416.99</v>
      </c>
    </row>
    <row r="948" spans="1:11" hidden="1">
      <c r="A948" s="149" t="s">
        <v>1400</v>
      </c>
      <c r="B948" s="149" t="s">
        <v>1401</v>
      </c>
      <c r="C948" s="149" t="s">
        <v>93</v>
      </c>
      <c r="D948" s="151">
        <v>44981</v>
      </c>
      <c r="E948" s="149">
        <v>1</v>
      </c>
      <c r="F948" s="149" t="s">
        <v>1496</v>
      </c>
      <c r="G948" s="149" t="s">
        <v>89</v>
      </c>
      <c r="H948" s="149" t="s">
        <v>1113</v>
      </c>
      <c r="I948" s="150">
        <v>3416.99</v>
      </c>
      <c r="J948" s="150">
        <v>0</v>
      </c>
      <c r="K948" s="150">
        <v>3416.99</v>
      </c>
    </row>
    <row r="949" spans="1:11" hidden="1">
      <c r="A949" s="149" t="s">
        <v>1326</v>
      </c>
      <c r="B949" s="149" t="s">
        <v>89</v>
      </c>
      <c r="C949" s="149" t="s">
        <v>93</v>
      </c>
      <c r="D949" s="151">
        <v>44981</v>
      </c>
      <c r="E949" s="149">
        <v>1</v>
      </c>
      <c r="F949" s="149" t="s">
        <v>1497</v>
      </c>
      <c r="G949" s="149" t="s">
        <v>89</v>
      </c>
      <c r="H949" s="149" t="s">
        <v>89</v>
      </c>
      <c r="I949" s="150">
        <v>0</v>
      </c>
      <c r="J949" s="150">
        <v>3234.89</v>
      </c>
      <c r="K949" s="150">
        <v>-3234.89</v>
      </c>
    </row>
    <row r="950" spans="1:11" hidden="1">
      <c r="A950" s="149" t="s">
        <v>1326</v>
      </c>
      <c r="B950" s="149" t="s">
        <v>89</v>
      </c>
      <c r="C950" s="149" t="s">
        <v>93</v>
      </c>
      <c r="D950" s="151">
        <v>44981</v>
      </c>
      <c r="E950" s="149">
        <v>1</v>
      </c>
      <c r="F950" s="149" t="s">
        <v>1498</v>
      </c>
      <c r="G950" s="149" t="s">
        <v>89</v>
      </c>
      <c r="H950" s="149" t="s">
        <v>89</v>
      </c>
      <c r="I950" s="150">
        <v>0</v>
      </c>
      <c r="J950" s="150">
        <v>7051.82</v>
      </c>
      <c r="K950" s="150">
        <v>-7051.82</v>
      </c>
    </row>
    <row r="951" spans="1:11" hidden="1">
      <c r="A951" s="149" t="s">
        <v>1400</v>
      </c>
      <c r="B951" s="149" t="s">
        <v>1401</v>
      </c>
      <c r="C951" s="149" t="s">
        <v>93</v>
      </c>
      <c r="D951" s="151">
        <v>44981</v>
      </c>
      <c r="E951" s="149">
        <v>1</v>
      </c>
      <c r="F951" s="149" t="s">
        <v>1499</v>
      </c>
      <c r="G951" s="149" t="s">
        <v>89</v>
      </c>
      <c r="H951" s="149" t="s">
        <v>1113</v>
      </c>
      <c r="I951" s="150">
        <v>3681.63</v>
      </c>
      <c r="J951" s="150">
        <v>0</v>
      </c>
      <c r="K951" s="150">
        <v>3681.63</v>
      </c>
    </row>
    <row r="952" spans="1:11" hidden="1">
      <c r="A952" s="149" t="s">
        <v>1400</v>
      </c>
      <c r="B952" s="149" t="s">
        <v>1401</v>
      </c>
      <c r="C952" s="149" t="s">
        <v>93</v>
      </c>
      <c r="D952" s="151">
        <v>44981</v>
      </c>
      <c r="E952" s="149">
        <v>1</v>
      </c>
      <c r="F952" s="149" t="s">
        <v>1482</v>
      </c>
      <c r="G952" s="149" t="s">
        <v>89</v>
      </c>
      <c r="H952" s="149" t="s">
        <v>1113</v>
      </c>
      <c r="I952" s="150">
        <v>3720.1</v>
      </c>
      <c r="J952" s="150">
        <v>0</v>
      </c>
      <c r="K952" s="150">
        <v>3720.1</v>
      </c>
    </row>
    <row r="953" spans="1:11" hidden="1">
      <c r="A953" s="149" t="s">
        <v>1400</v>
      </c>
      <c r="B953" s="149" t="s">
        <v>1401</v>
      </c>
      <c r="C953" s="149" t="s">
        <v>93</v>
      </c>
      <c r="D953" s="151">
        <v>44981</v>
      </c>
      <c r="E953" s="149">
        <v>1</v>
      </c>
      <c r="F953" s="149" t="s">
        <v>1497</v>
      </c>
      <c r="G953" s="149" t="s">
        <v>89</v>
      </c>
      <c r="H953" s="149" t="s">
        <v>1113</v>
      </c>
      <c r="I953" s="150">
        <v>3234.89</v>
      </c>
      <c r="J953" s="150">
        <v>0</v>
      </c>
      <c r="K953" s="150">
        <v>3234.89</v>
      </c>
    </row>
    <row r="954" spans="1:11" hidden="1">
      <c r="A954" s="149" t="s">
        <v>1326</v>
      </c>
      <c r="B954" s="149" t="s">
        <v>89</v>
      </c>
      <c r="C954" s="149" t="s">
        <v>93</v>
      </c>
      <c r="D954" s="151">
        <v>44981</v>
      </c>
      <c r="E954" s="149">
        <v>1</v>
      </c>
      <c r="F954" s="149" t="s">
        <v>1500</v>
      </c>
      <c r="G954" s="149" t="s">
        <v>89</v>
      </c>
      <c r="H954" s="149" t="s">
        <v>89</v>
      </c>
      <c r="I954" s="150">
        <v>0</v>
      </c>
      <c r="J954" s="150">
        <v>4327.07</v>
      </c>
      <c r="K954" s="150">
        <v>-4327.07</v>
      </c>
    </row>
    <row r="955" spans="1:11" hidden="1">
      <c r="A955" s="149" t="s">
        <v>1326</v>
      </c>
      <c r="B955" s="149" t="s">
        <v>89</v>
      </c>
      <c r="C955" s="149" t="s">
        <v>93</v>
      </c>
      <c r="D955" s="151">
        <v>44981</v>
      </c>
      <c r="E955" s="149">
        <v>1</v>
      </c>
      <c r="F955" s="149" t="s">
        <v>1492</v>
      </c>
      <c r="G955" s="149" t="s">
        <v>89</v>
      </c>
      <c r="H955" s="149" t="s">
        <v>89</v>
      </c>
      <c r="I955" s="150">
        <v>0</v>
      </c>
      <c r="J955" s="150">
        <v>3945.59</v>
      </c>
      <c r="K955" s="150">
        <v>-3945.59</v>
      </c>
    </row>
    <row r="956" spans="1:11" hidden="1">
      <c r="A956" s="149" t="s">
        <v>1326</v>
      </c>
      <c r="B956" s="149" t="s">
        <v>89</v>
      </c>
      <c r="C956" s="149" t="s">
        <v>93</v>
      </c>
      <c r="D956" s="151">
        <v>44981</v>
      </c>
      <c r="E956" s="149">
        <v>1</v>
      </c>
      <c r="F956" s="149" t="s">
        <v>1404</v>
      </c>
      <c r="G956" s="149" t="s">
        <v>89</v>
      </c>
      <c r="H956" s="149" t="s">
        <v>89</v>
      </c>
      <c r="I956" s="150">
        <v>0</v>
      </c>
      <c r="J956" s="150">
        <v>4367.1099999999997</v>
      </c>
      <c r="K956" s="150">
        <v>-4367.1099999999997</v>
      </c>
    </row>
    <row r="957" spans="1:11" hidden="1">
      <c r="A957" s="149" t="s">
        <v>1400</v>
      </c>
      <c r="B957" s="149" t="s">
        <v>1401</v>
      </c>
      <c r="C957" s="149" t="s">
        <v>93</v>
      </c>
      <c r="D957" s="151">
        <v>44981</v>
      </c>
      <c r="E957" s="149">
        <v>1</v>
      </c>
      <c r="F957" s="149" t="s">
        <v>1493</v>
      </c>
      <c r="G957" s="149" t="s">
        <v>89</v>
      </c>
      <c r="H957" s="149" t="s">
        <v>1113</v>
      </c>
      <c r="I957" s="150">
        <v>3825.56</v>
      </c>
      <c r="J957" s="150">
        <v>0</v>
      </c>
      <c r="K957" s="150">
        <v>3825.56</v>
      </c>
    </row>
    <row r="958" spans="1:11" hidden="1">
      <c r="A958" s="149" t="s">
        <v>1326</v>
      </c>
      <c r="B958" s="149" t="s">
        <v>89</v>
      </c>
      <c r="C958" s="149" t="s">
        <v>93</v>
      </c>
      <c r="D958" s="151">
        <v>44981</v>
      </c>
      <c r="E958" s="149">
        <v>1</v>
      </c>
      <c r="F958" s="149" t="s">
        <v>1480</v>
      </c>
      <c r="G958" s="149" t="s">
        <v>89</v>
      </c>
      <c r="H958" s="149" t="s">
        <v>89</v>
      </c>
      <c r="I958" s="150">
        <v>0</v>
      </c>
      <c r="J958" s="150">
        <v>3832.61</v>
      </c>
      <c r="K958" s="150">
        <v>-3832.61</v>
      </c>
    </row>
    <row r="959" spans="1:11" hidden="1">
      <c r="A959" s="149" t="s">
        <v>1400</v>
      </c>
      <c r="B959" s="149" t="s">
        <v>1401</v>
      </c>
      <c r="C959" s="149" t="s">
        <v>93</v>
      </c>
      <c r="D959" s="151">
        <v>44981</v>
      </c>
      <c r="E959" s="149">
        <v>1</v>
      </c>
      <c r="F959" s="149" t="s">
        <v>1490</v>
      </c>
      <c r="G959" s="149" t="s">
        <v>89</v>
      </c>
      <c r="H959" s="149" t="s">
        <v>1113</v>
      </c>
      <c r="I959" s="150">
        <v>4010.44</v>
      </c>
      <c r="J959" s="150">
        <v>0</v>
      </c>
      <c r="K959" s="150">
        <v>4010.44</v>
      </c>
    </row>
    <row r="960" spans="1:11" hidden="1">
      <c r="A960" s="149" t="s">
        <v>1400</v>
      </c>
      <c r="B960" s="149" t="s">
        <v>1401</v>
      </c>
      <c r="C960" s="149" t="s">
        <v>93</v>
      </c>
      <c r="D960" s="151">
        <v>44981</v>
      </c>
      <c r="E960" s="149">
        <v>1</v>
      </c>
      <c r="F960" s="149" t="s">
        <v>1500</v>
      </c>
      <c r="G960" s="149" t="s">
        <v>89</v>
      </c>
      <c r="H960" s="149" t="s">
        <v>1113</v>
      </c>
      <c r="I960" s="150">
        <v>4327.07</v>
      </c>
      <c r="J960" s="150">
        <v>0</v>
      </c>
      <c r="K960" s="150">
        <v>4327.07</v>
      </c>
    </row>
    <row r="961" spans="1:11" hidden="1">
      <c r="A961" s="149" t="s">
        <v>1400</v>
      </c>
      <c r="B961" s="149" t="s">
        <v>1401</v>
      </c>
      <c r="C961" s="149" t="s">
        <v>93</v>
      </c>
      <c r="D961" s="151">
        <v>44981</v>
      </c>
      <c r="E961" s="149">
        <v>1</v>
      </c>
      <c r="F961" s="149" t="s">
        <v>1501</v>
      </c>
      <c r="G961" s="149" t="s">
        <v>89</v>
      </c>
      <c r="H961" s="149" t="s">
        <v>1113</v>
      </c>
      <c r="I961" s="150">
        <v>3216.38</v>
      </c>
      <c r="J961" s="150">
        <v>0</v>
      </c>
      <c r="K961" s="150">
        <v>3216.38</v>
      </c>
    </row>
    <row r="962" spans="1:11" hidden="1">
      <c r="A962" s="149" t="s">
        <v>1400</v>
      </c>
      <c r="B962" s="149" t="s">
        <v>1401</v>
      </c>
      <c r="C962" s="149" t="s">
        <v>93</v>
      </c>
      <c r="D962" s="151">
        <v>44981</v>
      </c>
      <c r="E962" s="149">
        <v>1</v>
      </c>
      <c r="F962" s="149" t="s">
        <v>1494</v>
      </c>
      <c r="G962" s="149" t="s">
        <v>89</v>
      </c>
      <c r="H962" s="149" t="s">
        <v>1113</v>
      </c>
      <c r="I962" s="150">
        <v>3111.2</v>
      </c>
      <c r="J962" s="150">
        <v>0</v>
      </c>
      <c r="K962" s="150">
        <v>3111.2</v>
      </c>
    </row>
    <row r="963" spans="1:11" hidden="1">
      <c r="A963" s="149" t="s">
        <v>1326</v>
      </c>
      <c r="B963" s="149" t="s">
        <v>89</v>
      </c>
      <c r="C963" s="149" t="s">
        <v>93</v>
      </c>
      <c r="D963" s="151">
        <v>44981</v>
      </c>
      <c r="E963" s="149">
        <v>1</v>
      </c>
      <c r="F963" s="149" t="s">
        <v>1407</v>
      </c>
      <c r="G963" s="149" t="s">
        <v>89</v>
      </c>
      <c r="H963" s="149" t="s">
        <v>89</v>
      </c>
      <c r="I963" s="150">
        <v>0</v>
      </c>
      <c r="J963" s="150">
        <v>5175.79</v>
      </c>
      <c r="K963" s="150">
        <v>-5175.79</v>
      </c>
    </row>
    <row r="964" spans="1:11" hidden="1">
      <c r="A964" s="149" t="s">
        <v>1400</v>
      </c>
      <c r="B964" s="149" t="s">
        <v>1401</v>
      </c>
      <c r="C964" s="149" t="s">
        <v>93</v>
      </c>
      <c r="D964" s="151">
        <v>44981</v>
      </c>
      <c r="E964" s="149">
        <v>1</v>
      </c>
      <c r="F964" s="149" t="s">
        <v>1481</v>
      </c>
      <c r="G964" s="149" t="s">
        <v>89</v>
      </c>
      <c r="H964" s="149" t="s">
        <v>1113</v>
      </c>
      <c r="I964" s="150">
        <v>4708.8599999999997</v>
      </c>
      <c r="J964" s="150">
        <v>0</v>
      </c>
      <c r="K964" s="150">
        <v>4708.8599999999997</v>
      </c>
    </row>
    <row r="965" spans="1:11" hidden="1">
      <c r="A965" s="149" t="s">
        <v>1326</v>
      </c>
      <c r="B965" s="149" t="s">
        <v>89</v>
      </c>
      <c r="C965" s="149" t="s">
        <v>93</v>
      </c>
      <c r="D965" s="151">
        <v>44981</v>
      </c>
      <c r="E965" s="149">
        <v>1</v>
      </c>
      <c r="F965" s="149" t="s">
        <v>1411</v>
      </c>
      <c r="G965" s="149" t="s">
        <v>89</v>
      </c>
      <c r="H965" s="149" t="s">
        <v>89</v>
      </c>
      <c r="I965" s="150">
        <v>0</v>
      </c>
      <c r="J965" s="150">
        <v>6646.63</v>
      </c>
      <c r="K965" s="150">
        <v>-6646.63</v>
      </c>
    </row>
    <row r="966" spans="1:11" hidden="1">
      <c r="A966" s="149" t="s">
        <v>1326</v>
      </c>
      <c r="B966" s="149" t="s">
        <v>89</v>
      </c>
      <c r="C966" s="149" t="s">
        <v>93</v>
      </c>
      <c r="D966" s="151">
        <v>44981</v>
      </c>
      <c r="E966" s="149">
        <v>1</v>
      </c>
      <c r="F966" s="149" t="s">
        <v>1501</v>
      </c>
      <c r="G966" s="149" t="s">
        <v>89</v>
      </c>
      <c r="H966" s="149" t="s">
        <v>89</v>
      </c>
      <c r="I966" s="150">
        <v>0</v>
      </c>
      <c r="J966" s="150">
        <v>3216.38</v>
      </c>
      <c r="K966" s="150">
        <v>-3216.38</v>
      </c>
    </row>
    <row r="967" spans="1:11" hidden="1">
      <c r="A967" s="149" t="s">
        <v>1326</v>
      </c>
      <c r="B967" s="149" t="s">
        <v>89</v>
      </c>
      <c r="C967" s="149" t="s">
        <v>93</v>
      </c>
      <c r="D967" s="151">
        <v>44981</v>
      </c>
      <c r="E967" s="149">
        <v>1</v>
      </c>
      <c r="F967" s="149" t="s">
        <v>1499</v>
      </c>
      <c r="G967" s="149" t="s">
        <v>89</v>
      </c>
      <c r="H967" s="149" t="s">
        <v>89</v>
      </c>
      <c r="I967" s="150">
        <v>0</v>
      </c>
      <c r="J967" s="150">
        <v>3681.63</v>
      </c>
      <c r="K967" s="150">
        <v>-3681.63</v>
      </c>
    </row>
    <row r="968" spans="1:11" hidden="1">
      <c r="A968" s="149" t="s">
        <v>1326</v>
      </c>
      <c r="B968" s="149" t="s">
        <v>89</v>
      </c>
      <c r="C968" s="149" t="s">
        <v>93</v>
      </c>
      <c r="D968" s="151">
        <v>44981</v>
      </c>
      <c r="E968" s="149">
        <v>1</v>
      </c>
      <c r="F968" s="149" t="s">
        <v>1478</v>
      </c>
      <c r="G968" s="149" t="s">
        <v>89</v>
      </c>
      <c r="H968" s="149" t="s">
        <v>89</v>
      </c>
      <c r="I968" s="150">
        <v>0</v>
      </c>
      <c r="J968" s="150">
        <v>4345.07</v>
      </c>
      <c r="K968" s="150">
        <v>-4345.07</v>
      </c>
    </row>
    <row r="969" spans="1:11" hidden="1">
      <c r="A969" s="149" t="s">
        <v>1326</v>
      </c>
      <c r="B969" s="149" t="s">
        <v>89</v>
      </c>
      <c r="C969" s="149" t="s">
        <v>93</v>
      </c>
      <c r="D969" s="151">
        <v>44981</v>
      </c>
      <c r="E969" s="149">
        <v>1</v>
      </c>
      <c r="F969" s="149" t="s">
        <v>1488</v>
      </c>
      <c r="G969" s="149" t="s">
        <v>89</v>
      </c>
      <c r="H969" s="149" t="s">
        <v>89</v>
      </c>
      <c r="I969" s="150">
        <v>0</v>
      </c>
      <c r="J969" s="150">
        <v>7633.05</v>
      </c>
      <c r="K969" s="150">
        <v>-7633.05</v>
      </c>
    </row>
    <row r="970" spans="1:11" hidden="1">
      <c r="A970" s="149" t="s">
        <v>1326</v>
      </c>
      <c r="B970" s="149" t="s">
        <v>89</v>
      </c>
      <c r="C970" s="149" t="s">
        <v>93</v>
      </c>
      <c r="D970" s="151">
        <v>44981</v>
      </c>
      <c r="E970" s="149">
        <v>1</v>
      </c>
      <c r="F970" s="149" t="s">
        <v>1489</v>
      </c>
      <c r="G970" s="149" t="s">
        <v>89</v>
      </c>
      <c r="H970" s="149" t="s">
        <v>89</v>
      </c>
      <c r="I970" s="150">
        <v>0</v>
      </c>
      <c r="J970" s="150">
        <v>3308.52</v>
      </c>
      <c r="K970" s="150">
        <v>-3308.52</v>
      </c>
    </row>
    <row r="971" spans="1:11" hidden="1">
      <c r="A971" s="149" t="s">
        <v>1400</v>
      </c>
      <c r="B971" s="149" t="s">
        <v>1401</v>
      </c>
      <c r="C971" s="149" t="s">
        <v>93</v>
      </c>
      <c r="D971" s="151">
        <v>44981</v>
      </c>
      <c r="E971" s="149">
        <v>1</v>
      </c>
      <c r="F971" s="149" t="s">
        <v>1498</v>
      </c>
      <c r="G971" s="149" t="s">
        <v>89</v>
      </c>
      <c r="H971" s="149" t="s">
        <v>1113</v>
      </c>
      <c r="I971" s="150">
        <v>7051.82</v>
      </c>
      <c r="J971" s="150">
        <v>0</v>
      </c>
      <c r="K971" s="150">
        <v>7051.82</v>
      </c>
    </row>
    <row r="972" spans="1:11" hidden="1">
      <c r="A972" s="149" t="s">
        <v>1400</v>
      </c>
      <c r="B972" s="149" t="s">
        <v>1401</v>
      </c>
      <c r="C972" s="149" t="s">
        <v>93</v>
      </c>
      <c r="D972" s="151">
        <v>44981</v>
      </c>
      <c r="E972" s="149">
        <v>1</v>
      </c>
      <c r="F972" s="149" t="s">
        <v>1495</v>
      </c>
      <c r="G972" s="149" t="s">
        <v>89</v>
      </c>
      <c r="H972" s="149" t="s">
        <v>1113</v>
      </c>
      <c r="I972" s="150">
        <v>3165.29</v>
      </c>
      <c r="J972" s="150">
        <v>0</v>
      </c>
      <c r="K972" s="150">
        <v>3165.29</v>
      </c>
    </row>
    <row r="973" spans="1:11" hidden="1">
      <c r="A973" s="149" t="s">
        <v>1326</v>
      </c>
      <c r="B973" s="149" t="s">
        <v>89</v>
      </c>
      <c r="C973" s="149" t="s">
        <v>93</v>
      </c>
      <c r="D973" s="151">
        <v>44981</v>
      </c>
      <c r="E973" s="149">
        <v>1</v>
      </c>
      <c r="F973" s="149" t="s">
        <v>1426</v>
      </c>
      <c r="G973" s="149" t="s">
        <v>89</v>
      </c>
      <c r="H973" s="149" t="s">
        <v>89</v>
      </c>
      <c r="I973" s="150">
        <v>0</v>
      </c>
      <c r="J973" s="150">
        <v>2569.5500000000002</v>
      </c>
      <c r="K973" s="150">
        <v>-2569.5500000000002</v>
      </c>
    </row>
    <row r="974" spans="1:11" hidden="1">
      <c r="A974" s="149" t="s">
        <v>1081</v>
      </c>
      <c r="B974" s="149" t="s">
        <v>350</v>
      </c>
      <c r="C974" s="149" t="s">
        <v>93</v>
      </c>
      <c r="D974" s="151">
        <v>44984</v>
      </c>
      <c r="E974" s="149">
        <v>1</v>
      </c>
      <c r="F974" s="149" t="s">
        <v>1440</v>
      </c>
      <c r="G974" s="149" t="s">
        <v>89</v>
      </c>
      <c r="H974" s="149" t="s">
        <v>1226</v>
      </c>
      <c r="I974" s="150">
        <v>254.35</v>
      </c>
      <c r="J974" s="150">
        <v>0</v>
      </c>
      <c r="K974" s="150">
        <v>254.35</v>
      </c>
    </row>
    <row r="975" spans="1:11" hidden="1">
      <c r="A975" s="149" t="s">
        <v>1081</v>
      </c>
      <c r="B975" s="149" t="s">
        <v>350</v>
      </c>
      <c r="C975" s="149" t="s">
        <v>93</v>
      </c>
      <c r="D975" s="151">
        <v>44984</v>
      </c>
      <c r="E975" s="149">
        <v>1</v>
      </c>
      <c r="F975" s="149" t="s">
        <v>1440</v>
      </c>
      <c r="G975" s="149" t="s">
        <v>89</v>
      </c>
      <c r="H975" s="149" t="s">
        <v>1226</v>
      </c>
      <c r="I975" s="150">
        <v>3268.16</v>
      </c>
      <c r="J975" s="150">
        <v>0</v>
      </c>
      <c r="K975" s="150">
        <v>3268.16</v>
      </c>
    </row>
    <row r="976" spans="1:11" hidden="1">
      <c r="A976" s="149" t="s">
        <v>1326</v>
      </c>
      <c r="B976" s="149" t="s">
        <v>89</v>
      </c>
      <c r="C976" s="149" t="s">
        <v>93</v>
      </c>
      <c r="D976" s="151">
        <v>44984</v>
      </c>
      <c r="E976" s="149">
        <v>1</v>
      </c>
      <c r="F976" s="149" t="s">
        <v>1502</v>
      </c>
      <c r="G976" s="149" t="s">
        <v>89</v>
      </c>
      <c r="H976" s="149" t="s">
        <v>89</v>
      </c>
      <c r="I976" s="150">
        <v>0</v>
      </c>
      <c r="J976" s="150">
        <v>32717.97</v>
      </c>
      <c r="K976" s="150">
        <v>-32717.97</v>
      </c>
    </row>
    <row r="977" spans="1:11" hidden="1">
      <c r="A977" s="149" t="s">
        <v>1324</v>
      </c>
      <c r="B977" s="149" t="s">
        <v>89</v>
      </c>
      <c r="C977" s="149" t="s">
        <v>93</v>
      </c>
      <c r="D977" s="151">
        <v>44984</v>
      </c>
      <c r="E977" s="149">
        <v>1</v>
      </c>
      <c r="F977" s="149" t="s">
        <v>1502</v>
      </c>
      <c r="G977" s="149" t="s">
        <v>89</v>
      </c>
      <c r="H977" s="149" t="s">
        <v>1261</v>
      </c>
      <c r="I977" s="150">
        <v>32717.97</v>
      </c>
      <c r="J977" s="150">
        <v>0</v>
      </c>
      <c r="K977" s="150">
        <v>32717.97</v>
      </c>
    </row>
    <row r="978" spans="1:11" hidden="1">
      <c r="A978" s="149" t="s">
        <v>1326</v>
      </c>
      <c r="B978" s="149" t="s">
        <v>89</v>
      </c>
      <c r="C978" s="149" t="s">
        <v>93</v>
      </c>
      <c r="D978" s="151">
        <v>44984</v>
      </c>
      <c r="E978" s="149">
        <v>1</v>
      </c>
      <c r="F978" s="149" t="s">
        <v>1440</v>
      </c>
      <c r="G978" s="149" t="s">
        <v>89</v>
      </c>
      <c r="H978" s="149" t="s">
        <v>89</v>
      </c>
      <c r="I978" s="150">
        <v>0</v>
      </c>
      <c r="J978" s="150">
        <v>254.35</v>
      </c>
      <c r="K978" s="150">
        <v>-254.35</v>
      </c>
    </row>
    <row r="979" spans="1:11" hidden="1">
      <c r="A979" s="149" t="s">
        <v>1326</v>
      </c>
      <c r="B979" s="149" t="s">
        <v>89</v>
      </c>
      <c r="C979" s="149" t="s">
        <v>93</v>
      </c>
      <c r="D979" s="151">
        <v>44984</v>
      </c>
      <c r="E979" s="149">
        <v>1</v>
      </c>
      <c r="F979" s="149" t="s">
        <v>1440</v>
      </c>
      <c r="G979" s="149" t="s">
        <v>89</v>
      </c>
      <c r="H979" s="149" t="s">
        <v>89</v>
      </c>
      <c r="I979" s="150">
        <v>0</v>
      </c>
      <c r="J979" s="150">
        <v>3268.16</v>
      </c>
      <c r="K979" s="150">
        <v>-3268.16</v>
      </c>
    </row>
    <row r="980" spans="1:11" hidden="1">
      <c r="A980" s="149" t="s">
        <v>1081</v>
      </c>
      <c r="B980" s="149" t="s">
        <v>388</v>
      </c>
      <c r="C980" s="149" t="s">
        <v>93</v>
      </c>
      <c r="D980" s="151">
        <v>44985</v>
      </c>
      <c r="E980" s="149">
        <v>1</v>
      </c>
      <c r="F980" s="149" t="s">
        <v>1503</v>
      </c>
      <c r="G980" s="149" t="s">
        <v>89</v>
      </c>
      <c r="H980" s="149" t="s">
        <v>1272</v>
      </c>
      <c r="I980" s="150">
        <v>581.04</v>
      </c>
      <c r="J980" s="150">
        <v>0</v>
      </c>
      <c r="K980" s="150">
        <v>581.04</v>
      </c>
    </row>
    <row r="981" spans="1:11" hidden="1">
      <c r="A981" s="149" t="s">
        <v>1326</v>
      </c>
      <c r="B981" s="149" t="s">
        <v>89</v>
      </c>
      <c r="C981" s="149" t="s">
        <v>93</v>
      </c>
      <c r="D981" s="151">
        <v>44985</v>
      </c>
      <c r="E981" s="149">
        <v>1</v>
      </c>
      <c r="F981" s="149" t="s">
        <v>1397</v>
      </c>
      <c r="G981" s="149" t="s">
        <v>89</v>
      </c>
      <c r="H981" s="149" t="s">
        <v>89</v>
      </c>
      <c r="I981" s="150">
        <v>0</v>
      </c>
      <c r="J981" s="150">
        <v>360</v>
      </c>
      <c r="K981" s="150">
        <v>-360</v>
      </c>
    </row>
    <row r="982" spans="1:11" hidden="1">
      <c r="A982" s="149" t="s">
        <v>1326</v>
      </c>
      <c r="B982" s="149" t="s">
        <v>89</v>
      </c>
      <c r="C982" s="149" t="s">
        <v>93</v>
      </c>
      <c r="D982" s="151">
        <v>44985</v>
      </c>
      <c r="E982" s="149">
        <v>1</v>
      </c>
      <c r="F982" s="149" t="s">
        <v>1503</v>
      </c>
      <c r="G982" s="149" t="s">
        <v>89</v>
      </c>
      <c r="H982" s="149" t="s">
        <v>89</v>
      </c>
      <c r="I982" s="150">
        <v>0</v>
      </c>
      <c r="J982" s="150">
        <v>581.04</v>
      </c>
      <c r="K982" s="150">
        <v>-581.04</v>
      </c>
    </row>
    <row r="983" spans="1:11" hidden="1">
      <c r="A983" s="149" t="s">
        <v>1326</v>
      </c>
      <c r="B983" s="149" t="s">
        <v>89</v>
      </c>
      <c r="C983" s="149" t="s">
        <v>93</v>
      </c>
      <c r="D983" s="151">
        <v>44985</v>
      </c>
      <c r="E983" s="149">
        <v>1</v>
      </c>
      <c r="F983" s="149" t="s">
        <v>1504</v>
      </c>
      <c r="G983" s="149" t="s">
        <v>89</v>
      </c>
      <c r="H983" s="149" t="s">
        <v>89</v>
      </c>
      <c r="I983" s="150">
        <v>0</v>
      </c>
      <c r="J983" s="150">
        <v>5185.78</v>
      </c>
      <c r="K983" s="150">
        <v>-5185.78</v>
      </c>
    </row>
    <row r="984" spans="1:11" hidden="1">
      <c r="A984" s="149" t="s">
        <v>1335</v>
      </c>
      <c r="B984" s="149" t="s">
        <v>89</v>
      </c>
      <c r="C984" s="149" t="s">
        <v>93</v>
      </c>
      <c r="D984" s="151">
        <v>44985</v>
      </c>
      <c r="E984" s="149">
        <v>1</v>
      </c>
      <c r="F984" s="149" t="s">
        <v>1361</v>
      </c>
      <c r="G984" s="149" t="s">
        <v>89</v>
      </c>
      <c r="H984" s="149" t="s">
        <v>1359</v>
      </c>
      <c r="I984" s="150">
        <v>217.1</v>
      </c>
      <c r="J984" s="150">
        <v>0</v>
      </c>
      <c r="K984" s="150">
        <v>217.1</v>
      </c>
    </row>
    <row r="985" spans="1:11" hidden="1">
      <c r="A985" s="149" t="s">
        <v>1081</v>
      </c>
      <c r="B985" s="149" t="s">
        <v>382</v>
      </c>
      <c r="C985" s="149" t="s">
        <v>93</v>
      </c>
      <c r="D985" s="151">
        <v>44985</v>
      </c>
      <c r="E985" s="149">
        <v>1</v>
      </c>
      <c r="F985" s="149" t="s">
        <v>396</v>
      </c>
      <c r="G985" s="149" t="s">
        <v>89</v>
      </c>
      <c r="H985" s="149" t="s">
        <v>1083</v>
      </c>
      <c r="I985" s="150">
        <v>250.56</v>
      </c>
      <c r="J985" s="150">
        <v>0</v>
      </c>
      <c r="K985" s="150">
        <v>250.56</v>
      </c>
    </row>
    <row r="986" spans="1:11" hidden="1">
      <c r="A986" s="149" t="s">
        <v>1326</v>
      </c>
      <c r="B986" s="149" t="s">
        <v>89</v>
      </c>
      <c r="C986" s="149" t="s">
        <v>93</v>
      </c>
      <c r="D986" s="151">
        <v>44985</v>
      </c>
      <c r="E986" s="149">
        <v>1</v>
      </c>
      <c r="F986" s="149" t="s">
        <v>1361</v>
      </c>
      <c r="G986" s="149" t="s">
        <v>89</v>
      </c>
      <c r="H986" s="149" t="s">
        <v>89</v>
      </c>
      <c r="I986" s="150">
        <v>0</v>
      </c>
      <c r="J986" s="150">
        <v>217.1</v>
      </c>
      <c r="K986" s="150">
        <v>-217.1</v>
      </c>
    </row>
    <row r="987" spans="1:11" hidden="1">
      <c r="A987" s="149" t="s">
        <v>1326</v>
      </c>
      <c r="B987" s="149" t="s">
        <v>89</v>
      </c>
      <c r="C987" s="149" t="s">
        <v>93</v>
      </c>
      <c r="D987" s="151">
        <v>44985</v>
      </c>
      <c r="E987" s="149">
        <v>1</v>
      </c>
      <c r="F987" s="149" t="s">
        <v>1381</v>
      </c>
      <c r="G987" s="149" t="s">
        <v>89</v>
      </c>
      <c r="H987" s="149" t="s">
        <v>89</v>
      </c>
      <c r="I987" s="150">
        <v>0</v>
      </c>
      <c r="J987" s="150">
        <v>1171.48</v>
      </c>
      <c r="K987" s="150">
        <v>-1171.48</v>
      </c>
    </row>
    <row r="988" spans="1:11" hidden="1">
      <c r="A988" s="149" t="s">
        <v>1081</v>
      </c>
      <c r="B988" s="149" t="s">
        <v>376</v>
      </c>
      <c r="C988" s="149" t="s">
        <v>93</v>
      </c>
      <c r="D988" s="151">
        <v>44985</v>
      </c>
      <c r="E988" s="149">
        <v>1</v>
      </c>
      <c r="F988" s="149" t="s">
        <v>144</v>
      </c>
      <c r="G988" s="149" t="s">
        <v>89</v>
      </c>
      <c r="H988" s="149" t="s">
        <v>1141</v>
      </c>
      <c r="I988" s="150">
        <v>1415.39</v>
      </c>
      <c r="J988" s="150">
        <v>0</v>
      </c>
      <c r="K988" s="150">
        <v>1415.39</v>
      </c>
    </row>
    <row r="989" spans="1:11" hidden="1">
      <c r="A989" s="149" t="s">
        <v>1326</v>
      </c>
      <c r="B989" s="149" t="s">
        <v>89</v>
      </c>
      <c r="C989" s="149" t="s">
        <v>93</v>
      </c>
      <c r="D989" s="151">
        <v>44985</v>
      </c>
      <c r="E989" s="149">
        <v>1</v>
      </c>
      <c r="F989" s="149" t="s">
        <v>1449</v>
      </c>
      <c r="G989" s="149" t="s">
        <v>89</v>
      </c>
      <c r="H989" s="149" t="s">
        <v>89</v>
      </c>
      <c r="I989" s="150">
        <v>0</v>
      </c>
      <c r="J989" s="150">
        <v>420.39</v>
      </c>
      <c r="K989" s="150">
        <v>-420.39</v>
      </c>
    </row>
    <row r="990" spans="1:11" hidden="1">
      <c r="A990" s="149" t="s">
        <v>1081</v>
      </c>
      <c r="B990" s="149" t="s">
        <v>361</v>
      </c>
      <c r="C990" s="149" t="s">
        <v>93</v>
      </c>
      <c r="D990" s="151">
        <v>44985</v>
      </c>
      <c r="E990" s="149">
        <v>1</v>
      </c>
      <c r="F990" s="149" t="s">
        <v>1383</v>
      </c>
      <c r="G990" s="149" t="s">
        <v>89</v>
      </c>
      <c r="H990" s="149" t="s">
        <v>1261</v>
      </c>
      <c r="I990" s="150">
        <v>3200</v>
      </c>
      <c r="J990" s="150">
        <v>0</v>
      </c>
      <c r="K990" s="150">
        <v>3200</v>
      </c>
    </row>
    <row r="991" spans="1:11" hidden="1">
      <c r="A991" s="149" t="s">
        <v>1081</v>
      </c>
      <c r="B991" s="149" t="s">
        <v>369</v>
      </c>
      <c r="C991" s="149" t="s">
        <v>93</v>
      </c>
      <c r="D991" s="151">
        <v>44985</v>
      </c>
      <c r="E991" s="149">
        <v>1</v>
      </c>
      <c r="F991" s="149" t="s">
        <v>1388</v>
      </c>
      <c r="G991" s="149" t="s">
        <v>89</v>
      </c>
      <c r="H991" s="149" t="s">
        <v>1223</v>
      </c>
      <c r="I991" s="150">
        <v>1019.87</v>
      </c>
      <c r="J991" s="150">
        <v>0</v>
      </c>
      <c r="K991" s="150">
        <v>1019.87</v>
      </c>
    </row>
    <row r="992" spans="1:11" hidden="1">
      <c r="A992" s="149" t="s">
        <v>1326</v>
      </c>
      <c r="B992" s="149" t="s">
        <v>89</v>
      </c>
      <c r="C992" s="149" t="s">
        <v>93</v>
      </c>
      <c r="D992" s="151">
        <v>44985</v>
      </c>
      <c r="E992" s="149">
        <v>1</v>
      </c>
      <c r="F992" s="149" t="s">
        <v>1505</v>
      </c>
      <c r="G992" s="149" t="s">
        <v>89</v>
      </c>
      <c r="H992" s="149" t="s">
        <v>89</v>
      </c>
      <c r="I992" s="150">
        <v>0</v>
      </c>
      <c r="J992" s="150">
        <v>650</v>
      </c>
      <c r="K992" s="150">
        <v>-650</v>
      </c>
    </row>
    <row r="993" spans="1:11" hidden="1">
      <c r="A993" s="149" t="s">
        <v>1081</v>
      </c>
      <c r="B993" s="149" t="s">
        <v>399</v>
      </c>
      <c r="C993" s="149" t="s">
        <v>93</v>
      </c>
      <c r="D993" s="151">
        <v>44985</v>
      </c>
      <c r="E993" s="149">
        <v>1</v>
      </c>
      <c r="F993" s="149" t="s">
        <v>1504</v>
      </c>
      <c r="G993" s="149" t="s">
        <v>89</v>
      </c>
      <c r="H993" s="149" t="s">
        <v>1083</v>
      </c>
      <c r="I993" s="150">
        <v>5185.78</v>
      </c>
      <c r="J993" s="150">
        <v>0</v>
      </c>
      <c r="K993" s="150">
        <v>5185.78</v>
      </c>
    </row>
    <row r="994" spans="1:11" hidden="1">
      <c r="A994" s="149" t="s">
        <v>1451</v>
      </c>
      <c r="B994" s="149" t="s">
        <v>89</v>
      </c>
      <c r="C994" s="149" t="s">
        <v>93</v>
      </c>
      <c r="D994" s="151">
        <v>44985</v>
      </c>
      <c r="E994" s="149">
        <v>1</v>
      </c>
      <c r="F994" s="149" t="s">
        <v>1449</v>
      </c>
      <c r="G994" s="149" t="s">
        <v>89</v>
      </c>
      <c r="H994" s="149" t="s">
        <v>1261</v>
      </c>
      <c r="I994" s="150">
        <v>420.39</v>
      </c>
      <c r="J994" s="150">
        <v>0</v>
      </c>
      <c r="K994" s="150">
        <v>420.39</v>
      </c>
    </row>
    <row r="995" spans="1:11" hidden="1">
      <c r="A995" s="149" t="s">
        <v>1326</v>
      </c>
      <c r="B995" s="149" t="s">
        <v>89</v>
      </c>
      <c r="C995" s="149" t="s">
        <v>93</v>
      </c>
      <c r="D995" s="151">
        <v>44985</v>
      </c>
      <c r="E995" s="149">
        <v>1</v>
      </c>
      <c r="F995" s="149" t="s">
        <v>1388</v>
      </c>
      <c r="G995" s="149" t="s">
        <v>89</v>
      </c>
      <c r="H995" s="149" t="s">
        <v>89</v>
      </c>
      <c r="I995" s="150">
        <v>0</v>
      </c>
      <c r="J995" s="150">
        <v>1019.87</v>
      </c>
      <c r="K995" s="150">
        <v>-1019.87</v>
      </c>
    </row>
    <row r="996" spans="1:11" hidden="1">
      <c r="A996" s="149" t="s">
        <v>1326</v>
      </c>
      <c r="B996" s="149" t="s">
        <v>89</v>
      </c>
      <c r="C996" s="149" t="s">
        <v>93</v>
      </c>
      <c r="D996" s="151">
        <v>44985</v>
      </c>
      <c r="E996" s="149">
        <v>1</v>
      </c>
      <c r="F996" s="149" t="s">
        <v>1370</v>
      </c>
      <c r="G996" s="149" t="s">
        <v>89</v>
      </c>
      <c r="H996" s="149" t="s">
        <v>89</v>
      </c>
      <c r="I996" s="150">
        <v>0</v>
      </c>
      <c r="J996" s="150">
        <v>126.2</v>
      </c>
      <c r="K996" s="150">
        <v>-126.2</v>
      </c>
    </row>
    <row r="997" spans="1:11" hidden="1">
      <c r="A997" s="149" t="s">
        <v>1326</v>
      </c>
      <c r="B997" s="149" t="s">
        <v>89</v>
      </c>
      <c r="C997" s="149" t="s">
        <v>93</v>
      </c>
      <c r="D997" s="151">
        <v>44985</v>
      </c>
      <c r="E997" s="149">
        <v>1</v>
      </c>
      <c r="F997" s="149" t="s">
        <v>144</v>
      </c>
      <c r="G997" s="149" t="s">
        <v>89</v>
      </c>
      <c r="H997" s="149" t="s">
        <v>89</v>
      </c>
      <c r="I997" s="150">
        <v>0</v>
      </c>
      <c r="J997" s="150">
        <v>1415.39</v>
      </c>
      <c r="K997" s="150">
        <v>-1415.39</v>
      </c>
    </row>
    <row r="998" spans="1:11" hidden="1">
      <c r="A998" s="149" t="s">
        <v>1326</v>
      </c>
      <c r="B998" s="149" t="s">
        <v>89</v>
      </c>
      <c r="C998" s="149" t="s">
        <v>93</v>
      </c>
      <c r="D998" s="151">
        <v>44985</v>
      </c>
      <c r="E998" s="149">
        <v>1</v>
      </c>
      <c r="F998" s="149" t="s">
        <v>1383</v>
      </c>
      <c r="G998" s="149" t="s">
        <v>89</v>
      </c>
      <c r="H998" s="149" t="s">
        <v>89</v>
      </c>
      <c r="I998" s="150">
        <v>0</v>
      </c>
      <c r="J998" s="150">
        <v>3200</v>
      </c>
      <c r="K998" s="150">
        <v>-3200</v>
      </c>
    </row>
    <row r="999" spans="1:11" hidden="1">
      <c r="A999" s="149" t="s">
        <v>1326</v>
      </c>
      <c r="B999" s="149" t="s">
        <v>89</v>
      </c>
      <c r="C999" s="149" t="s">
        <v>93</v>
      </c>
      <c r="D999" s="151">
        <v>44985</v>
      </c>
      <c r="E999" s="149">
        <v>1</v>
      </c>
      <c r="F999" s="149" t="s">
        <v>396</v>
      </c>
      <c r="G999" s="149" t="s">
        <v>89</v>
      </c>
      <c r="H999" s="149" t="s">
        <v>89</v>
      </c>
      <c r="I999" s="150">
        <v>0</v>
      </c>
      <c r="J999" s="150">
        <v>250.56</v>
      </c>
      <c r="K999" s="150">
        <v>-250.56</v>
      </c>
    </row>
    <row r="1000" spans="1:11" hidden="1">
      <c r="A1000" s="149" t="s">
        <v>1459</v>
      </c>
      <c r="B1000" s="149" t="s">
        <v>89</v>
      </c>
      <c r="C1000" s="149" t="s">
        <v>93</v>
      </c>
      <c r="D1000" s="151">
        <v>44985</v>
      </c>
      <c r="E1000" s="149">
        <v>1</v>
      </c>
      <c r="F1000" s="149" t="s">
        <v>1505</v>
      </c>
      <c r="G1000" s="149" t="s">
        <v>89</v>
      </c>
      <c r="H1000" s="149" t="s">
        <v>351</v>
      </c>
      <c r="I1000" s="150">
        <v>650</v>
      </c>
      <c r="J1000" s="150">
        <v>0</v>
      </c>
      <c r="K1000" s="150">
        <v>650</v>
      </c>
    </row>
    <row r="1001" spans="1:11" hidden="1">
      <c r="A1001" s="149" t="s">
        <v>1081</v>
      </c>
      <c r="B1001" s="149" t="s">
        <v>377</v>
      </c>
      <c r="C1001" s="149" t="s">
        <v>93</v>
      </c>
      <c r="D1001" s="151">
        <v>44985</v>
      </c>
      <c r="E1001" s="149">
        <v>1</v>
      </c>
      <c r="F1001" s="149" t="s">
        <v>1381</v>
      </c>
      <c r="G1001" s="149" t="s">
        <v>89</v>
      </c>
      <c r="H1001" s="149" t="s">
        <v>1110</v>
      </c>
      <c r="I1001" s="150">
        <v>1171.48</v>
      </c>
      <c r="J1001" s="150">
        <v>0</v>
      </c>
      <c r="K1001" s="150">
        <v>1171.48</v>
      </c>
    </row>
    <row r="1002" spans="1:11" hidden="1">
      <c r="A1002" s="149" t="s">
        <v>1304</v>
      </c>
      <c r="B1002" s="149" t="s">
        <v>89</v>
      </c>
      <c r="C1002" s="149" t="s">
        <v>93</v>
      </c>
      <c r="D1002" s="151">
        <v>44985</v>
      </c>
      <c r="E1002" s="149">
        <v>1</v>
      </c>
      <c r="F1002" s="149" t="s">
        <v>1370</v>
      </c>
      <c r="G1002" s="149" t="s">
        <v>89</v>
      </c>
      <c r="H1002" s="149" t="s">
        <v>1359</v>
      </c>
      <c r="I1002" s="150">
        <v>126.2</v>
      </c>
      <c r="J1002" s="150">
        <v>0</v>
      </c>
      <c r="K1002" s="150">
        <v>126.2</v>
      </c>
    </row>
    <row r="1003" spans="1:11" hidden="1">
      <c r="A1003" s="149" t="s">
        <v>1081</v>
      </c>
      <c r="B1003" s="149" t="s">
        <v>1162</v>
      </c>
      <c r="C1003" s="149" t="s">
        <v>93</v>
      </c>
      <c r="D1003" s="151">
        <v>44985</v>
      </c>
      <c r="E1003" s="149">
        <v>1</v>
      </c>
      <c r="F1003" s="149" t="s">
        <v>1397</v>
      </c>
      <c r="G1003" s="149" t="s">
        <v>89</v>
      </c>
      <c r="H1003" s="149" t="s">
        <v>362</v>
      </c>
      <c r="I1003" s="150">
        <v>360</v>
      </c>
      <c r="J1003" s="150">
        <v>0</v>
      </c>
      <c r="K1003" s="150">
        <v>360</v>
      </c>
    </row>
    <row r="1004" spans="1:11" hidden="1">
      <c r="A1004" s="149" t="s">
        <v>1193</v>
      </c>
      <c r="B1004" s="149" t="s">
        <v>89</v>
      </c>
      <c r="C1004" s="149" t="s">
        <v>1506</v>
      </c>
      <c r="D1004" s="151">
        <v>44927</v>
      </c>
      <c r="E1004" s="149">
        <v>1</v>
      </c>
      <c r="F1004" s="149" t="s">
        <v>1507</v>
      </c>
      <c r="G1004" s="149" t="s">
        <v>1508</v>
      </c>
      <c r="H1004" s="149" t="s">
        <v>89</v>
      </c>
      <c r="I1004" s="150">
        <v>6181.89</v>
      </c>
      <c r="J1004" s="150">
        <v>0</v>
      </c>
      <c r="K1004" s="150">
        <v>6181.89</v>
      </c>
    </row>
    <row r="1005" spans="1:11" hidden="1">
      <c r="A1005" s="149" t="s">
        <v>1193</v>
      </c>
      <c r="B1005" s="149" t="s">
        <v>89</v>
      </c>
      <c r="C1005" s="149" t="s">
        <v>1506</v>
      </c>
      <c r="D1005" s="151">
        <v>44927</v>
      </c>
      <c r="E1005" s="149">
        <v>1</v>
      </c>
      <c r="F1005" s="149" t="s">
        <v>1509</v>
      </c>
      <c r="G1005" s="149" t="s">
        <v>1508</v>
      </c>
      <c r="H1005" s="149" t="s">
        <v>89</v>
      </c>
      <c r="I1005" s="150">
        <v>12000</v>
      </c>
      <c r="J1005" s="150">
        <v>0</v>
      </c>
      <c r="K1005" s="150">
        <v>12000</v>
      </c>
    </row>
    <row r="1006" spans="1:11" hidden="1">
      <c r="A1006" s="149" t="s">
        <v>1510</v>
      </c>
      <c r="B1006" s="149" t="s">
        <v>89</v>
      </c>
      <c r="C1006" s="149" t="s">
        <v>1506</v>
      </c>
      <c r="D1006" s="151">
        <v>44927</v>
      </c>
      <c r="E1006" s="149">
        <v>1</v>
      </c>
      <c r="F1006" s="149" t="s">
        <v>1511</v>
      </c>
      <c r="G1006" s="149" t="s">
        <v>1508</v>
      </c>
      <c r="H1006" s="149" t="s">
        <v>89</v>
      </c>
      <c r="I1006" s="150">
        <v>1067</v>
      </c>
      <c r="J1006" s="150">
        <v>0</v>
      </c>
      <c r="K1006" s="150">
        <v>1067</v>
      </c>
    </row>
    <row r="1007" spans="1:11" hidden="1">
      <c r="A1007" s="149" t="s">
        <v>1116</v>
      </c>
      <c r="B1007" s="149" t="s">
        <v>89</v>
      </c>
      <c r="C1007" s="149" t="s">
        <v>1506</v>
      </c>
      <c r="D1007" s="151">
        <v>44927</v>
      </c>
      <c r="E1007" s="149">
        <v>1</v>
      </c>
      <c r="F1007" s="149" t="s">
        <v>1512</v>
      </c>
      <c r="G1007" s="149" t="s">
        <v>1508</v>
      </c>
      <c r="H1007" s="149" t="s">
        <v>89</v>
      </c>
      <c r="I1007" s="150">
        <v>12613.33</v>
      </c>
      <c r="J1007" s="150">
        <v>0</v>
      </c>
      <c r="K1007" s="150">
        <v>12613.33</v>
      </c>
    </row>
    <row r="1008" spans="1:11" hidden="1">
      <c r="A1008" s="149" t="s">
        <v>1116</v>
      </c>
      <c r="B1008" s="149" t="s">
        <v>89</v>
      </c>
      <c r="C1008" s="149" t="s">
        <v>1506</v>
      </c>
      <c r="D1008" s="151">
        <v>44927</v>
      </c>
      <c r="E1008" s="149">
        <v>1</v>
      </c>
      <c r="F1008" s="149" t="s">
        <v>1507</v>
      </c>
      <c r="G1008" s="149" t="s">
        <v>1508</v>
      </c>
      <c r="H1008" s="149" t="s">
        <v>89</v>
      </c>
      <c r="I1008" s="150">
        <v>4906.3900000000003</v>
      </c>
      <c r="J1008" s="150">
        <v>0</v>
      </c>
      <c r="K1008" s="150">
        <v>4906.3900000000003</v>
      </c>
    </row>
    <row r="1009" spans="1:11" hidden="1">
      <c r="A1009" s="149" t="s">
        <v>1173</v>
      </c>
      <c r="B1009" s="149" t="s">
        <v>89</v>
      </c>
      <c r="C1009" s="149" t="s">
        <v>1506</v>
      </c>
      <c r="D1009" s="151">
        <v>44927</v>
      </c>
      <c r="E1009" s="149">
        <v>1</v>
      </c>
      <c r="F1009" s="149" t="s">
        <v>1513</v>
      </c>
      <c r="G1009" s="149" t="s">
        <v>1508</v>
      </c>
      <c r="H1009" s="149" t="s">
        <v>89</v>
      </c>
      <c r="I1009" s="150">
        <v>9750</v>
      </c>
      <c r="J1009" s="150">
        <v>0</v>
      </c>
      <c r="K1009" s="150">
        <v>9750</v>
      </c>
    </row>
    <row r="1010" spans="1:11" hidden="1">
      <c r="A1010" s="149" t="s">
        <v>1514</v>
      </c>
      <c r="B1010" s="149" t="s">
        <v>89</v>
      </c>
      <c r="C1010" s="149" t="s">
        <v>1506</v>
      </c>
      <c r="D1010" s="151">
        <v>44927</v>
      </c>
      <c r="E1010" s="149">
        <v>1</v>
      </c>
      <c r="F1010" s="149" t="s">
        <v>1515</v>
      </c>
      <c r="G1010" s="149" t="s">
        <v>1508</v>
      </c>
      <c r="H1010" s="149" t="s">
        <v>89</v>
      </c>
      <c r="I1010" s="150">
        <v>331.25</v>
      </c>
      <c r="J1010" s="150">
        <v>0</v>
      </c>
      <c r="K1010" s="150">
        <v>331.25</v>
      </c>
    </row>
    <row r="1011" spans="1:11" hidden="1">
      <c r="A1011" s="149" t="s">
        <v>1116</v>
      </c>
      <c r="B1011" s="149" t="s">
        <v>89</v>
      </c>
      <c r="C1011" s="149" t="s">
        <v>1506</v>
      </c>
      <c r="D1011" s="151">
        <v>44927</v>
      </c>
      <c r="E1011" s="149">
        <v>1</v>
      </c>
      <c r="F1011" s="149" t="s">
        <v>1507</v>
      </c>
      <c r="G1011" s="149" t="s">
        <v>1508</v>
      </c>
      <c r="H1011" s="149" t="s">
        <v>89</v>
      </c>
      <c r="I1011" s="150">
        <v>4906.3900000000003</v>
      </c>
      <c r="J1011" s="150">
        <v>0</v>
      </c>
      <c r="K1011" s="150">
        <v>4906.3900000000003</v>
      </c>
    </row>
    <row r="1012" spans="1:11" hidden="1">
      <c r="A1012" s="149" t="s">
        <v>1193</v>
      </c>
      <c r="B1012" s="149" t="s">
        <v>89</v>
      </c>
      <c r="C1012" s="149" t="s">
        <v>1506</v>
      </c>
      <c r="D1012" s="151">
        <v>44927</v>
      </c>
      <c r="E1012" s="149">
        <v>1</v>
      </c>
      <c r="F1012" s="149" t="s">
        <v>1516</v>
      </c>
      <c r="G1012" s="149" t="s">
        <v>1508</v>
      </c>
      <c r="H1012" s="149" t="s">
        <v>89</v>
      </c>
      <c r="I1012" s="150">
        <v>1549.5</v>
      </c>
      <c r="J1012" s="150">
        <v>0</v>
      </c>
      <c r="K1012" s="150">
        <v>1549.5</v>
      </c>
    </row>
    <row r="1013" spans="1:11" hidden="1">
      <c r="A1013" s="149" t="s">
        <v>1116</v>
      </c>
      <c r="B1013" s="149" t="s">
        <v>89</v>
      </c>
      <c r="C1013" s="149" t="s">
        <v>1506</v>
      </c>
      <c r="D1013" s="151">
        <v>44927</v>
      </c>
      <c r="E1013" s="149">
        <v>1</v>
      </c>
      <c r="F1013" s="149" t="s">
        <v>1517</v>
      </c>
      <c r="G1013" s="149" t="s">
        <v>1508</v>
      </c>
      <c r="H1013" s="149" t="s">
        <v>89</v>
      </c>
      <c r="I1013" s="150">
        <v>608.33000000000004</v>
      </c>
      <c r="J1013" s="150">
        <v>0</v>
      </c>
      <c r="K1013" s="150">
        <v>608.33000000000004</v>
      </c>
    </row>
    <row r="1014" spans="1:11" hidden="1">
      <c r="A1014" s="149" t="s">
        <v>1193</v>
      </c>
      <c r="B1014" s="149" t="s">
        <v>89</v>
      </c>
      <c r="C1014" s="149" t="s">
        <v>1506</v>
      </c>
      <c r="D1014" s="151">
        <v>44927</v>
      </c>
      <c r="E1014" s="149">
        <v>1</v>
      </c>
      <c r="F1014" s="149" t="s">
        <v>1518</v>
      </c>
      <c r="G1014" s="149" t="s">
        <v>1508</v>
      </c>
      <c r="H1014" s="149" t="s">
        <v>89</v>
      </c>
      <c r="I1014" s="150">
        <v>1616.78</v>
      </c>
      <c r="J1014" s="150">
        <v>0</v>
      </c>
      <c r="K1014" s="150">
        <v>1616.78</v>
      </c>
    </row>
    <row r="1015" spans="1:11" hidden="1">
      <c r="A1015" s="149" t="s">
        <v>1514</v>
      </c>
      <c r="B1015" s="149" t="s">
        <v>89</v>
      </c>
      <c r="C1015" s="149" t="s">
        <v>1506</v>
      </c>
      <c r="D1015" s="151">
        <v>44927</v>
      </c>
      <c r="E1015" s="149">
        <v>1</v>
      </c>
      <c r="F1015" s="149" t="s">
        <v>1519</v>
      </c>
      <c r="G1015" s="149" t="s">
        <v>1508</v>
      </c>
      <c r="H1015" s="149" t="s">
        <v>89</v>
      </c>
      <c r="I1015" s="150">
        <v>2036.08</v>
      </c>
      <c r="J1015" s="150">
        <v>0</v>
      </c>
      <c r="K1015" s="150">
        <v>2036.08</v>
      </c>
    </row>
    <row r="1016" spans="1:11" hidden="1">
      <c r="A1016" s="149" t="s">
        <v>1116</v>
      </c>
      <c r="B1016" s="149" t="s">
        <v>89</v>
      </c>
      <c r="C1016" s="149" t="s">
        <v>1506</v>
      </c>
      <c r="D1016" s="151">
        <v>44927</v>
      </c>
      <c r="E1016" s="149">
        <v>1</v>
      </c>
      <c r="F1016" s="149" t="s">
        <v>1520</v>
      </c>
      <c r="G1016" s="149" t="s">
        <v>1508</v>
      </c>
      <c r="H1016" s="149" t="s">
        <v>89</v>
      </c>
      <c r="I1016" s="150">
        <v>2134.35</v>
      </c>
      <c r="J1016" s="150">
        <v>0</v>
      </c>
      <c r="K1016" s="150">
        <v>2134.35</v>
      </c>
    </row>
    <row r="1017" spans="1:11" hidden="1">
      <c r="A1017" s="149" t="s">
        <v>1166</v>
      </c>
      <c r="B1017" s="149" t="s">
        <v>89</v>
      </c>
      <c r="C1017" s="149" t="s">
        <v>1506</v>
      </c>
      <c r="D1017" s="151">
        <v>44927</v>
      </c>
      <c r="E1017" s="149">
        <v>1</v>
      </c>
      <c r="F1017" s="149" t="s">
        <v>1521</v>
      </c>
      <c r="G1017" s="149" t="s">
        <v>1508</v>
      </c>
      <c r="H1017" s="149" t="s">
        <v>89</v>
      </c>
      <c r="I1017" s="150">
        <v>4160.9799999999996</v>
      </c>
      <c r="J1017" s="150">
        <v>0</v>
      </c>
      <c r="K1017" s="150">
        <v>4160.9799999999996</v>
      </c>
    </row>
    <row r="1018" spans="1:11" hidden="1">
      <c r="A1018" s="149" t="s">
        <v>1318</v>
      </c>
      <c r="B1018" s="149" t="s">
        <v>89</v>
      </c>
      <c r="C1018" s="149" t="s">
        <v>1506</v>
      </c>
      <c r="D1018" s="151">
        <v>44927</v>
      </c>
      <c r="E1018" s="149">
        <v>1</v>
      </c>
      <c r="F1018" s="149" t="s">
        <v>1522</v>
      </c>
      <c r="G1018" s="149" t="s">
        <v>1508</v>
      </c>
      <c r="H1018" s="149" t="s">
        <v>1114</v>
      </c>
      <c r="I1018" s="150">
        <v>0</v>
      </c>
      <c r="J1018" s="150">
        <v>63862.27</v>
      </c>
      <c r="K1018" s="150">
        <v>-63862.27</v>
      </c>
    </row>
    <row r="1019" spans="1:11" hidden="1">
      <c r="A1019" s="149" t="s">
        <v>1156</v>
      </c>
      <c r="B1019" s="149" t="s">
        <v>89</v>
      </c>
      <c r="C1019" s="149" t="s">
        <v>1506</v>
      </c>
      <c r="D1019" s="151">
        <v>44927</v>
      </c>
      <c r="E1019" s="149">
        <v>2</v>
      </c>
      <c r="F1019" s="149" t="s">
        <v>1523</v>
      </c>
      <c r="G1019" s="149" t="s">
        <v>1508</v>
      </c>
      <c r="H1019" s="149" t="s">
        <v>89</v>
      </c>
      <c r="I1019" s="150">
        <v>0</v>
      </c>
      <c r="J1019" s="150">
        <v>69.23</v>
      </c>
      <c r="K1019" s="150">
        <v>-69.23</v>
      </c>
    </row>
    <row r="1020" spans="1:11" hidden="1">
      <c r="A1020" s="149" t="s">
        <v>1147</v>
      </c>
      <c r="B1020" s="149" t="s">
        <v>89</v>
      </c>
      <c r="C1020" s="149" t="s">
        <v>1506</v>
      </c>
      <c r="D1020" s="151">
        <v>44927</v>
      </c>
      <c r="E1020" s="149">
        <v>2</v>
      </c>
      <c r="F1020" s="149" t="s">
        <v>1524</v>
      </c>
      <c r="G1020" s="149" t="s">
        <v>1508</v>
      </c>
      <c r="H1020" s="149" t="s">
        <v>89</v>
      </c>
      <c r="I1020" s="150">
        <v>0</v>
      </c>
      <c r="J1020" s="150">
        <v>2199.7399999999998</v>
      </c>
      <c r="K1020" s="150">
        <v>-2199.7399999999998</v>
      </c>
    </row>
    <row r="1021" spans="1:11" hidden="1">
      <c r="A1021" s="149" t="s">
        <v>1116</v>
      </c>
      <c r="B1021" s="149" t="s">
        <v>89</v>
      </c>
      <c r="C1021" s="149" t="s">
        <v>1506</v>
      </c>
      <c r="D1021" s="151">
        <v>44927</v>
      </c>
      <c r="E1021" s="149">
        <v>2</v>
      </c>
      <c r="F1021" s="149" t="s">
        <v>1525</v>
      </c>
      <c r="G1021" s="149" t="s">
        <v>1508</v>
      </c>
      <c r="H1021" s="149" t="s">
        <v>89</v>
      </c>
      <c r="I1021" s="150">
        <v>0</v>
      </c>
      <c r="J1021" s="150">
        <v>300</v>
      </c>
      <c r="K1021" s="150">
        <v>-300</v>
      </c>
    </row>
    <row r="1022" spans="1:11" hidden="1">
      <c r="A1022" s="149" t="s">
        <v>1100</v>
      </c>
      <c r="B1022" s="149" t="s">
        <v>89</v>
      </c>
      <c r="C1022" s="149" t="s">
        <v>1506</v>
      </c>
      <c r="D1022" s="151">
        <v>44927</v>
      </c>
      <c r="E1022" s="149">
        <v>2</v>
      </c>
      <c r="F1022" s="149" t="s">
        <v>1526</v>
      </c>
      <c r="G1022" s="149" t="s">
        <v>1508</v>
      </c>
      <c r="H1022" s="149" t="s">
        <v>89</v>
      </c>
      <c r="I1022" s="150">
        <v>0</v>
      </c>
      <c r="J1022" s="150">
        <v>677.17</v>
      </c>
      <c r="K1022" s="150">
        <v>-677.17</v>
      </c>
    </row>
    <row r="1023" spans="1:11" hidden="1">
      <c r="A1023" s="149" t="s">
        <v>1107</v>
      </c>
      <c r="B1023" s="149" t="s">
        <v>89</v>
      </c>
      <c r="C1023" s="149" t="s">
        <v>1506</v>
      </c>
      <c r="D1023" s="151">
        <v>44927</v>
      </c>
      <c r="E1023" s="149">
        <v>2</v>
      </c>
      <c r="F1023" s="149" t="s">
        <v>1527</v>
      </c>
      <c r="G1023" s="149" t="s">
        <v>1508</v>
      </c>
      <c r="H1023" s="149" t="s">
        <v>89</v>
      </c>
      <c r="I1023" s="150">
        <v>0</v>
      </c>
      <c r="J1023" s="150">
        <v>93.1</v>
      </c>
      <c r="K1023" s="150">
        <v>-93.1</v>
      </c>
    </row>
    <row r="1024" spans="1:11" hidden="1">
      <c r="A1024" s="149" t="s">
        <v>1312</v>
      </c>
      <c r="B1024" s="149" t="s">
        <v>89</v>
      </c>
      <c r="C1024" s="149" t="s">
        <v>1506</v>
      </c>
      <c r="D1024" s="151">
        <v>44927</v>
      </c>
      <c r="E1024" s="149">
        <v>2</v>
      </c>
      <c r="F1024" s="149" t="s">
        <v>1528</v>
      </c>
      <c r="G1024" s="149" t="s">
        <v>1508</v>
      </c>
      <c r="H1024" s="149" t="s">
        <v>89</v>
      </c>
      <c r="I1024" s="150">
        <v>19146.18</v>
      </c>
      <c r="J1024" s="150">
        <v>0</v>
      </c>
      <c r="K1024" s="150">
        <v>19146.18</v>
      </c>
    </row>
    <row r="1025" spans="1:11" hidden="1">
      <c r="A1025" s="149" t="s">
        <v>1163</v>
      </c>
      <c r="B1025" s="149" t="s">
        <v>89</v>
      </c>
      <c r="C1025" s="149" t="s">
        <v>1506</v>
      </c>
      <c r="D1025" s="151">
        <v>44927</v>
      </c>
      <c r="E1025" s="149">
        <v>2</v>
      </c>
      <c r="F1025" s="149" t="s">
        <v>1529</v>
      </c>
      <c r="G1025" s="149" t="s">
        <v>1508</v>
      </c>
      <c r="H1025" s="149" t="s">
        <v>89</v>
      </c>
      <c r="I1025" s="150">
        <v>0</v>
      </c>
      <c r="J1025" s="150">
        <v>1112.73</v>
      </c>
      <c r="K1025" s="150">
        <v>-1112.73</v>
      </c>
    </row>
    <row r="1026" spans="1:11" hidden="1">
      <c r="A1026" s="149" t="s">
        <v>1530</v>
      </c>
      <c r="B1026" s="149" t="s">
        <v>89</v>
      </c>
      <c r="C1026" s="149" t="s">
        <v>1506</v>
      </c>
      <c r="D1026" s="151">
        <v>44927</v>
      </c>
      <c r="E1026" s="149">
        <v>2</v>
      </c>
      <c r="F1026" s="149" t="s">
        <v>1531</v>
      </c>
      <c r="G1026" s="149" t="s">
        <v>1508</v>
      </c>
      <c r="H1026" s="149" t="s">
        <v>89</v>
      </c>
      <c r="I1026" s="150">
        <v>0</v>
      </c>
      <c r="J1026" s="150">
        <v>3500</v>
      </c>
      <c r="K1026" s="150">
        <v>-3500</v>
      </c>
    </row>
    <row r="1027" spans="1:11" hidden="1">
      <c r="A1027" s="149" t="s">
        <v>1341</v>
      </c>
      <c r="B1027" s="149" t="s">
        <v>89</v>
      </c>
      <c r="C1027" s="149" t="s">
        <v>1506</v>
      </c>
      <c r="D1027" s="151">
        <v>44927</v>
      </c>
      <c r="E1027" s="149">
        <v>2</v>
      </c>
      <c r="F1027" s="149" t="s">
        <v>1532</v>
      </c>
      <c r="G1027" s="149" t="s">
        <v>1508</v>
      </c>
      <c r="H1027" s="149" t="s">
        <v>1114</v>
      </c>
      <c r="I1027" s="150">
        <v>0</v>
      </c>
      <c r="J1027" s="150">
        <v>2178.21</v>
      </c>
      <c r="K1027" s="150">
        <v>-2178.21</v>
      </c>
    </row>
    <row r="1028" spans="1:11" hidden="1">
      <c r="A1028" s="149" t="s">
        <v>1089</v>
      </c>
      <c r="B1028" s="149" t="s">
        <v>89</v>
      </c>
      <c r="C1028" s="149" t="s">
        <v>1506</v>
      </c>
      <c r="D1028" s="151">
        <v>44927</v>
      </c>
      <c r="E1028" s="149">
        <v>2</v>
      </c>
      <c r="F1028" s="149" t="s">
        <v>1533</v>
      </c>
      <c r="G1028" s="149" t="s">
        <v>1508</v>
      </c>
      <c r="H1028" s="149" t="s">
        <v>89</v>
      </c>
      <c r="I1028" s="150">
        <v>0</v>
      </c>
      <c r="J1028" s="150">
        <v>2016</v>
      </c>
      <c r="K1028" s="150">
        <v>-2016</v>
      </c>
    </row>
    <row r="1029" spans="1:11" hidden="1">
      <c r="A1029" s="149" t="s">
        <v>1201</v>
      </c>
      <c r="B1029" s="149" t="s">
        <v>89</v>
      </c>
      <c r="C1029" s="149" t="s">
        <v>1506</v>
      </c>
      <c r="D1029" s="151">
        <v>44927</v>
      </c>
      <c r="E1029" s="149">
        <v>2</v>
      </c>
      <c r="F1029" s="149" t="s">
        <v>1534</v>
      </c>
      <c r="G1029" s="149" t="s">
        <v>1508</v>
      </c>
      <c r="H1029" s="149" t="s">
        <v>89</v>
      </c>
      <c r="I1029" s="150">
        <v>0</v>
      </c>
      <c r="J1029" s="150">
        <v>3200</v>
      </c>
      <c r="K1029" s="150">
        <v>-3200</v>
      </c>
    </row>
    <row r="1030" spans="1:11" hidden="1">
      <c r="A1030" s="149" t="s">
        <v>1089</v>
      </c>
      <c r="B1030" s="149" t="s">
        <v>89</v>
      </c>
      <c r="C1030" s="149" t="s">
        <v>1506</v>
      </c>
      <c r="D1030" s="151">
        <v>44927</v>
      </c>
      <c r="E1030" s="149">
        <v>2</v>
      </c>
      <c r="F1030" s="149" t="s">
        <v>1535</v>
      </c>
      <c r="G1030" s="149" t="s">
        <v>1508</v>
      </c>
      <c r="H1030" s="149" t="s">
        <v>89</v>
      </c>
      <c r="I1030" s="150">
        <v>0</v>
      </c>
      <c r="J1030" s="150">
        <v>3300</v>
      </c>
      <c r="K1030" s="150">
        <v>-3300</v>
      </c>
    </row>
    <row r="1031" spans="1:11" hidden="1">
      <c r="A1031" s="149" t="s">
        <v>1530</v>
      </c>
      <c r="B1031" s="149" t="s">
        <v>89</v>
      </c>
      <c r="C1031" s="149" t="s">
        <v>1506</v>
      </c>
      <c r="D1031" s="151">
        <v>44927</v>
      </c>
      <c r="E1031" s="149">
        <v>2</v>
      </c>
      <c r="F1031" s="149" t="s">
        <v>1536</v>
      </c>
      <c r="G1031" s="149" t="s">
        <v>1508</v>
      </c>
      <c r="H1031" s="149" t="s">
        <v>89</v>
      </c>
      <c r="I1031" s="150">
        <v>0</v>
      </c>
      <c r="J1031" s="150">
        <v>500</v>
      </c>
      <c r="K1031" s="150">
        <v>-500</v>
      </c>
    </row>
    <row r="1032" spans="1:11" hidden="1">
      <c r="A1032" s="149" t="s">
        <v>1537</v>
      </c>
      <c r="B1032" s="149" t="s">
        <v>89</v>
      </c>
      <c r="C1032" s="149" t="s">
        <v>1506</v>
      </c>
      <c r="D1032" s="151">
        <v>44927</v>
      </c>
      <c r="E1032" s="149">
        <v>3</v>
      </c>
      <c r="F1032" s="149" t="s">
        <v>1538</v>
      </c>
      <c r="G1032" s="149" t="s">
        <v>1508</v>
      </c>
      <c r="H1032" s="149" t="s">
        <v>89</v>
      </c>
      <c r="I1032" s="150">
        <v>122995.58</v>
      </c>
      <c r="J1032" s="150">
        <v>0</v>
      </c>
      <c r="K1032" s="150">
        <v>122995.58</v>
      </c>
    </row>
    <row r="1033" spans="1:11" hidden="1">
      <c r="A1033" s="149" t="s">
        <v>1345</v>
      </c>
      <c r="B1033" s="149" t="s">
        <v>89</v>
      </c>
      <c r="C1033" s="149" t="s">
        <v>1506</v>
      </c>
      <c r="D1033" s="151">
        <v>44927</v>
      </c>
      <c r="E1033" s="149">
        <v>3</v>
      </c>
      <c r="F1033" s="149" t="s">
        <v>1538</v>
      </c>
      <c r="G1033" s="149" t="s">
        <v>1508</v>
      </c>
      <c r="H1033" s="149" t="s">
        <v>1539</v>
      </c>
      <c r="I1033" s="150">
        <v>0</v>
      </c>
      <c r="J1033" s="150">
        <v>122995.58</v>
      </c>
      <c r="K1033" s="150">
        <v>-122995.58</v>
      </c>
    </row>
    <row r="1034" spans="1:11" hidden="1">
      <c r="A1034" s="149" t="s">
        <v>1345</v>
      </c>
      <c r="B1034" s="149" t="s">
        <v>89</v>
      </c>
      <c r="C1034" s="149" t="s">
        <v>1506</v>
      </c>
      <c r="D1034" s="151">
        <v>44927</v>
      </c>
      <c r="E1034" s="149">
        <v>3</v>
      </c>
      <c r="F1034" s="149" t="s">
        <v>1540</v>
      </c>
      <c r="G1034" s="149" t="s">
        <v>1508</v>
      </c>
      <c r="H1034" s="149" t="s">
        <v>1539</v>
      </c>
      <c r="I1034" s="150">
        <v>0</v>
      </c>
      <c r="J1034" s="150">
        <v>245991.17</v>
      </c>
      <c r="K1034" s="150">
        <v>-245991.17</v>
      </c>
    </row>
    <row r="1035" spans="1:11" hidden="1">
      <c r="A1035" s="149" t="s">
        <v>1537</v>
      </c>
      <c r="B1035" s="149" t="s">
        <v>89</v>
      </c>
      <c r="C1035" s="149" t="s">
        <v>1506</v>
      </c>
      <c r="D1035" s="151">
        <v>44927</v>
      </c>
      <c r="E1035" s="149">
        <v>3</v>
      </c>
      <c r="F1035" s="149" t="s">
        <v>1540</v>
      </c>
      <c r="G1035" s="149" t="s">
        <v>1508</v>
      </c>
      <c r="H1035" s="149" t="s">
        <v>89</v>
      </c>
      <c r="I1035" s="150">
        <v>245991.17</v>
      </c>
      <c r="J1035" s="150">
        <v>0</v>
      </c>
      <c r="K1035" s="150">
        <v>245991.17</v>
      </c>
    </row>
    <row r="1036" spans="1:11" hidden="1">
      <c r="A1036" s="149" t="s">
        <v>1345</v>
      </c>
      <c r="B1036" s="149" t="s">
        <v>89</v>
      </c>
      <c r="C1036" s="149" t="s">
        <v>1506</v>
      </c>
      <c r="D1036" s="151">
        <v>44927</v>
      </c>
      <c r="E1036" s="149">
        <v>3</v>
      </c>
      <c r="F1036" s="149" t="s">
        <v>1541</v>
      </c>
      <c r="G1036" s="149" t="s">
        <v>1508</v>
      </c>
      <c r="H1036" s="149" t="s">
        <v>1539</v>
      </c>
      <c r="I1036" s="150">
        <v>0</v>
      </c>
      <c r="J1036" s="150">
        <v>245991.17</v>
      </c>
      <c r="K1036" s="150">
        <v>-245991.17</v>
      </c>
    </row>
    <row r="1037" spans="1:11" hidden="1">
      <c r="A1037" s="149" t="s">
        <v>1542</v>
      </c>
      <c r="B1037" s="149" t="s">
        <v>89</v>
      </c>
      <c r="C1037" s="149" t="s">
        <v>1506</v>
      </c>
      <c r="D1037" s="151">
        <v>44927</v>
      </c>
      <c r="E1037" s="149">
        <v>3</v>
      </c>
      <c r="F1037" s="149" t="s">
        <v>1541</v>
      </c>
      <c r="G1037" s="149" t="s">
        <v>1508</v>
      </c>
      <c r="H1037" s="149" t="s">
        <v>89</v>
      </c>
      <c r="I1037" s="150">
        <v>245991.17</v>
      </c>
      <c r="J1037" s="150">
        <v>0</v>
      </c>
      <c r="K1037" s="150">
        <v>245991.17</v>
      </c>
    </row>
    <row r="1038" spans="1:11" hidden="1">
      <c r="A1038" s="149" t="s">
        <v>1135</v>
      </c>
      <c r="B1038" s="149" t="s">
        <v>89</v>
      </c>
      <c r="C1038" s="149" t="s">
        <v>1506</v>
      </c>
      <c r="D1038" s="151">
        <v>44957</v>
      </c>
      <c r="E1038" s="149">
        <v>4</v>
      </c>
      <c r="F1038" s="149" t="s">
        <v>1543</v>
      </c>
      <c r="G1038" s="149" t="s">
        <v>89</v>
      </c>
      <c r="H1038" s="149" t="s">
        <v>89</v>
      </c>
      <c r="I1038" s="150">
        <v>0</v>
      </c>
      <c r="J1038" s="150">
        <v>939.41</v>
      </c>
      <c r="K1038" s="150">
        <v>-939.41</v>
      </c>
    </row>
    <row r="1039" spans="1:11" hidden="1">
      <c r="A1039" s="149" t="s">
        <v>1116</v>
      </c>
      <c r="B1039" s="149" t="s">
        <v>89</v>
      </c>
      <c r="C1039" s="149" t="s">
        <v>1506</v>
      </c>
      <c r="D1039" s="151">
        <v>44957</v>
      </c>
      <c r="E1039" s="149">
        <v>4</v>
      </c>
      <c r="F1039" s="149" t="s">
        <v>1520</v>
      </c>
      <c r="G1039" s="149" t="s">
        <v>89</v>
      </c>
      <c r="H1039" s="149" t="s">
        <v>89</v>
      </c>
      <c r="I1039" s="150">
        <v>0</v>
      </c>
      <c r="J1039" s="150">
        <v>711.45</v>
      </c>
      <c r="K1039" s="150">
        <v>-711.45</v>
      </c>
    </row>
    <row r="1040" spans="1:11" hidden="1">
      <c r="A1040" s="149" t="s">
        <v>1116</v>
      </c>
      <c r="B1040" s="149" t="s">
        <v>89</v>
      </c>
      <c r="C1040" s="149" t="s">
        <v>1506</v>
      </c>
      <c r="D1040" s="151">
        <v>44957</v>
      </c>
      <c r="E1040" s="149">
        <v>4</v>
      </c>
      <c r="F1040" s="149" t="s">
        <v>1544</v>
      </c>
      <c r="G1040" s="149" t="s">
        <v>89</v>
      </c>
      <c r="H1040" s="149" t="s">
        <v>89</v>
      </c>
      <c r="I1040" s="150">
        <v>0</v>
      </c>
      <c r="J1040" s="150">
        <v>486.67</v>
      </c>
      <c r="K1040" s="150">
        <v>-486.67</v>
      </c>
    </row>
    <row r="1041" spans="1:11" hidden="1">
      <c r="A1041" s="149" t="s">
        <v>1193</v>
      </c>
      <c r="B1041" s="149" t="s">
        <v>89</v>
      </c>
      <c r="C1041" s="149" t="s">
        <v>1506</v>
      </c>
      <c r="D1041" s="151">
        <v>44957</v>
      </c>
      <c r="E1041" s="149">
        <v>4</v>
      </c>
      <c r="F1041" s="149" t="s">
        <v>1507</v>
      </c>
      <c r="G1041" s="149" t="s">
        <v>89</v>
      </c>
      <c r="H1041" s="149" t="s">
        <v>89</v>
      </c>
      <c r="I1041" s="150">
        <v>0</v>
      </c>
      <c r="J1041" s="150">
        <v>5151.58</v>
      </c>
      <c r="K1041" s="150">
        <v>-5151.58</v>
      </c>
    </row>
    <row r="1042" spans="1:11" hidden="1">
      <c r="A1042" s="149" t="s">
        <v>1116</v>
      </c>
      <c r="B1042" s="149" t="s">
        <v>89</v>
      </c>
      <c r="C1042" s="149" t="s">
        <v>1506</v>
      </c>
      <c r="D1042" s="151">
        <v>44957</v>
      </c>
      <c r="E1042" s="149">
        <v>4</v>
      </c>
      <c r="F1042" s="149" t="s">
        <v>1507</v>
      </c>
      <c r="G1042" s="149" t="s">
        <v>89</v>
      </c>
      <c r="H1042" s="149" t="s">
        <v>89</v>
      </c>
      <c r="I1042" s="150">
        <v>0</v>
      </c>
      <c r="J1042" s="150">
        <v>3925.11</v>
      </c>
      <c r="K1042" s="150">
        <v>-3925.11</v>
      </c>
    </row>
    <row r="1043" spans="1:11" hidden="1">
      <c r="A1043" s="149" t="s">
        <v>1134</v>
      </c>
      <c r="B1043" s="149" t="s">
        <v>89</v>
      </c>
      <c r="C1043" s="149" t="s">
        <v>1506</v>
      </c>
      <c r="D1043" s="151">
        <v>44957</v>
      </c>
      <c r="E1043" s="149">
        <v>4</v>
      </c>
      <c r="F1043" s="149" t="s">
        <v>1543</v>
      </c>
      <c r="G1043" s="149" t="s">
        <v>89</v>
      </c>
      <c r="H1043" s="149" t="s">
        <v>89</v>
      </c>
      <c r="I1043" s="150">
        <v>0</v>
      </c>
      <c r="J1043" s="150">
        <v>6252.48</v>
      </c>
      <c r="K1043" s="150">
        <v>-6252.48</v>
      </c>
    </row>
    <row r="1044" spans="1:11" hidden="1">
      <c r="A1044" s="149" t="s">
        <v>1116</v>
      </c>
      <c r="B1044" s="149" t="s">
        <v>89</v>
      </c>
      <c r="C1044" s="149" t="s">
        <v>1506</v>
      </c>
      <c r="D1044" s="151">
        <v>44957</v>
      </c>
      <c r="E1044" s="149">
        <v>4</v>
      </c>
      <c r="F1044" s="149" t="s">
        <v>1512</v>
      </c>
      <c r="G1044" s="149" t="s">
        <v>89</v>
      </c>
      <c r="H1044" s="149" t="s">
        <v>89</v>
      </c>
      <c r="I1044" s="150">
        <v>0</v>
      </c>
      <c r="J1044" s="150">
        <v>9460</v>
      </c>
      <c r="K1044" s="150">
        <v>-9460</v>
      </c>
    </row>
    <row r="1045" spans="1:11" hidden="1">
      <c r="A1045" s="149" t="s">
        <v>1109</v>
      </c>
      <c r="B1045" s="149" t="s">
        <v>89</v>
      </c>
      <c r="C1045" s="149" t="s">
        <v>1506</v>
      </c>
      <c r="D1045" s="151">
        <v>44957</v>
      </c>
      <c r="E1045" s="149">
        <v>4</v>
      </c>
      <c r="F1045" s="149" t="s">
        <v>1545</v>
      </c>
      <c r="G1045" s="149" t="s">
        <v>89</v>
      </c>
      <c r="H1045" s="149" t="s">
        <v>89</v>
      </c>
      <c r="I1045" s="150">
        <v>0</v>
      </c>
      <c r="J1045" s="150">
        <v>332.29</v>
      </c>
      <c r="K1045" s="150">
        <v>-332.29</v>
      </c>
    </row>
    <row r="1046" spans="1:11" hidden="1">
      <c r="A1046" s="149" t="s">
        <v>1546</v>
      </c>
      <c r="B1046" s="149" t="s">
        <v>89</v>
      </c>
      <c r="C1046" s="149" t="s">
        <v>1506</v>
      </c>
      <c r="D1046" s="151">
        <v>44957</v>
      </c>
      <c r="E1046" s="149">
        <v>4</v>
      </c>
      <c r="F1046" s="149" t="s">
        <v>1547</v>
      </c>
      <c r="G1046" s="149" t="s">
        <v>89</v>
      </c>
      <c r="H1046" s="149" t="s">
        <v>89</v>
      </c>
      <c r="I1046" s="150">
        <v>0</v>
      </c>
      <c r="J1046" s="150">
        <v>8000</v>
      </c>
      <c r="K1046" s="150">
        <v>-8000</v>
      </c>
    </row>
    <row r="1047" spans="1:11" hidden="1">
      <c r="A1047" s="149" t="s">
        <v>1133</v>
      </c>
      <c r="B1047" s="149" t="s">
        <v>89</v>
      </c>
      <c r="C1047" s="149" t="s">
        <v>1506</v>
      </c>
      <c r="D1047" s="151">
        <v>44957</v>
      </c>
      <c r="E1047" s="149">
        <v>4</v>
      </c>
      <c r="F1047" s="149" t="s">
        <v>1543</v>
      </c>
      <c r="G1047" s="149" t="s">
        <v>89</v>
      </c>
      <c r="H1047" s="149" t="s">
        <v>89</v>
      </c>
      <c r="I1047" s="150">
        <v>0</v>
      </c>
      <c r="J1047" s="150">
        <v>48791.43</v>
      </c>
      <c r="K1047" s="150">
        <v>-48791.43</v>
      </c>
    </row>
    <row r="1048" spans="1:11" hidden="1">
      <c r="A1048" s="149" t="s">
        <v>1100</v>
      </c>
      <c r="B1048" s="149" t="s">
        <v>89</v>
      </c>
      <c r="C1048" s="149" t="s">
        <v>1506</v>
      </c>
      <c r="D1048" s="151">
        <v>44957</v>
      </c>
      <c r="E1048" s="149">
        <v>4</v>
      </c>
      <c r="F1048" s="149" t="s">
        <v>1548</v>
      </c>
      <c r="G1048" s="149" t="s">
        <v>89</v>
      </c>
      <c r="H1048" s="149" t="s">
        <v>89</v>
      </c>
      <c r="I1048" s="150">
        <v>0</v>
      </c>
      <c r="J1048" s="150">
        <v>233.22</v>
      </c>
      <c r="K1048" s="150">
        <v>-233.22</v>
      </c>
    </row>
    <row r="1049" spans="1:11" hidden="1">
      <c r="A1049" s="149" t="s">
        <v>1318</v>
      </c>
      <c r="B1049" s="149" t="s">
        <v>89</v>
      </c>
      <c r="C1049" s="149" t="s">
        <v>1506</v>
      </c>
      <c r="D1049" s="151">
        <v>44957</v>
      </c>
      <c r="E1049" s="149">
        <v>4</v>
      </c>
      <c r="F1049" s="149" t="s">
        <v>1549</v>
      </c>
      <c r="G1049" s="149" t="s">
        <v>89</v>
      </c>
      <c r="H1049" s="149" t="s">
        <v>1226</v>
      </c>
      <c r="I1049" s="150">
        <v>125049.04</v>
      </c>
      <c r="J1049" s="150">
        <v>0</v>
      </c>
      <c r="K1049" s="150">
        <v>125049.04</v>
      </c>
    </row>
    <row r="1050" spans="1:11" hidden="1">
      <c r="A1050" s="149" t="s">
        <v>1193</v>
      </c>
      <c r="B1050" s="149" t="s">
        <v>89</v>
      </c>
      <c r="C1050" s="149" t="s">
        <v>1506</v>
      </c>
      <c r="D1050" s="151">
        <v>44957</v>
      </c>
      <c r="E1050" s="149">
        <v>4</v>
      </c>
      <c r="F1050" s="149" t="s">
        <v>1516</v>
      </c>
      <c r="G1050" s="149" t="s">
        <v>89</v>
      </c>
      <c r="H1050" s="149" t="s">
        <v>89</v>
      </c>
      <c r="I1050" s="150">
        <v>0</v>
      </c>
      <c r="J1050" s="150">
        <v>1377.33</v>
      </c>
      <c r="K1050" s="150">
        <v>-1377.33</v>
      </c>
    </row>
    <row r="1051" spans="1:11" hidden="1">
      <c r="A1051" s="149" t="s">
        <v>1116</v>
      </c>
      <c r="B1051" s="149" t="s">
        <v>89</v>
      </c>
      <c r="C1051" s="149" t="s">
        <v>1506</v>
      </c>
      <c r="D1051" s="151">
        <v>44957</v>
      </c>
      <c r="E1051" s="149">
        <v>4</v>
      </c>
      <c r="F1051" s="149" t="s">
        <v>1507</v>
      </c>
      <c r="G1051" s="149" t="s">
        <v>89</v>
      </c>
      <c r="H1051" s="149" t="s">
        <v>89</v>
      </c>
      <c r="I1051" s="150">
        <v>0</v>
      </c>
      <c r="J1051" s="150">
        <v>9272.9500000000007</v>
      </c>
      <c r="K1051" s="150">
        <v>-9272.9500000000007</v>
      </c>
    </row>
    <row r="1052" spans="1:11" hidden="1">
      <c r="A1052" s="149" t="s">
        <v>1514</v>
      </c>
      <c r="B1052" s="149" t="s">
        <v>89</v>
      </c>
      <c r="C1052" s="149" t="s">
        <v>1506</v>
      </c>
      <c r="D1052" s="151">
        <v>44957</v>
      </c>
      <c r="E1052" s="149">
        <v>4</v>
      </c>
      <c r="F1052" s="149" t="s">
        <v>1519</v>
      </c>
      <c r="G1052" s="149" t="s">
        <v>89</v>
      </c>
      <c r="H1052" s="149" t="s">
        <v>89</v>
      </c>
      <c r="I1052" s="150">
        <v>0</v>
      </c>
      <c r="J1052" s="150">
        <v>303.64999999999998</v>
      </c>
      <c r="K1052" s="150">
        <v>-303.64999999999998</v>
      </c>
    </row>
    <row r="1053" spans="1:11" hidden="1">
      <c r="A1053" s="149" t="s">
        <v>1173</v>
      </c>
      <c r="B1053" s="149" t="s">
        <v>89</v>
      </c>
      <c r="C1053" s="149" t="s">
        <v>1506</v>
      </c>
      <c r="D1053" s="151">
        <v>44957</v>
      </c>
      <c r="E1053" s="149">
        <v>4</v>
      </c>
      <c r="F1053" s="149" t="s">
        <v>1513</v>
      </c>
      <c r="G1053" s="149" t="s">
        <v>89</v>
      </c>
      <c r="H1053" s="149" t="s">
        <v>89</v>
      </c>
      <c r="I1053" s="150">
        <v>0</v>
      </c>
      <c r="J1053" s="150">
        <v>6500</v>
      </c>
      <c r="K1053" s="150">
        <v>-6500</v>
      </c>
    </row>
    <row r="1054" spans="1:11" hidden="1">
      <c r="A1054" s="149" t="s">
        <v>1193</v>
      </c>
      <c r="B1054" s="149" t="s">
        <v>89</v>
      </c>
      <c r="C1054" s="149" t="s">
        <v>1506</v>
      </c>
      <c r="D1054" s="151">
        <v>44957</v>
      </c>
      <c r="E1054" s="149">
        <v>4</v>
      </c>
      <c r="F1054" s="149" t="s">
        <v>1509</v>
      </c>
      <c r="G1054" s="149" t="s">
        <v>89</v>
      </c>
      <c r="H1054" s="149" t="s">
        <v>89</v>
      </c>
      <c r="I1054" s="150">
        <v>0</v>
      </c>
      <c r="J1054" s="150">
        <v>11000</v>
      </c>
      <c r="K1054" s="150">
        <v>-11000</v>
      </c>
    </row>
    <row r="1055" spans="1:11" hidden="1">
      <c r="A1055" s="149" t="s">
        <v>1514</v>
      </c>
      <c r="B1055" s="149" t="s">
        <v>89</v>
      </c>
      <c r="C1055" s="149" t="s">
        <v>1506</v>
      </c>
      <c r="D1055" s="151">
        <v>44957</v>
      </c>
      <c r="E1055" s="149">
        <v>4</v>
      </c>
      <c r="F1055" s="149" t="s">
        <v>1519</v>
      </c>
      <c r="G1055" s="149" t="s">
        <v>89</v>
      </c>
      <c r="H1055" s="149" t="s">
        <v>89</v>
      </c>
      <c r="I1055" s="150">
        <v>0</v>
      </c>
      <c r="J1055" s="150">
        <v>1866.41</v>
      </c>
      <c r="K1055" s="150">
        <v>-1866.41</v>
      </c>
    </row>
    <row r="1056" spans="1:11" hidden="1">
      <c r="A1056" s="149" t="s">
        <v>1166</v>
      </c>
      <c r="B1056" s="149" t="s">
        <v>89</v>
      </c>
      <c r="C1056" s="149" t="s">
        <v>1506</v>
      </c>
      <c r="D1056" s="151">
        <v>44957</v>
      </c>
      <c r="E1056" s="149">
        <v>4</v>
      </c>
      <c r="F1056" s="149" t="s">
        <v>1550</v>
      </c>
      <c r="G1056" s="149" t="s">
        <v>89</v>
      </c>
      <c r="H1056" s="149" t="s">
        <v>89</v>
      </c>
      <c r="I1056" s="150">
        <v>0</v>
      </c>
      <c r="J1056" s="150">
        <v>4160.9799999999996</v>
      </c>
      <c r="K1056" s="150">
        <v>-4160.9799999999996</v>
      </c>
    </row>
    <row r="1057" spans="1:11" hidden="1">
      <c r="A1057" s="149" t="s">
        <v>1116</v>
      </c>
      <c r="B1057" s="149" t="s">
        <v>89</v>
      </c>
      <c r="C1057" s="149" t="s">
        <v>1506</v>
      </c>
      <c r="D1057" s="151">
        <v>44957</v>
      </c>
      <c r="E1057" s="149">
        <v>4</v>
      </c>
      <c r="F1057" s="149" t="s">
        <v>1507</v>
      </c>
      <c r="G1057" s="149" t="s">
        <v>89</v>
      </c>
      <c r="H1057" s="149" t="s">
        <v>89</v>
      </c>
      <c r="I1057" s="150">
        <v>0</v>
      </c>
      <c r="J1057" s="150">
        <v>3925.11</v>
      </c>
      <c r="K1057" s="150">
        <v>-3925.11</v>
      </c>
    </row>
    <row r="1058" spans="1:11" hidden="1">
      <c r="A1058" s="149" t="s">
        <v>1510</v>
      </c>
      <c r="B1058" s="149" t="s">
        <v>89</v>
      </c>
      <c r="C1058" s="149" t="s">
        <v>1506</v>
      </c>
      <c r="D1058" s="151">
        <v>44957</v>
      </c>
      <c r="E1058" s="149">
        <v>4</v>
      </c>
      <c r="F1058" s="149" t="s">
        <v>1511</v>
      </c>
      <c r="G1058" s="149" t="s">
        <v>89</v>
      </c>
      <c r="H1058" s="149" t="s">
        <v>89</v>
      </c>
      <c r="I1058" s="150">
        <v>0</v>
      </c>
      <c r="J1058" s="150">
        <v>889.17</v>
      </c>
      <c r="K1058" s="150">
        <v>-889.17</v>
      </c>
    </row>
    <row r="1059" spans="1:11" hidden="1">
      <c r="A1059" s="149" t="s">
        <v>1193</v>
      </c>
      <c r="B1059" s="149" t="s">
        <v>89</v>
      </c>
      <c r="C1059" s="149" t="s">
        <v>1506</v>
      </c>
      <c r="D1059" s="151">
        <v>44957</v>
      </c>
      <c r="E1059" s="149">
        <v>4</v>
      </c>
      <c r="F1059" s="149" t="s">
        <v>1518</v>
      </c>
      <c r="G1059" s="149" t="s">
        <v>89</v>
      </c>
      <c r="H1059" s="149" t="s">
        <v>89</v>
      </c>
      <c r="I1059" s="150">
        <v>0</v>
      </c>
      <c r="J1059" s="150">
        <v>1469.8</v>
      </c>
      <c r="K1059" s="150">
        <v>-1469.8</v>
      </c>
    </row>
    <row r="1060" spans="1:11" hidden="1">
      <c r="A1060" s="149" t="s">
        <v>1100</v>
      </c>
      <c r="B1060" s="149" t="s">
        <v>89</v>
      </c>
      <c r="C1060" s="149" t="s">
        <v>1506</v>
      </c>
      <c r="D1060" s="151">
        <v>44957</v>
      </c>
      <c r="E1060" s="149">
        <v>5</v>
      </c>
      <c r="F1060" s="149" t="s">
        <v>1526</v>
      </c>
      <c r="G1060" s="149" t="s">
        <v>89</v>
      </c>
      <c r="H1060" s="149" t="s">
        <v>89</v>
      </c>
      <c r="I1060" s="150">
        <v>677.17</v>
      </c>
      <c r="J1060" s="150">
        <v>0</v>
      </c>
      <c r="K1060" s="150">
        <v>677.17</v>
      </c>
    </row>
    <row r="1061" spans="1:11" hidden="1">
      <c r="A1061" s="149" t="s">
        <v>1107</v>
      </c>
      <c r="B1061" s="149" t="s">
        <v>89</v>
      </c>
      <c r="C1061" s="149" t="s">
        <v>1506</v>
      </c>
      <c r="D1061" s="151">
        <v>44957</v>
      </c>
      <c r="E1061" s="149">
        <v>5</v>
      </c>
      <c r="F1061" s="149" t="s">
        <v>1527</v>
      </c>
      <c r="G1061" s="149" t="s">
        <v>89</v>
      </c>
      <c r="H1061" s="149" t="s">
        <v>89</v>
      </c>
      <c r="I1061" s="150">
        <v>220.28</v>
      </c>
      <c r="J1061" s="150">
        <v>0</v>
      </c>
      <c r="K1061" s="150">
        <v>220.28</v>
      </c>
    </row>
    <row r="1062" spans="1:11" hidden="1">
      <c r="A1062" s="149" t="s">
        <v>1116</v>
      </c>
      <c r="B1062" s="149" t="s">
        <v>89</v>
      </c>
      <c r="C1062" s="149" t="s">
        <v>1506</v>
      </c>
      <c r="D1062" s="151">
        <v>44957</v>
      </c>
      <c r="E1062" s="149">
        <v>5</v>
      </c>
      <c r="F1062" s="149" t="s">
        <v>1525</v>
      </c>
      <c r="G1062" s="149" t="s">
        <v>89</v>
      </c>
      <c r="H1062" s="149" t="s">
        <v>89</v>
      </c>
      <c r="I1062" s="150">
        <v>437</v>
      </c>
      <c r="J1062" s="150">
        <v>0</v>
      </c>
      <c r="K1062" s="150">
        <v>437</v>
      </c>
    </row>
    <row r="1063" spans="1:11" hidden="1">
      <c r="A1063" s="149" t="s">
        <v>1530</v>
      </c>
      <c r="B1063" s="149" t="s">
        <v>89</v>
      </c>
      <c r="C1063" s="149" t="s">
        <v>1506</v>
      </c>
      <c r="D1063" s="151">
        <v>44957</v>
      </c>
      <c r="E1063" s="149">
        <v>5</v>
      </c>
      <c r="F1063" s="149" t="s">
        <v>1531</v>
      </c>
      <c r="G1063" s="149" t="s">
        <v>89</v>
      </c>
      <c r="H1063" s="149" t="s">
        <v>89</v>
      </c>
      <c r="I1063" s="150">
        <v>3500</v>
      </c>
      <c r="J1063" s="150">
        <v>0</v>
      </c>
      <c r="K1063" s="150">
        <v>3500</v>
      </c>
    </row>
    <row r="1064" spans="1:11" hidden="1">
      <c r="A1064" s="149" t="s">
        <v>1156</v>
      </c>
      <c r="B1064" s="149" t="s">
        <v>89</v>
      </c>
      <c r="C1064" s="149" t="s">
        <v>1506</v>
      </c>
      <c r="D1064" s="151">
        <v>44957</v>
      </c>
      <c r="E1064" s="149">
        <v>5</v>
      </c>
      <c r="F1064" s="149" t="s">
        <v>1551</v>
      </c>
      <c r="G1064" s="149" t="s">
        <v>89</v>
      </c>
      <c r="H1064" s="149" t="s">
        <v>89</v>
      </c>
      <c r="I1064" s="150">
        <v>343.1</v>
      </c>
      <c r="J1064" s="150">
        <v>0</v>
      </c>
      <c r="K1064" s="150">
        <v>343.1</v>
      </c>
    </row>
    <row r="1065" spans="1:11" hidden="1">
      <c r="A1065" s="149" t="s">
        <v>1552</v>
      </c>
      <c r="B1065" s="149" t="s">
        <v>89</v>
      </c>
      <c r="C1065" s="149" t="s">
        <v>1506</v>
      </c>
      <c r="D1065" s="151">
        <v>44957</v>
      </c>
      <c r="E1065" s="149">
        <v>5</v>
      </c>
      <c r="F1065" s="149" t="s">
        <v>1553</v>
      </c>
      <c r="G1065" s="149" t="s">
        <v>89</v>
      </c>
      <c r="H1065" s="149" t="s">
        <v>89</v>
      </c>
      <c r="I1065" s="150">
        <v>129.91999999999999</v>
      </c>
      <c r="J1065" s="150">
        <v>0</v>
      </c>
      <c r="K1065" s="150">
        <v>129.91999999999999</v>
      </c>
    </row>
    <row r="1066" spans="1:11" hidden="1">
      <c r="A1066" s="149" t="s">
        <v>1546</v>
      </c>
      <c r="B1066" s="149" t="s">
        <v>89</v>
      </c>
      <c r="C1066" s="149" t="s">
        <v>1506</v>
      </c>
      <c r="D1066" s="151">
        <v>44957</v>
      </c>
      <c r="E1066" s="149">
        <v>5</v>
      </c>
      <c r="F1066" s="149" t="s">
        <v>1554</v>
      </c>
      <c r="G1066" s="149" t="s">
        <v>89</v>
      </c>
      <c r="H1066" s="149" t="s">
        <v>89</v>
      </c>
      <c r="I1066" s="150">
        <v>12000</v>
      </c>
      <c r="J1066" s="150">
        <v>0</v>
      </c>
      <c r="K1066" s="150">
        <v>12000</v>
      </c>
    </row>
    <row r="1067" spans="1:11" hidden="1">
      <c r="A1067" s="149" t="s">
        <v>1201</v>
      </c>
      <c r="B1067" s="149" t="s">
        <v>89</v>
      </c>
      <c r="C1067" s="149" t="s">
        <v>1506</v>
      </c>
      <c r="D1067" s="151">
        <v>44957</v>
      </c>
      <c r="E1067" s="149">
        <v>5</v>
      </c>
      <c r="F1067" s="149" t="s">
        <v>1555</v>
      </c>
      <c r="G1067" s="149" t="s">
        <v>89</v>
      </c>
      <c r="H1067" s="149" t="s">
        <v>89</v>
      </c>
      <c r="I1067" s="150">
        <v>6400</v>
      </c>
      <c r="J1067" s="150">
        <v>0</v>
      </c>
      <c r="K1067" s="150">
        <v>6400</v>
      </c>
    </row>
    <row r="1068" spans="1:11" hidden="1">
      <c r="A1068" s="149" t="s">
        <v>1147</v>
      </c>
      <c r="B1068" s="149" t="s">
        <v>89</v>
      </c>
      <c r="C1068" s="149" t="s">
        <v>1506</v>
      </c>
      <c r="D1068" s="151">
        <v>44957</v>
      </c>
      <c r="E1068" s="149">
        <v>5</v>
      </c>
      <c r="F1068" s="149" t="s">
        <v>1524</v>
      </c>
      <c r="G1068" s="149" t="s">
        <v>89</v>
      </c>
      <c r="H1068" s="149" t="s">
        <v>89</v>
      </c>
      <c r="I1068" s="150">
        <v>1762.88</v>
      </c>
      <c r="J1068" s="150">
        <v>0</v>
      </c>
      <c r="K1068" s="150">
        <v>1762.88</v>
      </c>
    </row>
    <row r="1069" spans="1:11" hidden="1">
      <c r="A1069" s="149" t="s">
        <v>1312</v>
      </c>
      <c r="B1069" s="149" t="s">
        <v>89</v>
      </c>
      <c r="C1069" s="149" t="s">
        <v>1506</v>
      </c>
      <c r="D1069" s="151">
        <v>44957</v>
      </c>
      <c r="E1069" s="149">
        <v>5</v>
      </c>
      <c r="F1069" s="149" t="s">
        <v>1556</v>
      </c>
      <c r="G1069" s="149" t="s">
        <v>89</v>
      </c>
      <c r="H1069" s="149" t="s">
        <v>1557</v>
      </c>
      <c r="I1069" s="150">
        <v>0</v>
      </c>
      <c r="J1069" s="150">
        <v>26396.41</v>
      </c>
      <c r="K1069" s="150">
        <v>-26396.41</v>
      </c>
    </row>
    <row r="1070" spans="1:11" hidden="1">
      <c r="A1070" s="149" t="s">
        <v>1341</v>
      </c>
      <c r="B1070" s="149" t="s">
        <v>89</v>
      </c>
      <c r="C1070" s="149" t="s">
        <v>1506</v>
      </c>
      <c r="D1070" s="151">
        <v>44957</v>
      </c>
      <c r="E1070" s="149">
        <v>5</v>
      </c>
      <c r="F1070" s="149" t="s">
        <v>1532</v>
      </c>
      <c r="G1070" s="149" t="s">
        <v>89</v>
      </c>
      <c r="H1070" s="149" t="s">
        <v>1226</v>
      </c>
      <c r="I1070" s="150">
        <v>926.06</v>
      </c>
      <c r="J1070" s="150">
        <v>0</v>
      </c>
      <c r="K1070" s="150">
        <v>926.06</v>
      </c>
    </row>
    <row r="1071" spans="1:11" hidden="1">
      <c r="A1071" s="149" t="s">
        <v>1329</v>
      </c>
      <c r="B1071" s="149" t="s">
        <v>89</v>
      </c>
      <c r="C1071" s="149" t="s">
        <v>1506</v>
      </c>
      <c r="D1071" s="151">
        <v>44957</v>
      </c>
      <c r="E1071" s="149">
        <v>6</v>
      </c>
      <c r="F1071" s="149" t="s">
        <v>1558</v>
      </c>
      <c r="G1071" s="149" t="s">
        <v>89</v>
      </c>
      <c r="H1071" s="149" t="s">
        <v>89</v>
      </c>
      <c r="I1071" s="150">
        <v>0</v>
      </c>
      <c r="J1071" s="150">
        <v>1087.52</v>
      </c>
      <c r="K1071" s="150">
        <v>-1087.52</v>
      </c>
    </row>
    <row r="1072" spans="1:11" hidden="1">
      <c r="A1072" s="149" t="s">
        <v>1317</v>
      </c>
      <c r="B1072" s="149" t="s">
        <v>89</v>
      </c>
      <c r="C1072" s="149" t="s">
        <v>1506</v>
      </c>
      <c r="D1072" s="151">
        <v>44957</v>
      </c>
      <c r="E1072" s="149">
        <v>6</v>
      </c>
      <c r="F1072" s="149" t="s">
        <v>1558</v>
      </c>
      <c r="G1072" s="149" t="s">
        <v>89</v>
      </c>
      <c r="H1072" s="149" t="s">
        <v>89</v>
      </c>
      <c r="I1072" s="150">
        <v>0</v>
      </c>
      <c r="J1072" s="150">
        <v>1444.68</v>
      </c>
      <c r="K1072" s="150">
        <v>-1444.68</v>
      </c>
    </row>
    <row r="1073" spans="1:11" hidden="1">
      <c r="A1073" s="149" t="s">
        <v>1333</v>
      </c>
      <c r="B1073" s="149" t="s">
        <v>89</v>
      </c>
      <c r="C1073" s="149" t="s">
        <v>1506</v>
      </c>
      <c r="D1073" s="151">
        <v>44957</v>
      </c>
      <c r="E1073" s="149">
        <v>6</v>
      </c>
      <c r="F1073" s="149" t="s">
        <v>1558</v>
      </c>
      <c r="G1073" s="149" t="s">
        <v>89</v>
      </c>
      <c r="H1073" s="149" t="s">
        <v>89</v>
      </c>
      <c r="I1073" s="150">
        <v>0</v>
      </c>
      <c r="J1073" s="150">
        <v>115.33</v>
      </c>
      <c r="K1073" s="150">
        <v>-115.33</v>
      </c>
    </row>
    <row r="1074" spans="1:11" hidden="1">
      <c r="A1074" s="149" t="s">
        <v>1559</v>
      </c>
      <c r="B1074" s="149" t="s">
        <v>89</v>
      </c>
      <c r="C1074" s="149" t="s">
        <v>1506</v>
      </c>
      <c r="D1074" s="151">
        <v>44957</v>
      </c>
      <c r="E1074" s="149">
        <v>6</v>
      </c>
      <c r="F1074" s="149" t="s">
        <v>1558</v>
      </c>
      <c r="G1074" s="149" t="s">
        <v>89</v>
      </c>
      <c r="H1074" s="149" t="s">
        <v>89</v>
      </c>
      <c r="I1074" s="150">
        <v>1087.52</v>
      </c>
      <c r="J1074" s="150">
        <v>0</v>
      </c>
      <c r="K1074" s="150">
        <v>1087.52</v>
      </c>
    </row>
    <row r="1075" spans="1:11" hidden="1">
      <c r="A1075" s="149" t="s">
        <v>1291</v>
      </c>
      <c r="B1075" s="149" t="s">
        <v>89</v>
      </c>
      <c r="C1075" s="149" t="s">
        <v>1506</v>
      </c>
      <c r="D1075" s="151">
        <v>44957</v>
      </c>
      <c r="E1075" s="149">
        <v>6</v>
      </c>
      <c r="F1075" s="149" t="s">
        <v>1558</v>
      </c>
      <c r="G1075" s="149" t="s">
        <v>89</v>
      </c>
      <c r="H1075" s="149" t="s">
        <v>89</v>
      </c>
      <c r="I1075" s="150">
        <v>0</v>
      </c>
      <c r="J1075" s="150">
        <v>172.91</v>
      </c>
      <c r="K1075" s="150">
        <v>-172.91</v>
      </c>
    </row>
    <row r="1076" spans="1:11" hidden="1">
      <c r="A1076" s="149" t="s">
        <v>1560</v>
      </c>
      <c r="B1076" s="149" t="s">
        <v>89</v>
      </c>
      <c r="C1076" s="149" t="s">
        <v>1506</v>
      </c>
      <c r="D1076" s="151">
        <v>44957</v>
      </c>
      <c r="E1076" s="149">
        <v>6</v>
      </c>
      <c r="F1076" s="149" t="s">
        <v>1558</v>
      </c>
      <c r="G1076" s="149" t="s">
        <v>89</v>
      </c>
      <c r="H1076" s="149" t="s">
        <v>89</v>
      </c>
      <c r="I1076" s="150">
        <v>1732.92</v>
      </c>
      <c r="J1076" s="150">
        <v>0</v>
      </c>
      <c r="K1076" s="150">
        <v>1732.92</v>
      </c>
    </row>
    <row r="1077" spans="1:11" hidden="1">
      <c r="A1077" s="149" t="s">
        <v>1537</v>
      </c>
      <c r="B1077" s="149" t="s">
        <v>89</v>
      </c>
      <c r="C1077" s="149" t="s">
        <v>1506</v>
      </c>
      <c r="D1077" s="151">
        <v>44957</v>
      </c>
      <c r="E1077" s="149">
        <v>7</v>
      </c>
      <c r="F1077" s="149" t="s">
        <v>1540</v>
      </c>
      <c r="G1077" s="149" t="s">
        <v>89</v>
      </c>
      <c r="H1077" s="149" t="s">
        <v>89</v>
      </c>
      <c r="I1077" s="150">
        <v>0</v>
      </c>
      <c r="J1077" s="150">
        <v>156699.66</v>
      </c>
      <c r="K1077" s="150">
        <v>-156699.66</v>
      </c>
    </row>
    <row r="1078" spans="1:11" hidden="1">
      <c r="A1078" s="149" t="s">
        <v>1345</v>
      </c>
      <c r="B1078" s="149" t="s">
        <v>89</v>
      </c>
      <c r="C1078" s="149" t="s">
        <v>1506</v>
      </c>
      <c r="D1078" s="151">
        <v>44957</v>
      </c>
      <c r="E1078" s="149">
        <v>7</v>
      </c>
      <c r="F1078" s="149" t="s">
        <v>1540</v>
      </c>
      <c r="G1078" s="149" t="s">
        <v>89</v>
      </c>
      <c r="H1078" s="149" t="s">
        <v>1561</v>
      </c>
      <c r="I1078" s="150">
        <v>156699.66</v>
      </c>
      <c r="J1078" s="150">
        <v>0</v>
      </c>
      <c r="K1078" s="150">
        <v>156699.66</v>
      </c>
    </row>
    <row r="1079" spans="1:11" hidden="1">
      <c r="A1079" s="149" t="s">
        <v>1345</v>
      </c>
      <c r="B1079" s="149" t="s">
        <v>89</v>
      </c>
      <c r="C1079" s="149" t="s">
        <v>1506</v>
      </c>
      <c r="D1079" s="151">
        <v>44957</v>
      </c>
      <c r="E1079" s="149">
        <v>7</v>
      </c>
      <c r="F1079" s="149" t="s">
        <v>1538</v>
      </c>
      <c r="G1079" s="149" t="s">
        <v>89</v>
      </c>
      <c r="H1079" s="149" t="s">
        <v>1561</v>
      </c>
      <c r="I1079" s="150">
        <v>52233.22</v>
      </c>
      <c r="J1079" s="150">
        <v>0</v>
      </c>
      <c r="K1079" s="150">
        <v>52233.22</v>
      </c>
    </row>
    <row r="1080" spans="1:11" hidden="1">
      <c r="A1080" s="149" t="s">
        <v>1537</v>
      </c>
      <c r="B1080" s="149" t="s">
        <v>89</v>
      </c>
      <c r="C1080" s="149" t="s">
        <v>1506</v>
      </c>
      <c r="D1080" s="151">
        <v>44957</v>
      </c>
      <c r="E1080" s="149">
        <v>7</v>
      </c>
      <c r="F1080" s="149" t="s">
        <v>1538</v>
      </c>
      <c r="G1080" s="149" t="s">
        <v>89</v>
      </c>
      <c r="H1080" s="149" t="s">
        <v>89</v>
      </c>
      <c r="I1080" s="150">
        <v>0</v>
      </c>
      <c r="J1080" s="150">
        <v>52233.22</v>
      </c>
      <c r="K1080" s="150">
        <v>-52233.22</v>
      </c>
    </row>
    <row r="1081" spans="1:11" hidden="1">
      <c r="A1081" s="149" t="s">
        <v>1542</v>
      </c>
      <c r="B1081" s="149" t="s">
        <v>89</v>
      </c>
      <c r="C1081" s="149" t="s">
        <v>1506</v>
      </c>
      <c r="D1081" s="151">
        <v>44957</v>
      </c>
      <c r="E1081" s="149">
        <v>7</v>
      </c>
      <c r="F1081" s="149" t="s">
        <v>1541</v>
      </c>
      <c r="G1081" s="149" t="s">
        <v>89</v>
      </c>
      <c r="H1081" s="149" t="s">
        <v>89</v>
      </c>
      <c r="I1081" s="150">
        <v>0</v>
      </c>
      <c r="J1081" s="150">
        <v>313399.32</v>
      </c>
      <c r="K1081" s="150">
        <v>-313399.32</v>
      </c>
    </row>
    <row r="1082" spans="1:11" hidden="1">
      <c r="A1082" s="149" t="s">
        <v>1345</v>
      </c>
      <c r="B1082" s="149" t="s">
        <v>89</v>
      </c>
      <c r="C1082" s="149" t="s">
        <v>1506</v>
      </c>
      <c r="D1082" s="151">
        <v>44957</v>
      </c>
      <c r="E1082" s="149">
        <v>7</v>
      </c>
      <c r="F1082" s="149" t="s">
        <v>1541</v>
      </c>
      <c r="G1082" s="149" t="s">
        <v>89</v>
      </c>
      <c r="H1082" s="149" t="s">
        <v>1562</v>
      </c>
      <c r="I1082" s="150">
        <v>313399.32</v>
      </c>
      <c r="J1082" s="150">
        <v>0</v>
      </c>
      <c r="K1082" s="150">
        <v>313399.32</v>
      </c>
    </row>
    <row r="1083" spans="1:11" hidden="1">
      <c r="A1083" s="149" t="s">
        <v>1345</v>
      </c>
      <c r="B1083" s="149" t="s">
        <v>89</v>
      </c>
      <c r="C1083" s="149" t="s">
        <v>1506</v>
      </c>
      <c r="D1083" s="151">
        <v>44958</v>
      </c>
      <c r="E1083" s="149">
        <v>1</v>
      </c>
      <c r="F1083" s="149" t="s">
        <v>1541</v>
      </c>
      <c r="G1083" s="149" t="s">
        <v>1508</v>
      </c>
      <c r="H1083" s="149" t="s">
        <v>1562</v>
      </c>
      <c r="I1083" s="150">
        <v>0</v>
      </c>
      <c r="J1083" s="150">
        <v>313399.32</v>
      </c>
      <c r="K1083" s="150">
        <v>-313399.32</v>
      </c>
    </row>
    <row r="1084" spans="1:11" hidden="1">
      <c r="A1084" s="149" t="s">
        <v>1542</v>
      </c>
      <c r="B1084" s="149" t="s">
        <v>89</v>
      </c>
      <c r="C1084" s="149" t="s">
        <v>1506</v>
      </c>
      <c r="D1084" s="151">
        <v>44958</v>
      </c>
      <c r="E1084" s="149">
        <v>1</v>
      </c>
      <c r="F1084" s="149" t="s">
        <v>1541</v>
      </c>
      <c r="G1084" s="149" t="s">
        <v>1508</v>
      </c>
      <c r="H1084" s="149" t="s">
        <v>89</v>
      </c>
      <c r="I1084" s="150">
        <v>313399.32</v>
      </c>
      <c r="J1084" s="150">
        <v>0</v>
      </c>
      <c r="K1084" s="150">
        <v>313399.32</v>
      </c>
    </row>
    <row r="1085" spans="1:11" hidden="1">
      <c r="A1085" s="149" t="s">
        <v>1100</v>
      </c>
      <c r="B1085" s="149" t="s">
        <v>89</v>
      </c>
      <c r="C1085" s="149" t="s">
        <v>1506</v>
      </c>
      <c r="D1085" s="151">
        <v>44958</v>
      </c>
      <c r="E1085" s="149">
        <v>2</v>
      </c>
      <c r="F1085" s="149" t="s">
        <v>1548</v>
      </c>
      <c r="G1085" s="149" t="s">
        <v>1508</v>
      </c>
      <c r="H1085" s="149" t="s">
        <v>89</v>
      </c>
      <c r="I1085" s="150">
        <v>233.22</v>
      </c>
      <c r="J1085" s="150">
        <v>0</v>
      </c>
      <c r="K1085" s="150">
        <v>233.22</v>
      </c>
    </row>
    <row r="1086" spans="1:11" hidden="1">
      <c r="A1086" s="149" t="s">
        <v>1193</v>
      </c>
      <c r="B1086" s="149" t="s">
        <v>89</v>
      </c>
      <c r="C1086" s="149" t="s">
        <v>1506</v>
      </c>
      <c r="D1086" s="151">
        <v>44958</v>
      </c>
      <c r="E1086" s="149">
        <v>2</v>
      </c>
      <c r="F1086" s="149" t="s">
        <v>1516</v>
      </c>
      <c r="G1086" s="149" t="s">
        <v>1508</v>
      </c>
      <c r="H1086" s="149" t="s">
        <v>89</v>
      </c>
      <c r="I1086" s="150">
        <v>1377.33</v>
      </c>
      <c r="J1086" s="150">
        <v>0</v>
      </c>
      <c r="K1086" s="150">
        <v>1377.33</v>
      </c>
    </row>
    <row r="1087" spans="1:11" hidden="1">
      <c r="A1087" s="149" t="s">
        <v>1193</v>
      </c>
      <c r="B1087" s="149" t="s">
        <v>89</v>
      </c>
      <c r="C1087" s="149" t="s">
        <v>1506</v>
      </c>
      <c r="D1087" s="151">
        <v>44958</v>
      </c>
      <c r="E1087" s="149">
        <v>2</v>
      </c>
      <c r="F1087" s="149" t="s">
        <v>1507</v>
      </c>
      <c r="G1087" s="149" t="s">
        <v>1508</v>
      </c>
      <c r="H1087" s="149" t="s">
        <v>89</v>
      </c>
      <c r="I1087" s="150">
        <v>5151.58</v>
      </c>
      <c r="J1087" s="150">
        <v>0</v>
      </c>
      <c r="K1087" s="150">
        <v>5151.58</v>
      </c>
    </row>
    <row r="1088" spans="1:11" hidden="1">
      <c r="A1088" s="149" t="s">
        <v>1134</v>
      </c>
      <c r="B1088" s="149" t="s">
        <v>89</v>
      </c>
      <c r="C1088" s="149" t="s">
        <v>1506</v>
      </c>
      <c r="D1088" s="151">
        <v>44958</v>
      </c>
      <c r="E1088" s="149">
        <v>2</v>
      </c>
      <c r="F1088" s="149" t="s">
        <v>1543</v>
      </c>
      <c r="G1088" s="149" t="s">
        <v>1508</v>
      </c>
      <c r="H1088" s="149" t="s">
        <v>89</v>
      </c>
      <c r="I1088" s="150">
        <v>6252.48</v>
      </c>
      <c r="J1088" s="150">
        <v>0</v>
      </c>
      <c r="K1088" s="150">
        <v>6252.48</v>
      </c>
    </row>
    <row r="1089" spans="1:11" hidden="1">
      <c r="A1089" s="149" t="s">
        <v>1133</v>
      </c>
      <c r="B1089" s="149" t="s">
        <v>89</v>
      </c>
      <c r="C1089" s="149" t="s">
        <v>1506</v>
      </c>
      <c r="D1089" s="151">
        <v>44958</v>
      </c>
      <c r="E1089" s="149">
        <v>2</v>
      </c>
      <c r="F1089" s="149" t="s">
        <v>1543</v>
      </c>
      <c r="G1089" s="149" t="s">
        <v>1508</v>
      </c>
      <c r="H1089" s="149" t="s">
        <v>89</v>
      </c>
      <c r="I1089" s="150">
        <v>48791.43</v>
      </c>
      <c r="J1089" s="150">
        <v>0</v>
      </c>
      <c r="K1089" s="150">
        <v>48791.43</v>
      </c>
    </row>
    <row r="1090" spans="1:11" hidden="1">
      <c r="A1090" s="149" t="s">
        <v>1510</v>
      </c>
      <c r="B1090" s="149" t="s">
        <v>89</v>
      </c>
      <c r="C1090" s="149" t="s">
        <v>1506</v>
      </c>
      <c r="D1090" s="151">
        <v>44958</v>
      </c>
      <c r="E1090" s="149">
        <v>2</v>
      </c>
      <c r="F1090" s="149" t="s">
        <v>1511</v>
      </c>
      <c r="G1090" s="149" t="s">
        <v>1508</v>
      </c>
      <c r="H1090" s="149" t="s">
        <v>89</v>
      </c>
      <c r="I1090" s="150">
        <v>889.17</v>
      </c>
      <c r="J1090" s="150">
        <v>0</v>
      </c>
      <c r="K1090" s="150">
        <v>889.17</v>
      </c>
    </row>
    <row r="1091" spans="1:11" hidden="1">
      <c r="A1091" s="149" t="s">
        <v>1135</v>
      </c>
      <c r="B1091" s="149" t="s">
        <v>89</v>
      </c>
      <c r="C1091" s="149" t="s">
        <v>1506</v>
      </c>
      <c r="D1091" s="151">
        <v>44958</v>
      </c>
      <c r="E1091" s="149">
        <v>2</v>
      </c>
      <c r="F1091" s="149" t="s">
        <v>1543</v>
      </c>
      <c r="G1091" s="149" t="s">
        <v>1508</v>
      </c>
      <c r="H1091" s="149" t="s">
        <v>89</v>
      </c>
      <c r="I1091" s="150">
        <v>939.41</v>
      </c>
      <c r="J1091" s="150">
        <v>0</v>
      </c>
      <c r="K1091" s="150">
        <v>939.41</v>
      </c>
    </row>
    <row r="1092" spans="1:11" hidden="1">
      <c r="A1092" s="149" t="s">
        <v>1514</v>
      </c>
      <c r="B1092" s="149" t="s">
        <v>89</v>
      </c>
      <c r="C1092" s="149" t="s">
        <v>1506</v>
      </c>
      <c r="D1092" s="151">
        <v>44958</v>
      </c>
      <c r="E1092" s="149">
        <v>2</v>
      </c>
      <c r="F1092" s="149" t="s">
        <v>1519</v>
      </c>
      <c r="G1092" s="149" t="s">
        <v>1508</v>
      </c>
      <c r="H1092" s="149" t="s">
        <v>89</v>
      </c>
      <c r="I1092" s="150">
        <v>1866.41</v>
      </c>
      <c r="J1092" s="150">
        <v>0</v>
      </c>
      <c r="K1092" s="150">
        <v>1866.41</v>
      </c>
    </row>
    <row r="1093" spans="1:11" hidden="1">
      <c r="A1093" s="149" t="s">
        <v>1166</v>
      </c>
      <c r="B1093" s="149" t="s">
        <v>89</v>
      </c>
      <c r="C1093" s="149" t="s">
        <v>1506</v>
      </c>
      <c r="D1093" s="151">
        <v>44958</v>
      </c>
      <c r="E1093" s="149">
        <v>2</v>
      </c>
      <c r="F1093" s="149" t="s">
        <v>1550</v>
      </c>
      <c r="G1093" s="149" t="s">
        <v>1508</v>
      </c>
      <c r="H1093" s="149" t="s">
        <v>89</v>
      </c>
      <c r="I1093" s="150">
        <v>4160.9799999999996</v>
      </c>
      <c r="J1093" s="150">
        <v>0</v>
      </c>
      <c r="K1093" s="150">
        <v>4160.9799999999996</v>
      </c>
    </row>
    <row r="1094" spans="1:11" hidden="1">
      <c r="A1094" s="149" t="s">
        <v>1116</v>
      </c>
      <c r="B1094" s="149" t="s">
        <v>89</v>
      </c>
      <c r="C1094" s="149" t="s">
        <v>1506</v>
      </c>
      <c r="D1094" s="151">
        <v>44958</v>
      </c>
      <c r="E1094" s="149">
        <v>2</v>
      </c>
      <c r="F1094" s="149" t="s">
        <v>1507</v>
      </c>
      <c r="G1094" s="149" t="s">
        <v>1508</v>
      </c>
      <c r="H1094" s="149" t="s">
        <v>89</v>
      </c>
      <c r="I1094" s="150">
        <v>9272.9500000000007</v>
      </c>
      <c r="J1094" s="150">
        <v>0</v>
      </c>
      <c r="K1094" s="150">
        <v>9272.9500000000007</v>
      </c>
    </row>
    <row r="1095" spans="1:11" hidden="1">
      <c r="A1095" s="149" t="s">
        <v>1173</v>
      </c>
      <c r="B1095" s="149" t="s">
        <v>89</v>
      </c>
      <c r="C1095" s="149" t="s">
        <v>1506</v>
      </c>
      <c r="D1095" s="151">
        <v>44958</v>
      </c>
      <c r="E1095" s="149">
        <v>2</v>
      </c>
      <c r="F1095" s="149" t="s">
        <v>1513</v>
      </c>
      <c r="G1095" s="149" t="s">
        <v>1508</v>
      </c>
      <c r="H1095" s="149" t="s">
        <v>89</v>
      </c>
      <c r="I1095" s="150">
        <v>6500</v>
      </c>
      <c r="J1095" s="150">
        <v>0</v>
      </c>
      <c r="K1095" s="150">
        <v>6500</v>
      </c>
    </row>
    <row r="1096" spans="1:11" hidden="1">
      <c r="A1096" s="149" t="s">
        <v>1193</v>
      </c>
      <c r="B1096" s="149" t="s">
        <v>89</v>
      </c>
      <c r="C1096" s="149" t="s">
        <v>1506</v>
      </c>
      <c r="D1096" s="151">
        <v>44958</v>
      </c>
      <c r="E1096" s="149">
        <v>2</v>
      </c>
      <c r="F1096" s="149" t="s">
        <v>1518</v>
      </c>
      <c r="G1096" s="149" t="s">
        <v>1508</v>
      </c>
      <c r="H1096" s="149" t="s">
        <v>89</v>
      </c>
      <c r="I1096" s="150">
        <v>1469.8</v>
      </c>
      <c r="J1096" s="150">
        <v>0</v>
      </c>
      <c r="K1096" s="150">
        <v>1469.8</v>
      </c>
    </row>
    <row r="1097" spans="1:11" hidden="1">
      <c r="A1097" s="149" t="s">
        <v>1116</v>
      </c>
      <c r="B1097" s="149" t="s">
        <v>89</v>
      </c>
      <c r="C1097" s="149" t="s">
        <v>1506</v>
      </c>
      <c r="D1097" s="151">
        <v>44958</v>
      </c>
      <c r="E1097" s="149">
        <v>2</v>
      </c>
      <c r="F1097" s="149" t="s">
        <v>1512</v>
      </c>
      <c r="G1097" s="149" t="s">
        <v>1508</v>
      </c>
      <c r="H1097" s="149" t="s">
        <v>89</v>
      </c>
      <c r="I1097" s="150">
        <v>9460</v>
      </c>
      <c r="J1097" s="150">
        <v>0</v>
      </c>
      <c r="K1097" s="150">
        <v>9460</v>
      </c>
    </row>
    <row r="1098" spans="1:11" hidden="1">
      <c r="A1098" s="149" t="s">
        <v>1546</v>
      </c>
      <c r="B1098" s="149" t="s">
        <v>89</v>
      </c>
      <c r="C1098" s="149" t="s">
        <v>1506</v>
      </c>
      <c r="D1098" s="151">
        <v>44958</v>
      </c>
      <c r="E1098" s="149">
        <v>2</v>
      </c>
      <c r="F1098" s="149" t="s">
        <v>1547</v>
      </c>
      <c r="G1098" s="149" t="s">
        <v>1508</v>
      </c>
      <c r="H1098" s="149" t="s">
        <v>89</v>
      </c>
      <c r="I1098" s="150">
        <v>8000</v>
      </c>
      <c r="J1098" s="150">
        <v>0</v>
      </c>
      <c r="K1098" s="150">
        <v>8000</v>
      </c>
    </row>
    <row r="1099" spans="1:11" hidden="1">
      <c r="A1099" s="149" t="s">
        <v>1193</v>
      </c>
      <c r="B1099" s="149" t="s">
        <v>89</v>
      </c>
      <c r="C1099" s="149" t="s">
        <v>1506</v>
      </c>
      <c r="D1099" s="151">
        <v>44958</v>
      </c>
      <c r="E1099" s="149">
        <v>2</v>
      </c>
      <c r="F1099" s="149" t="s">
        <v>1509</v>
      </c>
      <c r="G1099" s="149" t="s">
        <v>1508</v>
      </c>
      <c r="H1099" s="149" t="s">
        <v>89</v>
      </c>
      <c r="I1099" s="150">
        <v>11000</v>
      </c>
      <c r="J1099" s="150">
        <v>0</v>
      </c>
      <c r="K1099" s="150">
        <v>11000</v>
      </c>
    </row>
    <row r="1100" spans="1:11" hidden="1">
      <c r="A1100" s="149" t="s">
        <v>1318</v>
      </c>
      <c r="B1100" s="149" t="s">
        <v>89</v>
      </c>
      <c r="C1100" s="149" t="s">
        <v>1506</v>
      </c>
      <c r="D1100" s="151">
        <v>44958</v>
      </c>
      <c r="E1100" s="149">
        <v>2</v>
      </c>
      <c r="F1100" s="149" t="s">
        <v>1549</v>
      </c>
      <c r="G1100" s="149" t="s">
        <v>1508</v>
      </c>
      <c r="H1100" s="149" t="s">
        <v>1226</v>
      </c>
      <c r="I1100" s="150">
        <v>0</v>
      </c>
      <c r="J1100" s="150">
        <v>125049.04</v>
      </c>
      <c r="K1100" s="150">
        <v>-125049.04</v>
      </c>
    </row>
    <row r="1101" spans="1:11" hidden="1">
      <c r="A1101" s="149" t="s">
        <v>1116</v>
      </c>
      <c r="B1101" s="149" t="s">
        <v>89</v>
      </c>
      <c r="C1101" s="149" t="s">
        <v>1506</v>
      </c>
      <c r="D1101" s="151">
        <v>44958</v>
      </c>
      <c r="E1101" s="149">
        <v>2</v>
      </c>
      <c r="F1101" s="149" t="s">
        <v>1544</v>
      </c>
      <c r="G1101" s="149" t="s">
        <v>1508</v>
      </c>
      <c r="H1101" s="149" t="s">
        <v>89</v>
      </c>
      <c r="I1101" s="150">
        <v>486.67</v>
      </c>
      <c r="J1101" s="150">
        <v>0</v>
      </c>
      <c r="K1101" s="150">
        <v>486.67</v>
      </c>
    </row>
    <row r="1102" spans="1:11" hidden="1">
      <c r="A1102" s="149" t="s">
        <v>1514</v>
      </c>
      <c r="B1102" s="149" t="s">
        <v>89</v>
      </c>
      <c r="C1102" s="149" t="s">
        <v>1506</v>
      </c>
      <c r="D1102" s="151">
        <v>44958</v>
      </c>
      <c r="E1102" s="149">
        <v>2</v>
      </c>
      <c r="F1102" s="149" t="s">
        <v>1519</v>
      </c>
      <c r="G1102" s="149" t="s">
        <v>1508</v>
      </c>
      <c r="H1102" s="149" t="s">
        <v>89</v>
      </c>
      <c r="I1102" s="150">
        <v>303.64999999999998</v>
      </c>
      <c r="J1102" s="150">
        <v>0</v>
      </c>
      <c r="K1102" s="150">
        <v>303.64999999999998</v>
      </c>
    </row>
    <row r="1103" spans="1:11" hidden="1">
      <c r="A1103" s="149" t="s">
        <v>1109</v>
      </c>
      <c r="B1103" s="149" t="s">
        <v>89</v>
      </c>
      <c r="C1103" s="149" t="s">
        <v>1506</v>
      </c>
      <c r="D1103" s="151">
        <v>44958</v>
      </c>
      <c r="E1103" s="149">
        <v>2</v>
      </c>
      <c r="F1103" s="149" t="s">
        <v>1545</v>
      </c>
      <c r="G1103" s="149" t="s">
        <v>1508</v>
      </c>
      <c r="H1103" s="149" t="s">
        <v>89</v>
      </c>
      <c r="I1103" s="150">
        <v>332.29</v>
      </c>
      <c r="J1103" s="150">
        <v>0</v>
      </c>
      <c r="K1103" s="150">
        <v>332.29</v>
      </c>
    </row>
    <row r="1104" spans="1:11" hidden="1">
      <c r="A1104" s="149" t="s">
        <v>1116</v>
      </c>
      <c r="B1104" s="149" t="s">
        <v>89</v>
      </c>
      <c r="C1104" s="149" t="s">
        <v>1506</v>
      </c>
      <c r="D1104" s="151">
        <v>44958</v>
      </c>
      <c r="E1104" s="149">
        <v>2</v>
      </c>
      <c r="F1104" s="149" t="s">
        <v>1520</v>
      </c>
      <c r="G1104" s="149" t="s">
        <v>1508</v>
      </c>
      <c r="H1104" s="149" t="s">
        <v>89</v>
      </c>
      <c r="I1104" s="150">
        <v>711.45</v>
      </c>
      <c r="J1104" s="150">
        <v>0</v>
      </c>
      <c r="K1104" s="150">
        <v>711.45</v>
      </c>
    </row>
    <row r="1105" spans="1:11" hidden="1">
      <c r="A1105" s="149" t="s">
        <v>1116</v>
      </c>
      <c r="B1105" s="149" t="s">
        <v>89</v>
      </c>
      <c r="C1105" s="149" t="s">
        <v>1506</v>
      </c>
      <c r="D1105" s="151">
        <v>44958</v>
      </c>
      <c r="E1105" s="149">
        <v>2</v>
      </c>
      <c r="F1105" s="149" t="s">
        <v>1507</v>
      </c>
      <c r="G1105" s="149" t="s">
        <v>1508</v>
      </c>
      <c r="H1105" s="149" t="s">
        <v>89</v>
      </c>
      <c r="I1105" s="150">
        <v>3925.11</v>
      </c>
      <c r="J1105" s="150">
        <v>0</v>
      </c>
      <c r="K1105" s="150">
        <v>3925.11</v>
      </c>
    </row>
    <row r="1106" spans="1:11" hidden="1">
      <c r="A1106" s="149" t="s">
        <v>1116</v>
      </c>
      <c r="B1106" s="149" t="s">
        <v>89</v>
      </c>
      <c r="C1106" s="149" t="s">
        <v>1506</v>
      </c>
      <c r="D1106" s="151">
        <v>44958</v>
      </c>
      <c r="E1106" s="149">
        <v>2</v>
      </c>
      <c r="F1106" s="149" t="s">
        <v>1507</v>
      </c>
      <c r="G1106" s="149" t="s">
        <v>1508</v>
      </c>
      <c r="H1106" s="149" t="s">
        <v>89</v>
      </c>
      <c r="I1106" s="150">
        <v>3925.11</v>
      </c>
      <c r="J1106" s="150">
        <v>0</v>
      </c>
      <c r="K1106" s="150">
        <v>3925.11</v>
      </c>
    </row>
    <row r="1107" spans="1:11" hidden="1">
      <c r="A1107" s="149" t="s">
        <v>1312</v>
      </c>
      <c r="B1107" s="149" t="s">
        <v>89</v>
      </c>
      <c r="C1107" s="149" t="s">
        <v>1506</v>
      </c>
      <c r="D1107" s="151">
        <v>44958</v>
      </c>
      <c r="E1107" s="149">
        <v>3</v>
      </c>
      <c r="F1107" s="149" t="s">
        <v>1556</v>
      </c>
      <c r="G1107" s="149" t="s">
        <v>1508</v>
      </c>
      <c r="H1107" s="149" t="s">
        <v>1557</v>
      </c>
      <c r="I1107" s="150">
        <v>26396.41</v>
      </c>
      <c r="J1107" s="150">
        <v>0</v>
      </c>
      <c r="K1107" s="150">
        <v>26396.41</v>
      </c>
    </row>
    <row r="1108" spans="1:11" hidden="1">
      <c r="A1108" s="149" t="s">
        <v>1530</v>
      </c>
      <c r="B1108" s="149" t="s">
        <v>89</v>
      </c>
      <c r="C1108" s="149" t="s">
        <v>1506</v>
      </c>
      <c r="D1108" s="151">
        <v>44958</v>
      </c>
      <c r="E1108" s="149">
        <v>3</v>
      </c>
      <c r="F1108" s="149" t="s">
        <v>1531</v>
      </c>
      <c r="G1108" s="149" t="s">
        <v>1508</v>
      </c>
      <c r="H1108" s="149" t="s">
        <v>89</v>
      </c>
      <c r="I1108" s="150">
        <v>0</v>
      </c>
      <c r="J1108" s="150">
        <v>3500</v>
      </c>
      <c r="K1108" s="150">
        <v>-3500</v>
      </c>
    </row>
    <row r="1109" spans="1:11" hidden="1">
      <c r="A1109" s="149" t="s">
        <v>1156</v>
      </c>
      <c r="B1109" s="149" t="s">
        <v>89</v>
      </c>
      <c r="C1109" s="149" t="s">
        <v>1506</v>
      </c>
      <c r="D1109" s="151">
        <v>44958</v>
      </c>
      <c r="E1109" s="149">
        <v>3</v>
      </c>
      <c r="F1109" s="149" t="s">
        <v>1551</v>
      </c>
      <c r="G1109" s="149" t="s">
        <v>1508</v>
      </c>
      <c r="H1109" s="149" t="s">
        <v>89</v>
      </c>
      <c r="I1109" s="150">
        <v>0</v>
      </c>
      <c r="J1109" s="150">
        <v>343.1</v>
      </c>
      <c r="K1109" s="150">
        <v>-343.1</v>
      </c>
    </row>
    <row r="1110" spans="1:11" hidden="1">
      <c r="A1110" s="149" t="s">
        <v>1116</v>
      </c>
      <c r="B1110" s="149" t="s">
        <v>89</v>
      </c>
      <c r="C1110" s="149" t="s">
        <v>1506</v>
      </c>
      <c r="D1110" s="151">
        <v>44958</v>
      </c>
      <c r="E1110" s="149">
        <v>3</v>
      </c>
      <c r="F1110" s="149" t="s">
        <v>1525</v>
      </c>
      <c r="G1110" s="149" t="s">
        <v>1508</v>
      </c>
      <c r="H1110" s="149" t="s">
        <v>89</v>
      </c>
      <c r="I1110" s="150">
        <v>0</v>
      </c>
      <c r="J1110" s="150">
        <v>437</v>
      </c>
      <c r="K1110" s="150">
        <v>-437</v>
      </c>
    </row>
    <row r="1111" spans="1:11" hidden="1">
      <c r="A1111" s="149" t="s">
        <v>1107</v>
      </c>
      <c r="B1111" s="149" t="s">
        <v>89</v>
      </c>
      <c r="C1111" s="149" t="s">
        <v>1506</v>
      </c>
      <c r="D1111" s="151">
        <v>44958</v>
      </c>
      <c r="E1111" s="149">
        <v>3</v>
      </c>
      <c r="F1111" s="149" t="s">
        <v>1527</v>
      </c>
      <c r="G1111" s="149" t="s">
        <v>1508</v>
      </c>
      <c r="H1111" s="149" t="s">
        <v>89</v>
      </c>
      <c r="I1111" s="150">
        <v>0</v>
      </c>
      <c r="J1111" s="150">
        <v>220.28</v>
      </c>
      <c r="K1111" s="150">
        <v>-220.28</v>
      </c>
    </row>
    <row r="1112" spans="1:11" hidden="1">
      <c r="A1112" s="149" t="s">
        <v>1201</v>
      </c>
      <c r="B1112" s="149" t="s">
        <v>89</v>
      </c>
      <c r="C1112" s="149" t="s">
        <v>1506</v>
      </c>
      <c r="D1112" s="151">
        <v>44958</v>
      </c>
      <c r="E1112" s="149">
        <v>3</v>
      </c>
      <c r="F1112" s="149" t="s">
        <v>1555</v>
      </c>
      <c r="G1112" s="149" t="s">
        <v>1508</v>
      </c>
      <c r="H1112" s="149" t="s">
        <v>89</v>
      </c>
      <c r="I1112" s="150">
        <v>0</v>
      </c>
      <c r="J1112" s="150">
        <v>6400</v>
      </c>
      <c r="K1112" s="150">
        <v>-6400</v>
      </c>
    </row>
    <row r="1113" spans="1:11" hidden="1">
      <c r="A1113" s="149" t="s">
        <v>1552</v>
      </c>
      <c r="B1113" s="149" t="s">
        <v>89</v>
      </c>
      <c r="C1113" s="149" t="s">
        <v>1506</v>
      </c>
      <c r="D1113" s="151">
        <v>44958</v>
      </c>
      <c r="E1113" s="149">
        <v>3</v>
      </c>
      <c r="F1113" s="149" t="s">
        <v>1553</v>
      </c>
      <c r="G1113" s="149" t="s">
        <v>1508</v>
      </c>
      <c r="H1113" s="149" t="s">
        <v>89</v>
      </c>
      <c r="I1113" s="150">
        <v>0</v>
      </c>
      <c r="J1113" s="150">
        <v>129.91999999999999</v>
      </c>
      <c r="K1113" s="150">
        <v>-129.91999999999999</v>
      </c>
    </row>
    <row r="1114" spans="1:11" hidden="1">
      <c r="A1114" s="149" t="s">
        <v>1100</v>
      </c>
      <c r="B1114" s="149" t="s">
        <v>89</v>
      </c>
      <c r="C1114" s="149" t="s">
        <v>1506</v>
      </c>
      <c r="D1114" s="151">
        <v>44958</v>
      </c>
      <c r="E1114" s="149">
        <v>3</v>
      </c>
      <c r="F1114" s="149" t="s">
        <v>1526</v>
      </c>
      <c r="G1114" s="149" t="s">
        <v>1508</v>
      </c>
      <c r="H1114" s="149" t="s">
        <v>89</v>
      </c>
      <c r="I1114" s="150">
        <v>0</v>
      </c>
      <c r="J1114" s="150">
        <v>677.17</v>
      </c>
      <c r="K1114" s="150">
        <v>-677.17</v>
      </c>
    </row>
    <row r="1115" spans="1:11" hidden="1">
      <c r="A1115" s="149" t="s">
        <v>1546</v>
      </c>
      <c r="B1115" s="149" t="s">
        <v>89</v>
      </c>
      <c r="C1115" s="149" t="s">
        <v>1506</v>
      </c>
      <c r="D1115" s="151">
        <v>44958</v>
      </c>
      <c r="E1115" s="149">
        <v>3</v>
      </c>
      <c r="F1115" s="149" t="s">
        <v>1554</v>
      </c>
      <c r="G1115" s="149" t="s">
        <v>1508</v>
      </c>
      <c r="H1115" s="149" t="s">
        <v>89</v>
      </c>
      <c r="I1115" s="150">
        <v>0</v>
      </c>
      <c r="J1115" s="150">
        <v>12000</v>
      </c>
      <c r="K1115" s="150">
        <v>-12000</v>
      </c>
    </row>
    <row r="1116" spans="1:11" hidden="1">
      <c r="A1116" s="149" t="s">
        <v>1341</v>
      </c>
      <c r="B1116" s="149" t="s">
        <v>89</v>
      </c>
      <c r="C1116" s="149" t="s">
        <v>1506</v>
      </c>
      <c r="D1116" s="151">
        <v>44958</v>
      </c>
      <c r="E1116" s="149">
        <v>3</v>
      </c>
      <c r="F1116" s="149" t="s">
        <v>1532</v>
      </c>
      <c r="G1116" s="149" t="s">
        <v>1508</v>
      </c>
      <c r="H1116" s="149" t="s">
        <v>1226</v>
      </c>
      <c r="I1116" s="150">
        <v>0</v>
      </c>
      <c r="J1116" s="150">
        <v>926.06</v>
      </c>
      <c r="K1116" s="150">
        <v>-926.06</v>
      </c>
    </row>
    <row r="1117" spans="1:11" hidden="1">
      <c r="A1117" s="149" t="s">
        <v>1147</v>
      </c>
      <c r="B1117" s="149" t="s">
        <v>89</v>
      </c>
      <c r="C1117" s="149" t="s">
        <v>1506</v>
      </c>
      <c r="D1117" s="151">
        <v>44958</v>
      </c>
      <c r="E1117" s="149">
        <v>3</v>
      </c>
      <c r="F1117" s="149" t="s">
        <v>1524</v>
      </c>
      <c r="G1117" s="149" t="s">
        <v>1508</v>
      </c>
      <c r="H1117" s="149" t="s">
        <v>89</v>
      </c>
      <c r="I1117" s="150">
        <v>0</v>
      </c>
      <c r="J1117" s="150">
        <v>1762.88</v>
      </c>
      <c r="K1117" s="150">
        <v>-1762.88</v>
      </c>
    </row>
    <row r="1118" spans="1:11" hidden="1">
      <c r="A1118" s="149" t="s">
        <v>1329</v>
      </c>
      <c r="B1118" s="149" t="s">
        <v>89</v>
      </c>
      <c r="C1118" s="149" t="s">
        <v>1506</v>
      </c>
      <c r="D1118" s="151">
        <v>44958</v>
      </c>
      <c r="E1118" s="149">
        <v>4</v>
      </c>
      <c r="F1118" s="149" t="s">
        <v>1558</v>
      </c>
      <c r="G1118" s="149" t="s">
        <v>1508</v>
      </c>
      <c r="H1118" s="149" t="s">
        <v>89</v>
      </c>
      <c r="I1118" s="150">
        <v>1087.52</v>
      </c>
      <c r="J1118" s="150">
        <v>0</v>
      </c>
      <c r="K1118" s="150">
        <v>1087.52</v>
      </c>
    </row>
    <row r="1119" spans="1:11" hidden="1">
      <c r="A1119" s="149" t="s">
        <v>1333</v>
      </c>
      <c r="B1119" s="149" t="s">
        <v>89</v>
      </c>
      <c r="C1119" s="149" t="s">
        <v>1506</v>
      </c>
      <c r="D1119" s="151">
        <v>44958</v>
      </c>
      <c r="E1119" s="149">
        <v>4</v>
      </c>
      <c r="F1119" s="149" t="s">
        <v>1558</v>
      </c>
      <c r="G1119" s="149" t="s">
        <v>1508</v>
      </c>
      <c r="H1119" s="149" t="s">
        <v>89</v>
      </c>
      <c r="I1119" s="150">
        <v>115.33</v>
      </c>
      <c r="J1119" s="150">
        <v>0</v>
      </c>
      <c r="K1119" s="150">
        <v>115.33</v>
      </c>
    </row>
    <row r="1120" spans="1:11" hidden="1">
      <c r="A1120" s="149" t="s">
        <v>1317</v>
      </c>
      <c r="B1120" s="149" t="s">
        <v>89</v>
      </c>
      <c r="C1120" s="149" t="s">
        <v>1506</v>
      </c>
      <c r="D1120" s="151">
        <v>44958</v>
      </c>
      <c r="E1120" s="149">
        <v>4</v>
      </c>
      <c r="F1120" s="149" t="s">
        <v>1558</v>
      </c>
      <c r="G1120" s="149" t="s">
        <v>1508</v>
      </c>
      <c r="H1120" s="149" t="s">
        <v>89</v>
      </c>
      <c r="I1120" s="150">
        <v>1444.68</v>
      </c>
      <c r="J1120" s="150">
        <v>0</v>
      </c>
      <c r="K1120" s="150">
        <v>1444.68</v>
      </c>
    </row>
    <row r="1121" spans="1:11" hidden="1">
      <c r="A1121" s="149" t="s">
        <v>1291</v>
      </c>
      <c r="B1121" s="149" t="s">
        <v>89</v>
      </c>
      <c r="C1121" s="149" t="s">
        <v>1506</v>
      </c>
      <c r="D1121" s="151">
        <v>44958</v>
      </c>
      <c r="E1121" s="149">
        <v>4</v>
      </c>
      <c r="F1121" s="149" t="s">
        <v>1558</v>
      </c>
      <c r="G1121" s="149" t="s">
        <v>1508</v>
      </c>
      <c r="H1121" s="149" t="s">
        <v>89</v>
      </c>
      <c r="I1121" s="150">
        <v>172.91</v>
      </c>
      <c r="J1121" s="150">
        <v>0</v>
      </c>
      <c r="K1121" s="150">
        <v>172.91</v>
      </c>
    </row>
    <row r="1122" spans="1:11" hidden="1">
      <c r="A1122" s="149" t="s">
        <v>1559</v>
      </c>
      <c r="B1122" s="149" t="s">
        <v>89</v>
      </c>
      <c r="C1122" s="149" t="s">
        <v>1506</v>
      </c>
      <c r="D1122" s="151">
        <v>44958</v>
      </c>
      <c r="E1122" s="149">
        <v>4</v>
      </c>
      <c r="F1122" s="149" t="s">
        <v>1558</v>
      </c>
      <c r="G1122" s="149" t="s">
        <v>1508</v>
      </c>
      <c r="H1122" s="149" t="s">
        <v>89</v>
      </c>
      <c r="I1122" s="150">
        <v>0</v>
      </c>
      <c r="J1122" s="150">
        <v>1087.52</v>
      </c>
      <c r="K1122" s="150">
        <v>-1087.52</v>
      </c>
    </row>
    <row r="1123" spans="1:11" hidden="1">
      <c r="A1123" s="149" t="s">
        <v>1560</v>
      </c>
      <c r="B1123" s="149" t="s">
        <v>89</v>
      </c>
      <c r="C1123" s="149" t="s">
        <v>1506</v>
      </c>
      <c r="D1123" s="151">
        <v>44958</v>
      </c>
      <c r="E1123" s="149">
        <v>4</v>
      </c>
      <c r="F1123" s="149" t="s">
        <v>1558</v>
      </c>
      <c r="G1123" s="149" t="s">
        <v>1508</v>
      </c>
      <c r="H1123" s="149" t="s">
        <v>89</v>
      </c>
      <c r="I1123" s="150">
        <v>0</v>
      </c>
      <c r="J1123" s="150">
        <v>1732.92</v>
      </c>
      <c r="K1123" s="150">
        <v>-1732.92</v>
      </c>
    </row>
    <row r="1124" spans="1:11" hidden="1">
      <c r="A1124" s="149" t="s">
        <v>1537</v>
      </c>
      <c r="B1124" s="149" t="s">
        <v>89</v>
      </c>
      <c r="C1124" s="149" t="s">
        <v>1506</v>
      </c>
      <c r="D1124" s="151">
        <v>44958</v>
      </c>
      <c r="E1124" s="149">
        <v>5</v>
      </c>
      <c r="F1124" s="149" t="s">
        <v>1540</v>
      </c>
      <c r="G1124" s="149" t="s">
        <v>1508</v>
      </c>
      <c r="H1124" s="149" t="s">
        <v>89</v>
      </c>
      <c r="I1124" s="150">
        <v>156699.66</v>
      </c>
      <c r="J1124" s="150">
        <v>0</v>
      </c>
      <c r="K1124" s="150">
        <v>156699.66</v>
      </c>
    </row>
    <row r="1125" spans="1:11" hidden="1">
      <c r="A1125" s="149" t="s">
        <v>1537</v>
      </c>
      <c r="B1125" s="149" t="s">
        <v>89</v>
      </c>
      <c r="C1125" s="149" t="s">
        <v>1506</v>
      </c>
      <c r="D1125" s="151">
        <v>44958</v>
      </c>
      <c r="E1125" s="149">
        <v>5</v>
      </c>
      <c r="F1125" s="149" t="s">
        <v>1538</v>
      </c>
      <c r="G1125" s="149" t="s">
        <v>1508</v>
      </c>
      <c r="H1125" s="149" t="s">
        <v>89</v>
      </c>
      <c r="I1125" s="150">
        <v>52233.22</v>
      </c>
      <c r="J1125" s="150">
        <v>0</v>
      </c>
      <c r="K1125" s="150">
        <v>52233.22</v>
      </c>
    </row>
    <row r="1126" spans="1:11" hidden="1">
      <c r="A1126" s="149" t="s">
        <v>1345</v>
      </c>
      <c r="B1126" s="149" t="s">
        <v>89</v>
      </c>
      <c r="C1126" s="149" t="s">
        <v>1506</v>
      </c>
      <c r="D1126" s="151">
        <v>44958</v>
      </c>
      <c r="E1126" s="149">
        <v>5</v>
      </c>
      <c r="F1126" s="149" t="s">
        <v>1538</v>
      </c>
      <c r="G1126" s="149" t="s">
        <v>1508</v>
      </c>
      <c r="H1126" s="149" t="s">
        <v>1561</v>
      </c>
      <c r="I1126" s="150">
        <v>0</v>
      </c>
      <c r="J1126" s="150">
        <v>52233.22</v>
      </c>
      <c r="K1126" s="150">
        <v>-52233.22</v>
      </c>
    </row>
    <row r="1127" spans="1:11" hidden="1">
      <c r="A1127" s="149" t="s">
        <v>1345</v>
      </c>
      <c r="B1127" s="149" t="s">
        <v>89</v>
      </c>
      <c r="C1127" s="149" t="s">
        <v>1506</v>
      </c>
      <c r="D1127" s="151">
        <v>44958</v>
      </c>
      <c r="E1127" s="149">
        <v>5</v>
      </c>
      <c r="F1127" s="149" t="s">
        <v>1540</v>
      </c>
      <c r="G1127" s="149" t="s">
        <v>1508</v>
      </c>
      <c r="H1127" s="149" t="s">
        <v>1561</v>
      </c>
      <c r="I1127" s="150">
        <v>0</v>
      </c>
      <c r="J1127" s="150">
        <v>156699.66</v>
      </c>
      <c r="K1127" s="150">
        <v>-156699.66</v>
      </c>
    </row>
    <row r="1128" spans="1:11" hidden="1">
      <c r="A1128" s="149" t="s">
        <v>1134</v>
      </c>
      <c r="B1128" s="149" t="s">
        <v>89</v>
      </c>
      <c r="C1128" s="149" t="s">
        <v>1506</v>
      </c>
      <c r="D1128" s="151">
        <v>44985</v>
      </c>
      <c r="E1128" s="149">
        <v>6</v>
      </c>
      <c r="F1128" s="149" t="s">
        <v>1543</v>
      </c>
      <c r="G1128" s="149" t="s">
        <v>89</v>
      </c>
      <c r="H1128" s="149" t="s">
        <v>89</v>
      </c>
      <c r="I1128" s="150">
        <v>0</v>
      </c>
      <c r="J1128" s="150">
        <v>3126.24</v>
      </c>
      <c r="K1128" s="150">
        <v>-3126.24</v>
      </c>
    </row>
    <row r="1129" spans="1:11" hidden="1">
      <c r="A1129" s="149" t="s">
        <v>1193</v>
      </c>
      <c r="B1129" s="149" t="s">
        <v>89</v>
      </c>
      <c r="C1129" s="149" t="s">
        <v>1506</v>
      </c>
      <c r="D1129" s="151">
        <v>44985</v>
      </c>
      <c r="E1129" s="149">
        <v>6</v>
      </c>
      <c r="F1129" s="149" t="s">
        <v>1563</v>
      </c>
      <c r="G1129" s="149" t="s">
        <v>89</v>
      </c>
      <c r="H1129" s="149" t="s">
        <v>89</v>
      </c>
      <c r="I1129" s="150">
        <v>0</v>
      </c>
      <c r="J1129" s="150">
        <v>70</v>
      </c>
      <c r="K1129" s="150">
        <v>-70</v>
      </c>
    </row>
    <row r="1130" spans="1:11" hidden="1">
      <c r="A1130" s="149" t="s">
        <v>1109</v>
      </c>
      <c r="B1130" s="149" t="s">
        <v>89</v>
      </c>
      <c r="C1130" s="149" t="s">
        <v>1506</v>
      </c>
      <c r="D1130" s="151">
        <v>44985</v>
      </c>
      <c r="E1130" s="149">
        <v>6</v>
      </c>
      <c r="F1130" s="149" t="s">
        <v>1545</v>
      </c>
      <c r="G1130" s="149" t="s">
        <v>89</v>
      </c>
      <c r="H1130" s="149" t="s">
        <v>89</v>
      </c>
      <c r="I1130" s="150">
        <v>0</v>
      </c>
      <c r="J1130" s="150">
        <v>166.14</v>
      </c>
      <c r="K1130" s="150">
        <v>-166.14</v>
      </c>
    </row>
    <row r="1131" spans="1:11" hidden="1">
      <c r="A1131" s="149" t="s">
        <v>1116</v>
      </c>
      <c r="B1131" s="149" t="s">
        <v>89</v>
      </c>
      <c r="C1131" s="149" t="s">
        <v>1506</v>
      </c>
      <c r="D1131" s="151">
        <v>44985</v>
      </c>
      <c r="E1131" s="149">
        <v>6</v>
      </c>
      <c r="F1131" s="149" t="s">
        <v>1544</v>
      </c>
      <c r="G1131" s="149" t="s">
        <v>89</v>
      </c>
      <c r="H1131" s="149" t="s">
        <v>89</v>
      </c>
      <c r="I1131" s="150">
        <v>0</v>
      </c>
      <c r="J1131" s="150">
        <v>365</v>
      </c>
      <c r="K1131" s="150">
        <v>-365</v>
      </c>
    </row>
    <row r="1132" spans="1:11" hidden="1">
      <c r="A1132" s="149" t="s">
        <v>1193</v>
      </c>
      <c r="B1132" s="149" t="s">
        <v>89</v>
      </c>
      <c r="C1132" s="149" t="s">
        <v>1506</v>
      </c>
      <c r="D1132" s="151">
        <v>44985</v>
      </c>
      <c r="E1132" s="149">
        <v>6</v>
      </c>
      <c r="F1132" s="149" t="s">
        <v>1516</v>
      </c>
      <c r="G1132" s="149" t="s">
        <v>89</v>
      </c>
      <c r="H1132" s="149" t="s">
        <v>89</v>
      </c>
      <c r="I1132" s="150">
        <v>0</v>
      </c>
      <c r="J1132" s="150">
        <v>1205.17</v>
      </c>
      <c r="K1132" s="150">
        <v>-1205.17</v>
      </c>
    </row>
    <row r="1133" spans="1:11" hidden="1">
      <c r="A1133" s="149" t="s">
        <v>1514</v>
      </c>
      <c r="B1133" s="149" t="s">
        <v>89</v>
      </c>
      <c r="C1133" s="149" t="s">
        <v>1506</v>
      </c>
      <c r="D1133" s="151">
        <v>44985</v>
      </c>
      <c r="E1133" s="149">
        <v>6</v>
      </c>
      <c r="F1133" s="149" t="s">
        <v>1519</v>
      </c>
      <c r="G1133" s="149" t="s">
        <v>89</v>
      </c>
      <c r="H1133" s="149" t="s">
        <v>89</v>
      </c>
      <c r="I1133" s="150">
        <v>0</v>
      </c>
      <c r="J1133" s="150">
        <v>331.25</v>
      </c>
      <c r="K1133" s="150">
        <v>-331.25</v>
      </c>
    </row>
    <row r="1134" spans="1:11" hidden="1">
      <c r="A1134" s="149" t="s">
        <v>1514</v>
      </c>
      <c r="B1134" s="149" t="s">
        <v>89</v>
      </c>
      <c r="C1134" s="149" t="s">
        <v>1506</v>
      </c>
      <c r="D1134" s="151">
        <v>44985</v>
      </c>
      <c r="E1134" s="149">
        <v>6</v>
      </c>
      <c r="F1134" s="149" t="s">
        <v>1519</v>
      </c>
      <c r="G1134" s="149" t="s">
        <v>89</v>
      </c>
      <c r="H1134" s="149" t="s">
        <v>89</v>
      </c>
      <c r="I1134" s="150">
        <v>0</v>
      </c>
      <c r="J1134" s="150">
        <v>1696.73</v>
      </c>
      <c r="K1134" s="150">
        <v>-1696.73</v>
      </c>
    </row>
    <row r="1135" spans="1:11" hidden="1">
      <c r="A1135" s="149" t="s">
        <v>1116</v>
      </c>
      <c r="B1135" s="149" t="s">
        <v>89</v>
      </c>
      <c r="C1135" s="149" t="s">
        <v>1506</v>
      </c>
      <c r="D1135" s="151">
        <v>44985</v>
      </c>
      <c r="E1135" s="149">
        <v>6</v>
      </c>
      <c r="F1135" s="149" t="s">
        <v>1507</v>
      </c>
      <c r="G1135" s="149" t="s">
        <v>89</v>
      </c>
      <c r="H1135" s="149" t="s">
        <v>89</v>
      </c>
      <c r="I1135" s="150">
        <v>0</v>
      </c>
      <c r="J1135" s="150">
        <v>2943.83</v>
      </c>
      <c r="K1135" s="150">
        <v>-2943.83</v>
      </c>
    </row>
    <row r="1136" spans="1:11" hidden="1">
      <c r="A1136" s="149" t="s">
        <v>1135</v>
      </c>
      <c r="B1136" s="149" t="s">
        <v>89</v>
      </c>
      <c r="C1136" s="149" t="s">
        <v>1506</v>
      </c>
      <c r="D1136" s="151">
        <v>44985</v>
      </c>
      <c r="E1136" s="149">
        <v>6</v>
      </c>
      <c r="F1136" s="149" t="s">
        <v>1543</v>
      </c>
      <c r="G1136" s="149" t="s">
        <v>89</v>
      </c>
      <c r="H1136" s="149" t="s">
        <v>89</v>
      </c>
      <c r="I1136" s="150">
        <v>0</v>
      </c>
      <c r="J1136" s="150">
        <v>469.71</v>
      </c>
      <c r="K1136" s="150">
        <v>-469.71</v>
      </c>
    </row>
    <row r="1137" spans="1:11" hidden="1">
      <c r="A1137" s="149" t="s">
        <v>1546</v>
      </c>
      <c r="B1137" s="149" t="s">
        <v>89</v>
      </c>
      <c r="C1137" s="149" t="s">
        <v>1506</v>
      </c>
      <c r="D1137" s="151">
        <v>44985</v>
      </c>
      <c r="E1137" s="149">
        <v>6</v>
      </c>
      <c r="F1137" s="149" t="s">
        <v>1547</v>
      </c>
      <c r="G1137" s="149" t="s">
        <v>89</v>
      </c>
      <c r="H1137" s="149" t="s">
        <v>89</v>
      </c>
      <c r="I1137" s="150">
        <v>0</v>
      </c>
      <c r="J1137" s="150">
        <v>4000</v>
      </c>
      <c r="K1137" s="150">
        <v>-4000</v>
      </c>
    </row>
    <row r="1138" spans="1:11" hidden="1">
      <c r="A1138" s="149" t="s">
        <v>1116</v>
      </c>
      <c r="B1138" s="149" t="s">
        <v>89</v>
      </c>
      <c r="C1138" s="149" t="s">
        <v>1506</v>
      </c>
      <c r="D1138" s="151">
        <v>44985</v>
      </c>
      <c r="E1138" s="149">
        <v>6</v>
      </c>
      <c r="F1138" s="149" t="s">
        <v>1512</v>
      </c>
      <c r="G1138" s="149" t="s">
        <v>89</v>
      </c>
      <c r="H1138" s="149" t="s">
        <v>89</v>
      </c>
      <c r="I1138" s="150">
        <v>0</v>
      </c>
      <c r="J1138" s="150">
        <v>6306.67</v>
      </c>
      <c r="K1138" s="150">
        <v>-6306.67</v>
      </c>
    </row>
    <row r="1139" spans="1:11" hidden="1">
      <c r="A1139" s="149" t="s">
        <v>1116</v>
      </c>
      <c r="B1139" s="149" t="s">
        <v>89</v>
      </c>
      <c r="C1139" s="149" t="s">
        <v>1506</v>
      </c>
      <c r="D1139" s="151">
        <v>44985</v>
      </c>
      <c r="E1139" s="149">
        <v>6</v>
      </c>
      <c r="F1139" s="149" t="s">
        <v>1507</v>
      </c>
      <c r="G1139" s="149" t="s">
        <v>89</v>
      </c>
      <c r="H1139" s="149" t="s">
        <v>89</v>
      </c>
      <c r="I1139" s="150">
        <v>0</v>
      </c>
      <c r="J1139" s="150">
        <v>2943.83</v>
      </c>
      <c r="K1139" s="150">
        <v>-2943.83</v>
      </c>
    </row>
    <row r="1140" spans="1:11" hidden="1">
      <c r="A1140" s="149" t="s">
        <v>1193</v>
      </c>
      <c r="B1140" s="149" t="s">
        <v>89</v>
      </c>
      <c r="C1140" s="149" t="s">
        <v>1506</v>
      </c>
      <c r="D1140" s="151">
        <v>44985</v>
      </c>
      <c r="E1140" s="149">
        <v>6</v>
      </c>
      <c r="F1140" s="149" t="s">
        <v>1509</v>
      </c>
      <c r="G1140" s="149" t="s">
        <v>89</v>
      </c>
      <c r="H1140" s="149" t="s">
        <v>89</v>
      </c>
      <c r="I1140" s="150">
        <v>0</v>
      </c>
      <c r="J1140" s="150">
        <v>10000</v>
      </c>
      <c r="K1140" s="150">
        <v>-10000</v>
      </c>
    </row>
    <row r="1141" spans="1:11" hidden="1">
      <c r="A1141" s="149" t="s">
        <v>1193</v>
      </c>
      <c r="B1141" s="149" t="s">
        <v>89</v>
      </c>
      <c r="C1141" s="149" t="s">
        <v>1506</v>
      </c>
      <c r="D1141" s="151">
        <v>44985</v>
      </c>
      <c r="E1141" s="149">
        <v>6</v>
      </c>
      <c r="F1141" s="149" t="s">
        <v>1518</v>
      </c>
      <c r="G1141" s="149" t="s">
        <v>89</v>
      </c>
      <c r="H1141" s="149" t="s">
        <v>89</v>
      </c>
      <c r="I1141" s="150">
        <v>0</v>
      </c>
      <c r="J1141" s="150">
        <v>1322.82</v>
      </c>
      <c r="K1141" s="150">
        <v>-1322.82</v>
      </c>
    </row>
    <row r="1142" spans="1:11" hidden="1">
      <c r="A1142" s="149" t="s">
        <v>1318</v>
      </c>
      <c r="B1142" s="149" t="s">
        <v>89</v>
      </c>
      <c r="C1142" s="149" t="s">
        <v>1506</v>
      </c>
      <c r="D1142" s="151">
        <v>44985</v>
      </c>
      <c r="E1142" s="149">
        <v>6</v>
      </c>
      <c r="F1142" s="149" t="s">
        <v>1564</v>
      </c>
      <c r="G1142" s="149" t="s">
        <v>89</v>
      </c>
      <c r="H1142" s="149" t="s">
        <v>89</v>
      </c>
      <c r="I1142" s="150">
        <v>75784.92</v>
      </c>
      <c r="J1142" s="150">
        <v>0</v>
      </c>
      <c r="K1142" s="150">
        <v>75784.92</v>
      </c>
    </row>
    <row r="1143" spans="1:11" hidden="1">
      <c r="A1143" s="149" t="s">
        <v>1100</v>
      </c>
      <c r="B1143" s="149" t="s">
        <v>89</v>
      </c>
      <c r="C1143" s="149" t="s">
        <v>1506</v>
      </c>
      <c r="D1143" s="151">
        <v>44985</v>
      </c>
      <c r="E1143" s="149">
        <v>6</v>
      </c>
      <c r="F1143" s="149" t="s">
        <v>1548</v>
      </c>
      <c r="G1143" s="149" t="s">
        <v>89</v>
      </c>
      <c r="H1143" s="149" t="s">
        <v>89</v>
      </c>
      <c r="I1143" s="150">
        <v>0</v>
      </c>
      <c r="J1143" s="150">
        <v>116.61</v>
      </c>
      <c r="K1143" s="150">
        <v>-116.61</v>
      </c>
    </row>
    <row r="1144" spans="1:11" hidden="1">
      <c r="A1144" s="149" t="s">
        <v>1193</v>
      </c>
      <c r="B1144" s="149" t="s">
        <v>89</v>
      </c>
      <c r="C1144" s="149" t="s">
        <v>1506</v>
      </c>
      <c r="D1144" s="151">
        <v>44985</v>
      </c>
      <c r="E1144" s="149">
        <v>6</v>
      </c>
      <c r="F1144" s="149" t="s">
        <v>1507</v>
      </c>
      <c r="G1144" s="149" t="s">
        <v>89</v>
      </c>
      <c r="H1144" s="149" t="s">
        <v>89</v>
      </c>
      <c r="I1144" s="150">
        <v>0</v>
      </c>
      <c r="J1144" s="150">
        <v>4121.26</v>
      </c>
      <c r="K1144" s="150">
        <v>-4121.26</v>
      </c>
    </row>
    <row r="1145" spans="1:11" hidden="1">
      <c r="A1145" s="149" t="s">
        <v>1173</v>
      </c>
      <c r="B1145" s="149" t="s">
        <v>89</v>
      </c>
      <c r="C1145" s="149" t="s">
        <v>1506</v>
      </c>
      <c r="D1145" s="151">
        <v>44985</v>
      </c>
      <c r="E1145" s="149">
        <v>6</v>
      </c>
      <c r="F1145" s="149" t="s">
        <v>1513</v>
      </c>
      <c r="G1145" s="149" t="s">
        <v>89</v>
      </c>
      <c r="H1145" s="149" t="s">
        <v>89</v>
      </c>
      <c r="I1145" s="150">
        <v>0</v>
      </c>
      <c r="J1145" s="150">
        <v>3250</v>
      </c>
      <c r="K1145" s="150">
        <v>-3250</v>
      </c>
    </row>
    <row r="1146" spans="1:11" hidden="1">
      <c r="A1146" s="149" t="s">
        <v>1116</v>
      </c>
      <c r="B1146" s="149" t="s">
        <v>89</v>
      </c>
      <c r="C1146" s="149" t="s">
        <v>1506</v>
      </c>
      <c r="D1146" s="151">
        <v>44985</v>
      </c>
      <c r="E1146" s="149">
        <v>6</v>
      </c>
      <c r="F1146" s="149" t="s">
        <v>1507</v>
      </c>
      <c r="G1146" s="149" t="s">
        <v>89</v>
      </c>
      <c r="H1146" s="149" t="s">
        <v>89</v>
      </c>
      <c r="I1146" s="150">
        <v>0</v>
      </c>
      <c r="J1146" s="150">
        <v>8242.6200000000008</v>
      </c>
      <c r="K1146" s="150">
        <v>-8242.6200000000008</v>
      </c>
    </row>
    <row r="1147" spans="1:11" hidden="1">
      <c r="A1147" s="149" t="s">
        <v>1510</v>
      </c>
      <c r="B1147" s="149" t="s">
        <v>89</v>
      </c>
      <c r="C1147" s="149" t="s">
        <v>1506</v>
      </c>
      <c r="D1147" s="151">
        <v>44985</v>
      </c>
      <c r="E1147" s="149">
        <v>6</v>
      </c>
      <c r="F1147" s="149" t="s">
        <v>1511</v>
      </c>
      <c r="G1147" s="149" t="s">
        <v>89</v>
      </c>
      <c r="H1147" s="149" t="s">
        <v>89</v>
      </c>
      <c r="I1147" s="150">
        <v>0</v>
      </c>
      <c r="J1147" s="150">
        <v>711.33</v>
      </c>
      <c r="K1147" s="150">
        <v>-711.33</v>
      </c>
    </row>
    <row r="1148" spans="1:11" hidden="1">
      <c r="A1148" s="149" t="s">
        <v>1133</v>
      </c>
      <c r="B1148" s="149" t="s">
        <v>89</v>
      </c>
      <c r="C1148" s="149" t="s">
        <v>1506</v>
      </c>
      <c r="D1148" s="151">
        <v>44985</v>
      </c>
      <c r="E1148" s="149">
        <v>6</v>
      </c>
      <c r="F1148" s="149" t="s">
        <v>1543</v>
      </c>
      <c r="G1148" s="149" t="s">
        <v>89</v>
      </c>
      <c r="H1148" s="149" t="s">
        <v>89</v>
      </c>
      <c r="I1148" s="150">
        <v>0</v>
      </c>
      <c r="J1148" s="150">
        <v>24395.71</v>
      </c>
      <c r="K1148" s="150">
        <v>-24395.71</v>
      </c>
    </row>
    <row r="1149" spans="1:11" hidden="1">
      <c r="A1149" s="149" t="s">
        <v>1107</v>
      </c>
      <c r="B1149" s="149" t="s">
        <v>89</v>
      </c>
      <c r="C1149" s="149" t="s">
        <v>1506</v>
      </c>
      <c r="D1149" s="151">
        <v>44985</v>
      </c>
      <c r="E1149" s="149">
        <v>7</v>
      </c>
      <c r="F1149" s="149" t="s">
        <v>1527</v>
      </c>
      <c r="G1149" s="149" t="s">
        <v>89</v>
      </c>
      <c r="H1149" s="149" t="s">
        <v>89</v>
      </c>
      <c r="I1149" s="150">
        <v>334.8</v>
      </c>
      <c r="J1149" s="150">
        <v>0</v>
      </c>
      <c r="K1149" s="150">
        <v>334.8</v>
      </c>
    </row>
    <row r="1150" spans="1:11" hidden="1">
      <c r="A1150" s="149" t="s">
        <v>1100</v>
      </c>
      <c r="B1150" s="149" t="s">
        <v>89</v>
      </c>
      <c r="C1150" s="149" t="s">
        <v>1506</v>
      </c>
      <c r="D1150" s="151">
        <v>44985</v>
      </c>
      <c r="E1150" s="149">
        <v>7</v>
      </c>
      <c r="F1150" s="149" t="s">
        <v>1526</v>
      </c>
      <c r="G1150" s="149" t="s">
        <v>89</v>
      </c>
      <c r="H1150" s="149" t="s">
        <v>89</v>
      </c>
      <c r="I1150" s="150">
        <v>677.17</v>
      </c>
      <c r="J1150" s="150">
        <v>0</v>
      </c>
      <c r="K1150" s="150">
        <v>677.17</v>
      </c>
    </row>
    <row r="1151" spans="1:11" hidden="1">
      <c r="A1151" s="149" t="s">
        <v>1341</v>
      </c>
      <c r="B1151" s="149" t="s">
        <v>89</v>
      </c>
      <c r="C1151" s="149" t="s">
        <v>1506</v>
      </c>
      <c r="D1151" s="151">
        <v>44985</v>
      </c>
      <c r="E1151" s="149">
        <v>7</v>
      </c>
      <c r="F1151" s="149" t="s">
        <v>1532</v>
      </c>
      <c r="G1151" s="149" t="s">
        <v>89</v>
      </c>
      <c r="H1151" s="149" t="s">
        <v>89</v>
      </c>
      <c r="I1151" s="150">
        <v>835.58</v>
      </c>
      <c r="J1151" s="150">
        <v>0</v>
      </c>
      <c r="K1151" s="150">
        <v>835.58</v>
      </c>
    </row>
    <row r="1152" spans="1:11" hidden="1">
      <c r="A1152" s="149" t="s">
        <v>1156</v>
      </c>
      <c r="B1152" s="149" t="s">
        <v>89</v>
      </c>
      <c r="C1152" s="149" t="s">
        <v>1506</v>
      </c>
      <c r="D1152" s="151">
        <v>44985</v>
      </c>
      <c r="E1152" s="149">
        <v>7</v>
      </c>
      <c r="F1152" s="149" t="s">
        <v>1551</v>
      </c>
      <c r="G1152" s="149" t="s">
        <v>89</v>
      </c>
      <c r="H1152" s="149" t="s">
        <v>89</v>
      </c>
      <c r="I1152" s="150">
        <v>343.1</v>
      </c>
      <c r="J1152" s="150">
        <v>0</v>
      </c>
      <c r="K1152" s="150">
        <v>343.1</v>
      </c>
    </row>
    <row r="1153" spans="1:11" hidden="1">
      <c r="A1153" s="149" t="s">
        <v>1201</v>
      </c>
      <c r="B1153" s="149" t="s">
        <v>89</v>
      </c>
      <c r="C1153" s="149" t="s">
        <v>1506</v>
      </c>
      <c r="D1153" s="151">
        <v>44985</v>
      </c>
      <c r="E1153" s="149">
        <v>7</v>
      </c>
      <c r="F1153" s="149" t="s">
        <v>1555</v>
      </c>
      <c r="G1153" s="149" t="s">
        <v>89</v>
      </c>
      <c r="H1153" s="149" t="s">
        <v>89</v>
      </c>
      <c r="I1153" s="150">
        <v>3200</v>
      </c>
      <c r="J1153" s="150">
        <v>0</v>
      </c>
      <c r="K1153" s="150">
        <v>3200</v>
      </c>
    </row>
    <row r="1154" spans="1:11" hidden="1">
      <c r="A1154" s="149" t="s">
        <v>1530</v>
      </c>
      <c r="B1154" s="149" t="s">
        <v>89</v>
      </c>
      <c r="C1154" s="149" t="s">
        <v>1506</v>
      </c>
      <c r="D1154" s="151">
        <v>44985</v>
      </c>
      <c r="E1154" s="149">
        <v>7</v>
      </c>
      <c r="F1154" s="149" t="s">
        <v>1531</v>
      </c>
      <c r="G1154" s="149" t="s">
        <v>89</v>
      </c>
      <c r="H1154" s="149" t="s">
        <v>89</v>
      </c>
      <c r="I1154" s="150">
        <v>3500</v>
      </c>
      <c r="J1154" s="150">
        <v>0</v>
      </c>
      <c r="K1154" s="150">
        <v>3500</v>
      </c>
    </row>
    <row r="1155" spans="1:11" hidden="1">
      <c r="A1155" s="149" t="s">
        <v>1312</v>
      </c>
      <c r="B1155" s="149" t="s">
        <v>89</v>
      </c>
      <c r="C1155" s="149" t="s">
        <v>1506</v>
      </c>
      <c r="D1155" s="151">
        <v>44985</v>
      </c>
      <c r="E1155" s="149">
        <v>7</v>
      </c>
      <c r="F1155" s="149" t="s">
        <v>1565</v>
      </c>
      <c r="G1155" s="149" t="s">
        <v>89</v>
      </c>
      <c r="H1155" s="149" t="s">
        <v>89</v>
      </c>
      <c r="I1155" s="150">
        <v>0</v>
      </c>
      <c r="J1155" s="150">
        <v>20890.650000000001</v>
      </c>
      <c r="K1155" s="150">
        <v>-20890.650000000001</v>
      </c>
    </row>
    <row r="1156" spans="1:11" hidden="1">
      <c r="A1156" s="149" t="s">
        <v>1546</v>
      </c>
      <c r="B1156" s="149" t="s">
        <v>89</v>
      </c>
      <c r="C1156" s="149" t="s">
        <v>1506</v>
      </c>
      <c r="D1156" s="151">
        <v>44985</v>
      </c>
      <c r="E1156" s="149">
        <v>7</v>
      </c>
      <c r="F1156" s="149" t="s">
        <v>1554</v>
      </c>
      <c r="G1156" s="149" t="s">
        <v>89</v>
      </c>
      <c r="H1156" s="149" t="s">
        <v>89</v>
      </c>
      <c r="I1156" s="150">
        <v>12000</v>
      </c>
      <c r="J1156" s="150">
        <v>0</v>
      </c>
      <c r="K1156" s="150">
        <v>12000</v>
      </c>
    </row>
    <row r="1157" spans="1:11" hidden="1">
      <c r="A1157" s="149" t="s">
        <v>1333</v>
      </c>
      <c r="B1157" s="149" t="s">
        <v>89</v>
      </c>
      <c r="C1157" s="149" t="s">
        <v>1506</v>
      </c>
      <c r="D1157" s="151">
        <v>44985</v>
      </c>
      <c r="E1157" s="149">
        <v>8</v>
      </c>
      <c r="F1157" s="149" t="s">
        <v>1558</v>
      </c>
      <c r="G1157" s="149" t="s">
        <v>89</v>
      </c>
      <c r="H1157" s="149" t="s">
        <v>89</v>
      </c>
      <c r="I1157" s="150">
        <v>0</v>
      </c>
      <c r="J1157" s="150">
        <v>230.67</v>
      </c>
      <c r="K1157" s="150">
        <v>-230.67</v>
      </c>
    </row>
    <row r="1158" spans="1:11" hidden="1">
      <c r="A1158" s="149" t="s">
        <v>1559</v>
      </c>
      <c r="B1158" s="149" t="s">
        <v>89</v>
      </c>
      <c r="C1158" s="149" t="s">
        <v>1506</v>
      </c>
      <c r="D1158" s="151">
        <v>44985</v>
      </c>
      <c r="E1158" s="149">
        <v>8</v>
      </c>
      <c r="F1158" s="149" t="s">
        <v>1558</v>
      </c>
      <c r="G1158" s="149" t="s">
        <v>89</v>
      </c>
      <c r="H1158" s="149" t="s">
        <v>89</v>
      </c>
      <c r="I1158" s="150">
        <v>2175.0500000000002</v>
      </c>
      <c r="J1158" s="150">
        <v>0</v>
      </c>
      <c r="K1158" s="150">
        <v>2175.0500000000002</v>
      </c>
    </row>
    <row r="1159" spans="1:11" hidden="1">
      <c r="A1159" s="149" t="s">
        <v>1329</v>
      </c>
      <c r="B1159" s="149" t="s">
        <v>89</v>
      </c>
      <c r="C1159" s="149" t="s">
        <v>1506</v>
      </c>
      <c r="D1159" s="151">
        <v>44985</v>
      </c>
      <c r="E1159" s="149">
        <v>8</v>
      </c>
      <c r="F1159" s="149" t="s">
        <v>1558</v>
      </c>
      <c r="G1159" s="149" t="s">
        <v>89</v>
      </c>
      <c r="H1159" s="149" t="s">
        <v>89</v>
      </c>
      <c r="I1159" s="150">
        <v>0</v>
      </c>
      <c r="J1159" s="150">
        <v>2175.0500000000002</v>
      </c>
      <c r="K1159" s="150">
        <v>-2175.0500000000002</v>
      </c>
    </row>
    <row r="1160" spans="1:11" hidden="1">
      <c r="A1160" s="149" t="s">
        <v>1317</v>
      </c>
      <c r="B1160" s="149" t="s">
        <v>89</v>
      </c>
      <c r="C1160" s="149" t="s">
        <v>1506</v>
      </c>
      <c r="D1160" s="151">
        <v>44985</v>
      </c>
      <c r="E1160" s="149">
        <v>8</v>
      </c>
      <c r="F1160" s="149" t="s">
        <v>1558</v>
      </c>
      <c r="G1160" s="149" t="s">
        <v>89</v>
      </c>
      <c r="H1160" s="149" t="s">
        <v>89</v>
      </c>
      <c r="I1160" s="150">
        <v>0</v>
      </c>
      <c r="J1160" s="150">
        <v>2931.12</v>
      </c>
      <c r="K1160" s="150">
        <v>-2931.12</v>
      </c>
    </row>
    <row r="1161" spans="1:11" hidden="1">
      <c r="A1161" s="149" t="s">
        <v>1291</v>
      </c>
      <c r="B1161" s="149" t="s">
        <v>89</v>
      </c>
      <c r="C1161" s="149" t="s">
        <v>1506</v>
      </c>
      <c r="D1161" s="151">
        <v>44985</v>
      </c>
      <c r="E1161" s="149">
        <v>8</v>
      </c>
      <c r="F1161" s="149" t="s">
        <v>1558</v>
      </c>
      <c r="G1161" s="149" t="s">
        <v>89</v>
      </c>
      <c r="H1161" s="149" t="s">
        <v>89</v>
      </c>
      <c r="I1161" s="150">
        <v>0</v>
      </c>
      <c r="J1161" s="150">
        <v>345.8</v>
      </c>
      <c r="K1161" s="150">
        <v>-345.8</v>
      </c>
    </row>
    <row r="1162" spans="1:11" hidden="1">
      <c r="A1162" s="149" t="s">
        <v>1560</v>
      </c>
      <c r="B1162" s="149" t="s">
        <v>89</v>
      </c>
      <c r="C1162" s="149" t="s">
        <v>1506</v>
      </c>
      <c r="D1162" s="151">
        <v>44985</v>
      </c>
      <c r="E1162" s="149">
        <v>8</v>
      </c>
      <c r="F1162" s="149" t="s">
        <v>1558</v>
      </c>
      <c r="G1162" s="149" t="s">
        <v>89</v>
      </c>
      <c r="H1162" s="149" t="s">
        <v>89</v>
      </c>
      <c r="I1162" s="150">
        <v>3507.59</v>
      </c>
      <c r="J1162" s="150">
        <v>0</v>
      </c>
      <c r="K1162" s="150">
        <v>3507.59</v>
      </c>
    </row>
    <row r="1163" spans="1:11" hidden="1">
      <c r="A1163" s="149" t="s">
        <v>1344</v>
      </c>
      <c r="B1163" s="149" t="s">
        <v>89</v>
      </c>
      <c r="C1163" s="149" t="s">
        <v>412</v>
      </c>
      <c r="D1163" s="151">
        <v>44957</v>
      </c>
      <c r="E1163" s="149">
        <v>1</v>
      </c>
      <c r="F1163" s="149" t="s">
        <v>1566</v>
      </c>
      <c r="G1163" s="149" t="s">
        <v>89</v>
      </c>
      <c r="H1163" s="149" t="s">
        <v>1359</v>
      </c>
      <c r="I1163" s="150">
        <v>0</v>
      </c>
      <c r="J1163" s="150">
        <v>861.25</v>
      </c>
      <c r="K1163" s="150">
        <v>-861.25</v>
      </c>
    </row>
    <row r="1164" spans="1:11" hidden="1">
      <c r="A1164" s="149" t="s">
        <v>1344</v>
      </c>
      <c r="B1164" s="149" t="s">
        <v>89</v>
      </c>
      <c r="C1164" s="149" t="s">
        <v>412</v>
      </c>
      <c r="D1164" s="151">
        <v>44957</v>
      </c>
      <c r="E1164" s="149">
        <v>1</v>
      </c>
      <c r="F1164" s="149" t="s">
        <v>1566</v>
      </c>
      <c r="G1164" s="149" t="s">
        <v>89</v>
      </c>
      <c r="H1164" s="149" t="s">
        <v>1359</v>
      </c>
      <c r="I1164" s="150">
        <v>0</v>
      </c>
      <c r="J1164" s="150">
        <v>94.99</v>
      </c>
      <c r="K1164" s="150">
        <v>-94.99</v>
      </c>
    </row>
    <row r="1165" spans="1:11" hidden="1">
      <c r="A1165" s="149" t="s">
        <v>1567</v>
      </c>
      <c r="B1165" s="149" t="s">
        <v>89</v>
      </c>
      <c r="C1165" s="149" t="s">
        <v>412</v>
      </c>
      <c r="D1165" s="151">
        <v>44957</v>
      </c>
      <c r="E1165" s="149">
        <v>1</v>
      </c>
      <c r="F1165" s="149" t="s">
        <v>1568</v>
      </c>
      <c r="G1165" s="149" t="s">
        <v>89</v>
      </c>
      <c r="H1165" s="149" t="s">
        <v>89</v>
      </c>
      <c r="I1165" s="150">
        <v>596.88</v>
      </c>
      <c r="J1165" s="150">
        <v>0</v>
      </c>
      <c r="K1165" s="150">
        <v>596.88</v>
      </c>
    </row>
    <row r="1166" spans="1:11">
      <c r="A1166" s="149" t="s">
        <v>1137</v>
      </c>
      <c r="B1166" s="149" t="s">
        <v>89</v>
      </c>
      <c r="C1166" s="149" t="s">
        <v>412</v>
      </c>
      <c r="D1166" s="151">
        <v>44957</v>
      </c>
      <c r="E1166" s="149">
        <v>1</v>
      </c>
      <c r="F1166" s="149" t="s">
        <v>585</v>
      </c>
      <c r="G1166" s="149" t="s">
        <v>89</v>
      </c>
      <c r="H1166" s="149" t="s">
        <v>89</v>
      </c>
      <c r="I1166" s="150">
        <v>17.2</v>
      </c>
      <c r="J1166" s="150">
        <v>0</v>
      </c>
      <c r="K1166" s="150">
        <v>17.2</v>
      </c>
    </row>
    <row r="1167" spans="1:11" hidden="1">
      <c r="A1167" s="149" t="s">
        <v>1567</v>
      </c>
      <c r="B1167" s="149" t="s">
        <v>89</v>
      </c>
      <c r="C1167" s="149" t="s">
        <v>412</v>
      </c>
      <c r="D1167" s="151">
        <v>44957</v>
      </c>
      <c r="E1167" s="149">
        <v>1</v>
      </c>
      <c r="F1167" s="149" t="s">
        <v>643</v>
      </c>
      <c r="G1167" s="149" t="s">
        <v>89</v>
      </c>
      <c r="H1167" s="149" t="s">
        <v>89</v>
      </c>
      <c r="I1167" s="150">
        <v>207.17</v>
      </c>
      <c r="J1167" s="150">
        <v>0</v>
      </c>
      <c r="K1167" s="150">
        <v>207.17</v>
      </c>
    </row>
    <row r="1168" spans="1:11" hidden="1">
      <c r="A1168" s="149" t="s">
        <v>1457</v>
      </c>
      <c r="B1168" s="149" t="s">
        <v>89</v>
      </c>
      <c r="C1168" s="149" t="s">
        <v>412</v>
      </c>
      <c r="D1168" s="151">
        <v>44957</v>
      </c>
      <c r="E1168" s="149">
        <v>1</v>
      </c>
      <c r="F1168" s="149" t="s">
        <v>1569</v>
      </c>
      <c r="G1168" s="149" t="s">
        <v>89</v>
      </c>
      <c r="H1168" s="149" t="s">
        <v>1110</v>
      </c>
      <c r="I1168" s="150">
        <v>0</v>
      </c>
      <c r="J1168" s="150">
        <v>769.66</v>
      </c>
      <c r="K1168" s="150">
        <v>-769.66</v>
      </c>
    </row>
    <row r="1169" spans="1:11" hidden="1">
      <c r="A1169" s="149" t="s">
        <v>1137</v>
      </c>
      <c r="B1169" s="149" t="s">
        <v>89</v>
      </c>
      <c r="C1169" s="149" t="s">
        <v>412</v>
      </c>
      <c r="D1169" s="151">
        <v>44957</v>
      </c>
      <c r="E1169" s="149">
        <v>1</v>
      </c>
      <c r="F1169" s="149" t="s">
        <v>643</v>
      </c>
      <c r="G1169" s="149" t="s">
        <v>89</v>
      </c>
      <c r="H1169" s="149" t="s">
        <v>89</v>
      </c>
      <c r="I1169" s="150">
        <v>98.01</v>
      </c>
      <c r="J1169" s="150">
        <v>0</v>
      </c>
      <c r="K1169" s="150">
        <v>98.01</v>
      </c>
    </row>
    <row r="1170" spans="1:11" hidden="1">
      <c r="A1170" s="149" t="s">
        <v>1459</v>
      </c>
      <c r="B1170" s="149" t="s">
        <v>89</v>
      </c>
      <c r="C1170" s="149" t="s">
        <v>412</v>
      </c>
      <c r="D1170" s="151">
        <v>44957</v>
      </c>
      <c r="E1170" s="149">
        <v>1</v>
      </c>
      <c r="F1170" s="149" t="s">
        <v>1570</v>
      </c>
      <c r="G1170" s="149" t="s">
        <v>89</v>
      </c>
      <c r="H1170" s="149" t="s">
        <v>384</v>
      </c>
      <c r="I1170" s="150">
        <v>0</v>
      </c>
      <c r="J1170" s="150">
        <v>340</v>
      </c>
      <c r="K1170" s="150">
        <v>-340</v>
      </c>
    </row>
    <row r="1171" spans="1:11" hidden="1">
      <c r="A1171" s="149" t="s">
        <v>1137</v>
      </c>
      <c r="B1171" s="149" t="s">
        <v>89</v>
      </c>
      <c r="C1171" s="149" t="s">
        <v>412</v>
      </c>
      <c r="D1171" s="151">
        <v>44957</v>
      </c>
      <c r="E1171" s="149">
        <v>1</v>
      </c>
      <c r="F1171" s="149" t="s">
        <v>1571</v>
      </c>
      <c r="G1171" s="149" t="s">
        <v>89</v>
      </c>
      <c r="H1171" s="149" t="s">
        <v>89</v>
      </c>
      <c r="I1171" s="150">
        <v>29.8</v>
      </c>
      <c r="J1171" s="150">
        <v>0</v>
      </c>
      <c r="K1171" s="150">
        <v>29.8</v>
      </c>
    </row>
    <row r="1172" spans="1:11" hidden="1">
      <c r="A1172" s="149" t="s">
        <v>1137</v>
      </c>
      <c r="B1172" s="149" t="s">
        <v>89</v>
      </c>
      <c r="C1172" s="149" t="s">
        <v>412</v>
      </c>
      <c r="D1172" s="151">
        <v>44957</v>
      </c>
      <c r="E1172" s="149">
        <v>1</v>
      </c>
      <c r="F1172" s="149" t="s">
        <v>643</v>
      </c>
      <c r="G1172" s="149" t="s">
        <v>89</v>
      </c>
      <c r="H1172" s="149" t="s">
        <v>89</v>
      </c>
      <c r="I1172" s="150">
        <v>15.5</v>
      </c>
      <c r="J1172" s="150">
        <v>0</v>
      </c>
      <c r="K1172" s="150">
        <v>15.5</v>
      </c>
    </row>
    <row r="1173" spans="1:11" hidden="1">
      <c r="A1173" s="149" t="s">
        <v>1572</v>
      </c>
      <c r="B1173" s="149" t="s">
        <v>89</v>
      </c>
      <c r="C1173" s="149" t="s">
        <v>412</v>
      </c>
      <c r="D1173" s="151">
        <v>44957</v>
      </c>
      <c r="E1173" s="149">
        <v>1</v>
      </c>
      <c r="F1173" s="149" t="s">
        <v>1568</v>
      </c>
      <c r="G1173" s="149" t="s">
        <v>89</v>
      </c>
      <c r="H1173" s="149" t="s">
        <v>89</v>
      </c>
      <c r="I1173" s="150">
        <v>11</v>
      </c>
      <c r="J1173" s="150">
        <v>0</v>
      </c>
      <c r="K1173" s="150">
        <v>11</v>
      </c>
    </row>
    <row r="1174" spans="1:11" hidden="1">
      <c r="A1174" s="149" t="s">
        <v>1567</v>
      </c>
      <c r="B1174" s="149" t="s">
        <v>89</v>
      </c>
      <c r="C1174" s="149" t="s">
        <v>412</v>
      </c>
      <c r="D1174" s="151">
        <v>44957</v>
      </c>
      <c r="E1174" s="149">
        <v>1</v>
      </c>
      <c r="F1174" s="149" t="s">
        <v>1566</v>
      </c>
      <c r="G1174" s="149" t="s">
        <v>89</v>
      </c>
      <c r="H1174" s="149" t="s">
        <v>89</v>
      </c>
      <c r="I1174" s="150">
        <v>234.4</v>
      </c>
      <c r="J1174" s="150">
        <v>0</v>
      </c>
      <c r="K1174" s="150">
        <v>234.4</v>
      </c>
    </row>
    <row r="1175" spans="1:11" hidden="1">
      <c r="A1175" s="149" t="s">
        <v>1573</v>
      </c>
      <c r="B1175" s="149" t="s">
        <v>89</v>
      </c>
      <c r="C1175" s="149" t="s">
        <v>412</v>
      </c>
      <c r="D1175" s="151">
        <v>44957</v>
      </c>
      <c r="E1175" s="149">
        <v>1</v>
      </c>
      <c r="F1175" s="149" t="s">
        <v>1571</v>
      </c>
      <c r="G1175" s="149" t="s">
        <v>89</v>
      </c>
      <c r="H1175" s="149" t="s">
        <v>89</v>
      </c>
      <c r="I1175" s="150">
        <v>13.85</v>
      </c>
      <c r="J1175" s="150">
        <v>0</v>
      </c>
      <c r="K1175" s="150">
        <v>13.85</v>
      </c>
    </row>
    <row r="1176" spans="1:11" hidden="1">
      <c r="A1176" s="149" t="s">
        <v>1137</v>
      </c>
      <c r="B1176" s="149" t="s">
        <v>89</v>
      </c>
      <c r="C1176" s="149" t="s">
        <v>412</v>
      </c>
      <c r="D1176" s="151">
        <v>44957</v>
      </c>
      <c r="E1176" s="149">
        <v>1</v>
      </c>
      <c r="F1176" s="149" t="s">
        <v>643</v>
      </c>
      <c r="G1176" s="149" t="s">
        <v>89</v>
      </c>
      <c r="H1176" s="149" t="s">
        <v>89</v>
      </c>
      <c r="I1176" s="150">
        <v>487.08</v>
      </c>
      <c r="J1176" s="150">
        <v>0</v>
      </c>
      <c r="K1176" s="150">
        <v>487.08</v>
      </c>
    </row>
    <row r="1177" spans="1:11" hidden="1">
      <c r="A1177" s="149" t="s">
        <v>1137</v>
      </c>
      <c r="B1177" s="149" t="s">
        <v>89</v>
      </c>
      <c r="C1177" s="149" t="s">
        <v>412</v>
      </c>
      <c r="D1177" s="151">
        <v>44957</v>
      </c>
      <c r="E1177" s="149">
        <v>1</v>
      </c>
      <c r="F1177" s="149" t="s">
        <v>1566</v>
      </c>
      <c r="G1177" s="149" t="s">
        <v>89</v>
      </c>
      <c r="H1177" s="149" t="s">
        <v>89</v>
      </c>
      <c r="I1177" s="150">
        <v>13.9</v>
      </c>
      <c r="J1177" s="150">
        <v>0</v>
      </c>
      <c r="K1177" s="150">
        <v>13.9</v>
      </c>
    </row>
    <row r="1178" spans="1:11" hidden="1">
      <c r="A1178" s="149" t="s">
        <v>1572</v>
      </c>
      <c r="B1178" s="149" t="s">
        <v>89</v>
      </c>
      <c r="C1178" s="149" t="s">
        <v>412</v>
      </c>
      <c r="D1178" s="151">
        <v>44957</v>
      </c>
      <c r="E1178" s="149">
        <v>1</v>
      </c>
      <c r="F1178" s="149" t="s">
        <v>1566</v>
      </c>
      <c r="G1178" s="149" t="s">
        <v>89</v>
      </c>
      <c r="H1178" s="149" t="s">
        <v>89</v>
      </c>
      <c r="I1178" s="150">
        <v>15.13</v>
      </c>
      <c r="J1178" s="150">
        <v>0</v>
      </c>
      <c r="K1178" s="150">
        <v>15.13</v>
      </c>
    </row>
    <row r="1179" spans="1:11" hidden="1">
      <c r="A1179" s="149" t="s">
        <v>1573</v>
      </c>
      <c r="B1179" s="149" t="s">
        <v>89</v>
      </c>
      <c r="C1179" s="149" t="s">
        <v>412</v>
      </c>
      <c r="D1179" s="151">
        <v>44957</v>
      </c>
      <c r="E1179" s="149">
        <v>1</v>
      </c>
      <c r="F1179" s="149" t="s">
        <v>1570</v>
      </c>
      <c r="G1179" s="149" t="s">
        <v>89</v>
      </c>
      <c r="H1179" s="149" t="s">
        <v>89</v>
      </c>
      <c r="I1179" s="150">
        <v>340</v>
      </c>
      <c r="J1179" s="150">
        <v>0</v>
      </c>
      <c r="K1179" s="150">
        <v>340</v>
      </c>
    </row>
    <row r="1180" spans="1:11" hidden="1">
      <c r="A1180" s="149" t="s">
        <v>1292</v>
      </c>
      <c r="B1180" s="149" t="s">
        <v>89</v>
      </c>
      <c r="C1180" s="149" t="s">
        <v>412</v>
      </c>
      <c r="D1180" s="151">
        <v>44957</v>
      </c>
      <c r="E1180" s="149">
        <v>1</v>
      </c>
      <c r="F1180" s="149" t="s">
        <v>1571</v>
      </c>
      <c r="G1180" s="149" t="s">
        <v>89</v>
      </c>
      <c r="H1180" s="149" t="s">
        <v>1221</v>
      </c>
      <c r="I1180" s="150">
        <v>0</v>
      </c>
      <c r="J1180" s="150">
        <v>43.65</v>
      </c>
      <c r="K1180" s="150">
        <v>-43.65</v>
      </c>
    </row>
    <row r="1181" spans="1:11" hidden="1">
      <c r="A1181" s="149" t="s">
        <v>1137</v>
      </c>
      <c r="B1181" s="149" t="s">
        <v>89</v>
      </c>
      <c r="C1181" s="149" t="s">
        <v>412</v>
      </c>
      <c r="D1181" s="151">
        <v>44957</v>
      </c>
      <c r="E1181" s="149">
        <v>1</v>
      </c>
      <c r="F1181" s="149" t="s">
        <v>1574</v>
      </c>
      <c r="G1181" s="149" t="s">
        <v>89</v>
      </c>
      <c r="H1181" s="149" t="s">
        <v>89</v>
      </c>
      <c r="I1181" s="150">
        <v>87.68</v>
      </c>
      <c r="J1181" s="150">
        <v>0</v>
      </c>
      <c r="K1181" s="150">
        <v>87.68</v>
      </c>
    </row>
    <row r="1182" spans="1:11" hidden="1">
      <c r="A1182" s="149" t="s">
        <v>1292</v>
      </c>
      <c r="B1182" s="149" t="s">
        <v>89</v>
      </c>
      <c r="C1182" s="149" t="s">
        <v>412</v>
      </c>
      <c r="D1182" s="151">
        <v>44957</v>
      </c>
      <c r="E1182" s="149">
        <v>1</v>
      </c>
      <c r="F1182" s="149" t="s">
        <v>1575</v>
      </c>
      <c r="G1182" s="149" t="s">
        <v>89</v>
      </c>
      <c r="H1182" s="149" t="s">
        <v>1221</v>
      </c>
      <c r="I1182" s="150">
        <v>0</v>
      </c>
      <c r="J1182" s="150">
        <v>61.77</v>
      </c>
      <c r="K1182" s="150">
        <v>-61.77</v>
      </c>
    </row>
    <row r="1183" spans="1:11" hidden="1">
      <c r="A1183" s="149" t="s">
        <v>1573</v>
      </c>
      <c r="B1183" s="149" t="s">
        <v>89</v>
      </c>
      <c r="C1183" s="149" t="s">
        <v>412</v>
      </c>
      <c r="D1183" s="151">
        <v>44957</v>
      </c>
      <c r="E1183" s="149">
        <v>1</v>
      </c>
      <c r="F1183" s="149" t="s">
        <v>643</v>
      </c>
      <c r="G1183" s="149" t="s">
        <v>89</v>
      </c>
      <c r="H1183" s="149" t="s">
        <v>89</v>
      </c>
      <c r="I1183" s="150">
        <v>299.5</v>
      </c>
      <c r="J1183" s="150">
        <v>0</v>
      </c>
      <c r="K1183" s="150">
        <v>299.5</v>
      </c>
    </row>
    <row r="1184" spans="1:11">
      <c r="A1184" s="149" t="s">
        <v>1337</v>
      </c>
      <c r="B1184" s="149" t="s">
        <v>89</v>
      </c>
      <c r="C1184" s="149" t="s">
        <v>412</v>
      </c>
      <c r="D1184" s="151">
        <v>44957</v>
      </c>
      <c r="E1184" s="149">
        <v>1</v>
      </c>
      <c r="F1184" s="149" t="s">
        <v>585</v>
      </c>
      <c r="G1184" s="149" t="s">
        <v>89</v>
      </c>
      <c r="H1184" s="149" t="s">
        <v>1159</v>
      </c>
      <c r="I1184" s="150">
        <v>0</v>
      </c>
      <c r="J1184" s="150">
        <v>187.48</v>
      </c>
      <c r="K1184" s="150">
        <v>-187.48</v>
      </c>
    </row>
    <row r="1185" spans="1:11" hidden="1">
      <c r="A1185" s="149" t="s">
        <v>1137</v>
      </c>
      <c r="B1185" s="149" t="s">
        <v>89</v>
      </c>
      <c r="C1185" s="149" t="s">
        <v>412</v>
      </c>
      <c r="D1185" s="151">
        <v>44957</v>
      </c>
      <c r="E1185" s="149">
        <v>1</v>
      </c>
      <c r="F1185" s="149" t="s">
        <v>659</v>
      </c>
      <c r="G1185" s="149" t="s">
        <v>89</v>
      </c>
      <c r="H1185" s="149" t="s">
        <v>89</v>
      </c>
      <c r="I1185" s="150">
        <v>23.95</v>
      </c>
      <c r="J1185" s="150">
        <v>0</v>
      </c>
      <c r="K1185" s="150">
        <v>23.95</v>
      </c>
    </row>
    <row r="1186" spans="1:11" hidden="1">
      <c r="A1186" s="149" t="s">
        <v>1355</v>
      </c>
      <c r="B1186" s="149" t="s">
        <v>89</v>
      </c>
      <c r="C1186" s="149" t="s">
        <v>412</v>
      </c>
      <c r="D1186" s="151">
        <v>44957</v>
      </c>
      <c r="E1186" s="149">
        <v>1</v>
      </c>
      <c r="F1186" s="149" t="s">
        <v>1568</v>
      </c>
      <c r="G1186" s="149" t="s">
        <v>89</v>
      </c>
      <c r="H1186" s="149" t="s">
        <v>89</v>
      </c>
      <c r="I1186" s="150">
        <v>10.97</v>
      </c>
      <c r="J1186" s="150">
        <v>0</v>
      </c>
      <c r="K1186" s="150">
        <v>10.97</v>
      </c>
    </row>
    <row r="1187" spans="1:11" hidden="1">
      <c r="A1187" s="149" t="s">
        <v>1331</v>
      </c>
      <c r="B1187" s="149" t="s">
        <v>89</v>
      </c>
      <c r="C1187" s="149" t="s">
        <v>412</v>
      </c>
      <c r="D1187" s="151">
        <v>44957</v>
      </c>
      <c r="E1187" s="149">
        <v>1</v>
      </c>
      <c r="F1187" s="149" t="s">
        <v>643</v>
      </c>
      <c r="G1187" s="149" t="s">
        <v>89</v>
      </c>
      <c r="H1187" s="149" t="s">
        <v>1136</v>
      </c>
      <c r="I1187" s="150">
        <v>0</v>
      </c>
      <c r="J1187" s="150">
        <v>954.47</v>
      </c>
      <c r="K1187" s="150">
        <v>-954.47</v>
      </c>
    </row>
    <row r="1188" spans="1:11" hidden="1">
      <c r="A1188" s="149" t="s">
        <v>1573</v>
      </c>
      <c r="B1188" s="149" t="s">
        <v>89</v>
      </c>
      <c r="C1188" s="149" t="s">
        <v>412</v>
      </c>
      <c r="D1188" s="151">
        <v>44957</v>
      </c>
      <c r="E1188" s="149">
        <v>1</v>
      </c>
      <c r="F1188" s="149" t="s">
        <v>643</v>
      </c>
      <c r="G1188" s="149" t="s">
        <v>89</v>
      </c>
      <c r="H1188" s="149" t="s">
        <v>89</v>
      </c>
      <c r="I1188" s="150">
        <v>16.8</v>
      </c>
      <c r="J1188" s="150">
        <v>0</v>
      </c>
      <c r="K1188" s="150">
        <v>16.8</v>
      </c>
    </row>
    <row r="1189" spans="1:11" hidden="1">
      <c r="A1189" s="149" t="s">
        <v>1573</v>
      </c>
      <c r="B1189" s="149" t="s">
        <v>89</v>
      </c>
      <c r="C1189" s="149" t="s">
        <v>412</v>
      </c>
      <c r="D1189" s="151">
        <v>44957</v>
      </c>
      <c r="E1189" s="149">
        <v>1</v>
      </c>
      <c r="F1189" s="149" t="s">
        <v>1566</v>
      </c>
      <c r="G1189" s="149" t="s">
        <v>89</v>
      </c>
      <c r="H1189" s="149" t="s">
        <v>89</v>
      </c>
      <c r="I1189" s="150">
        <v>32.450000000000003</v>
      </c>
      <c r="J1189" s="150">
        <v>0</v>
      </c>
      <c r="K1189" s="150">
        <v>32.450000000000003</v>
      </c>
    </row>
    <row r="1190" spans="1:11" hidden="1">
      <c r="A1190" s="149" t="s">
        <v>1137</v>
      </c>
      <c r="B1190" s="149" t="s">
        <v>89</v>
      </c>
      <c r="C1190" s="149" t="s">
        <v>412</v>
      </c>
      <c r="D1190" s="151">
        <v>44957</v>
      </c>
      <c r="E1190" s="149">
        <v>1</v>
      </c>
      <c r="F1190" s="149" t="s">
        <v>1576</v>
      </c>
      <c r="G1190" s="149" t="s">
        <v>89</v>
      </c>
      <c r="H1190" s="149" t="s">
        <v>89</v>
      </c>
      <c r="I1190" s="150">
        <v>70.87</v>
      </c>
      <c r="J1190" s="150">
        <v>0</v>
      </c>
      <c r="K1190" s="150">
        <v>70.87</v>
      </c>
    </row>
    <row r="1191" spans="1:11" hidden="1">
      <c r="A1191" s="149" t="s">
        <v>1137</v>
      </c>
      <c r="B1191" s="149" t="s">
        <v>89</v>
      </c>
      <c r="C1191" s="149" t="s">
        <v>412</v>
      </c>
      <c r="D1191" s="151">
        <v>44957</v>
      </c>
      <c r="E1191" s="149">
        <v>1</v>
      </c>
      <c r="F1191" s="149" t="s">
        <v>643</v>
      </c>
      <c r="G1191" s="149" t="s">
        <v>89</v>
      </c>
      <c r="H1191" s="149" t="s">
        <v>89</v>
      </c>
      <c r="I1191" s="150">
        <v>62.69</v>
      </c>
      <c r="J1191" s="150">
        <v>0</v>
      </c>
      <c r="K1191" s="150">
        <v>62.69</v>
      </c>
    </row>
    <row r="1192" spans="1:11" hidden="1">
      <c r="A1192" s="149" t="s">
        <v>1453</v>
      </c>
      <c r="B1192" s="149" t="s">
        <v>89</v>
      </c>
      <c r="C1192" s="149" t="s">
        <v>412</v>
      </c>
      <c r="D1192" s="151">
        <v>44957</v>
      </c>
      <c r="E1192" s="149">
        <v>1</v>
      </c>
      <c r="F1192" s="149" t="s">
        <v>1577</v>
      </c>
      <c r="G1192" s="149" t="s">
        <v>89</v>
      </c>
      <c r="H1192" s="149" t="s">
        <v>362</v>
      </c>
      <c r="I1192" s="150">
        <v>0</v>
      </c>
      <c r="J1192" s="150">
        <v>42.7</v>
      </c>
      <c r="K1192" s="150">
        <v>-42.7</v>
      </c>
    </row>
    <row r="1193" spans="1:11" hidden="1">
      <c r="A1193" s="149" t="s">
        <v>1137</v>
      </c>
      <c r="B1193" s="149" t="s">
        <v>89</v>
      </c>
      <c r="C1193" s="149" t="s">
        <v>412</v>
      </c>
      <c r="D1193" s="151">
        <v>44957</v>
      </c>
      <c r="E1193" s="149">
        <v>1</v>
      </c>
      <c r="F1193" s="149" t="s">
        <v>1575</v>
      </c>
      <c r="G1193" s="149" t="s">
        <v>89</v>
      </c>
      <c r="H1193" s="149" t="s">
        <v>89</v>
      </c>
      <c r="I1193" s="150">
        <v>489.2</v>
      </c>
      <c r="J1193" s="150">
        <v>0</v>
      </c>
      <c r="K1193" s="150">
        <v>489.2</v>
      </c>
    </row>
    <row r="1194" spans="1:11" hidden="1">
      <c r="A1194" s="149" t="s">
        <v>1137</v>
      </c>
      <c r="B1194" s="149" t="s">
        <v>89</v>
      </c>
      <c r="C1194" s="149" t="s">
        <v>412</v>
      </c>
      <c r="D1194" s="151">
        <v>44957</v>
      </c>
      <c r="E1194" s="149">
        <v>1</v>
      </c>
      <c r="F1194" s="149" t="s">
        <v>1578</v>
      </c>
      <c r="G1194" s="149" t="s">
        <v>89</v>
      </c>
      <c r="H1194" s="149" t="s">
        <v>89</v>
      </c>
      <c r="I1194" s="150">
        <v>45.38</v>
      </c>
      <c r="J1194" s="150">
        <v>0</v>
      </c>
      <c r="K1194" s="150">
        <v>45.38</v>
      </c>
    </row>
    <row r="1195" spans="1:11">
      <c r="A1195" s="149" t="s">
        <v>1337</v>
      </c>
      <c r="B1195" s="149" t="s">
        <v>89</v>
      </c>
      <c r="C1195" s="149" t="s">
        <v>412</v>
      </c>
      <c r="D1195" s="151">
        <v>44957</v>
      </c>
      <c r="E1195" s="149">
        <v>1</v>
      </c>
      <c r="F1195" s="149" t="s">
        <v>585</v>
      </c>
      <c r="G1195" s="149" t="s">
        <v>89</v>
      </c>
      <c r="H1195" s="149" t="s">
        <v>1351</v>
      </c>
      <c r="I1195" s="150">
        <v>0</v>
      </c>
      <c r="J1195" s="150">
        <v>172.27</v>
      </c>
      <c r="K1195" s="150">
        <v>-172.27</v>
      </c>
    </row>
    <row r="1196" spans="1:11" hidden="1">
      <c r="A1196" s="149" t="s">
        <v>1573</v>
      </c>
      <c r="B1196" s="149" t="s">
        <v>89</v>
      </c>
      <c r="C1196" s="149" t="s">
        <v>412</v>
      </c>
      <c r="D1196" s="151">
        <v>44957</v>
      </c>
      <c r="E1196" s="149">
        <v>1</v>
      </c>
      <c r="F1196" s="149" t="s">
        <v>1575</v>
      </c>
      <c r="G1196" s="149" t="s">
        <v>89</v>
      </c>
      <c r="H1196" s="149" t="s">
        <v>89</v>
      </c>
      <c r="I1196" s="150">
        <v>31.92</v>
      </c>
      <c r="J1196" s="150">
        <v>0</v>
      </c>
      <c r="K1196" s="150">
        <v>31.92</v>
      </c>
    </row>
    <row r="1197" spans="1:11" hidden="1">
      <c r="A1197" s="149" t="s">
        <v>1567</v>
      </c>
      <c r="B1197" s="149" t="s">
        <v>89</v>
      </c>
      <c r="C1197" s="149" t="s">
        <v>412</v>
      </c>
      <c r="D1197" s="151">
        <v>44957</v>
      </c>
      <c r="E1197" s="149">
        <v>1</v>
      </c>
      <c r="F1197" s="149" t="s">
        <v>1569</v>
      </c>
      <c r="G1197" s="149" t="s">
        <v>89</v>
      </c>
      <c r="H1197" s="149" t="s">
        <v>89</v>
      </c>
      <c r="I1197" s="150">
        <v>264.56</v>
      </c>
      <c r="J1197" s="150">
        <v>0</v>
      </c>
      <c r="K1197" s="150">
        <v>264.56</v>
      </c>
    </row>
    <row r="1198" spans="1:11" hidden="1">
      <c r="A1198" s="149" t="s">
        <v>1573</v>
      </c>
      <c r="B1198" s="149" t="s">
        <v>89</v>
      </c>
      <c r="C1198" s="149" t="s">
        <v>412</v>
      </c>
      <c r="D1198" s="151">
        <v>44957</v>
      </c>
      <c r="E1198" s="149">
        <v>1</v>
      </c>
      <c r="F1198" s="149" t="s">
        <v>760</v>
      </c>
      <c r="G1198" s="149" t="s">
        <v>89</v>
      </c>
      <c r="H1198" s="149" t="s">
        <v>89</v>
      </c>
      <c r="I1198" s="150">
        <v>8.9600000000000009</v>
      </c>
      <c r="J1198" s="150">
        <v>0</v>
      </c>
      <c r="K1198" s="150">
        <v>8.9600000000000009</v>
      </c>
    </row>
    <row r="1199" spans="1:11" hidden="1">
      <c r="A1199" s="149" t="s">
        <v>1447</v>
      </c>
      <c r="B1199" s="149" t="s">
        <v>89</v>
      </c>
      <c r="C1199" s="149" t="s">
        <v>412</v>
      </c>
      <c r="D1199" s="151">
        <v>44957</v>
      </c>
      <c r="E1199" s="149">
        <v>1</v>
      </c>
      <c r="F1199" s="149" t="s">
        <v>1576</v>
      </c>
      <c r="G1199" s="149" t="s">
        <v>89</v>
      </c>
      <c r="H1199" s="149" t="s">
        <v>1117</v>
      </c>
      <c r="I1199" s="150">
        <v>0</v>
      </c>
      <c r="J1199" s="150">
        <v>382.76</v>
      </c>
      <c r="K1199" s="150">
        <v>-382.76</v>
      </c>
    </row>
    <row r="1200" spans="1:11">
      <c r="A1200" s="149" t="s">
        <v>1137</v>
      </c>
      <c r="B1200" s="149" t="s">
        <v>89</v>
      </c>
      <c r="C1200" s="149" t="s">
        <v>412</v>
      </c>
      <c r="D1200" s="151">
        <v>44957</v>
      </c>
      <c r="E1200" s="149">
        <v>1</v>
      </c>
      <c r="F1200" s="149" t="s">
        <v>585</v>
      </c>
      <c r="G1200" s="149" t="s">
        <v>89</v>
      </c>
      <c r="H1200" s="149" t="s">
        <v>89</v>
      </c>
      <c r="I1200" s="150">
        <v>122.3</v>
      </c>
      <c r="J1200" s="150">
        <v>0</v>
      </c>
      <c r="K1200" s="150">
        <v>122.3</v>
      </c>
    </row>
    <row r="1201" spans="1:11" hidden="1">
      <c r="A1201" s="149" t="s">
        <v>1137</v>
      </c>
      <c r="B1201" s="149" t="s">
        <v>89</v>
      </c>
      <c r="C1201" s="149" t="s">
        <v>412</v>
      </c>
      <c r="D1201" s="151">
        <v>44957</v>
      </c>
      <c r="E1201" s="149">
        <v>1</v>
      </c>
      <c r="F1201" s="149" t="s">
        <v>1578</v>
      </c>
      <c r="G1201" s="149" t="s">
        <v>89</v>
      </c>
      <c r="H1201" s="149" t="s">
        <v>89</v>
      </c>
      <c r="I1201" s="150">
        <v>226.81</v>
      </c>
      <c r="J1201" s="150">
        <v>0</v>
      </c>
      <c r="K1201" s="150">
        <v>226.81</v>
      </c>
    </row>
    <row r="1202" spans="1:11" hidden="1">
      <c r="A1202" s="149" t="s">
        <v>1137</v>
      </c>
      <c r="B1202" s="149" t="s">
        <v>89</v>
      </c>
      <c r="C1202" s="149" t="s">
        <v>412</v>
      </c>
      <c r="D1202" s="151">
        <v>44957</v>
      </c>
      <c r="E1202" s="149">
        <v>1</v>
      </c>
      <c r="F1202" s="149" t="s">
        <v>643</v>
      </c>
      <c r="G1202" s="149" t="s">
        <v>89</v>
      </c>
      <c r="H1202" s="149" t="s">
        <v>89</v>
      </c>
      <c r="I1202" s="150">
        <v>268.67</v>
      </c>
      <c r="J1202" s="150">
        <v>0</v>
      </c>
      <c r="K1202" s="150">
        <v>268.67</v>
      </c>
    </row>
    <row r="1203" spans="1:11" hidden="1">
      <c r="A1203" s="149" t="s">
        <v>1573</v>
      </c>
      <c r="B1203" s="149" t="s">
        <v>89</v>
      </c>
      <c r="C1203" s="149" t="s">
        <v>412</v>
      </c>
      <c r="D1203" s="151">
        <v>44957</v>
      </c>
      <c r="E1203" s="149">
        <v>1</v>
      </c>
      <c r="F1203" s="149" t="s">
        <v>1568</v>
      </c>
      <c r="G1203" s="149" t="s">
        <v>89</v>
      </c>
      <c r="H1203" s="149" t="s">
        <v>89</v>
      </c>
      <c r="I1203" s="150">
        <v>65.77</v>
      </c>
      <c r="J1203" s="150">
        <v>0</v>
      </c>
      <c r="K1203" s="150">
        <v>65.77</v>
      </c>
    </row>
    <row r="1204" spans="1:11" hidden="1">
      <c r="A1204" s="149" t="s">
        <v>1573</v>
      </c>
      <c r="B1204" s="149" t="s">
        <v>89</v>
      </c>
      <c r="C1204" s="149" t="s">
        <v>412</v>
      </c>
      <c r="D1204" s="151">
        <v>44957</v>
      </c>
      <c r="E1204" s="149">
        <v>1</v>
      </c>
      <c r="F1204" s="149" t="s">
        <v>1579</v>
      </c>
      <c r="G1204" s="149" t="s">
        <v>89</v>
      </c>
      <c r="H1204" s="149" t="s">
        <v>89</v>
      </c>
      <c r="I1204" s="150">
        <v>220.08</v>
      </c>
      <c r="J1204" s="150">
        <v>0</v>
      </c>
      <c r="K1204" s="150">
        <v>220.08</v>
      </c>
    </row>
    <row r="1205" spans="1:11" hidden="1">
      <c r="A1205" s="149" t="s">
        <v>1573</v>
      </c>
      <c r="B1205" s="149" t="s">
        <v>89</v>
      </c>
      <c r="C1205" s="149" t="s">
        <v>412</v>
      </c>
      <c r="D1205" s="151">
        <v>44957</v>
      </c>
      <c r="E1205" s="149">
        <v>1</v>
      </c>
      <c r="F1205" s="149" t="s">
        <v>643</v>
      </c>
      <c r="G1205" s="149" t="s">
        <v>89</v>
      </c>
      <c r="H1205" s="149" t="s">
        <v>89</v>
      </c>
      <c r="I1205" s="150">
        <v>70.8</v>
      </c>
      <c r="J1205" s="150">
        <v>0</v>
      </c>
      <c r="K1205" s="150">
        <v>70.8</v>
      </c>
    </row>
    <row r="1206" spans="1:11" hidden="1">
      <c r="A1206" s="149" t="s">
        <v>1137</v>
      </c>
      <c r="B1206" s="149" t="s">
        <v>89</v>
      </c>
      <c r="C1206" s="149" t="s">
        <v>412</v>
      </c>
      <c r="D1206" s="151">
        <v>44957</v>
      </c>
      <c r="E1206" s="149">
        <v>1</v>
      </c>
      <c r="F1206" s="149" t="s">
        <v>1580</v>
      </c>
      <c r="G1206" s="149" t="s">
        <v>89</v>
      </c>
      <c r="H1206" s="149" t="s">
        <v>89</v>
      </c>
      <c r="I1206" s="150">
        <v>581.48</v>
      </c>
      <c r="J1206" s="150">
        <v>0</v>
      </c>
      <c r="K1206" s="150">
        <v>581.48</v>
      </c>
    </row>
    <row r="1207" spans="1:11" hidden="1">
      <c r="A1207" s="149" t="s">
        <v>1461</v>
      </c>
      <c r="B1207" s="149" t="s">
        <v>89</v>
      </c>
      <c r="C1207" s="149" t="s">
        <v>412</v>
      </c>
      <c r="D1207" s="151">
        <v>44957</v>
      </c>
      <c r="E1207" s="149">
        <v>1</v>
      </c>
      <c r="F1207" s="149" t="s">
        <v>760</v>
      </c>
      <c r="G1207" s="149" t="s">
        <v>89</v>
      </c>
      <c r="H1207" s="149" t="s">
        <v>1359</v>
      </c>
      <c r="I1207" s="150">
        <v>0</v>
      </c>
      <c r="J1207" s="150">
        <v>8.9600000000000009</v>
      </c>
      <c r="K1207" s="150">
        <v>-8.9600000000000009</v>
      </c>
    </row>
    <row r="1208" spans="1:11" hidden="1">
      <c r="A1208" s="149" t="s">
        <v>1331</v>
      </c>
      <c r="B1208" s="149" t="s">
        <v>89</v>
      </c>
      <c r="C1208" s="149" t="s">
        <v>412</v>
      </c>
      <c r="D1208" s="151">
        <v>44957</v>
      </c>
      <c r="E1208" s="149">
        <v>1</v>
      </c>
      <c r="F1208" s="149" t="s">
        <v>643</v>
      </c>
      <c r="G1208" s="149" t="s">
        <v>89</v>
      </c>
      <c r="H1208" s="149" t="s">
        <v>1103</v>
      </c>
      <c r="I1208" s="150">
        <v>0</v>
      </c>
      <c r="J1208" s="150">
        <v>863.06</v>
      </c>
      <c r="K1208" s="150">
        <v>-863.06</v>
      </c>
    </row>
    <row r="1209" spans="1:11" hidden="1">
      <c r="A1209" s="149" t="s">
        <v>1335</v>
      </c>
      <c r="B1209" s="149" t="s">
        <v>89</v>
      </c>
      <c r="C1209" s="149" t="s">
        <v>412</v>
      </c>
      <c r="D1209" s="151">
        <v>44957</v>
      </c>
      <c r="E1209" s="149">
        <v>1</v>
      </c>
      <c r="F1209" s="149" t="s">
        <v>659</v>
      </c>
      <c r="G1209" s="149" t="s">
        <v>89</v>
      </c>
      <c r="H1209" s="149" t="s">
        <v>1096</v>
      </c>
      <c r="I1209" s="150">
        <v>0</v>
      </c>
      <c r="J1209" s="150">
        <v>383.18</v>
      </c>
      <c r="K1209" s="150">
        <v>-383.18</v>
      </c>
    </row>
    <row r="1210" spans="1:11" hidden="1">
      <c r="A1210" s="149" t="s">
        <v>1137</v>
      </c>
      <c r="B1210" s="149" t="s">
        <v>89</v>
      </c>
      <c r="C1210" s="149" t="s">
        <v>412</v>
      </c>
      <c r="D1210" s="151">
        <v>44957</v>
      </c>
      <c r="E1210" s="149">
        <v>1</v>
      </c>
      <c r="F1210" s="149" t="s">
        <v>1576</v>
      </c>
      <c r="G1210" s="149" t="s">
        <v>89</v>
      </c>
      <c r="H1210" s="149" t="s">
        <v>89</v>
      </c>
      <c r="I1210" s="150">
        <v>268.19</v>
      </c>
      <c r="J1210" s="150">
        <v>0</v>
      </c>
      <c r="K1210" s="150">
        <v>268.19</v>
      </c>
    </row>
    <row r="1211" spans="1:11" hidden="1">
      <c r="A1211" s="149" t="s">
        <v>1573</v>
      </c>
      <c r="B1211" s="149" t="s">
        <v>89</v>
      </c>
      <c r="C1211" s="149" t="s">
        <v>412</v>
      </c>
      <c r="D1211" s="151">
        <v>44957</v>
      </c>
      <c r="E1211" s="149">
        <v>1</v>
      </c>
      <c r="F1211" s="149" t="s">
        <v>1577</v>
      </c>
      <c r="G1211" s="149" t="s">
        <v>89</v>
      </c>
      <c r="H1211" s="149" t="s">
        <v>89</v>
      </c>
      <c r="I1211" s="150">
        <v>17.34</v>
      </c>
      <c r="J1211" s="150">
        <v>0</v>
      </c>
      <c r="K1211" s="150">
        <v>17.34</v>
      </c>
    </row>
    <row r="1212" spans="1:11" hidden="1">
      <c r="A1212" s="149" t="s">
        <v>1567</v>
      </c>
      <c r="B1212" s="149" t="s">
        <v>89</v>
      </c>
      <c r="C1212" s="149" t="s">
        <v>412</v>
      </c>
      <c r="D1212" s="151">
        <v>44957</v>
      </c>
      <c r="E1212" s="149">
        <v>1</v>
      </c>
      <c r="F1212" s="149" t="s">
        <v>1574</v>
      </c>
      <c r="G1212" s="149" t="s">
        <v>89</v>
      </c>
      <c r="H1212" s="149" t="s">
        <v>89</v>
      </c>
      <c r="I1212" s="150">
        <v>5.0999999999999996</v>
      </c>
      <c r="J1212" s="150">
        <v>0</v>
      </c>
      <c r="K1212" s="150">
        <v>5.0999999999999996</v>
      </c>
    </row>
    <row r="1213" spans="1:11" hidden="1">
      <c r="A1213" s="149" t="s">
        <v>1137</v>
      </c>
      <c r="B1213" s="149" t="s">
        <v>89</v>
      </c>
      <c r="C1213" s="149" t="s">
        <v>412</v>
      </c>
      <c r="D1213" s="151">
        <v>44957</v>
      </c>
      <c r="E1213" s="149">
        <v>1</v>
      </c>
      <c r="F1213" s="149" t="s">
        <v>1575</v>
      </c>
      <c r="G1213" s="149" t="s">
        <v>89</v>
      </c>
      <c r="H1213" s="149" t="s">
        <v>89</v>
      </c>
      <c r="I1213" s="150">
        <v>270.37</v>
      </c>
      <c r="J1213" s="150">
        <v>0</v>
      </c>
      <c r="K1213" s="150">
        <v>270.37</v>
      </c>
    </row>
    <row r="1214" spans="1:11" hidden="1">
      <c r="A1214" s="149" t="s">
        <v>1573</v>
      </c>
      <c r="B1214" s="149" t="s">
        <v>89</v>
      </c>
      <c r="C1214" s="149" t="s">
        <v>412</v>
      </c>
      <c r="D1214" s="151">
        <v>44957</v>
      </c>
      <c r="E1214" s="149">
        <v>1</v>
      </c>
      <c r="F1214" s="149" t="s">
        <v>1566</v>
      </c>
      <c r="G1214" s="149" t="s">
        <v>89</v>
      </c>
      <c r="H1214" s="149" t="s">
        <v>89</v>
      </c>
      <c r="I1214" s="150">
        <v>304.64999999999998</v>
      </c>
      <c r="J1214" s="150">
        <v>0</v>
      </c>
      <c r="K1214" s="150">
        <v>304.64999999999998</v>
      </c>
    </row>
    <row r="1215" spans="1:11" hidden="1">
      <c r="A1215" s="149" t="s">
        <v>1137</v>
      </c>
      <c r="B1215" s="149" t="s">
        <v>89</v>
      </c>
      <c r="C1215" s="149" t="s">
        <v>412</v>
      </c>
      <c r="D1215" s="151">
        <v>44957</v>
      </c>
      <c r="E1215" s="149">
        <v>1</v>
      </c>
      <c r="F1215" s="149" t="s">
        <v>1569</v>
      </c>
      <c r="G1215" s="149" t="s">
        <v>89</v>
      </c>
      <c r="H1215" s="149" t="s">
        <v>89</v>
      </c>
      <c r="I1215" s="150">
        <v>188.9</v>
      </c>
      <c r="J1215" s="150">
        <v>0</v>
      </c>
      <c r="K1215" s="150">
        <v>188.9</v>
      </c>
    </row>
    <row r="1216" spans="1:11">
      <c r="A1216" s="149" t="s">
        <v>1137</v>
      </c>
      <c r="B1216" s="149" t="s">
        <v>89</v>
      </c>
      <c r="C1216" s="149" t="s">
        <v>412</v>
      </c>
      <c r="D1216" s="151">
        <v>44957</v>
      </c>
      <c r="E1216" s="149">
        <v>1</v>
      </c>
      <c r="F1216" s="149" t="s">
        <v>585</v>
      </c>
      <c r="G1216" s="149" t="s">
        <v>89</v>
      </c>
      <c r="H1216" s="149" t="s">
        <v>89</v>
      </c>
      <c r="I1216" s="150">
        <v>48.24</v>
      </c>
      <c r="J1216" s="150">
        <v>0</v>
      </c>
      <c r="K1216" s="150">
        <v>48.24</v>
      </c>
    </row>
    <row r="1217" spans="1:11" hidden="1">
      <c r="A1217" s="149" t="s">
        <v>1573</v>
      </c>
      <c r="B1217" s="149" t="s">
        <v>89</v>
      </c>
      <c r="C1217" s="149" t="s">
        <v>412</v>
      </c>
      <c r="D1217" s="151">
        <v>44957</v>
      </c>
      <c r="E1217" s="149">
        <v>1</v>
      </c>
      <c r="F1217" s="149" t="s">
        <v>1578</v>
      </c>
      <c r="G1217" s="149" t="s">
        <v>89</v>
      </c>
      <c r="H1217" s="149" t="s">
        <v>89</v>
      </c>
      <c r="I1217" s="150">
        <v>66.75</v>
      </c>
      <c r="J1217" s="150">
        <v>0</v>
      </c>
      <c r="K1217" s="150">
        <v>66.75</v>
      </c>
    </row>
    <row r="1218" spans="1:11" hidden="1">
      <c r="A1218" s="149" t="s">
        <v>1573</v>
      </c>
      <c r="B1218" s="149" t="s">
        <v>89</v>
      </c>
      <c r="C1218" s="149" t="s">
        <v>412</v>
      </c>
      <c r="D1218" s="151">
        <v>44957</v>
      </c>
      <c r="E1218" s="149">
        <v>1</v>
      </c>
      <c r="F1218" s="149" t="s">
        <v>1568</v>
      </c>
      <c r="G1218" s="149" t="s">
        <v>89</v>
      </c>
      <c r="H1218" s="149" t="s">
        <v>89</v>
      </c>
      <c r="I1218" s="150">
        <v>7.75</v>
      </c>
      <c r="J1218" s="150">
        <v>0</v>
      </c>
      <c r="K1218" s="150">
        <v>7.75</v>
      </c>
    </row>
    <row r="1219" spans="1:11" hidden="1">
      <c r="A1219" s="149" t="s">
        <v>1573</v>
      </c>
      <c r="B1219" s="149" t="s">
        <v>89</v>
      </c>
      <c r="C1219" s="149" t="s">
        <v>412</v>
      </c>
      <c r="D1219" s="151">
        <v>44957</v>
      </c>
      <c r="E1219" s="149">
        <v>1</v>
      </c>
      <c r="F1219" s="149" t="s">
        <v>1575</v>
      </c>
      <c r="G1219" s="149" t="s">
        <v>89</v>
      </c>
      <c r="H1219" s="149" t="s">
        <v>89</v>
      </c>
      <c r="I1219" s="150">
        <v>151.26</v>
      </c>
      <c r="J1219" s="150">
        <v>0</v>
      </c>
      <c r="K1219" s="150">
        <v>151.26</v>
      </c>
    </row>
    <row r="1220" spans="1:11" hidden="1">
      <c r="A1220" s="149" t="s">
        <v>1137</v>
      </c>
      <c r="B1220" s="149" t="s">
        <v>89</v>
      </c>
      <c r="C1220" s="149" t="s">
        <v>412</v>
      </c>
      <c r="D1220" s="151">
        <v>44957</v>
      </c>
      <c r="E1220" s="149">
        <v>1</v>
      </c>
      <c r="F1220" s="149" t="s">
        <v>1575</v>
      </c>
      <c r="G1220" s="149" t="s">
        <v>89</v>
      </c>
      <c r="H1220" s="149" t="s">
        <v>89</v>
      </c>
      <c r="I1220" s="150">
        <v>29.85</v>
      </c>
      <c r="J1220" s="150">
        <v>0</v>
      </c>
      <c r="K1220" s="150">
        <v>29.85</v>
      </c>
    </row>
    <row r="1221" spans="1:11" hidden="1">
      <c r="A1221" s="149" t="s">
        <v>1572</v>
      </c>
      <c r="B1221" s="149" t="s">
        <v>89</v>
      </c>
      <c r="C1221" s="149" t="s">
        <v>412</v>
      </c>
      <c r="D1221" s="151">
        <v>44957</v>
      </c>
      <c r="E1221" s="149">
        <v>1</v>
      </c>
      <c r="F1221" s="149" t="s">
        <v>1581</v>
      </c>
      <c r="G1221" s="149" t="s">
        <v>89</v>
      </c>
      <c r="H1221" s="149" t="s">
        <v>89</v>
      </c>
      <c r="I1221" s="150">
        <v>16.2</v>
      </c>
      <c r="J1221" s="150">
        <v>0</v>
      </c>
      <c r="K1221" s="150">
        <v>16.2</v>
      </c>
    </row>
    <row r="1222" spans="1:11" hidden="1">
      <c r="A1222" s="149" t="s">
        <v>1292</v>
      </c>
      <c r="B1222" s="149" t="s">
        <v>89</v>
      </c>
      <c r="C1222" s="149" t="s">
        <v>412</v>
      </c>
      <c r="D1222" s="151">
        <v>44957</v>
      </c>
      <c r="E1222" s="149">
        <v>1</v>
      </c>
      <c r="F1222" s="149" t="s">
        <v>1575</v>
      </c>
      <c r="G1222" s="149" t="s">
        <v>89</v>
      </c>
      <c r="H1222" s="149" t="s">
        <v>1221</v>
      </c>
      <c r="I1222" s="150">
        <v>0</v>
      </c>
      <c r="J1222" s="150">
        <v>309.07</v>
      </c>
      <c r="K1222" s="150">
        <v>-309.07</v>
      </c>
    </row>
    <row r="1223" spans="1:11" hidden="1">
      <c r="A1223" s="149" t="s">
        <v>1572</v>
      </c>
      <c r="B1223" s="149" t="s">
        <v>89</v>
      </c>
      <c r="C1223" s="149" t="s">
        <v>412</v>
      </c>
      <c r="D1223" s="151">
        <v>44957</v>
      </c>
      <c r="E1223" s="149">
        <v>1</v>
      </c>
      <c r="F1223" s="149" t="s">
        <v>643</v>
      </c>
      <c r="G1223" s="149" t="s">
        <v>89</v>
      </c>
      <c r="H1223" s="149" t="s">
        <v>89</v>
      </c>
      <c r="I1223" s="150">
        <v>84.14</v>
      </c>
      <c r="J1223" s="150">
        <v>0</v>
      </c>
      <c r="K1223" s="150">
        <v>84.14</v>
      </c>
    </row>
    <row r="1224" spans="1:11" hidden="1">
      <c r="A1224" s="149" t="s">
        <v>1573</v>
      </c>
      <c r="B1224" s="149" t="s">
        <v>89</v>
      </c>
      <c r="C1224" s="149" t="s">
        <v>412</v>
      </c>
      <c r="D1224" s="151">
        <v>44957</v>
      </c>
      <c r="E1224" s="149">
        <v>1</v>
      </c>
      <c r="F1224" s="149" t="s">
        <v>1581</v>
      </c>
      <c r="G1224" s="149" t="s">
        <v>89</v>
      </c>
      <c r="H1224" s="149" t="s">
        <v>89</v>
      </c>
      <c r="I1224" s="150">
        <v>89.5</v>
      </c>
      <c r="J1224" s="150">
        <v>0</v>
      </c>
      <c r="K1224" s="150">
        <v>89.5</v>
      </c>
    </row>
    <row r="1225" spans="1:11" hidden="1">
      <c r="A1225" s="149" t="s">
        <v>1443</v>
      </c>
      <c r="B1225" s="149" t="s">
        <v>89</v>
      </c>
      <c r="C1225" s="149" t="s">
        <v>412</v>
      </c>
      <c r="D1225" s="151">
        <v>44957</v>
      </c>
      <c r="E1225" s="149">
        <v>1</v>
      </c>
      <c r="F1225" s="149" t="s">
        <v>1574</v>
      </c>
      <c r="G1225" s="149" t="s">
        <v>89</v>
      </c>
      <c r="H1225" s="149" t="s">
        <v>1087</v>
      </c>
      <c r="I1225" s="150">
        <v>0</v>
      </c>
      <c r="J1225" s="150">
        <v>92.78</v>
      </c>
      <c r="K1225" s="150">
        <v>-92.78</v>
      </c>
    </row>
    <row r="1226" spans="1:11">
      <c r="A1226" s="149" t="s">
        <v>1573</v>
      </c>
      <c r="B1226" s="149" t="s">
        <v>89</v>
      </c>
      <c r="C1226" s="149" t="s">
        <v>412</v>
      </c>
      <c r="D1226" s="151">
        <v>44957</v>
      </c>
      <c r="E1226" s="149">
        <v>1</v>
      </c>
      <c r="F1226" s="149" t="s">
        <v>585</v>
      </c>
      <c r="G1226" s="149" t="s">
        <v>89</v>
      </c>
      <c r="H1226" s="149" t="s">
        <v>89</v>
      </c>
      <c r="I1226" s="150">
        <v>56.58</v>
      </c>
      <c r="J1226" s="150">
        <v>0</v>
      </c>
      <c r="K1226" s="150">
        <v>56.58</v>
      </c>
    </row>
    <row r="1227" spans="1:11" hidden="1">
      <c r="A1227" s="149" t="s">
        <v>1137</v>
      </c>
      <c r="B1227" s="149" t="s">
        <v>89</v>
      </c>
      <c r="C1227" s="149" t="s">
        <v>412</v>
      </c>
      <c r="D1227" s="151">
        <v>44957</v>
      </c>
      <c r="E1227" s="149">
        <v>1</v>
      </c>
      <c r="F1227" s="149" t="s">
        <v>1574</v>
      </c>
      <c r="G1227" s="149" t="s">
        <v>89</v>
      </c>
      <c r="H1227" s="149" t="s">
        <v>89</v>
      </c>
      <c r="I1227" s="150">
        <v>271.79000000000002</v>
      </c>
      <c r="J1227" s="150">
        <v>0</v>
      </c>
      <c r="K1227" s="150">
        <v>271.79000000000002</v>
      </c>
    </row>
    <row r="1228" spans="1:11" hidden="1">
      <c r="A1228" s="149" t="s">
        <v>1567</v>
      </c>
      <c r="B1228" s="149" t="s">
        <v>89</v>
      </c>
      <c r="C1228" s="149" t="s">
        <v>412</v>
      </c>
      <c r="D1228" s="151">
        <v>44957</v>
      </c>
      <c r="E1228" s="149">
        <v>1</v>
      </c>
      <c r="F1228" s="149" t="s">
        <v>1580</v>
      </c>
      <c r="G1228" s="149" t="s">
        <v>89</v>
      </c>
      <c r="H1228" s="149" t="s">
        <v>89</v>
      </c>
      <c r="I1228" s="150">
        <v>191.73</v>
      </c>
      <c r="J1228" s="150">
        <v>0</v>
      </c>
      <c r="K1228" s="150">
        <v>191.73</v>
      </c>
    </row>
    <row r="1229" spans="1:11">
      <c r="A1229" s="149" t="s">
        <v>1139</v>
      </c>
      <c r="B1229" s="149" t="s">
        <v>89</v>
      </c>
      <c r="C1229" s="149" t="s">
        <v>412</v>
      </c>
      <c r="D1229" s="151">
        <v>44957</v>
      </c>
      <c r="E1229" s="149">
        <v>1</v>
      </c>
      <c r="F1229" s="149" t="s">
        <v>585</v>
      </c>
      <c r="G1229" s="149" t="s">
        <v>89</v>
      </c>
      <c r="H1229" s="149" t="s">
        <v>89</v>
      </c>
      <c r="I1229" s="150">
        <v>39.53</v>
      </c>
      <c r="J1229" s="150">
        <v>0</v>
      </c>
      <c r="K1229" s="150">
        <v>39.53</v>
      </c>
    </row>
    <row r="1230" spans="1:11">
      <c r="A1230" s="149" t="s">
        <v>1137</v>
      </c>
      <c r="B1230" s="149" t="s">
        <v>89</v>
      </c>
      <c r="C1230" s="149" t="s">
        <v>412</v>
      </c>
      <c r="D1230" s="151">
        <v>44957</v>
      </c>
      <c r="E1230" s="149">
        <v>1</v>
      </c>
      <c r="F1230" s="149" t="s">
        <v>585</v>
      </c>
      <c r="G1230" s="149" t="s">
        <v>89</v>
      </c>
      <c r="H1230" s="149" t="s">
        <v>89</v>
      </c>
      <c r="I1230" s="150">
        <v>8.6</v>
      </c>
      <c r="J1230" s="150">
        <v>0</v>
      </c>
      <c r="K1230" s="150">
        <v>8.6</v>
      </c>
    </row>
    <row r="1231" spans="1:11" hidden="1">
      <c r="A1231" s="149" t="s">
        <v>1292</v>
      </c>
      <c r="B1231" s="149" t="s">
        <v>89</v>
      </c>
      <c r="C1231" s="149" t="s">
        <v>412</v>
      </c>
      <c r="D1231" s="151">
        <v>44957</v>
      </c>
      <c r="E1231" s="149">
        <v>1</v>
      </c>
      <c r="F1231" s="149" t="s">
        <v>1575</v>
      </c>
      <c r="G1231" s="149" t="s">
        <v>89</v>
      </c>
      <c r="H1231" s="149" t="s">
        <v>1221</v>
      </c>
      <c r="I1231" s="150">
        <v>0</v>
      </c>
      <c r="J1231" s="150">
        <v>640.46</v>
      </c>
      <c r="K1231" s="150">
        <v>-640.46</v>
      </c>
    </row>
    <row r="1232" spans="1:11" hidden="1">
      <c r="A1232" s="149" t="s">
        <v>1572</v>
      </c>
      <c r="B1232" s="149" t="s">
        <v>89</v>
      </c>
      <c r="C1232" s="149" t="s">
        <v>412</v>
      </c>
      <c r="D1232" s="151">
        <v>44957</v>
      </c>
      <c r="E1232" s="149">
        <v>1</v>
      </c>
      <c r="F1232" s="149" t="s">
        <v>1579</v>
      </c>
      <c r="G1232" s="149" t="s">
        <v>89</v>
      </c>
      <c r="H1232" s="149" t="s">
        <v>89</v>
      </c>
      <c r="I1232" s="150">
        <v>78.87</v>
      </c>
      <c r="J1232" s="150">
        <v>0</v>
      </c>
      <c r="K1232" s="150">
        <v>78.87</v>
      </c>
    </row>
    <row r="1233" spans="1:11" hidden="1">
      <c r="A1233" s="149" t="s">
        <v>1451</v>
      </c>
      <c r="B1233" s="149" t="s">
        <v>89</v>
      </c>
      <c r="C1233" s="149" t="s">
        <v>412</v>
      </c>
      <c r="D1233" s="151">
        <v>44957</v>
      </c>
      <c r="E1233" s="149">
        <v>1</v>
      </c>
      <c r="F1233" s="149" t="s">
        <v>1568</v>
      </c>
      <c r="G1233" s="149" t="s">
        <v>89</v>
      </c>
      <c r="H1233" s="149" t="s">
        <v>1141</v>
      </c>
      <c r="I1233" s="150">
        <v>0</v>
      </c>
      <c r="J1233" s="150">
        <v>692.37</v>
      </c>
      <c r="K1233" s="150">
        <v>-692.37</v>
      </c>
    </row>
    <row r="1234" spans="1:11" hidden="1">
      <c r="A1234" s="149" t="s">
        <v>1443</v>
      </c>
      <c r="B1234" s="149" t="s">
        <v>89</v>
      </c>
      <c r="C1234" s="149" t="s">
        <v>412</v>
      </c>
      <c r="D1234" s="151">
        <v>44957</v>
      </c>
      <c r="E1234" s="149">
        <v>1</v>
      </c>
      <c r="F1234" s="149" t="s">
        <v>1574</v>
      </c>
      <c r="G1234" s="149" t="s">
        <v>89</v>
      </c>
      <c r="H1234" s="149" t="s">
        <v>1087</v>
      </c>
      <c r="I1234" s="150">
        <v>0</v>
      </c>
      <c r="J1234" s="150">
        <v>271.79000000000002</v>
      </c>
      <c r="K1234" s="150">
        <v>-271.79000000000002</v>
      </c>
    </row>
    <row r="1235" spans="1:11" hidden="1">
      <c r="A1235" s="149" t="s">
        <v>1304</v>
      </c>
      <c r="B1235" s="149" t="s">
        <v>89</v>
      </c>
      <c r="C1235" s="149" t="s">
        <v>412</v>
      </c>
      <c r="D1235" s="151">
        <v>44957</v>
      </c>
      <c r="E1235" s="149">
        <v>1</v>
      </c>
      <c r="F1235" s="149" t="s">
        <v>1581</v>
      </c>
      <c r="G1235" s="149" t="s">
        <v>89</v>
      </c>
      <c r="H1235" s="149" t="s">
        <v>1096</v>
      </c>
      <c r="I1235" s="150">
        <v>0</v>
      </c>
      <c r="J1235" s="150">
        <v>105.7</v>
      </c>
      <c r="K1235" s="150">
        <v>-105.7</v>
      </c>
    </row>
    <row r="1236" spans="1:11" hidden="1">
      <c r="A1236" s="149" t="s">
        <v>1572</v>
      </c>
      <c r="B1236" s="149" t="s">
        <v>89</v>
      </c>
      <c r="C1236" s="149" t="s">
        <v>412</v>
      </c>
      <c r="D1236" s="151">
        <v>44957</v>
      </c>
      <c r="E1236" s="149">
        <v>1</v>
      </c>
      <c r="F1236" s="149" t="s">
        <v>1577</v>
      </c>
      <c r="G1236" s="149" t="s">
        <v>89</v>
      </c>
      <c r="H1236" s="149" t="s">
        <v>89</v>
      </c>
      <c r="I1236" s="150">
        <v>25.36</v>
      </c>
      <c r="J1236" s="150">
        <v>0</v>
      </c>
      <c r="K1236" s="150">
        <v>25.36</v>
      </c>
    </row>
    <row r="1237" spans="1:11" hidden="1">
      <c r="A1237" s="149" t="s">
        <v>1452</v>
      </c>
      <c r="B1237" s="149" t="s">
        <v>89</v>
      </c>
      <c r="C1237" s="149" t="s">
        <v>412</v>
      </c>
      <c r="D1237" s="151">
        <v>44957</v>
      </c>
      <c r="E1237" s="149">
        <v>1</v>
      </c>
      <c r="F1237" s="149" t="s">
        <v>1579</v>
      </c>
      <c r="G1237" s="149" t="s">
        <v>89</v>
      </c>
      <c r="H1237" s="149" t="s">
        <v>371</v>
      </c>
      <c r="I1237" s="150">
        <v>0</v>
      </c>
      <c r="J1237" s="150">
        <v>298.95</v>
      </c>
      <c r="K1237" s="150">
        <v>-298.95</v>
      </c>
    </row>
    <row r="1238" spans="1:11" hidden="1">
      <c r="A1238" s="149" t="s">
        <v>1394</v>
      </c>
      <c r="B1238" s="149" t="s">
        <v>89</v>
      </c>
      <c r="C1238" s="149" t="s">
        <v>412</v>
      </c>
      <c r="D1238" s="151">
        <v>44957</v>
      </c>
      <c r="E1238" s="149">
        <v>1</v>
      </c>
      <c r="F1238" s="149" t="s">
        <v>1578</v>
      </c>
      <c r="G1238" s="149" t="s">
        <v>89</v>
      </c>
      <c r="H1238" s="149" t="s">
        <v>1083</v>
      </c>
      <c r="I1238" s="150">
        <v>0</v>
      </c>
      <c r="J1238" s="150">
        <v>112.13</v>
      </c>
      <c r="K1238" s="150">
        <v>-112.13</v>
      </c>
    </row>
    <row r="1239" spans="1:11" hidden="1">
      <c r="A1239" s="149" t="s">
        <v>1573</v>
      </c>
      <c r="B1239" s="149" t="s">
        <v>89</v>
      </c>
      <c r="C1239" s="149" t="s">
        <v>412</v>
      </c>
      <c r="D1239" s="151">
        <v>44957</v>
      </c>
      <c r="E1239" s="149">
        <v>1</v>
      </c>
      <c r="F1239" s="149" t="s">
        <v>659</v>
      </c>
      <c r="G1239" s="149" t="s">
        <v>89</v>
      </c>
      <c r="H1239" s="149" t="s">
        <v>89</v>
      </c>
      <c r="I1239" s="150">
        <v>198.75</v>
      </c>
      <c r="J1239" s="150">
        <v>0</v>
      </c>
      <c r="K1239" s="150">
        <v>198.75</v>
      </c>
    </row>
    <row r="1240" spans="1:11" hidden="1">
      <c r="A1240" s="149" t="s">
        <v>1573</v>
      </c>
      <c r="B1240" s="149" t="s">
        <v>89</v>
      </c>
      <c r="C1240" s="149" t="s">
        <v>412</v>
      </c>
      <c r="D1240" s="151">
        <v>44957</v>
      </c>
      <c r="E1240" s="149">
        <v>1</v>
      </c>
      <c r="F1240" s="149" t="s">
        <v>1575</v>
      </c>
      <c r="G1240" s="149" t="s">
        <v>89</v>
      </c>
      <c r="H1240" s="149" t="s">
        <v>89</v>
      </c>
      <c r="I1240" s="150">
        <v>38.700000000000003</v>
      </c>
      <c r="J1240" s="150">
        <v>0</v>
      </c>
      <c r="K1240" s="150">
        <v>38.700000000000003</v>
      </c>
    </row>
    <row r="1241" spans="1:11" hidden="1">
      <c r="A1241" s="149" t="s">
        <v>1573</v>
      </c>
      <c r="B1241" s="149" t="s">
        <v>89</v>
      </c>
      <c r="C1241" s="149" t="s">
        <v>412</v>
      </c>
      <c r="D1241" s="151">
        <v>44957</v>
      </c>
      <c r="E1241" s="149">
        <v>1</v>
      </c>
      <c r="F1241" s="149" t="s">
        <v>1580</v>
      </c>
      <c r="G1241" s="149" t="s">
        <v>89</v>
      </c>
      <c r="H1241" s="149" t="s">
        <v>89</v>
      </c>
      <c r="I1241" s="150">
        <v>93.91</v>
      </c>
      <c r="J1241" s="150">
        <v>0</v>
      </c>
      <c r="K1241" s="150">
        <v>93.91</v>
      </c>
    </row>
    <row r="1242" spans="1:11" hidden="1">
      <c r="A1242" s="149" t="s">
        <v>1567</v>
      </c>
      <c r="B1242" s="149" t="s">
        <v>89</v>
      </c>
      <c r="C1242" s="149" t="s">
        <v>412</v>
      </c>
      <c r="D1242" s="151">
        <v>44957</v>
      </c>
      <c r="E1242" s="149">
        <v>1</v>
      </c>
      <c r="F1242" s="149" t="s">
        <v>643</v>
      </c>
      <c r="G1242" s="149" t="s">
        <v>89</v>
      </c>
      <c r="H1242" s="149" t="s">
        <v>89</v>
      </c>
      <c r="I1242" s="150">
        <v>207.17</v>
      </c>
      <c r="J1242" s="150">
        <v>0</v>
      </c>
      <c r="K1242" s="150">
        <v>207.17</v>
      </c>
    </row>
    <row r="1243" spans="1:11" hidden="1">
      <c r="A1243" s="149" t="s">
        <v>1567</v>
      </c>
      <c r="B1243" s="149" t="s">
        <v>89</v>
      </c>
      <c r="C1243" s="149" t="s">
        <v>412</v>
      </c>
      <c r="D1243" s="151">
        <v>44957</v>
      </c>
      <c r="E1243" s="149">
        <v>1</v>
      </c>
      <c r="F1243" s="149" t="s">
        <v>1576</v>
      </c>
      <c r="G1243" s="149" t="s">
        <v>89</v>
      </c>
      <c r="H1243" s="149" t="s">
        <v>89</v>
      </c>
      <c r="I1243" s="150">
        <v>43.7</v>
      </c>
      <c r="J1243" s="150">
        <v>0</v>
      </c>
      <c r="K1243" s="150">
        <v>43.7</v>
      </c>
    </row>
    <row r="1244" spans="1:11" hidden="1">
      <c r="A1244" s="149" t="s">
        <v>1567</v>
      </c>
      <c r="B1244" s="149" t="s">
        <v>89</v>
      </c>
      <c r="C1244" s="149" t="s">
        <v>412</v>
      </c>
      <c r="D1244" s="151">
        <v>44957</v>
      </c>
      <c r="E1244" s="149">
        <v>1</v>
      </c>
      <c r="F1244" s="149" t="s">
        <v>659</v>
      </c>
      <c r="G1244" s="149" t="s">
        <v>89</v>
      </c>
      <c r="H1244" s="149" t="s">
        <v>89</v>
      </c>
      <c r="I1244" s="150">
        <v>160.47999999999999</v>
      </c>
      <c r="J1244" s="150">
        <v>0</v>
      </c>
      <c r="K1244" s="150">
        <v>160.47999999999999</v>
      </c>
    </row>
    <row r="1245" spans="1:11">
      <c r="A1245" s="149" t="s">
        <v>1582</v>
      </c>
      <c r="B1245" s="149" t="s">
        <v>89</v>
      </c>
      <c r="C1245" s="149" t="s">
        <v>412</v>
      </c>
      <c r="D1245" s="151">
        <v>44957</v>
      </c>
      <c r="E1245" s="149">
        <v>1</v>
      </c>
      <c r="F1245" s="149" t="s">
        <v>585</v>
      </c>
      <c r="G1245" s="149" t="s">
        <v>89</v>
      </c>
      <c r="H1245" s="149" t="s">
        <v>89</v>
      </c>
      <c r="I1245" s="150">
        <v>67.3</v>
      </c>
      <c r="J1245" s="150">
        <v>0</v>
      </c>
      <c r="K1245" s="150">
        <v>67.3</v>
      </c>
    </row>
    <row r="1246" spans="1:11" hidden="1">
      <c r="A1246" s="149" t="s">
        <v>1137</v>
      </c>
      <c r="B1246" s="149" t="s">
        <v>89</v>
      </c>
      <c r="C1246" s="149" t="s">
        <v>412</v>
      </c>
      <c r="D1246" s="151">
        <v>44957</v>
      </c>
      <c r="E1246" s="149">
        <v>1</v>
      </c>
      <c r="F1246" s="149" t="s">
        <v>1566</v>
      </c>
      <c r="G1246" s="149" t="s">
        <v>89</v>
      </c>
      <c r="H1246" s="149" t="s">
        <v>89</v>
      </c>
      <c r="I1246" s="150">
        <v>308.3</v>
      </c>
      <c r="J1246" s="150">
        <v>0</v>
      </c>
      <c r="K1246" s="150">
        <v>308.3</v>
      </c>
    </row>
    <row r="1247" spans="1:11" hidden="1">
      <c r="A1247" s="149" t="s">
        <v>1394</v>
      </c>
      <c r="B1247" s="149" t="s">
        <v>89</v>
      </c>
      <c r="C1247" s="149" t="s">
        <v>412</v>
      </c>
      <c r="D1247" s="151">
        <v>44957</v>
      </c>
      <c r="E1247" s="149">
        <v>1</v>
      </c>
      <c r="F1247" s="149" t="s">
        <v>1578</v>
      </c>
      <c r="G1247" s="149" t="s">
        <v>89</v>
      </c>
      <c r="H1247" s="149" t="s">
        <v>371</v>
      </c>
      <c r="I1247" s="150">
        <v>0</v>
      </c>
      <c r="J1247" s="150">
        <v>226.81</v>
      </c>
      <c r="K1247" s="150">
        <v>-226.81</v>
      </c>
    </row>
    <row r="1248" spans="1:11" hidden="1">
      <c r="A1248" s="149" t="s">
        <v>1573</v>
      </c>
      <c r="B1248" s="149" t="s">
        <v>89</v>
      </c>
      <c r="C1248" s="149" t="s">
        <v>412</v>
      </c>
      <c r="D1248" s="151">
        <v>44957</v>
      </c>
      <c r="E1248" s="149">
        <v>1</v>
      </c>
      <c r="F1248" s="149" t="s">
        <v>1569</v>
      </c>
      <c r="G1248" s="149" t="s">
        <v>89</v>
      </c>
      <c r="H1248" s="149" t="s">
        <v>89</v>
      </c>
      <c r="I1248" s="150">
        <v>316.2</v>
      </c>
      <c r="J1248" s="150">
        <v>0</v>
      </c>
      <c r="K1248" s="150">
        <v>316.2</v>
      </c>
    </row>
    <row r="1249" spans="1:11" hidden="1">
      <c r="A1249" s="149" t="s">
        <v>1137</v>
      </c>
      <c r="B1249" s="149" t="s">
        <v>89</v>
      </c>
      <c r="C1249" s="149" t="s">
        <v>412</v>
      </c>
      <c r="D1249" s="151">
        <v>44957</v>
      </c>
      <c r="E1249" s="149">
        <v>1</v>
      </c>
      <c r="F1249" s="149" t="s">
        <v>1566</v>
      </c>
      <c r="G1249" s="149" t="s">
        <v>89</v>
      </c>
      <c r="H1249" s="149" t="s">
        <v>89</v>
      </c>
      <c r="I1249" s="150">
        <v>47.41</v>
      </c>
      <c r="J1249" s="150">
        <v>0</v>
      </c>
      <c r="K1249" s="150">
        <v>47.41</v>
      </c>
    </row>
    <row r="1250" spans="1:11" hidden="1">
      <c r="A1250" s="149" t="s">
        <v>1331</v>
      </c>
      <c r="B1250" s="149" t="s">
        <v>89</v>
      </c>
      <c r="C1250" s="149" t="s">
        <v>412</v>
      </c>
      <c r="D1250" s="151">
        <v>44957</v>
      </c>
      <c r="E1250" s="149">
        <v>1</v>
      </c>
      <c r="F1250" s="149" t="s">
        <v>1580</v>
      </c>
      <c r="G1250" s="149" t="s">
        <v>89</v>
      </c>
      <c r="H1250" s="149" t="s">
        <v>1136</v>
      </c>
      <c r="I1250" s="150">
        <v>0</v>
      </c>
      <c r="J1250" s="150">
        <v>867.12</v>
      </c>
      <c r="K1250" s="150">
        <v>-867.12</v>
      </c>
    </row>
    <row r="1251" spans="1:11" hidden="1">
      <c r="A1251" s="149" t="s">
        <v>1572</v>
      </c>
      <c r="B1251" s="149" t="s">
        <v>89</v>
      </c>
      <c r="C1251" s="149" t="s">
        <v>412</v>
      </c>
      <c r="D1251" s="151">
        <v>44985</v>
      </c>
      <c r="E1251" s="149">
        <v>1</v>
      </c>
      <c r="F1251" s="149" t="s">
        <v>1583</v>
      </c>
      <c r="G1251" s="149" t="s">
        <v>89</v>
      </c>
      <c r="H1251" s="149" t="s">
        <v>89</v>
      </c>
      <c r="I1251" s="150">
        <v>7</v>
      </c>
      <c r="J1251" s="150">
        <v>0</v>
      </c>
      <c r="K1251" s="150">
        <v>7</v>
      </c>
    </row>
    <row r="1252" spans="1:11" hidden="1">
      <c r="A1252" s="149" t="s">
        <v>1137</v>
      </c>
      <c r="B1252" s="149" t="s">
        <v>89</v>
      </c>
      <c r="C1252" s="149" t="s">
        <v>412</v>
      </c>
      <c r="D1252" s="151">
        <v>44985</v>
      </c>
      <c r="E1252" s="149">
        <v>1</v>
      </c>
      <c r="F1252" s="149" t="s">
        <v>759</v>
      </c>
      <c r="G1252" s="149" t="s">
        <v>89</v>
      </c>
      <c r="H1252" s="149" t="s">
        <v>89</v>
      </c>
      <c r="I1252" s="150">
        <v>8.06</v>
      </c>
      <c r="J1252" s="150">
        <v>0</v>
      </c>
      <c r="K1252" s="150">
        <v>8.06</v>
      </c>
    </row>
    <row r="1253" spans="1:11" hidden="1">
      <c r="A1253" s="149" t="s">
        <v>1335</v>
      </c>
      <c r="B1253" s="149" t="s">
        <v>89</v>
      </c>
      <c r="C1253" s="149" t="s">
        <v>412</v>
      </c>
      <c r="D1253" s="151">
        <v>44985</v>
      </c>
      <c r="E1253" s="149">
        <v>1</v>
      </c>
      <c r="F1253" s="149" t="s">
        <v>659</v>
      </c>
      <c r="G1253" s="149" t="s">
        <v>89</v>
      </c>
      <c r="H1253" s="149" t="s">
        <v>1359</v>
      </c>
      <c r="I1253" s="150">
        <v>0</v>
      </c>
      <c r="J1253" s="150">
        <v>166.71</v>
      </c>
      <c r="K1253" s="150">
        <v>-166.71</v>
      </c>
    </row>
    <row r="1254" spans="1:11" hidden="1">
      <c r="A1254" s="149" t="s">
        <v>1573</v>
      </c>
      <c r="B1254" s="149" t="s">
        <v>89</v>
      </c>
      <c r="C1254" s="149" t="s">
        <v>412</v>
      </c>
      <c r="D1254" s="151">
        <v>44985</v>
      </c>
      <c r="E1254" s="149">
        <v>1</v>
      </c>
      <c r="F1254" s="149" t="s">
        <v>1575</v>
      </c>
      <c r="G1254" s="149" t="s">
        <v>89</v>
      </c>
      <c r="H1254" s="149" t="s">
        <v>89</v>
      </c>
      <c r="I1254" s="150">
        <v>71.319999999999993</v>
      </c>
      <c r="J1254" s="150">
        <v>0</v>
      </c>
      <c r="K1254" s="150">
        <v>71.319999999999993</v>
      </c>
    </row>
    <row r="1255" spans="1:11" hidden="1">
      <c r="A1255" s="149" t="s">
        <v>1459</v>
      </c>
      <c r="B1255" s="149" t="s">
        <v>89</v>
      </c>
      <c r="C1255" s="149" t="s">
        <v>412</v>
      </c>
      <c r="D1255" s="151">
        <v>44985</v>
      </c>
      <c r="E1255" s="149">
        <v>1</v>
      </c>
      <c r="F1255" s="149" t="s">
        <v>1570</v>
      </c>
      <c r="G1255" s="149" t="s">
        <v>89</v>
      </c>
      <c r="H1255" s="149" t="s">
        <v>351</v>
      </c>
      <c r="I1255" s="150">
        <v>0</v>
      </c>
      <c r="J1255" s="150">
        <v>650</v>
      </c>
      <c r="K1255" s="150">
        <v>-650</v>
      </c>
    </row>
    <row r="1256" spans="1:11" hidden="1">
      <c r="A1256" s="149" t="s">
        <v>1584</v>
      </c>
      <c r="B1256" s="149" t="s">
        <v>89</v>
      </c>
      <c r="C1256" s="149" t="s">
        <v>412</v>
      </c>
      <c r="D1256" s="151">
        <v>44985</v>
      </c>
      <c r="E1256" s="149">
        <v>1</v>
      </c>
      <c r="F1256" s="149" t="s">
        <v>1585</v>
      </c>
      <c r="G1256" s="149" t="s">
        <v>89</v>
      </c>
      <c r="H1256" s="149" t="s">
        <v>89</v>
      </c>
      <c r="I1256" s="150">
        <v>0</v>
      </c>
      <c r="J1256" s="150">
        <v>345.9</v>
      </c>
      <c r="K1256" s="150">
        <v>-345.9</v>
      </c>
    </row>
    <row r="1257" spans="1:11" hidden="1">
      <c r="A1257" s="149" t="s">
        <v>1573</v>
      </c>
      <c r="B1257" s="149" t="s">
        <v>89</v>
      </c>
      <c r="C1257" s="149" t="s">
        <v>412</v>
      </c>
      <c r="D1257" s="151">
        <v>44985</v>
      </c>
      <c r="E1257" s="149">
        <v>1</v>
      </c>
      <c r="F1257" s="149" t="s">
        <v>759</v>
      </c>
      <c r="G1257" s="149" t="s">
        <v>89</v>
      </c>
      <c r="H1257" s="149" t="s">
        <v>89</v>
      </c>
      <c r="I1257" s="150">
        <v>202.47</v>
      </c>
      <c r="J1257" s="150">
        <v>0</v>
      </c>
      <c r="K1257" s="150">
        <v>202.47</v>
      </c>
    </row>
    <row r="1258" spans="1:11" hidden="1">
      <c r="A1258" s="149" t="s">
        <v>1567</v>
      </c>
      <c r="B1258" s="149" t="s">
        <v>89</v>
      </c>
      <c r="C1258" s="149" t="s">
        <v>412</v>
      </c>
      <c r="D1258" s="151">
        <v>44985</v>
      </c>
      <c r="E1258" s="149">
        <v>1</v>
      </c>
      <c r="F1258" s="149" t="s">
        <v>1568</v>
      </c>
      <c r="G1258" s="149" t="s">
        <v>89</v>
      </c>
      <c r="H1258" s="149" t="s">
        <v>89</v>
      </c>
      <c r="I1258" s="150">
        <v>411.24</v>
      </c>
      <c r="J1258" s="150">
        <v>0</v>
      </c>
      <c r="K1258" s="150">
        <v>411.24</v>
      </c>
    </row>
    <row r="1259" spans="1:11" hidden="1">
      <c r="A1259" s="149" t="s">
        <v>1137</v>
      </c>
      <c r="B1259" s="149" t="s">
        <v>89</v>
      </c>
      <c r="C1259" s="149" t="s">
        <v>412</v>
      </c>
      <c r="D1259" s="151">
        <v>44985</v>
      </c>
      <c r="E1259" s="149">
        <v>1</v>
      </c>
      <c r="F1259" s="149" t="s">
        <v>759</v>
      </c>
      <c r="G1259" s="149" t="s">
        <v>89</v>
      </c>
      <c r="H1259" s="149" t="s">
        <v>89</v>
      </c>
      <c r="I1259" s="150">
        <v>90.89</v>
      </c>
      <c r="J1259" s="150">
        <v>0</v>
      </c>
      <c r="K1259" s="150">
        <v>90.89</v>
      </c>
    </row>
    <row r="1260" spans="1:11" hidden="1">
      <c r="A1260" s="149" t="s">
        <v>1573</v>
      </c>
      <c r="B1260" s="149" t="s">
        <v>89</v>
      </c>
      <c r="C1260" s="149" t="s">
        <v>412</v>
      </c>
      <c r="D1260" s="151">
        <v>44985</v>
      </c>
      <c r="E1260" s="149">
        <v>1</v>
      </c>
      <c r="F1260" s="149" t="s">
        <v>1574</v>
      </c>
      <c r="G1260" s="149" t="s">
        <v>89</v>
      </c>
      <c r="H1260" s="149" t="s">
        <v>89</v>
      </c>
      <c r="I1260" s="150">
        <v>19.350000000000001</v>
      </c>
      <c r="J1260" s="150">
        <v>0</v>
      </c>
      <c r="K1260" s="150">
        <v>19.350000000000001</v>
      </c>
    </row>
    <row r="1261" spans="1:11">
      <c r="A1261" s="149" t="s">
        <v>1586</v>
      </c>
      <c r="B1261" s="149" t="s">
        <v>89</v>
      </c>
      <c r="C1261" s="149" t="s">
        <v>412</v>
      </c>
      <c r="D1261" s="151">
        <v>44985</v>
      </c>
      <c r="E1261" s="149">
        <v>1</v>
      </c>
      <c r="F1261" s="149" t="s">
        <v>585</v>
      </c>
      <c r="G1261" s="149" t="s">
        <v>89</v>
      </c>
      <c r="H1261" s="149" t="s">
        <v>89</v>
      </c>
      <c r="I1261" s="150">
        <v>5.98</v>
      </c>
      <c r="J1261" s="150">
        <v>0</v>
      </c>
      <c r="K1261" s="150">
        <v>5.98</v>
      </c>
    </row>
    <row r="1262" spans="1:11" hidden="1">
      <c r="A1262" s="149" t="s">
        <v>1355</v>
      </c>
      <c r="B1262" s="149" t="s">
        <v>89</v>
      </c>
      <c r="C1262" s="149" t="s">
        <v>412</v>
      </c>
      <c r="D1262" s="151">
        <v>44985</v>
      </c>
      <c r="E1262" s="149">
        <v>1</v>
      </c>
      <c r="F1262" s="149" t="s">
        <v>1568</v>
      </c>
      <c r="G1262" s="149" t="s">
        <v>89</v>
      </c>
      <c r="H1262" s="149" t="s">
        <v>89</v>
      </c>
      <c r="I1262" s="150">
        <v>9.15</v>
      </c>
      <c r="J1262" s="150">
        <v>0</v>
      </c>
      <c r="K1262" s="150">
        <v>9.15</v>
      </c>
    </row>
    <row r="1263" spans="1:11" hidden="1">
      <c r="A1263" s="149" t="s">
        <v>1331</v>
      </c>
      <c r="B1263" s="149" t="s">
        <v>89</v>
      </c>
      <c r="C1263" s="149" t="s">
        <v>412</v>
      </c>
      <c r="D1263" s="151">
        <v>44985</v>
      </c>
      <c r="E1263" s="149">
        <v>1</v>
      </c>
      <c r="F1263" s="149" t="s">
        <v>1587</v>
      </c>
      <c r="G1263" s="149" t="s">
        <v>89</v>
      </c>
      <c r="H1263" s="149" t="s">
        <v>89</v>
      </c>
      <c r="I1263" s="150">
        <v>0</v>
      </c>
      <c r="J1263" s="150">
        <v>49.8</v>
      </c>
      <c r="K1263" s="150">
        <v>-49.8</v>
      </c>
    </row>
    <row r="1264" spans="1:11" hidden="1">
      <c r="A1264" s="149" t="s">
        <v>1567</v>
      </c>
      <c r="B1264" s="149" t="s">
        <v>89</v>
      </c>
      <c r="C1264" s="149" t="s">
        <v>412</v>
      </c>
      <c r="D1264" s="151">
        <v>44985</v>
      </c>
      <c r="E1264" s="149">
        <v>1</v>
      </c>
      <c r="F1264" s="149" t="s">
        <v>1585</v>
      </c>
      <c r="G1264" s="149" t="s">
        <v>89</v>
      </c>
      <c r="H1264" s="149" t="s">
        <v>89</v>
      </c>
      <c r="I1264" s="150">
        <v>76.400000000000006</v>
      </c>
      <c r="J1264" s="150">
        <v>0</v>
      </c>
      <c r="K1264" s="150">
        <v>76.400000000000006</v>
      </c>
    </row>
    <row r="1265" spans="1:11" hidden="1">
      <c r="A1265" s="149" t="s">
        <v>1573</v>
      </c>
      <c r="B1265" s="149" t="s">
        <v>89</v>
      </c>
      <c r="C1265" s="149" t="s">
        <v>412</v>
      </c>
      <c r="D1265" s="151">
        <v>44985</v>
      </c>
      <c r="E1265" s="149">
        <v>1</v>
      </c>
      <c r="F1265" s="149" t="s">
        <v>1566</v>
      </c>
      <c r="G1265" s="149" t="s">
        <v>89</v>
      </c>
      <c r="H1265" s="149" t="s">
        <v>89</v>
      </c>
      <c r="I1265" s="150">
        <v>288.05</v>
      </c>
      <c r="J1265" s="150">
        <v>0</v>
      </c>
      <c r="K1265" s="150">
        <v>288.05</v>
      </c>
    </row>
    <row r="1266" spans="1:11" hidden="1">
      <c r="A1266" s="149" t="s">
        <v>1137</v>
      </c>
      <c r="B1266" s="149" t="s">
        <v>89</v>
      </c>
      <c r="C1266" s="149" t="s">
        <v>412</v>
      </c>
      <c r="D1266" s="151">
        <v>44985</v>
      </c>
      <c r="E1266" s="149">
        <v>1</v>
      </c>
      <c r="F1266" s="149" t="s">
        <v>659</v>
      </c>
      <c r="G1266" s="149" t="s">
        <v>89</v>
      </c>
      <c r="H1266" s="149" t="s">
        <v>89</v>
      </c>
      <c r="I1266" s="150">
        <v>45.52</v>
      </c>
      <c r="J1266" s="150">
        <v>0</v>
      </c>
      <c r="K1266" s="150">
        <v>45.52</v>
      </c>
    </row>
    <row r="1267" spans="1:11" hidden="1">
      <c r="A1267" s="149" t="s">
        <v>1567</v>
      </c>
      <c r="B1267" s="149" t="s">
        <v>89</v>
      </c>
      <c r="C1267" s="149" t="s">
        <v>412</v>
      </c>
      <c r="D1267" s="151">
        <v>44985</v>
      </c>
      <c r="E1267" s="149">
        <v>1</v>
      </c>
      <c r="F1267" s="149" t="s">
        <v>759</v>
      </c>
      <c r="G1267" s="149" t="s">
        <v>89</v>
      </c>
      <c r="H1267" s="149" t="s">
        <v>89</v>
      </c>
      <c r="I1267" s="150">
        <v>366.72</v>
      </c>
      <c r="J1267" s="150">
        <v>0</v>
      </c>
      <c r="K1267" s="150">
        <v>366.72</v>
      </c>
    </row>
    <row r="1268" spans="1:11" hidden="1">
      <c r="A1268" s="149" t="s">
        <v>1473</v>
      </c>
      <c r="B1268" s="149" t="s">
        <v>89</v>
      </c>
      <c r="C1268" s="149" t="s">
        <v>412</v>
      </c>
      <c r="D1268" s="151">
        <v>44985</v>
      </c>
      <c r="E1268" s="149">
        <v>1</v>
      </c>
      <c r="F1268" s="149" t="s">
        <v>1588</v>
      </c>
      <c r="G1268" s="149" t="s">
        <v>89</v>
      </c>
      <c r="H1268" s="149" t="s">
        <v>371</v>
      </c>
      <c r="I1268" s="150">
        <v>0</v>
      </c>
      <c r="J1268" s="150">
        <v>26.26</v>
      </c>
      <c r="K1268" s="150">
        <v>-26.26</v>
      </c>
    </row>
    <row r="1269" spans="1:11" hidden="1">
      <c r="A1269" s="149" t="s">
        <v>1573</v>
      </c>
      <c r="B1269" s="149" t="s">
        <v>89</v>
      </c>
      <c r="C1269" s="149" t="s">
        <v>412</v>
      </c>
      <c r="D1269" s="151">
        <v>44985</v>
      </c>
      <c r="E1269" s="149">
        <v>1</v>
      </c>
      <c r="F1269" s="149" t="s">
        <v>1581</v>
      </c>
      <c r="G1269" s="149" t="s">
        <v>89</v>
      </c>
      <c r="H1269" s="149" t="s">
        <v>89</v>
      </c>
      <c r="I1269" s="150">
        <v>13.2</v>
      </c>
      <c r="J1269" s="150">
        <v>0</v>
      </c>
      <c r="K1269" s="150">
        <v>13.2</v>
      </c>
    </row>
    <row r="1270" spans="1:11" hidden="1">
      <c r="A1270" s="149" t="s">
        <v>1572</v>
      </c>
      <c r="B1270" s="149" t="s">
        <v>89</v>
      </c>
      <c r="C1270" s="149" t="s">
        <v>412</v>
      </c>
      <c r="D1270" s="151">
        <v>44985</v>
      </c>
      <c r="E1270" s="149">
        <v>1</v>
      </c>
      <c r="F1270" s="149" t="s">
        <v>1566</v>
      </c>
      <c r="G1270" s="149" t="s">
        <v>89</v>
      </c>
      <c r="H1270" s="149" t="s">
        <v>89</v>
      </c>
      <c r="I1270" s="150">
        <v>81.900000000000006</v>
      </c>
      <c r="J1270" s="150">
        <v>0</v>
      </c>
      <c r="K1270" s="150">
        <v>81.900000000000006</v>
      </c>
    </row>
    <row r="1271" spans="1:11" hidden="1">
      <c r="A1271" s="149" t="s">
        <v>1137</v>
      </c>
      <c r="B1271" s="149" t="s">
        <v>89</v>
      </c>
      <c r="C1271" s="149" t="s">
        <v>412</v>
      </c>
      <c r="D1271" s="151">
        <v>44985</v>
      </c>
      <c r="E1271" s="149">
        <v>1</v>
      </c>
      <c r="F1271" s="149" t="s">
        <v>1583</v>
      </c>
      <c r="G1271" s="149" t="s">
        <v>89</v>
      </c>
      <c r="H1271" s="149" t="s">
        <v>89</v>
      </c>
      <c r="I1271" s="150">
        <v>23.35</v>
      </c>
      <c r="J1271" s="150">
        <v>0</v>
      </c>
      <c r="K1271" s="150">
        <v>23.35</v>
      </c>
    </row>
    <row r="1272" spans="1:11" hidden="1">
      <c r="A1272" s="149" t="s">
        <v>1137</v>
      </c>
      <c r="B1272" s="149" t="s">
        <v>89</v>
      </c>
      <c r="C1272" s="149" t="s">
        <v>412</v>
      </c>
      <c r="D1272" s="151">
        <v>44985</v>
      </c>
      <c r="E1272" s="149">
        <v>1</v>
      </c>
      <c r="F1272" s="149" t="s">
        <v>1566</v>
      </c>
      <c r="G1272" s="149" t="s">
        <v>89</v>
      </c>
      <c r="H1272" s="149" t="s">
        <v>89</v>
      </c>
      <c r="I1272" s="150">
        <v>38.9</v>
      </c>
      <c r="J1272" s="150">
        <v>0</v>
      </c>
      <c r="K1272" s="150">
        <v>38.9</v>
      </c>
    </row>
    <row r="1273" spans="1:11" hidden="1">
      <c r="A1273" s="149" t="s">
        <v>1573</v>
      </c>
      <c r="B1273" s="149" t="s">
        <v>89</v>
      </c>
      <c r="C1273" s="149" t="s">
        <v>412</v>
      </c>
      <c r="D1273" s="151">
        <v>44985</v>
      </c>
      <c r="E1273" s="149">
        <v>1</v>
      </c>
      <c r="F1273" s="149" t="s">
        <v>1589</v>
      </c>
      <c r="G1273" s="149" t="s">
        <v>89</v>
      </c>
      <c r="H1273" s="149" t="s">
        <v>89</v>
      </c>
      <c r="I1273" s="150">
        <v>19.600000000000001</v>
      </c>
      <c r="J1273" s="150">
        <v>0</v>
      </c>
      <c r="K1273" s="150">
        <v>19.600000000000001</v>
      </c>
    </row>
    <row r="1274" spans="1:11" hidden="1">
      <c r="A1274" s="149" t="s">
        <v>1573</v>
      </c>
      <c r="B1274" s="149" t="s">
        <v>89</v>
      </c>
      <c r="C1274" s="149" t="s">
        <v>412</v>
      </c>
      <c r="D1274" s="151">
        <v>44985</v>
      </c>
      <c r="E1274" s="149">
        <v>1</v>
      </c>
      <c r="F1274" s="149" t="s">
        <v>659</v>
      </c>
      <c r="G1274" s="149" t="s">
        <v>89</v>
      </c>
      <c r="H1274" s="149" t="s">
        <v>89</v>
      </c>
      <c r="I1274" s="150">
        <v>16.5</v>
      </c>
      <c r="J1274" s="150">
        <v>0</v>
      </c>
      <c r="K1274" s="150">
        <v>16.5</v>
      </c>
    </row>
    <row r="1275" spans="1:11" hidden="1">
      <c r="A1275" s="149" t="s">
        <v>1451</v>
      </c>
      <c r="B1275" s="149" t="s">
        <v>89</v>
      </c>
      <c r="C1275" s="149" t="s">
        <v>412</v>
      </c>
      <c r="D1275" s="151">
        <v>44985</v>
      </c>
      <c r="E1275" s="149">
        <v>1</v>
      </c>
      <c r="F1275" s="149" t="s">
        <v>1568</v>
      </c>
      <c r="G1275" s="149" t="s">
        <v>89</v>
      </c>
      <c r="H1275" s="149" t="s">
        <v>1261</v>
      </c>
      <c r="I1275" s="150">
        <v>0</v>
      </c>
      <c r="J1275" s="150">
        <v>403.97</v>
      </c>
      <c r="K1275" s="150">
        <v>-403.97</v>
      </c>
    </row>
    <row r="1276" spans="1:11" hidden="1">
      <c r="A1276" s="149" t="s">
        <v>1344</v>
      </c>
      <c r="B1276" s="149" t="s">
        <v>89</v>
      </c>
      <c r="C1276" s="149" t="s">
        <v>412</v>
      </c>
      <c r="D1276" s="151">
        <v>44985</v>
      </c>
      <c r="E1276" s="149">
        <v>1</v>
      </c>
      <c r="F1276" s="149" t="s">
        <v>1566</v>
      </c>
      <c r="G1276" s="149" t="s">
        <v>89</v>
      </c>
      <c r="H1276" s="149" t="s">
        <v>89</v>
      </c>
      <c r="I1276" s="150">
        <v>0</v>
      </c>
      <c r="J1276" s="150">
        <v>408.85</v>
      </c>
      <c r="K1276" s="150">
        <v>-408.85</v>
      </c>
    </row>
    <row r="1277" spans="1:11" hidden="1">
      <c r="A1277" s="149" t="s">
        <v>1355</v>
      </c>
      <c r="B1277" s="149" t="s">
        <v>89</v>
      </c>
      <c r="C1277" s="149" t="s">
        <v>412</v>
      </c>
      <c r="D1277" s="151">
        <v>44985</v>
      </c>
      <c r="E1277" s="149">
        <v>1</v>
      </c>
      <c r="F1277" s="149" t="s">
        <v>1589</v>
      </c>
      <c r="G1277" s="149" t="s">
        <v>89</v>
      </c>
      <c r="H1277" s="149" t="s">
        <v>89</v>
      </c>
      <c r="I1277" s="150">
        <v>32.82</v>
      </c>
      <c r="J1277" s="150">
        <v>0</v>
      </c>
      <c r="K1277" s="150">
        <v>32.82</v>
      </c>
    </row>
    <row r="1278" spans="1:11" hidden="1">
      <c r="A1278" s="149" t="s">
        <v>1457</v>
      </c>
      <c r="B1278" s="149" t="s">
        <v>89</v>
      </c>
      <c r="C1278" s="149" t="s">
        <v>412</v>
      </c>
      <c r="D1278" s="151">
        <v>44985</v>
      </c>
      <c r="E1278" s="149">
        <v>1</v>
      </c>
      <c r="F1278" s="149" t="s">
        <v>1583</v>
      </c>
      <c r="G1278" s="149" t="s">
        <v>89</v>
      </c>
      <c r="H1278" s="149" t="s">
        <v>1141</v>
      </c>
      <c r="I1278" s="150">
        <v>0</v>
      </c>
      <c r="J1278" s="150">
        <v>435.78</v>
      </c>
      <c r="K1278" s="150">
        <v>-435.78</v>
      </c>
    </row>
    <row r="1279" spans="1:11" hidden="1">
      <c r="A1279" s="149" t="s">
        <v>1573</v>
      </c>
      <c r="B1279" s="149" t="s">
        <v>89</v>
      </c>
      <c r="C1279" s="149" t="s">
        <v>412</v>
      </c>
      <c r="D1279" s="151">
        <v>44985</v>
      </c>
      <c r="E1279" s="149">
        <v>1</v>
      </c>
      <c r="F1279" s="149" t="s">
        <v>759</v>
      </c>
      <c r="G1279" s="149" t="s">
        <v>89</v>
      </c>
      <c r="H1279" s="149" t="s">
        <v>89</v>
      </c>
      <c r="I1279" s="150">
        <v>31.9</v>
      </c>
      <c r="J1279" s="150">
        <v>0</v>
      </c>
      <c r="K1279" s="150">
        <v>31.9</v>
      </c>
    </row>
    <row r="1280" spans="1:11" hidden="1">
      <c r="A1280" s="149" t="s">
        <v>1452</v>
      </c>
      <c r="B1280" s="149" t="s">
        <v>89</v>
      </c>
      <c r="C1280" s="149" t="s">
        <v>412</v>
      </c>
      <c r="D1280" s="151">
        <v>44985</v>
      </c>
      <c r="E1280" s="149">
        <v>1</v>
      </c>
      <c r="F1280" s="149" t="s">
        <v>1579</v>
      </c>
      <c r="G1280" s="149" t="s">
        <v>89</v>
      </c>
      <c r="H1280" s="149" t="s">
        <v>1371</v>
      </c>
      <c r="I1280" s="150">
        <v>0</v>
      </c>
      <c r="J1280" s="150">
        <v>159.69</v>
      </c>
      <c r="K1280" s="150">
        <v>-159.69</v>
      </c>
    </row>
    <row r="1281" spans="1:11" hidden="1">
      <c r="A1281" s="149" t="s">
        <v>1292</v>
      </c>
      <c r="B1281" s="149" t="s">
        <v>89</v>
      </c>
      <c r="C1281" s="149" t="s">
        <v>412</v>
      </c>
      <c r="D1281" s="151">
        <v>44985</v>
      </c>
      <c r="E1281" s="149">
        <v>1</v>
      </c>
      <c r="F1281" s="149" t="s">
        <v>1575</v>
      </c>
      <c r="G1281" s="149" t="s">
        <v>89</v>
      </c>
      <c r="H1281" s="149" t="s">
        <v>1219</v>
      </c>
      <c r="I1281" s="150">
        <v>0</v>
      </c>
      <c r="J1281" s="150">
        <v>736.15</v>
      </c>
      <c r="K1281" s="150">
        <v>-736.15</v>
      </c>
    </row>
    <row r="1282" spans="1:11" hidden="1">
      <c r="A1282" s="149" t="s">
        <v>1457</v>
      </c>
      <c r="B1282" s="149" t="s">
        <v>89</v>
      </c>
      <c r="C1282" s="149" t="s">
        <v>412</v>
      </c>
      <c r="D1282" s="151">
        <v>44985</v>
      </c>
      <c r="E1282" s="149">
        <v>1</v>
      </c>
      <c r="F1282" s="149" t="s">
        <v>1569</v>
      </c>
      <c r="G1282" s="149" t="s">
        <v>89</v>
      </c>
      <c r="H1282" s="149" t="s">
        <v>1141</v>
      </c>
      <c r="I1282" s="150">
        <v>0</v>
      </c>
      <c r="J1282" s="150">
        <v>32.85</v>
      </c>
      <c r="K1282" s="150">
        <v>-32.85</v>
      </c>
    </row>
    <row r="1283" spans="1:11" hidden="1">
      <c r="A1283" s="149" t="s">
        <v>1573</v>
      </c>
      <c r="B1283" s="149" t="s">
        <v>89</v>
      </c>
      <c r="C1283" s="149" t="s">
        <v>412</v>
      </c>
      <c r="D1283" s="151">
        <v>44985</v>
      </c>
      <c r="E1283" s="149">
        <v>1</v>
      </c>
      <c r="F1283" s="149" t="s">
        <v>1589</v>
      </c>
      <c r="G1283" s="149" t="s">
        <v>89</v>
      </c>
      <c r="H1283" s="149" t="s">
        <v>89</v>
      </c>
      <c r="I1283" s="150">
        <v>3.17</v>
      </c>
      <c r="J1283" s="150">
        <v>0</v>
      </c>
      <c r="K1283" s="150">
        <v>3.17</v>
      </c>
    </row>
    <row r="1284" spans="1:11" hidden="1">
      <c r="A1284" s="149" t="s">
        <v>1573</v>
      </c>
      <c r="B1284" s="149" t="s">
        <v>89</v>
      </c>
      <c r="C1284" s="149" t="s">
        <v>412</v>
      </c>
      <c r="D1284" s="151">
        <v>44985</v>
      </c>
      <c r="E1284" s="149">
        <v>1</v>
      </c>
      <c r="F1284" s="149" t="s">
        <v>1589</v>
      </c>
      <c r="G1284" s="149" t="s">
        <v>89</v>
      </c>
      <c r="H1284" s="149" t="s">
        <v>89</v>
      </c>
      <c r="I1284" s="150">
        <v>76.66</v>
      </c>
      <c r="J1284" s="150">
        <v>0</v>
      </c>
      <c r="K1284" s="150">
        <v>76.66</v>
      </c>
    </row>
    <row r="1285" spans="1:11" hidden="1">
      <c r="A1285" s="149" t="s">
        <v>1572</v>
      </c>
      <c r="B1285" s="149" t="s">
        <v>89</v>
      </c>
      <c r="C1285" s="149" t="s">
        <v>412</v>
      </c>
      <c r="D1285" s="151">
        <v>44985</v>
      </c>
      <c r="E1285" s="149">
        <v>1</v>
      </c>
      <c r="F1285" s="149" t="s">
        <v>1585</v>
      </c>
      <c r="G1285" s="149" t="s">
        <v>89</v>
      </c>
      <c r="H1285" s="149" t="s">
        <v>89</v>
      </c>
      <c r="I1285" s="150">
        <v>9.9</v>
      </c>
      <c r="J1285" s="150">
        <v>0</v>
      </c>
      <c r="K1285" s="150">
        <v>9.9</v>
      </c>
    </row>
    <row r="1286" spans="1:11" hidden="1">
      <c r="A1286" s="149" t="s">
        <v>1567</v>
      </c>
      <c r="B1286" s="149" t="s">
        <v>89</v>
      </c>
      <c r="C1286" s="149" t="s">
        <v>412</v>
      </c>
      <c r="D1286" s="151">
        <v>44985</v>
      </c>
      <c r="E1286" s="149">
        <v>1</v>
      </c>
      <c r="F1286" s="149" t="s">
        <v>1574</v>
      </c>
      <c r="G1286" s="149" t="s">
        <v>89</v>
      </c>
      <c r="H1286" s="149" t="s">
        <v>89</v>
      </c>
      <c r="I1286" s="150">
        <v>206.3</v>
      </c>
      <c r="J1286" s="150">
        <v>0</v>
      </c>
      <c r="K1286" s="150">
        <v>206.3</v>
      </c>
    </row>
    <row r="1287" spans="1:11" hidden="1">
      <c r="A1287" s="149" t="s">
        <v>1567</v>
      </c>
      <c r="B1287" s="149" t="s">
        <v>89</v>
      </c>
      <c r="C1287" s="149" t="s">
        <v>412</v>
      </c>
      <c r="D1287" s="151">
        <v>44985</v>
      </c>
      <c r="E1287" s="149">
        <v>1</v>
      </c>
      <c r="F1287" s="149" t="s">
        <v>1585</v>
      </c>
      <c r="G1287" s="149" t="s">
        <v>89</v>
      </c>
      <c r="H1287" s="149" t="s">
        <v>89</v>
      </c>
      <c r="I1287" s="150">
        <v>11.6</v>
      </c>
      <c r="J1287" s="150">
        <v>0</v>
      </c>
      <c r="K1287" s="150">
        <v>11.6</v>
      </c>
    </row>
    <row r="1288" spans="1:11" hidden="1">
      <c r="A1288" s="149" t="s">
        <v>1567</v>
      </c>
      <c r="B1288" s="149" t="s">
        <v>89</v>
      </c>
      <c r="C1288" s="149" t="s">
        <v>412</v>
      </c>
      <c r="D1288" s="151">
        <v>44985</v>
      </c>
      <c r="E1288" s="149">
        <v>1</v>
      </c>
      <c r="F1288" s="149" t="s">
        <v>1568</v>
      </c>
      <c r="G1288" s="149" t="s">
        <v>89</v>
      </c>
      <c r="H1288" s="149" t="s">
        <v>89</v>
      </c>
      <c r="I1288" s="150">
        <v>394.97</v>
      </c>
      <c r="J1288" s="150">
        <v>0</v>
      </c>
      <c r="K1288" s="150">
        <v>394.97</v>
      </c>
    </row>
    <row r="1289" spans="1:11" hidden="1">
      <c r="A1289" s="149" t="s">
        <v>1355</v>
      </c>
      <c r="B1289" s="149" t="s">
        <v>89</v>
      </c>
      <c r="C1289" s="149" t="s">
        <v>412</v>
      </c>
      <c r="D1289" s="151">
        <v>44985</v>
      </c>
      <c r="E1289" s="149">
        <v>1</v>
      </c>
      <c r="F1289" s="149" t="s">
        <v>1590</v>
      </c>
      <c r="G1289" s="149" t="s">
        <v>89</v>
      </c>
      <c r="H1289" s="149" t="s">
        <v>89</v>
      </c>
      <c r="I1289" s="150">
        <v>10.48</v>
      </c>
      <c r="J1289" s="150">
        <v>0</v>
      </c>
      <c r="K1289" s="150">
        <v>10.48</v>
      </c>
    </row>
    <row r="1290" spans="1:11" hidden="1">
      <c r="A1290" s="149" t="s">
        <v>1573</v>
      </c>
      <c r="B1290" s="149" t="s">
        <v>89</v>
      </c>
      <c r="C1290" s="149" t="s">
        <v>412</v>
      </c>
      <c r="D1290" s="151">
        <v>44985</v>
      </c>
      <c r="E1290" s="149">
        <v>1</v>
      </c>
      <c r="F1290" s="149" t="s">
        <v>1589</v>
      </c>
      <c r="G1290" s="149" t="s">
        <v>89</v>
      </c>
      <c r="H1290" s="149" t="s">
        <v>89</v>
      </c>
      <c r="I1290" s="150">
        <v>197.8</v>
      </c>
      <c r="J1290" s="150">
        <v>0</v>
      </c>
      <c r="K1290" s="150">
        <v>197.8</v>
      </c>
    </row>
    <row r="1291" spans="1:11" hidden="1">
      <c r="A1291" s="149" t="s">
        <v>1321</v>
      </c>
      <c r="B1291" s="149" t="s">
        <v>89</v>
      </c>
      <c r="C1291" s="149" t="s">
        <v>412</v>
      </c>
      <c r="D1291" s="151">
        <v>44985</v>
      </c>
      <c r="E1291" s="149">
        <v>1</v>
      </c>
      <c r="F1291" s="149" t="s">
        <v>759</v>
      </c>
      <c r="G1291" s="149" t="s">
        <v>89</v>
      </c>
      <c r="H1291" s="149" t="s">
        <v>1083</v>
      </c>
      <c r="I1291" s="150">
        <v>0</v>
      </c>
      <c r="J1291" s="150">
        <v>577.25</v>
      </c>
      <c r="K1291" s="150">
        <v>-577.25</v>
      </c>
    </row>
    <row r="1292" spans="1:11" hidden="1">
      <c r="A1292" s="149" t="s">
        <v>1443</v>
      </c>
      <c r="B1292" s="149" t="s">
        <v>89</v>
      </c>
      <c r="C1292" s="149" t="s">
        <v>412</v>
      </c>
      <c r="D1292" s="151">
        <v>44985</v>
      </c>
      <c r="E1292" s="149">
        <v>1</v>
      </c>
      <c r="F1292" s="149" t="s">
        <v>1574</v>
      </c>
      <c r="G1292" s="149" t="s">
        <v>89</v>
      </c>
      <c r="H1292" s="149" t="s">
        <v>89</v>
      </c>
      <c r="I1292" s="150">
        <v>0</v>
      </c>
      <c r="J1292" s="150">
        <v>291.94</v>
      </c>
      <c r="K1292" s="150">
        <v>-291.94</v>
      </c>
    </row>
    <row r="1293" spans="1:11" hidden="1">
      <c r="A1293" s="149" t="s">
        <v>1573</v>
      </c>
      <c r="B1293" s="149" t="s">
        <v>89</v>
      </c>
      <c r="C1293" s="149" t="s">
        <v>412</v>
      </c>
      <c r="D1293" s="151">
        <v>44985</v>
      </c>
      <c r="E1293" s="149">
        <v>1</v>
      </c>
      <c r="F1293" s="149" t="s">
        <v>1569</v>
      </c>
      <c r="G1293" s="149" t="s">
        <v>89</v>
      </c>
      <c r="H1293" s="149" t="s">
        <v>89</v>
      </c>
      <c r="I1293" s="150">
        <v>32.85</v>
      </c>
      <c r="J1293" s="150">
        <v>0</v>
      </c>
      <c r="K1293" s="150">
        <v>32.85</v>
      </c>
    </row>
    <row r="1294" spans="1:11" hidden="1">
      <c r="A1294" s="149" t="s">
        <v>1292</v>
      </c>
      <c r="B1294" s="149" t="s">
        <v>89</v>
      </c>
      <c r="C1294" s="149" t="s">
        <v>412</v>
      </c>
      <c r="D1294" s="151">
        <v>44985</v>
      </c>
      <c r="E1294" s="149">
        <v>1</v>
      </c>
      <c r="F1294" s="149" t="s">
        <v>1575</v>
      </c>
      <c r="G1294" s="149" t="s">
        <v>89</v>
      </c>
      <c r="H1294" s="149" t="s">
        <v>1219</v>
      </c>
      <c r="I1294" s="150">
        <v>0</v>
      </c>
      <c r="J1294" s="150">
        <v>260.73</v>
      </c>
      <c r="K1294" s="150">
        <v>-260.73</v>
      </c>
    </row>
    <row r="1295" spans="1:11" hidden="1">
      <c r="A1295" s="149" t="s">
        <v>1137</v>
      </c>
      <c r="B1295" s="149" t="s">
        <v>89</v>
      </c>
      <c r="C1295" s="149" t="s">
        <v>412</v>
      </c>
      <c r="D1295" s="151">
        <v>44985</v>
      </c>
      <c r="E1295" s="149">
        <v>1</v>
      </c>
      <c r="F1295" s="149" t="s">
        <v>1588</v>
      </c>
      <c r="G1295" s="149" t="s">
        <v>89</v>
      </c>
      <c r="H1295" s="149" t="s">
        <v>89</v>
      </c>
      <c r="I1295" s="150">
        <v>26.26</v>
      </c>
      <c r="J1295" s="150">
        <v>0</v>
      </c>
      <c r="K1295" s="150">
        <v>26.26</v>
      </c>
    </row>
    <row r="1296" spans="1:11">
      <c r="A1296" s="149" t="s">
        <v>1112</v>
      </c>
      <c r="B1296" s="149" t="s">
        <v>89</v>
      </c>
      <c r="C1296" s="149" t="s">
        <v>412</v>
      </c>
      <c r="D1296" s="151">
        <v>44985</v>
      </c>
      <c r="E1296" s="149">
        <v>1</v>
      </c>
      <c r="F1296" s="149" t="s">
        <v>585</v>
      </c>
      <c r="G1296" s="149" t="s">
        <v>89</v>
      </c>
      <c r="H1296" s="149" t="s">
        <v>89</v>
      </c>
      <c r="I1296" s="152">
        <v>0.56999999999999995</v>
      </c>
      <c r="J1296" s="150">
        <v>0</v>
      </c>
      <c r="K1296" s="150">
        <v>0.56999999999999995</v>
      </c>
    </row>
    <row r="1297" spans="1:11" hidden="1">
      <c r="A1297" s="149" t="s">
        <v>1573</v>
      </c>
      <c r="B1297" s="149" t="s">
        <v>89</v>
      </c>
      <c r="C1297" s="149" t="s">
        <v>412</v>
      </c>
      <c r="D1297" s="151">
        <v>44985</v>
      </c>
      <c r="E1297" s="149">
        <v>1</v>
      </c>
      <c r="F1297" s="149" t="s">
        <v>1579</v>
      </c>
      <c r="G1297" s="149" t="s">
        <v>89</v>
      </c>
      <c r="H1297" s="149" t="s">
        <v>89</v>
      </c>
      <c r="I1297" s="150">
        <v>99.99</v>
      </c>
      <c r="J1297" s="150">
        <v>0</v>
      </c>
      <c r="K1297" s="150">
        <v>99.99</v>
      </c>
    </row>
    <row r="1298" spans="1:11" hidden="1">
      <c r="A1298" s="149" t="s">
        <v>1567</v>
      </c>
      <c r="B1298" s="149" t="s">
        <v>89</v>
      </c>
      <c r="C1298" s="149" t="s">
        <v>412</v>
      </c>
      <c r="D1298" s="151">
        <v>44985</v>
      </c>
      <c r="E1298" s="149">
        <v>1</v>
      </c>
      <c r="F1298" s="149" t="s">
        <v>1587</v>
      </c>
      <c r="G1298" s="149" t="s">
        <v>89</v>
      </c>
      <c r="H1298" s="149" t="s">
        <v>89</v>
      </c>
      <c r="I1298" s="150">
        <v>49.8</v>
      </c>
      <c r="J1298" s="150">
        <v>0</v>
      </c>
      <c r="K1298" s="150">
        <v>49.8</v>
      </c>
    </row>
    <row r="1299" spans="1:11" hidden="1">
      <c r="A1299" s="149" t="s">
        <v>1335</v>
      </c>
      <c r="B1299" s="149" t="s">
        <v>89</v>
      </c>
      <c r="C1299" s="149" t="s">
        <v>412</v>
      </c>
      <c r="D1299" s="151">
        <v>44985</v>
      </c>
      <c r="E1299" s="149">
        <v>1</v>
      </c>
      <c r="F1299" s="149" t="s">
        <v>659</v>
      </c>
      <c r="G1299" s="149" t="s">
        <v>89</v>
      </c>
      <c r="H1299" s="149" t="s">
        <v>1359</v>
      </c>
      <c r="I1299" s="150">
        <v>0</v>
      </c>
      <c r="J1299" s="150">
        <v>50.39</v>
      </c>
      <c r="K1299" s="150">
        <v>-50.39</v>
      </c>
    </row>
    <row r="1300" spans="1:11">
      <c r="A1300" s="149" t="s">
        <v>1337</v>
      </c>
      <c r="B1300" s="149" t="s">
        <v>89</v>
      </c>
      <c r="C1300" s="149" t="s">
        <v>412</v>
      </c>
      <c r="D1300" s="151">
        <v>44985</v>
      </c>
      <c r="E1300" s="149">
        <v>1</v>
      </c>
      <c r="F1300" s="149" t="s">
        <v>585</v>
      </c>
      <c r="G1300" s="149" t="s">
        <v>89</v>
      </c>
      <c r="H1300" s="149" t="s">
        <v>89</v>
      </c>
      <c r="I1300" s="150">
        <v>0</v>
      </c>
      <c r="J1300" s="150">
        <v>90.43</v>
      </c>
      <c r="K1300" s="150">
        <v>-90.43</v>
      </c>
    </row>
    <row r="1301" spans="1:11" hidden="1">
      <c r="A1301" s="149" t="s">
        <v>1304</v>
      </c>
      <c r="B1301" s="149" t="s">
        <v>89</v>
      </c>
      <c r="C1301" s="149" t="s">
        <v>412</v>
      </c>
      <c r="D1301" s="151">
        <v>44985</v>
      </c>
      <c r="E1301" s="149">
        <v>1</v>
      </c>
      <c r="F1301" s="149" t="s">
        <v>1581</v>
      </c>
      <c r="G1301" s="149" t="s">
        <v>89</v>
      </c>
      <c r="H1301" s="149" t="s">
        <v>1359</v>
      </c>
      <c r="I1301" s="150">
        <v>0</v>
      </c>
      <c r="J1301" s="150">
        <v>126.2</v>
      </c>
      <c r="K1301" s="150">
        <v>-126.2</v>
      </c>
    </row>
    <row r="1302" spans="1:11" hidden="1">
      <c r="A1302" s="149" t="s">
        <v>1137</v>
      </c>
      <c r="B1302" s="149" t="s">
        <v>89</v>
      </c>
      <c r="C1302" s="149" t="s">
        <v>412</v>
      </c>
      <c r="D1302" s="151">
        <v>44985</v>
      </c>
      <c r="E1302" s="149">
        <v>1</v>
      </c>
      <c r="F1302" s="149" t="s">
        <v>1575</v>
      </c>
      <c r="G1302" s="149" t="s">
        <v>89</v>
      </c>
      <c r="H1302" s="149" t="s">
        <v>89</v>
      </c>
      <c r="I1302" s="150">
        <v>100</v>
      </c>
      <c r="J1302" s="150">
        <v>0</v>
      </c>
      <c r="K1302" s="150">
        <v>100</v>
      </c>
    </row>
    <row r="1303" spans="1:11" hidden="1">
      <c r="A1303" s="149" t="s">
        <v>1453</v>
      </c>
      <c r="B1303" s="149" t="s">
        <v>89</v>
      </c>
      <c r="C1303" s="149" t="s">
        <v>412</v>
      </c>
      <c r="D1303" s="151">
        <v>44985</v>
      </c>
      <c r="E1303" s="149">
        <v>1</v>
      </c>
      <c r="F1303" s="149" t="s">
        <v>1577</v>
      </c>
      <c r="G1303" s="149" t="s">
        <v>89</v>
      </c>
      <c r="H1303" s="149" t="s">
        <v>384</v>
      </c>
      <c r="I1303" s="150">
        <v>0</v>
      </c>
      <c r="J1303" s="150">
        <v>299.89999999999998</v>
      </c>
      <c r="K1303" s="150">
        <v>-299.89999999999998</v>
      </c>
    </row>
    <row r="1304" spans="1:11" hidden="1">
      <c r="A1304" s="149" t="s">
        <v>1473</v>
      </c>
      <c r="B1304" s="149" t="s">
        <v>89</v>
      </c>
      <c r="C1304" s="149" t="s">
        <v>412</v>
      </c>
      <c r="D1304" s="151">
        <v>44985</v>
      </c>
      <c r="E1304" s="149">
        <v>1</v>
      </c>
      <c r="F1304" s="149" t="s">
        <v>1589</v>
      </c>
      <c r="G1304" s="149" t="s">
        <v>89</v>
      </c>
      <c r="H1304" s="149" t="s">
        <v>371</v>
      </c>
      <c r="I1304" s="150">
        <v>0</v>
      </c>
      <c r="J1304" s="150">
        <v>99.5</v>
      </c>
      <c r="K1304" s="150">
        <v>-99.5</v>
      </c>
    </row>
    <row r="1305" spans="1:11" hidden="1">
      <c r="A1305" s="149" t="s">
        <v>1567</v>
      </c>
      <c r="B1305" s="149" t="s">
        <v>89</v>
      </c>
      <c r="C1305" s="149" t="s">
        <v>412</v>
      </c>
      <c r="D1305" s="151">
        <v>44985</v>
      </c>
      <c r="E1305" s="149">
        <v>1</v>
      </c>
      <c r="F1305" s="149" t="s">
        <v>1591</v>
      </c>
      <c r="G1305" s="149" t="s">
        <v>89</v>
      </c>
      <c r="H1305" s="149" t="s">
        <v>89</v>
      </c>
      <c r="I1305" s="150">
        <v>728.98</v>
      </c>
      <c r="J1305" s="150">
        <v>0</v>
      </c>
      <c r="K1305" s="150">
        <v>728.98</v>
      </c>
    </row>
    <row r="1306" spans="1:11" hidden="1">
      <c r="A1306" s="149" t="s">
        <v>1572</v>
      </c>
      <c r="B1306" s="149" t="s">
        <v>89</v>
      </c>
      <c r="C1306" s="149" t="s">
        <v>412</v>
      </c>
      <c r="D1306" s="151">
        <v>44985</v>
      </c>
      <c r="E1306" s="149">
        <v>1</v>
      </c>
      <c r="F1306" s="149" t="s">
        <v>1577</v>
      </c>
      <c r="G1306" s="149" t="s">
        <v>89</v>
      </c>
      <c r="H1306" s="149" t="s">
        <v>89</v>
      </c>
      <c r="I1306" s="150">
        <v>257</v>
      </c>
      <c r="J1306" s="150">
        <v>0</v>
      </c>
      <c r="K1306" s="150">
        <v>257</v>
      </c>
    </row>
    <row r="1307" spans="1:11" hidden="1">
      <c r="A1307" s="149" t="s">
        <v>1137</v>
      </c>
      <c r="B1307" s="149" t="s">
        <v>89</v>
      </c>
      <c r="C1307" s="149" t="s">
        <v>412</v>
      </c>
      <c r="D1307" s="151">
        <v>44985</v>
      </c>
      <c r="E1307" s="149">
        <v>1</v>
      </c>
      <c r="F1307" s="149" t="s">
        <v>659</v>
      </c>
      <c r="G1307" s="149" t="s">
        <v>89</v>
      </c>
      <c r="H1307" s="149" t="s">
        <v>89</v>
      </c>
      <c r="I1307" s="150">
        <v>50.39</v>
      </c>
      <c r="J1307" s="150">
        <v>0</v>
      </c>
      <c r="K1307" s="150">
        <v>50.39</v>
      </c>
    </row>
    <row r="1308" spans="1:11" hidden="1">
      <c r="A1308" s="149" t="s">
        <v>1137</v>
      </c>
      <c r="B1308" s="149" t="s">
        <v>89</v>
      </c>
      <c r="C1308" s="149" t="s">
        <v>412</v>
      </c>
      <c r="D1308" s="151">
        <v>44985</v>
      </c>
      <c r="E1308" s="149">
        <v>1</v>
      </c>
      <c r="F1308" s="149" t="s">
        <v>1590</v>
      </c>
      <c r="G1308" s="149" t="s">
        <v>89</v>
      </c>
      <c r="H1308" s="149" t="s">
        <v>89</v>
      </c>
      <c r="I1308" s="150">
        <v>497.17</v>
      </c>
      <c r="J1308" s="150">
        <v>0</v>
      </c>
      <c r="K1308" s="150">
        <v>497.17</v>
      </c>
    </row>
    <row r="1309" spans="1:11" hidden="1">
      <c r="A1309" s="149" t="s">
        <v>1473</v>
      </c>
      <c r="B1309" s="149" t="s">
        <v>89</v>
      </c>
      <c r="C1309" s="149" t="s">
        <v>412</v>
      </c>
      <c r="D1309" s="151">
        <v>44985</v>
      </c>
      <c r="E1309" s="149">
        <v>1</v>
      </c>
      <c r="F1309" s="149" t="s">
        <v>1589</v>
      </c>
      <c r="G1309" s="149" t="s">
        <v>89</v>
      </c>
      <c r="H1309" s="149" t="s">
        <v>371</v>
      </c>
      <c r="I1309" s="150">
        <v>0</v>
      </c>
      <c r="J1309" s="150">
        <v>19.600000000000001</v>
      </c>
      <c r="K1309" s="150">
        <v>-19.600000000000001</v>
      </c>
    </row>
    <row r="1310" spans="1:11" hidden="1">
      <c r="A1310" s="149" t="s">
        <v>1473</v>
      </c>
      <c r="B1310" s="149" t="s">
        <v>89</v>
      </c>
      <c r="C1310" s="149" t="s">
        <v>412</v>
      </c>
      <c r="D1310" s="151">
        <v>44985</v>
      </c>
      <c r="E1310" s="149">
        <v>1</v>
      </c>
      <c r="F1310" s="149" t="s">
        <v>1589</v>
      </c>
      <c r="G1310" s="149" t="s">
        <v>89</v>
      </c>
      <c r="H1310" s="149" t="s">
        <v>371</v>
      </c>
      <c r="I1310" s="150">
        <v>0</v>
      </c>
      <c r="J1310" s="150">
        <v>151.97999999999999</v>
      </c>
      <c r="K1310" s="150">
        <v>-151.97999999999999</v>
      </c>
    </row>
    <row r="1311" spans="1:11" hidden="1">
      <c r="A1311" s="149" t="s">
        <v>1567</v>
      </c>
      <c r="B1311" s="149" t="s">
        <v>89</v>
      </c>
      <c r="C1311" s="149" t="s">
        <v>412</v>
      </c>
      <c r="D1311" s="151">
        <v>44985</v>
      </c>
      <c r="E1311" s="149">
        <v>1</v>
      </c>
      <c r="F1311" s="149" t="s">
        <v>659</v>
      </c>
      <c r="G1311" s="149" t="s">
        <v>89</v>
      </c>
      <c r="H1311" s="149" t="s">
        <v>89</v>
      </c>
      <c r="I1311" s="150">
        <v>104.69</v>
      </c>
      <c r="J1311" s="150">
        <v>0</v>
      </c>
      <c r="K1311" s="150">
        <v>104.69</v>
      </c>
    </row>
    <row r="1312" spans="1:11" hidden="1">
      <c r="A1312" s="149" t="s">
        <v>1451</v>
      </c>
      <c r="B1312" s="149" t="s">
        <v>89</v>
      </c>
      <c r="C1312" s="149" t="s">
        <v>412</v>
      </c>
      <c r="D1312" s="151">
        <v>44985</v>
      </c>
      <c r="E1312" s="149">
        <v>1</v>
      </c>
      <c r="F1312" s="149" t="s">
        <v>1568</v>
      </c>
      <c r="G1312" s="149" t="s">
        <v>89</v>
      </c>
      <c r="H1312" s="149" t="s">
        <v>1261</v>
      </c>
      <c r="I1312" s="150">
        <v>0</v>
      </c>
      <c r="J1312" s="150">
        <v>420.39</v>
      </c>
      <c r="K1312" s="150">
        <v>-420.39</v>
      </c>
    </row>
    <row r="1313" spans="1:11" hidden="1">
      <c r="A1313" s="149" t="s">
        <v>1311</v>
      </c>
      <c r="B1313" s="149" t="s">
        <v>89</v>
      </c>
      <c r="C1313" s="149" t="s">
        <v>412</v>
      </c>
      <c r="D1313" s="151">
        <v>44985</v>
      </c>
      <c r="E1313" s="149">
        <v>1</v>
      </c>
      <c r="F1313" s="149" t="s">
        <v>1590</v>
      </c>
      <c r="G1313" s="149" t="s">
        <v>89</v>
      </c>
      <c r="H1313" s="149" t="s">
        <v>1359</v>
      </c>
      <c r="I1313" s="150">
        <v>0</v>
      </c>
      <c r="J1313" s="150">
        <v>629.99</v>
      </c>
      <c r="K1313" s="150">
        <v>-629.99</v>
      </c>
    </row>
    <row r="1314" spans="1:11" hidden="1">
      <c r="A1314" s="149" t="s">
        <v>1573</v>
      </c>
      <c r="B1314" s="149" t="s">
        <v>89</v>
      </c>
      <c r="C1314" s="149" t="s">
        <v>412</v>
      </c>
      <c r="D1314" s="151">
        <v>44985</v>
      </c>
      <c r="E1314" s="149">
        <v>1</v>
      </c>
      <c r="F1314" s="149" t="s">
        <v>1591</v>
      </c>
      <c r="G1314" s="149" t="s">
        <v>89</v>
      </c>
      <c r="H1314" s="149" t="s">
        <v>89</v>
      </c>
      <c r="I1314" s="150">
        <v>351.82</v>
      </c>
      <c r="J1314" s="150">
        <v>0</v>
      </c>
      <c r="K1314" s="150">
        <v>351.82</v>
      </c>
    </row>
    <row r="1315" spans="1:11" hidden="1">
      <c r="A1315" s="149" t="s">
        <v>1137</v>
      </c>
      <c r="B1315" s="149" t="s">
        <v>89</v>
      </c>
      <c r="C1315" s="149" t="s">
        <v>412</v>
      </c>
      <c r="D1315" s="151">
        <v>44985</v>
      </c>
      <c r="E1315" s="149">
        <v>1</v>
      </c>
      <c r="F1315" s="149" t="s">
        <v>1589</v>
      </c>
      <c r="G1315" s="149" t="s">
        <v>89</v>
      </c>
      <c r="H1315" s="149" t="s">
        <v>89</v>
      </c>
      <c r="I1315" s="150">
        <v>42.5</v>
      </c>
      <c r="J1315" s="150">
        <v>0</v>
      </c>
      <c r="K1315" s="150">
        <v>42.5</v>
      </c>
    </row>
    <row r="1316" spans="1:11">
      <c r="A1316" s="149" t="s">
        <v>1139</v>
      </c>
      <c r="B1316" s="149" t="s">
        <v>89</v>
      </c>
      <c r="C1316" s="149" t="s">
        <v>412</v>
      </c>
      <c r="D1316" s="151">
        <v>44985</v>
      </c>
      <c r="E1316" s="149">
        <v>1</v>
      </c>
      <c r="F1316" s="149" t="s">
        <v>585</v>
      </c>
      <c r="G1316" s="149" t="s">
        <v>89</v>
      </c>
      <c r="H1316" s="149" t="s">
        <v>89</v>
      </c>
      <c r="I1316" s="150">
        <v>41.66</v>
      </c>
      <c r="J1316" s="150">
        <v>0</v>
      </c>
      <c r="K1316" s="150">
        <v>41.66</v>
      </c>
    </row>
    <row r="1317" spans="1:11" hidden="1">
      <c r="A1317" s="149" t="s">
        <v>1215</v>
      </c>
      <c r="B1317" s="149" t="s">
        <v>89</v>
      </c>
      <c r="C1317" s="149" t="s">
        <v>412</v>
      </c>
      <c r="D1317" s="151">
        <v>44985</v>
      </c>
      <c r="E1317" s="149">
        <v>1</v>
      </c>
      <c r="F1317" s="149" t="s">
        <v>1577</v>
      </c>
      <c r="G1317" s="149" t="s">
        <v>89</v>
      </c>
      <c r="H1317" s="149" t="s">
        <v>89</v>
      </c>
      <c r="I1317" s="150">
        <v>42.9</v>
      </c>
      <c r="J1317" s="150">
        <v>0</v>
      </c>
      <c r="K1317" s="150">
        <v>42.9</v>
      </c>
    </row>
    <row r="1318" spans="1:11" hidden="1">
      <c r="A1318" s="149" t="s">
        <v>1473</v>
      </c>
      <c r="B1318" s="149" t="s">
        <v>89</v>
      </c>
      <c r="C1318" s="149" t="s">
        <v>412</v>
      </c>
      <c r="D1318" s="151">
        <v>44985</v>
      </c>
      <c r="E1318" s="149">
        <v>1</v>
      </c>
      <c r="F1318" s="149" t="s">
        <v>1589</v>
      </c>
      <c r="G1318" s="149" t="s">
        <v>89</v>
      </c>
      <c r="H1318" s="149" t="s">
        <v>371</v>
      </c>
      <c r="I1318" s="150">
        <v>0</v>
      </c>
      <c r="J1318" s="150">
        <v>243.75</v>
      </c>
      <c r="K1318" s="150">
        <v>-243.75</v>
      </c>
    </row>
    <row r="1319" spans="1:11" hidden="1">
      <c r="A1319" s="149" t="s">
        <v>1321</v>
      </c>
      <c r="B1319" s="149" t="s">
        <v>89</v>
      </c>
      <c r="C1319" s="149" t="s">
        <v>412</v>
      </c>
      <c r="D1319" s="151">
        <v>44985</v>
      </c>
      <c r="E1319" s="149">
        <v>1</v>
      </c>
      <c r="F1319" s="149" t="s">
        <v>759</v>
      </c>
      <c r="G1319" s="149" t="s">
        <v>89</v>
      </c>
      <c r="H1319" s="149" t="s">
        <v>1083</v>
      </c>
      <c r="I1319" s="150">
        <v>0</v>
      </c>
      <c r="J1319" s="150">
        <v>147.4</v>
      </c>
      <c r="K1319" s="150">
        <v>-147.4</v>
      </c>
    </row>
    <row r="1320" spans="1:11" hidden="1">
      <c r="A1320" s="149" t="s">
        <v>1355</v>
      </c>
      <c r="B1320" s="149" t="s">
        <v>89</v>
      </c>
      <c r="C1320" s="149" t="s">
        <v>412</v>
      </c>
      <c r="D1320" s="151">
        <v>44985</v>
      </c>
      <c r="E1320" s="149">
        <v>1</v>
      </c>
      <c r="F1320" s="149" t="s">
        <v>1568</v>
      </c>
      <c r="G1320" s="149" t="s">
        <v>89</v>
      </c>
      <c r="H1320" s="149" t="s">
        <v>89</v>
      </c>
      <c r="I1320" s="150">
        <v>9</v>
      </c>
      <c r="J1320" s="150">
        <v>0</v>
      </c>
      <c r="K1320" s="150">
        <v>9</v>
      </c>
    </row>
    <row r="1321" spans="1:11" hidden="1">
      <c r="A1321" s="149" t="s">
        <v>1567</v>
      </c>
      <c r="B1321" s="149" t="s">
        <v>89</v>
      </c>
      <c r="C1321" s="149" t="s">
        <v>412</v>
      </c>
      <c r="D1321" s="151">
        <v>44985</v>
      </c>
      <c r="E1321" s="149">
        <v>1</v>
      </c>
      <c r="F1321" s="149" t="s">
        <v>1585</v>
      </c>
      <c r="G1321" s="149" t="s">
        <v>89</v>
      </c>
      <c r="H1321" s="149" t="s">
        <v>89</v>
      </c>
      <c r="I1321" s="150">
        <v>248</v>
      </c>
      <c r="J1321" s="150">
        <v>0</v>
      </c>
      <c r="K1321" s="150">
        <v>248</v>
      </c>
    </row>
    <row r="1322" spans="1:11" hidden="1">
      <c r="A1322" s="149" t="s">
        <v>1573</v>
      </c>
      <c r="B1322" s="149" t="s">
        <v>89</v>
      </c>
      <c r="C1322" s="149" t="s">
        <v>412</v>
      </c>
      <c r="D1322" s="151">
        <v>44985</v>
      </c>
      <c r="E1322" s="149">
        <v>1</v>
      </c>
      <c r="F1322" s="149" t="s">
        <v>1570</v>
      </c>
      <c r="G1322" s="149" t="s">
        <v>89</v>
      </c>
      <c r="H1322" s="149" t="s">
        <v>89</v>
      </c>
      <c r="I1322" s="150">
        <v>650</v>
      </c>
      <c r="J1322" s="150">
        <v>0</v>
      </c>
      <c r="K1322" s="150">
        <v>650</v>
      </c>
    </row>
    <row r="1323" spans="1:11" hidden="1">
      <c r="A1323" s="149" t="s">
        <v>1567</v>
      </c>
      <c r="B1323" s="149" t="s">
        <v>89</v>
      </c>
      <c r="C1323" s="149" t="s">
        <v>412</v>
      </c>
      <c r="D1323" s="151">
        <v>44985</v>
      </c>
      <c r="E1323" s="149">
        <v>1</v>
      </c>
      <c r="F1323" s="149" t="s">
        <v>760</v>
      </c>
      <c r="G1323" s="149" t="s">
        <v>89</v>
      </c>
      <c r="H1323" s="149" t="s">
        <v>89</v>
      </c>
      <c r="I1323" s="150">
        <v>375.15</v>
      </c>
      <c r="J1323" s="150">
        <v>0</v>
      </c>
      <c r="K1323" s="150">
        <v>375.15</v>
      </c>
    </row>
    <row r="1324" spans="1:11" hidden="1">
      <c r="A1324" s="149" t="s">
        <v>1137</v>
      </c>
      <c r="B1324" s="149" t="s">
        <v>89</v>
      </c>
      <c r="C1324" s="149" t="s">
        <v>412</v>
      </c>
      <c r="D1324" s="151">
        <v>44985</v>
      </c>
      <c r="E1324" s="149">
        <v>1</v>
      </c>
      <c r="F1324" s="149" t="s">
        <v>1589</v>
      </c>
      <c r="G1324" s="149" t="s">
        <v>89</v>
      </c>
      <c r="H1324" s="149" t="s">
        <v>89</v>
      </c>
      <c r="I1324" s="150">
        <v>20.79</v>
      </c>
      <c r="J1324" s="150">
        <v>0</v>
      </c>
      <c r="K1324" s="150">
        <v>20.79</v>
      </c>
    </row>
    <row r="1325" spans="1:11" hidden="1">
      <c r="A1325" s="149" t="s">
        <v>1573</v>
      </c>
      <c r="B1325" s="149" t="s">
        <v>89</v>
      </c>
      <c r="C1325" s="149" t="s">
        <v>412</v>
      </c>
      <c r="D1325" s="151">
        <v>44985</v>
      </c>
      <c r="E1325" s="149">
        <v>1</v>
      </c>
      <c r="F1325" s="149" t="s">
        <v>1583</v>
      </c>
      <c r="G1325" s="149" t="s">
        <v>89</v>
      </c>
      <c r="H1325" s="149" t="s">
        <v>89</v>
      </c>
      <c r="I1325" s="150">
        <v>405.43</v>
      </c>
      <c r="J1325" s="150">
        <v>0</v>
      </c>
      <c r="K1325" s="150">
        <v>405.43</v>
      </c>
    </row>
    <row r="1326" spans="1:11" hidden="1">
      <c r="A1326" s="149" t="s">
        <v>1355</v>
      </c>
      <c r="B1326" s="149" t="s">
        <v>89</v>
      </c>
      <c r="C1326" s="149" t="s">
        <v>412</v>
      </c>
      <c r="D1326" s="151">
        <v>44985</v>
      </c>
      <c r="E1326" s="149">
        <v>1</v>
      </c>
      <c r="F1326" s="149" t="s">
        <v>1575</v>
      </c>
      <c r="G1326" s="149" t="s">
        <v>89</v>
      </c>
      <c r="H1326" s="149" t="s">
        <v>89</v>
      </c>
      <c r="I1326" s="150">
        <v>70.2</v>
      </c>
      <c r="J1326" s="150">
        <v>0</v>
      </c>
      <c r="K1326" s="150">
        <v>70.2</v>
      </c>
    </row>
    <row r="1327" spans="1:11">
      <c r="A1327" s="149" t="s">
        <v>1137</v>
      </c>
      <c r="B1327" s="149" t="s">
        <v>89</v>
      </c>
      <c r="C1327" s="149" t="s">
        <v>412</v>
      </c>
      <c r="D1327" s="151">
        <v>44985</v>
      </c>
      <c r="E1327" s="149">
        <v>1</v>
      </c>
      <c r="F1327" s="149" t="s">
        <v>585</v>
      </c>
      <c r="G1327" s="149" t="s">
        <v>89</v>
      </c>
      <c r="H1327" s="149" t="s">
        <v>89</v>
      </c>
      <c r="I1327" s="150">
        <v>24.12</v>
      </c>
      <c r="J1327" s="150">
        <v>0</v>
      </c>
      <c r="K1327" s="150">
        <v>24.12</v>
      </c>
    </row>
    <row r="1328" spans="1:11" hidden="1">
      <c r="A1328" s="149" t="s">
        <v>1331</v>
      </c>
      <c r="B1328" s="149" t="s">
        <v>89</v>
      </c>
      <c r="C1328" s="149" t="s">
        <v>412</v>
      </c>
      <c r="D1328" s="151">
        <v>44985</v>
      </c>
      <c r="E1328" s="149">
        <v>1</v>
      </c>
      <c r="F1328" s="149" t="s">
        <v>1591</v>
      </c>
      <c r="G1328" s="149" t="s">
        <v>89</v>
      </c>
      <c r="H1328" s="149" t="s">
        <v>89</v>
      </c>
      <c r="I1328" s="150">
        <v>0</v>
      </c>
      <c r="J1328" s="150">
        <v>1080.8</v>
      </c>
      <c r="K1328" s="150">
        <v>-1080.8</v>
      </c>
    </row>
    <row r="1329" spans="1:11" hidden="1">
      <c r="A1329" s="149" t="s">
        <v>1137</v>
      </c>
      <c r="B1329" s="149" t="s">
        <v>89</v>
      </c>
      <c r="C1329" s="149" t="s">
        <v>412</v>
      </c>
      <c r="D1329" s="151">
        <v>44985</v>
      </c>
      <c r="E1329" s="149">
        <v>1</v>
      </c>
      <c r="F1329" s="149" t="s">
        <v>1575</v>
      </c>
      <c r="G1329" s="149" t="s">
        <v>89</v>
      </c>
      <c r="H1329" s="149" t="s">
        <v>89</v>
      </c>
      <c r="I1329" s="150">
        <v>665.95</v>
      </c>
      <c r="J1329" s="150">
        <v>0</v>
      </c>
      <c r="K1329" s="150">
        <v>665.95</v>
      </c>
    </row>
    <row r="1330" spans="1:11" hidden="1">
      <c r="A1330" s="149" t="s">
        <v>1292</v>
      </c>
      <c r="B1330" s="149" t="s">
        <v>89</v>
      </c>
      <c r="C1330" s="149" t="s">
        <v>412</v>
      </c>
      <c r="D1330" s="151">
        <v>44985</v>
      </c>
      <c r="E1330" s="149">
        <v>1</v>
      </c>
      <c r="F1330" s="149" t="s">
        <v>1575</v>
      </c>
      <c r="G1330" s="149" t="s">
        <v>89</v>
      </c>
      <c r="H1330" s="149" t="s">
        <v>1219</v>
      </c>
      <c r="I1330" s="150">
        <v>0</v>
      </c>
      <c r="J1330" s="150">
        <v>71.319999999999993</v>
      </c>
      <c r="K1330" s="150">
        <v>-71.319999999999993</v>
      </c>
    </row>
    <row r="1331" spans="1:11" hidden="1">
      <c r="A1331" s="149" t="s">
        <v>1461</v>
      </c>
      <c r="B1331" s="149" t="s">
        <v>89</v>
      </c>
      <c r="C1331" s="149" t="s">
        <v>412</v>
      </c>
      <c r="D1331" s="151">
        <v>44985</v>
      </c>
      <c r="E1331" s="149">
        <v>1</v>
      </c>
      <c r="F1331" s="149" t="s">
        <v>760</v>
      </c>
      <c r="G1331" s="149" t="s">
        <v>89</v>
      </c>
      <c r="H1331" s="149" t="s">
        <v>89</v>
      </c>
      <c r="I1331" s="150">
        <v>0</v>
      </c>
      <c r="J1331" s="150">
        <v>638.87</v>
      </c>
      <c r="K1331" s="150">
        <v>-638.87</v>
      </c>
    </row>
    <row r="1332" spans="1:11" hidden="1">
      <c r="A1332" s="149" t="s">
        <v>1137</v>
      </c>
      <c r="B1332" s="149" t="s">
        <v>89</v>
      </c>
      <c r="C1332" s="149" t="s">
        <v>412</v>
      </c>
      <c r="D1332" s="151">
        <v>44985</v>
      </c>
      <c r="E1332" s="149">
        <v>1</v>
      </c>
      <c r="F1332" s="149" t="s">
        <v>1574</v>
      </c>
      <c r="G1332" s="149" t="s">
        <v>89</v>
      </c>
      <c r="H1332" s="149" t="s">
        <v>89</v>
      </c>
      <c r="I1332" s="150">
        <v>66.290000000000006</v>
      </c>
      <c r="J1332" s="150">
        <v>0</v>
      </c>
      <c r="K1332" s="150">
        <v>66.290000000000006</v>
      </c>
    </row>
    <row r="1333" spans="1:11">
      <c r="A1333" s="149" t="s">
        <v>1573</v>
      </c>
      <c r="B1333" s="149" t="s">
        <v>89</v>
      </c>
      <c r="C1333" s="149" t="s">
        <v>412</v>
      </c>
      <c r="D1333" s="151">
        <v>44985</v>
      </c>
      <c r="E1333" s="149">
        <v>1</v>
      </c>
      <c r="F1333" s="149" t="s">
        <v>585</v>
      </c>
      <c r="G1333" s="149" t="s">
        <v>89</v>
      </c>
      <c r="H1333" s="149" t="s">
        <v>89</v>
      </c>
      <c r="I1333" s="150">
        <v>6.9</v>
      </c>
      <c r="J1333" s="150">
        <v>0</v>
      </c>
      <c r="K1333" s="150">
        <v>6.9</v>
      </c>
    </row>
    <row r="1334" spans="1:11" hidden="1">
      <c r="A1334" s="149" t="s">
        <v>1573</v>
      </c>
      <c r="B1334" s="149" t="s">
        <v>89</v>
      </c>
      <c r="C1334" s="149" t="s">
        <v>412</v>
      </c>
      <c r="D1334" s="151">
        <v>44985</v>
      </c>
      <c r="E1334" s="149">
        <v>1</v>
      </c>
      <c r="F1334" s="149" t="s">
        <v>1590</v>
      </c>
      <c r="G1334" s="149" t="s">
        <v>89</v>
      </c>
      <c r="H1334" s="149" t="s">
        <v>89</v>
      </c>
      <c r="I1334" s="150">
        <v>118.95</v>
      </c>
      <c r="J1334" s="150">
        <v>0</v>
      </c>
      <c r="K1334" s="150">
        <v>118.95</v>
      </c>
    </row>
    <row r="1335" spans="1:11" hidden="1">
      <c r="A1335" s="149" t="s">
        <v>1567</v>
      </c>
      <c r="B1335" s="149" t="s">
        <v>89</v>
      </c>
      <c r="C1335" s="149" t="s">
        <v>412</v>
      </c>
      <c r="D1335" s="151">
        <v>44985</v>
      </c>
      <c r="E1335" s="149">
        <v>1</v>
      </c>
      <c r="F1335" s="149" t="s">
        <v>1575</v>
      </c>
      <c r="G1335" s="149" t="s">
        <v>89</v>
      </c>
      <c r="H1335" s="149" t="s">
        <v>89</v>
      </c>
      <c r="I1335" s="150">
        <v>160.72999999999999</v>
      </c>
      <c r="J1335" s="150">
        <v>0</v>
      </c>
      <c r="K1335" s="150">
        <v>160.72999999999999</v>
      </c>
    </row>
    <row r="1336" spans="1:11">
      <c r="A1336" s="149" t="s">
        <v>1112</v>
      </c>
      <c r="B1336" s="149" t="s">
        <v>89</v>
      </c>
      <c r="C1336" s="149" t="s">
        <v>412</v>
      </c>
      <c r="D1336" s="151">
        <v>44985</v>
      </c>
      <c r="E1336" s="149">
        <v>1</v>
      </c>
      <c r="F1336" s="149" t="s">
        <v>585</v>
      </c>
      <c r="G1336" s="149" t="s">
        <v>89</v>
      </c>
      <c r="H1336" s="149" t="s">
        <v>89</v>
      </c>
      <c r="I1336" s="152">
        <v>8.33</v>
      </c>
      <c r="J1336" s="150">
        <v>0</v>
      </c>
      <c r="K1336" s="150">
        <v>8.33</v>
      </c>
    </row>
    <row r="1337" spans="1:11" hidden="1">
      <c r="A1337" s="149" t="s">
        <v>1355</v>
      </c>
      <c r="B1337" s="149" t="s">
        <v>89</v>
      </c>
      <c r="C1337" s="149" t="s">
        <v>412</v>
      </c>
      <c r="D1337" s="151">
        <v>44985</v>
      </c>
      <c r="E1337" s="149">
        <v>1</v>
      </c>
      <c r="F1337" s="149" t="s">
        <v>1589</v>
      </c>
      <c r="G1337" s="149" t="s">
        <v>89</v>
      </c>
      <c r="H1337" s="149" t="s">
        <v>89</v>
      </c>
      <c r="I1337" s="150">
        <v>25.16</v>
      </c>
      <c r="J1337" s="150">
        <v>0</v>
      </c>
      <c r="K1337" s="150">
        <v>25.16</v>
      </c>
    </row>
    <row r="1338" spans="1:11" hidden="1">
      <c r="A1338" s="149" t="s">
        <v>1567</v>
      </c>
      <c r="B1338" s="149" t="s">
        <v>89</v>
      </c>
      <c r="C1338" s="149" t="s">
        <v>412</v>
      </c>
      <c r="D1338" s="151">
        <v>44985</v>
      </c>
      <c r="E1338" s="149">
        <v>1</v>
      </c>
      <c r="F1338" s="149" t="s">
        <v>1590</v>
      </c>
      <c r="G1338" s="149" t="s">
        <v>89</v>
      </c>
      <c r="H1338" s="149" t="s">
        <v>89</v>
      </c>
      <c r="I1338" s="150">
        <v>3.39</v>
      </c>
      <c r="J1338" s="150">
        <v>0</v>
      </c>
      <c r="K1338" s="150">
        <v>3.39</v>
      </c>
    </row>
    <row r="1339" spans="1:11">
      <c r="A1339" s="149" t="s">
        <v>1139</v>
      </c>
      <c r="B1339" s="149" t="s">
        <v>89</v>
      </c>
      <c r="C1339" s="149" t="s">
        <v>412</v>
      </c>
      <c r="D1339" s="151">
        <v>44985</v>
      </c>
      <c r="E1339" s="149">
        <v>1</v>
      </c>
      <c r="F1339" s="149" t="s">
        <v>585</v>
      </c>
      <c r="G1339" s="149" t="s">
        <v>89</v>
      </c>
      <c r="H1339" s="149" t="s">
        <v>89</v>
      </c>
      <c r="I1339" s="150">
        <v>2.87</v>
      </c>
      <c r="J1339" s="150">
        <v>0</v>
      </c>
      <c r="K1339" s="150">
        <v>2.87</v>
      </c>
    </row>
    <row r="1340" spans="1:11" hidden="1">
      <c r="A1340" s="149" t="s">
        <v>1137</v>
      </c>
      <c r="B1340" s="149" t="s">
        <v>89</v>
      </c>
      <c r="C1340" s="149" t="s">
        <v>412</v>
      </c>
      <c r="D1340" s="151">
        <v>44985</v>
      </c>
      <c r="E1340" s="149">
        <v>1</v>
      </c>
      <c r="F1340" s="149" t="s">
        <v>760</v>
      </c>
      <c r="G1340" s="149" t="s">
        <v>89</v>
      </c>
      <c r="H1340" s="149" t="s">
        <v>89</v>
      </c>
      <c r="I1340" s="150">
        <v>7.46</v>
      </c>
      <c r="J1340" s="150">
        <v>0</v>
      </c>
      <c r="K1340" s="150">
        <v>7.46</v>
      </c>
    </row>
    <row r="1341" spans="1:11" hidden="1">
      <c r="A1341" s="149" t="s">
        <v>1572</v>
      </c>
      <c r="B1341" s="149" t="s">
        <v>89</v>
      </c>
      <c r="C1341" s="149" t="s">
        <v>412</v>
      </c>
      <c r="D1341" s="151">
        <v>44985</v>
      </c>
      <c r="E1341" s="149">
        <v>1</v>
      </c>
      <c r="F1341" s="149" t="s">
        <v>1579</v>
      </c>
      <c r="G1341" s="149" t="s">
        <v>89</v>
      </c>
      <c r="H1341" s="149" t="s">
        <v>89</v>
      </c>
      <c r="I1341" s="150">
        <v>59.7</v>
      </c>
      <c r="J1341" s="150">
        <v>0</v>
      </c>
      <c r="K1341" s="150">
        <v>59.7</v>
      </c>
    </row>
    <row r="1342" spans="1:11" hidden="1">
      <c r="A1342" s="149" t="s">
        <v>1355</v>
      </c>
      <c r="B1342" s="149" t="s">
        <v>89</v>
      </c>
      <c r="C1342" s="149" t="s">
        <v>412</v>
      </c>
      <c r="D1342" s="151">
        <v>44985</v>
      </c>
      <c r="E1342" s="149">
        <v>1</v>
      </c>
      <c r="F1342" s="149" t="s">
        <v>759</v>
      </c>
      <c r="G1342" s="149" t="s">
        <v>89</v>
      </c>
      <c r="H1342" s="149" t="s">
        <v>89</v>
      </c>
      <c r="I1342" s="150">
        <v>24.61</v>
      </c>
      <c r="J1342" s="150">
        <v>0</v>
      </c>
      <c r="K1342" s="150">
        <v>24.61</v>
      </c>
    </row>
    <row r="1343" spans="1:11" hidden="1">
      <c r="A1343" s="149" t="s">
        <v>1137</v>
      </c>
      <c r="B1343" s="149" t="s">
        <v>89</v>
      </c>
      <c r="C1343" s="149" t="s">
        <v>412</v>
      </c>
      <c r="D1343" s="151">
        <v>44985</v>
      </c>
      <c r="E1343" s="149">
        <v>1</v>
      </c>
      <c r="F1343" s="149" t="s">
        <v>1589</v>
      </c>
      <c r="G1343" s="149" t="s">
        <v>89</v>
      </c>
      <c r="H1343" s="149" t="s">
        <v>89</v>
      </c>
      <c r="I1343" s="150">
        <v>96.33</v>
      </c>
      <c r="J1343" s="150">
        <v>0</v>
      </c>
      <c r="K1343" s="150">
        <v>96.33</v>
      </c>
    </row>
    <row r="1344" spans="1:11" hidden="1">
      <c r="A1344" s="149" t="s">
        <v>1572</v>
      </c>
      <c r="B1344" s="149" t="s">
        <v>89</v>
      </c>
      <c r="C1344" s="149" t="s">
        <v>412</v>
      </c>
      <c r="D1344" s="151">
        <v>44985</v>
      </c>
      <c r="E1344" s="149">
        <v>1</v>
      </c>
      <c r="F1344" s="149" t="s">
        <v>1581</v>
      </c>
      <c r="G1344" s="149" t="s">
        <v>89</v>
      </c>
      <c r="H1344" s="149" t="s">
        <v>89</v>
      </c>
      <c r="I1344" s="150">
        <v>113</v>
      </c>
      <c r="J1344" s="150">
        <v>0</v>
      </c>
      <c r="K1344" s="150">
        <v>113</v>
      </c>
    </row>
    <row r="1345" spans="1:11" hidden="1">
      <c r="A1345" s="149" t="s">
        <v>1573</v>
      </c>
      <c r="B1345" s="149" t="s">
        <v>89</v>
      </c>
      <c r="C1345" s="149" t="s">
        <v>412</v>
      </c>
      <c r="D1345" s="151">
        <v>44985</v>
      </c>
      <c r="E1345" s="149">
        <v>1</v>
      </c>
      <c r="F1345" s="149" t="s">
        <v>760</v>
      </c>
      <c r="G1345" s="149" t="s">
        <v>89</v>
      </c>
      <c r="H1345" s="149" t="s">
        <v>89</v>
      </c>
      <c r="I1345" s="150">
        <v>256.26</v>
      </c>
      <c r="J1345" s="150">
        <v>0</v>
      </c>
      <c r="K1345" s="150">
        <v>256.26</v>
      </c>
    </row>
    <row r="1346" spans="1:11" hidden="1">
      <c r="A1346" s="149" t="s">
        <v>1335</v>
      </c>
      <c r="B1346" s="149" t="s">
        <v>89</v>
      </c>
      <c r="C1346" s="149" t="s">
        <v>356</v>
      </c>
      <c r="D1346" s="151">
        <v>44935</v>
      </c>
      <c r="E1346" s="149">
        <v>2</v>
      </c>
      <c r="F1346" s="149" t="s">
        <v>1592</v>
      </c>
      <c r="G1346" s="149" t="s">
        <v>89</v>
      </c>
      <c r="H1346" s="149" t="s">
        <v>1117</v>
      </c>
      <c r="I1346" s="150">
        <v>10.02</v>
      </c>
      <c r="J1346" s="150">
        <v>0</v>
      </c>
      <c r="K1346" s="150">
        <v>10.02</v>
      </c>
    </row>
    <row r="1347" spans="1:11" hidden="1">
      <c r="A1347" s="149" t="s">
        <v>1593</v>
      </c>
      <c r="B1347" s="149" t="s">
        <v>89</v>
      </c>
      <c r="C1347" s="149" t="s">
        <v>356</v>
      </c>
      <c r="D1347" s="151">
        <v>44935</v>
      </c>
      <c r="E1347" s="149">
        <v>2</v>
      </c>
      <c r="F1347" s="149" t="s">
        <v>1592</v>
      </c>
      <c r="G1347" s="149" t="s">
        <v>89</v>
      </c>
      <c r="H1347" s="149" t="s">
        <v>89</v>
      </c>
      <c r="I1347" s="150">
        <v>0</v>
      </c>
      <c r="J1347" s="150">
        <v>10.02</v>
      </c>
      <c r="K1347" s="150">
        <v>-10.02</v>
      </c>
    </row>
    <row r="1348" spans="1:11" hidden="1">
      <c r="A1348" s="149" t="s">
        <v>1593</v>
      </c>
      <c r="B1348" s="149" t="s">
        <v>89</v>
      </c>
      <c r="C1348" s="149" t="s">
        <v>356</v>
      </c>
      <c r="D1348" s="151">
        <v>44936</v>
      </c>
      <c r="E1348" s="149">
        <v>1</v>
      </c>
      <c r="F1348" s="149" t="s">
        <v>1592</v>
      </c>
      <c r="G1348" s="149" t="s">
        <v>945</v>
      </c>
      <c r="H1348" s="149" t="s">
        <v>89</v>
      </c>
      <c r="I1348" s="150">
        <v>0</v>
      </c>
      <c r="J1348" s="150">
        <v>8</v>
      </c>
      <c r="K1348" s="150">
        <v>-8</v>
      </c>
    </row>
    <row r="1349" spans="1:11" hidden="1">
      <c r="A1349" s="149" t="s">
        <v>1081</v>
      </c>
      <c r="B1349" s="149" t="s">
        <v>354</v>
      </c>
      <c r="C1349" s="149" t="s">
        <v>356</v>
      </c>
      <c r="D1349" s="151">
        <v>44936</v>
      </c>
      <c r="E1349" s="149">
        <v>1</v>
      </c>
      <c r="F1349" s="149" t="s">
        <v>1592</v>
      </c>
      <c r="G1349" s="149" t="s">
        <v>945</v>
      </c>
      <c r="H1349" s="149" t="s">
        <v>1113</v>
      </c>
      <c r="I1349" s="150">
        <v>8</v>
      </c>
      <c r="J1349" s="150">
        <v>0</v>
      </c>
      <c r="K1349" s="150">
        <v>8</v>
      </c>
    </row>
    <row r="1350" spans="1:11" hidden="1">
      <c r="A1350" s="149" t="s">
        <v>1081</v>
      </c>
      <c r="B1350" s="149" t="s">
        <v>375</v>
      </c>
      <c r="C1350" s="149" t="s">
        <v>356</v>
      </c>
      <c r="D1350" s="151">
        <v>44936</v>
      </c>
      <c r="E1350" s="149">
        <v>1</v>
      </c>
      <c r="F1350" s="149" t="s">
        <v>1592</v>
      </c>
      <c r="G1350" s="149" t="s">
        <v>932</v>
      </c>
      <c r="H1350" s="149" t="s">
        <v>1371</v>
      </c>
      <c r="I1350" s="150">
        <v>0</v>
      </c>
      <c r="J1350" s="150">
        <v>31</v>
      </c>
      <c r="K1350" s="150">
        <v>-31</v>
      </c>
    </row>
    <row r="1351" spans="1:11" hidden="1">
      <c r="A1351" s="149" t="s">
        <v>1355</v>
      </c>
      <c r="B1351" s="149" t="s">
        <v>89</v>
      </c>
      <c r="C1351" s="149" t="s">
        <v>356</v>
      </c>
      <c r="D1351" s="151">
        <v>44936</v>
      </c>
      <c r="E1351" s="149">
        <v>1</v>
      </c>
      <c r="F1351" s="149" t="s">
        <v>1592</v>
      </c>
      <c r="G1351" s="149" t="s">
        <v>932</v>
      </c>
      <c r="H1351" s="149" t="s">
        <v>89</v>
      </c>
      <c r="I1351" s="150">
        <v>31</v>
      </c>
      <c r="J1351" s="150">
        <v>0</v>
      </c>
      <c r="K1351" s="150">
        <v>31</v>
      </c>
    </row>
    <row r="1352" spans="1:11" hidden="1">
      <c r="A1352" s="149" t="s">
        <v>1593</v>
      </c>
      <c r="B1352" s="149" t="s">
        <v>89</v>
      </c>
      <c r="C1352" s="149" t="s">
        <v>356</v>
      </c>
      <c r="D1352" s="151">
        <v>44943</v>
      </c>
      <c r="E1352" s="149">
        <v>1</v>
      </c>
      <c r="F1352" s="149" t="s">
        <v>1592</v>
      </c>
      <c r="G1352" s="149" t="s">
        <v>89</v>
      </c>
      <c r="H1352" s="149" t="s">
        <v>89</v>
      </c>
      <c r="I1352" s="150">
        <v>0</v>
      </c>
      <c r="J1352" s="150">
        <v>0.61</v>
      </c>
      <c r="K1352" s="150">
        <v>-0.61</v>
      </c>
    </row>
    <row r="1353" spans="1:11" hidden="1">
      <c r="A1353" s="149" t="s">
        <v>1293</v>
      </c>
      <c r="B1353" s="149" t="s">
        <v>89</v>
      </c>
      <c r="C1353" s="149" t="s">
        <v>356</v>
      </c>
      <c r="D1353" s="151">
        <v>44943</v>
      </c>
      <c r="E1353" s="149">
        <v>1</v>
      </c>
      <c r="F1353" s="149" t="s">
        <v>1592</v>
      </c>
      <c r="G1353" s="149" t="s">
        <v>89</v>
      </c>
      <c r="H1353" s="149" t="s">
        <v>1121</v>
      </c>
      <c r="I1353" s="150">
        <v>0.61</v>
      </c>
      <c r="J1353" s="150">
        <v>0</v>
      </c>
      <c r="K1353" s="150">
        <v>0.61</v>
      </c>
    </row>
    <row r="1354" spans="1:11" hidden="1">
      <c r="A1354" s="149" t="s">
        <v>1314</v>
      </c>
      <c r="B1354" s="149" t="s">
        <v>89</v>
      </c>
      <c r="C1354" s="149" t="s">
        <v>356</v>
      </c>
      <c r="D1354" s="151">
        <v>44950</v>
      </c>
      <c r="E1354" s="149">
        <v>1</v>
      </c>
      <c r="F1354" s="149" t="s">
        <v>1592</v>
      </c>
      <c r="G1354" s="149" t="s">
        <v>89</v>
      </c>
      <c r="H1354" s="149" t="s">
        <v>1141</v>
      </c>
      <c r="I1354" s="150">
        <v>0.49</v>
      </c>
      <c r="J1354" s="150">
        <v>0</v>
      </c>
      <c r="K1354" s="150">
        <v>0.49</v>
      </c>
    </row>
    <row r="1355" spans="1:11" hidden="1">
      <c r="A1355" s="149" t="s">
        <v>1593</v>
      </c>
      <c r="B1355" s="149" t="s">
        <v>89</v>
      </c>
      <c r="C1355" s="149" t="s">
        <v>356</v>
      </c>
      <c r="D1355" s="151">
        <v>44950</v>
      </c>
      <c r="E1355" s="149">
        <v>1</v>
      </c>
      <c r="F1355" s="149" t="s">
        <v>1592</v>
      </c>
      <c r="G1355" s="149" t="s">
        <v>89</v>
      </c>
      <c r="H1355" s="149" t="s">
        <v>89</v>
      </c>
      <c r="I1355" s="150">
        <v>0</v>
      </c>
      <c r="J1355" s="150">
        <v>0.49</v>
      </c>
      <c r="K1355" s="150">
        <v>-0.49</v>
      </c>
    </row>
    <row r="1356" spans="1:11" hidden="1">
      <c r="A1356" s="149" t="s">
        <v>1594</v>
      </c>
      <c r="B1356" s="149" t="s">
        <v>89</v>
      </c>
      <c r="C1356" s="149" t="s">
        <v>356</v>
      </c>
      <c r="D1356" s="151">
        <v>44953</v>
      </c>
      <c r="E1356" s="149">
        <v>1</v>
      </c>
      <c r="F1356" s="149" t="s">
        <v>1592</v>
      </c>
      <c r="G1356" s="149" t="s">
        <v>89</v>
      </c>
      <c r="H1356" s="149" t="s">
        <v>89</v>
      </c>
      <c r="I1356" s="150">
        <v>0.01</v>
      </c>
      <c r="J1356" s="150">
        <v>0</v>
      </c>
      <c r="K1356" s="150">
        <v>0.01</v>
      </c>
    </row>
    <row r="1357" spans="1:11" hidden="1">
      <c r="A1357" s="149" t="s">
        <v>1347</v>
      </c>
      <c r="B1357" s="149" t="s">
        <v>89</v>
      </c>
      <c r="C1357" s="149" t="s">
        <v>356</v>
      </c>
      <c r="D1357" s="151">
        <v>44953</v>
      </c>
      <c r="E1357" s="149">
        <v>1</v>
      </c>
      <c r="F1357" s="149" t="s">
        <v>1592</v>
      </c>
      <c r="G1357" s="149" t="s">
        <v>89</v>
      </c>
      <c r="H1357" s="149" t="s">
        <v>371</v>
      </c>
      <c r="I1357" s="150">
        <v>0</v>
      </c>
      <c r="J1357" s="150">
        <v>0.01</v>
      </c>
      <c r="K1357" s="150">
        <v>-0.01</v>
      </c>
    </row>
    <row r="1358" spans="1:11" hidden="1">
      <c r="A1358" s="149" t="s">
        <v>1331</v>
      </c>
      <c r="B1358" s="149" t="s">
        <v>89</v>
      </c>
      <c r="C1358" s="149" t="s">
        <v>356</v>
      </c>
      <c r="D1358" s="151">
        <v>44957</v>
      </c>
      <c r="E1358" s="149">
        <v>1</v>
      </c>
      <c r="F1358" s="149" t="s">
        <v>1592</v>
      </c>
      <c r="G1358" s="149" t="s">
        <v>89</v>
      </c>
      <c r="H1358" s="149" t="s">
        <v>1136</v>
      </c>
      <c r="I1358" s="150">
        <v>4.0599999999999996</v>
      </c>
      <c r="J1358" s="150">
        <v>0</v>
      </c>
      <c r="K1358" s="150">
        <v>4.0599999999999996</v>
      </c>
    </row>
    <row r="1359" spans="1:11" hidden="1">
      <c r="A1359" s="149" t="s">
        <v>1593</v>
      </c>
      <c r="B1359" s="149" t="s">
        <v>89</v>
      </c>
      <c r="C1359" s="149" t="s">
        <v>356</v>
      </c>
      <c r="D1359" s="151">
        <v>44957</v>
      </c>
      <c r="E1359" s="149">
        <v>1</v>
      </c>
      <c r="F1359" s="149" t="s">
        <v>1592</v>
      </c>
      <c r="G1359" s="149" t="s">
        <v>89</v>
      </c>
      <c r="H1359" s="149" t="s">
        <v>89</v>
      </c>
      <c r="I1359" s="150">
        <v>0</v>
      </c>
      <c r="J1359" s="150">
        <v>0.66</v>
      </c>
      <c r="K1359" s="150">
        <v>-0.66</v>
      </c>
    </row>
    <row r="1360" spans="1:11" hidden="1">
      <c r="A1360" s="149" t="s">
        <v>1081</v>
      </c>
      <c r="B1360" s="149" t="s">
        <v>1140</v>
      </c>
      <c r="C1360" s="149" t="s">
        <v>356</v>
      </c>
      <c r="D1360" s="151">
        <v>44957</v>
      </c>
      <c r="E1360" s="149">
        <v>1</v>
      </c>
      <c r="F1360" s="149" t="s">
        <v>1592</v>
      </c>
      <c r="G1360" s="149" t="s">
        <v>89</v>
      </c>
      <c r="H1360" s="149" t="s">
        <v>1141</v>
      </c>
      <c r="I1360" s="150">
        <v>0.66</v>
      </c>
      <c r="J1360" s="150">
        <v>0</v>
      </c>
      <c r="K1360" s="150">
        <v>0.66</v>
      </c>
    </row>
    <row r="1361" spans="1:11" hidden="1">
      <c r="A1361" s="149" t="s">
        <v>1593</v>
      </c>
      <c r="B1361" s="149" t="s">
        <v>89</v>
      </c>
      <c r="C1361" s="149" t="s">
        <v>356</v>
      </c>
      <c r="D1361" s="151">
        <v>44957</v>
      </c>
      <c r="E1361" s="149">
        <v>1</v>
      </c>
      <c r="F1361" s="149" t="s">
        <v>1592</v>
      </c>
      <c r="G1361" s="149" t="s">
        <v>89</v>
      </c>
      <c r="H1361" s="149" t="s">
        <v>89</v>
      </c>
      <c r="I1361" s="150">
        <v>0</v>
      </c>
      <c r="J1361" s="150">
        <v>4.0599999999999996</v>
      </c>
      <c r="K1361" s="150">
        <v>-4.0599999999999996</v>
      </c>
    </row>
    <row r="1362" spans="1:11" hidden="1">
      <c r="A1362" s="149" t="s">
        <v>1112</v>
      </c>
      <c r="B1362" s="149" t="s">
        <v>89</v>
      </c>
      <c r="C1362" s="149" t="s">
        <v>356</v>
      </c>
      <c r="D1362" s="151">
        <v>44957</v>
      </c>
      <c r="E1362" s="149">
        <v>2</v>
      </c>
      <c r="F1362" s="149" t="s">
        <v>1592</v>
      </c>
      <c r="G1362" s="149" t="s">
        <v>1059</v>
      </c>
      <c r="H1362" s="149" t="s">
        <v>1113</v>
      </c>
      <c r="I1362" s="150">
        <v>0.26</v>
      </c>
      <c r="J1362" s="150">
        <v>0</v>
      </c>
      <c r="K1362" s="150">
        <v>0.26</v>
      </c>
    </row>
    <row r="1363" spans="1:11" hidden="1">
      <c r="A1363" s="149" t="s">
        <v>1097</v>
      </c>
      <c r="B1363" s="149" t="s">
        <v>89</v>
      </c>
      <c r="C1363" s="149" t="s">
        <v>356</v>
      </c>
      <c r="D1363" s="151">
        <v>44957</v>
      </c>
      <c r="E1363" s="149">
        <v>2</v>
      </c>
      <c r="F1363" s="149" t="s">
        <v>1595</v>
      </c>
      <c r="G1363" s="149" t="s">
        <v>89</v>
      </c>
      <c r="H1363" s="149" t="s">
        <v>1092</v>
      </c>
      <c r="I1363" s="150">
        <v>0</v>
      </c>
      <c r="J1363" s="150">
        <v>11511</v>
      </c>
      <c r="K1363" s="150">
        <v>-11511</v>
      </c>
    </row>
    <row r="1364" spans="1:11" hidden="1">
      <c r="A1364" s="149" t="s">
        <v>1593</v>
      </c>
      <c r="B1364" s="149" t="s">
        <v>89</v>
      </c>
      <c r="C1364" s="149" t="s">
        <v>356</v>
      </c>
      <c r="D1364" s="151">
        <v>44957</v>
      </c>
      <c r="E1364" s="149">
        <v>2</v>
      </c>
      <c r="F1364" s="149" t="s">
        <v>1592</v>
      </c>
      <c r="G1364" s="149" t="s">
        <v>89</v>
      </c>
      <c r="H1364" s="149" t="s">
        <v>89</v>
      </c>
      <c r="I1364" s="150">
        <v>0</v>
      </c>
      <c r="J1364" s="150">
        <v>0.4</v>
      </c>
      <c r="K1364" s="150">
        <v>-0.4</v>
      </c>
    </row>
    <row r="1365" spans="1:11" hidden="1">
      <c r="A1365" s="149" t="s">
        <v>1180</v>
      </c>
      <c r="B1365" s="149" t="s">
        <v>89</v>
      </c>
      <c r="C1365" s="149" t="s">
        <v>356</v>
      </c>
      <c r="D1365" s="151">
        <v>44957</v>
      </c>
      <c r="E1365" s="149">
        <v>2</v>
      </c>
      <c r="F1365" s="149" t="s">
        <v>1592</v>
      </c>
      <c r="G1365" s="149" t="s">
        <v>89</v>
      </c>
      <c r="H1365" s="149" t="s">
        <v>1141</v>
      </c>
      <c r="I1365" s="150">
        <v>0.4</v>
      </c>
      <c r="J1365" s="150">
        <v>0</v>
      </c>
      <c r="K1365" s="150">
        <v>0.4</v>
      </c>
    </row>
    <row r="1366" spans="1:11" hidden="1">
      <c r="A1366" s="149" t="s">
        <v>1596</v>
      </c>
      <c r="B1366" s="149" t="s">
        <v>89</v>
      </c>
      <c r="C1366" s="149" t="s">
        <v>356</v>
      </c>
      <c r="D1366" s="151">
        <v>44957</v>
      </c>
      <c r="E1366" s="149">
        <v>2</v>
      </c>
      <c r="F1366" s="149" t="s">
        <v>1595</v>
      </c>
      <c r="G1366" s="149" t="s">
        <v>89</v>
      </c>
      <c r="H1366" s="149" t="s">
        <v>89</v>
      </c>
      <c r="I1366" s="150">
        <v>10117</v>
      </c>
      <c r="J1366" s="150">
        <v>0</v>
      </c>
      <c r="K1366" s="150">
        <v>10117</v>
      </c>
    </row>
    <row r="1367" spans="1:11" hidden="1">
      <c r="A1367" s="149" t="s">
        <v>1593</v>
      </c>
      <c r="B1367" s="149" t="s">
        <v>89</v>
      </c>
      <c r="C1367" s="149" t="s">
        <v>356</v>
      </c>
      <c r="D1367" s="151">
        <v>44957</v>
      </c>
      <c r="E1367" s="149">
        <v>2</v>
      </c>
      <c r="F1367" s="149" t="s">
        <v>1592</v>
      </c>
      <c r="G1367" s="149" t="s">
        <v>1059</v>
      </c>
      <c r="H1367" s="149" t="s">
        <v>89</v>
      </c>
      <c r="I1367" s="150">
        <v>0</v>
      </c>
      <c r="J1367" s="150">
        <v>0.26</v>
      </c>
      <c r="K1367" s="150">
        <v>-0.26</v>
      </c>
    </row>
    <row r="1368" spans="1:11" hidden="1">
      <c r="A1368" s="149" t="s">
        <v>1178</v>
      </c>
      <c r="B1368" s="149" t="s">
        <v>89</v>
      </c>
      <c r="C1368" s="149" t="s">
        <v>356</v>
      </c>
      <c r="D1368" s="151">
        <v>44957</v>
      </c>
      <c r="E1368" s="149">
        <v>2</v>
      </c>
      <c r="F1368" s="149" t="s">
        <v>1592</v>
      </c>
      <c r="G1368" s="149" t="s">
        <v>89</v>
      </c>
      <c r="H1368" s="149" t="s">
        <v>1092</v>
      </c>
      <c r="I1368" s="150">
        <v>0</v>
      </c>
      <c r="J1368" s="150">
        <v>0.4</v>
      </c>
      <c r="K1368" s="150">
        <v>-0.4</v>
      </c>
    </row>
    <row r="1369" spans="1:11" hidden="1">
      <c r="A1369" s="149" t="s">
        <v>1594</v>
      </c>
      <c r="B1369" s="149" t="s">
        <v>89</v>
      </c>
      <c r="C1369" s="149" t="s">
        <v>356</v>
      </c>
      <c r="D1369" s="151">
        <v>44957</v>
      </c>
      <c r="E1369" s="149">
        <v>2</v>
      </c>
      <c r="F1369" s="149" t="s">
        <v>1592</v>
      </c>
      <c r="G1369" s="149" t="s">
        <v>1043</v>
      </c>
      <c r="H1369" s="149" t="s">
        <v>89</v>
      </c>
      <c r="I1369" s="150">
        <v>0.37</v>
      </c>
      <c r="J1369" s="150">
        <v>0</v>
      </c>
      <c r="K1369" s="150">
        <v>0.37</v>
      </c>
    </row>
    <row r="1370" spans="1:11" hidden="1">
      <c r="A1370" s="149" t="s">
        <v>1180</v>
      </c>
      <c r="B1370" s="149" t="s">
        <v>89</v>
      </c>
      <c r="C1370" s="149" t="s">
        <v>356</v>
      </c>
      <c r="D1370" s="151">
        <v>44957</v>
      </c>
      <c r="E1370" s="149">
        <v>2</v>
      </c>
      <c r="F1370" s="149" t="s">
        <v>1595</v>
      </c>
      <c r="G1370" s="149" t="s">
        <v>89</v>
      </c>
      <c r="H1370" s="149" t="s">
        <v>1141</v>
      </c>
      <c r="I1370" s="150">
        <v>0</v>
      </c>
      <c r="J1370" s="150">
        <v>4981</v>
      </c>
      <c r="K1370" s="150">
        <v>-4981</v>
      </c>
    </row>
    <row r="1371" spans="1:11" hidden="1">
      <c r="A1371" s="149" t="s">
        <v>1088</v>
      </c>
      <c r="B1371" s="149" t="s">
        <v>89</v>
      </c>
      <c r="C1371" s="149" t="s">
        <v>356</v>
      </c>
      <c r="D1371" s="151">
        <v>44957</v>
      </c>
      <c r="E1371" s="149">
        <v>2</v>
      </c>
      <c r="F1371" s="149" t="s">
        <v>1592</v>
      </c>
      <c r="G1371" s="149" t="s">
        <v>1043</v>
      </c>
      <c r="H1371" s="149" t="s">
        <v>1094</v>
      </c>
      <c r="I1371" s="150">
        <v>0</v>
      </c>
      <c r="J1371" s="150">
        <v>0.37</v>
      </c>
      <c r="K1371" s="150">
        <v>-0.37</v>
      </c>
    </row>
    <row r="1372" spans="1:11" hidden="1">
      <c r="A1372" s="149" t="s">
        <v>1593</v>
      </c>
      <c r="B1372" s="149" t="s">
        <v>89</v>
      </c>
      <c r="C1372" s="149" t="s">
        <v>356</v>
      </c>
      <c r="D1372" s="151">
        <v>44957</v>
      </c>
      <c r="E1372" s="149">
        <v>2</v>
      </c>
      <c r="F1372" s="149" t="s">
        <v>1592</v>
      </c>
      <c r="G1372" s="149" t="s">
        <v>1011</v>
      </c>
      <c r="H1372" s="149" t="s">
        <v>89</v>
      </c>
      <c r="I1372" s="150">
        <v>0</v>
      </c>
      <c r="J1372" s="150">
        <v>0.17</v>
      </c>
      <c r="K1372" s="150">
        <v>-0.17</v>
      </c>
    </row>
    <row r="1373" spans="1:11" hidden="1">
      <c r="A1373" s="149" t="s">
        <v>1594</v>
      </c>
      <c r="B1373" s="149" t="s">
        <v>89</v>
      </c>
      <c r="C1373" s="149" t="s">
        <v>356</v>
      </c>
      <c r="D1373" s="151">
        <v>44957</v>
      </c>
      <c r="E1373" s="149">
        <v>2</v>
      </c>
      <c r="F1373" s="149" t="s">
        <v>1592</v>
      </c>
      <c r="G1373" s="149" t="s">
        <v>89</v>
      </c>
      <c r="H1373" s="149" t="s">
        <v>89</v>
      </c>
      <c r="I1373" s="150">
        <v>0.4</v>
      </c>
      <c r="J1373" s="150">
        <v>0</v>
      </c>
      <c r="K1373" s="150">
        <v>0.4</v>
      </c>
    </row>
    <row r="1374" spans="1:11" hidden="1">
      <c r="A1374" s="149" t="s">
        <v>1178</v>
      </c>
      <c r="B1374" s="149" t="s">
        <v>89</v>
      </c>
      <c r="C1374" s="149" t="s">
        <v>356</v>
      </c>
      <c r="D1374" s="151">
        <v>44957</v>
      </c>
      <c r="E1374" s="149">
        <v>2</v>
      </c>
      <c r="F1374" s="149" t="s">
        <v>1595</v>
      </c>
      <c r="G1374" s="149" t="s">
        <v>89</v>
      </c>
      <c r="H1374" s="149" t="s">
        <v>1092</v>
      </c>
      <c r="I1374" s="150">
        <v>4981</v>
      </c>
      <c r="J1374" s="150">
        <v>0</v>
      </c>
      <c r="K1374" s="150">
        <v>4981</v>
      </c>
    </row>
    <row r="1375" spans="1:11" hidden="1">
      <c r="A1375" s="149" t="s">
        <v>1097</v>
      </c>
      <c r="B1375" s="149" t="s">
        <v>89</v>
      </c>
      <c r="C1375" s="149" t="s">
        <v>356</v>
      </c>
      <c r="D1375" s="151">
        <v>44957</v>
      </c>
      <c r="E1375" s="149">
        <v>2</v>
      </c>
      <c r="F1375" s="149" t="s">
        <v>1592</v>
      </c>
      <c r="G1375" s="149" t="s">
        <v>1011</v>
      </c>
      <c r="H1375" s="149" t="s">
        <v>1092</v>
      </c>
      <c r="I1375" s="150">
        <v>0.17</v>
      </c>
      <c r="J1375" s="150">
        <v>0</v>
      </c>
      <c r="K1375" s="150">
        <v>0.17</v>
      </c>
    </row>
    <row r="1376" spans="1:11" hidden="1">
      <c r="A1376" s="149" t="s">
        <v>1098</v>
      </c>
      <c r="B1376" s="149" t="s">
        <v>89</v>
      </c>
      <c r="C1376" s="149" t="s">
        <v>356</v>
      </c>
      <c r="D1376" s="151">
        <v>44957</v>
      </c>
      <c r="E1376" s="149">
        <v>2</v>
      </c>
      <c r="F1376" s="149" t="s">
        <v>1592</v>
      </c>
      <c r="G1376" s="149" t="s">
        <v>1011</v>
      </c>
      <c r="H1376" s="149" t="s">
        <v>1092</v>
      </c>
      <c r="I1376" s="150">
        <v>0</v>
      </c>
      <c r="J1376" s="150">
        <v>0.17</v>
      </c>
      <c r="K1376" s="150">
        <v>-0.17</v>
      </c>
    </row>
    <row r="1377" spans="1:11" hidden="1">
      <c r="A1377" s="149" t="s">
        <v>1594</v>
      </c>
      <c r="B1377" s="149" t="s">
        <v>89</v>
      </c>
      <c r="C1377" s="149" t="s">
        <v>356</v>
      </c>
      <c r="D1377" s="151">
        <v>44957</v>
      </c>
      <c r="E1377" s="149">
        <v>2</v>
      </c>
      <c r="F1377" s="149" t="s">
        <v>1592</v>
      </c>
      <c r="G1377" s="149" t="s">
        <v>1011</v>
      </c>
      <c r="H1377" s="149" t="s">
        <v>89</v>
      </c>
      <c r="I1377" s="150">
        <v>0.17</v>
      </c>
      <c r="J1377" s="150">
        <v>0</v>
      </c>
      <c r="K1377" s="150">
        <v>0.17</v>
      </c>
    </row>
    <row r="1378" spans="1:11" hidden="1">
      <c r="A1378" s="149" t="s">
        <v>1088</v>
      </c>
      <c r="B1378" s="149" t="s">
        <v>89</v>
      </c>
      <c r="C1378" s="149" t="s">
        <v>356</v>
      </c>
      <c r="D1378" s="151">
        <v>44957</v>
      </c>
      <c r="E1378" s="149">
        <v>2</v>
      </c>
      <c r="F1378" s="149" t="s">
        <v>1595</v>
      </c>
      <c r="G1378" s="149" t="s">
        <v>89</v>
      </c>
      <c r="H1378" s="149" t="s">
        <v>1094</v>
      </c>
      <c r="I1378" s="150">
        <v>0</v>
      </c>
      <c r="J1378" s="150">
        <v>8958</v>
      </c>
      <c r="K1378" s="150">
        <v>-8958</v>
      </c>
    </row>
    <row r="1379" spans="1:11" hidden="1">
      <c r="A1379" s="149" t="s">
        <v>1112</v>
      </c>
      <c r="B1379" s="149" t="s">
        <v>89</v>
      </c>
      <c r="C1379" s="149" t="s">
        <v>356</v>
      </c>
      <c r="D1379" s="151">
        <v>44957</v>
      </c>
      <c r="E1379" s="149">
        <v>2</v>
      </c>
      <c r="F1379" s="149" t="s">
        <v>1595</v>
      </c>
      <c r="G1379" s="149" t="s">
        <v>89</v>
      </c>
      <c r="H1379" s="149" t="s">
        <v>1113</v>
      </c>
      <c r="I1379" s="150">
        <v>0</v>
      </c>
      <c r="J1379" s="150">
        <v>190</v>
      </c>
      <c r="K1379" s="150">
        <v>-190</v>
      </c>
    </row>
    <row r="1380" spans="1:11" hidden="1">
      <c r="A1380" s="149" t="s">
        <v>1098</v>
      </c>
      <c r="B1380" s="149" t="s">
        <v>89</v>
      </c>
      <c r="C1380" s="149" t="s">
        <v>356</v>
      </c>
      <c r="D1380" s="151">
        <v>44957</v>
      </c>
      <c r="E1380" s="149">
        <v>2</v>
      </c>
      <c r="F1380" s="149" t="s">
        <v>1595</v>
      </c>
      <c r="G1380" s="149" t="s">
        <v>89</v>
      </c>
      <c r="H1380" s="149" t="s">
        <v>1092</v>
      </c>
      <c r="I1380" s="150">
        <v>11511</v>
      </c>
      <c r="J1380" s="150">
        <v>0</v>
      </c>
      <c r="K1380" s="150">
        <v>11511</v>
      </c>
    </row>
    <row r="1381" spans="1:11" hidden="1">
      <c r="A1381" s="149" t="s">
        <v>1084</v>
      </c>
      <c r="B1381" s="149" t="s">
        <v>89</v>
      </c>
      <c r="C1381" s="149" t="s">
        <v>356</v>
      </c>
      <c r="D1381" s="151">
        <v>44957</v>
      </c>
      <c r="E1381" s="149">
        <v>2</v>
      </c>
      <c r="F1381" s="149" t="s">
        <v>1595</v>
      </c>
      <c r="G1381" s="149" t="s">
        <v>89</v>
      </c>
      <c r="H1381" s="149" t="s">
        <v>1117</v>
      </c>
      <c r="I1381" s="150">
        <v>0</v>
      </c>
      <c r="J1381" s="150">
        <v>969</v>
      </c>
      <c r="K1381" s="150">
        <v>-969</v>
      </c>
    </row>
    <row r="1382" spans="1:11" hidden="1">
      <c r="A1382" s="149" t="s">
        <v>1593</v>
      </c>
      <c r="B1382" s="149" t="s">
        <v>89</v>
      </c>
      <c r="C1382" s="149" t="s">
        <v>356</v>
      </c>
      <c r="D1382" s="151">
        <v>44958</v>
      </c>
      <c r="E1382" s="149">
        <v>22</v>
      </c>
      <c r="F1382" s="149" t="s">
        <v>533</v>
      </c>
      <c r="G1382" s="149" t="s">
        <v>1597</v>
      </c>
      <c r="H1382" s="149" t="s">
        <v>89</v>
      </c>
      <c r="I1382" s="150">
        <v>13.07</v>
      </c>
      <c r="J1382" s="150">
        <v>0</v>
      </c>
      <c r="K1382" s="150">
        <v>13.07</v>
      </c>
    </row>
    <row r="1383" spans="1:11" hidden="1">
      <c r="A1383" s="149" t="s">
        <v>1139</v>
      </c>
      <c r="B1383" s="149" t="s">
        <v>89</v>
      </c>
      <c r="C1383" s="149" t="s">
        <v>356</v>
      </c>
      <c r="D1383" s="151">
        <v>44958</v>
      </c>
      <c r="E1383" s="149">
        <v>22</v>
      </c>
      <c r="F1383" s="149" t="s">
        <v>1598</v>
      </c>
      <c r="G1383" s="149" t="s">
        <v>715</v>
      </c>
      <c r="H1383" s="149" t="s">
        <v>89</v>
      </c>
      <c r="I1383" s="150">
        <v>0</v>
      </c>
      <c r="J1383" s="150">
        <v>447.14</v>
      </c>
      <c r="K1383" s="150">
        <v>-447.14</v>
      </c>
    </row>
    <row r="1384" spans="1:11" hidden="1">
      <c r="A1384" s="149" t="s">
        <v>1081</v>
      </c>
      <c r="B1384" s="149" t="s">
        <v>372</v>
      </c>
      <c r="C1384" s="149" t="s">
        <v>356</v>
      </c>
      <c r="D1384" s="151">
        <v>44958</v>
      </c>
      <c r="E1384" s="149">
        <v>22</v>
      </c>
      <c r="F1384" s="149" t="s">
        <v>1598</v>
      </c>
      <c r="G1384" s="149" t="s">
        <v>715</v>
      </c>
      <c r="H1384" s="149" t="s">
        <v>1221</v>
      </c>
      <c r="I1384" s="150">
        <v>536.57000000000005</v>
      </c>
      <c r="J1384" s="150">
        <v>0</v>
      </c>
      <c r="K1384" s="150">
        <v>536.57000000000005</v>
      </c>
    </row>
    <row r="1385" spans="1:11" hidden="1">
      <c r="A1385" s="149" t="s">
        <v>1081</v>
      </c>
      <c r="B1385" s="149" t="s">
        <v>369</v>
      </c>
      <c r="C1385" s="149" t="s">
        <v>356</v>
      </c>
      <c r="D1385" s="151">
        <v>44958</v>
      </c>
      <c r="E1385" s="149">
        <v>22</v>
      </c>
      <c r="F1385" s="149" t="s">
        <v>533</v>
      </c>
      <c r="G1385" s="149" t="s">
        <v>1597</v>
      </c>
      <c r="H1385" s="149" t="s">
        <v>1148</v>
      </c>
      <c r="I1385" s="150">
        <v>0</v>
      </c>
      <c r="J1385" s="150">
        <v>13.07</v>
      </c>
      <c r="K1385" s="150">
        <v>-13.07</v>
      </c>
    </row>
    <row r="1386" spans="1:11" hidden="1">
      <c r="A1386" s="149" t="s">
        <v>1112</v>
      </c>
      <c r="B1386" s="149" t="s">
        <v>89</v>
      </c>
      <c r="C1386" s="149" t="s">
        <v>356</v>
      </c>
      <c r="D1386" s="151">
        <v>44958</v>
      </c>
      <c r="E1386" s="149">
        <v>22</v>
      </c>
      <c r="F1386" s="149" t="s">
        <v>1598</v>
      </c>
      <c r="G1386" s="149" t="s">
        <v>715</v>
      </c>
      <c r="H1386" s="149" t="s">
        <v>89</v>
      </c>
      <c r="I1386" s="150">
        <v>0</v>
      </c>
      <c r="J1386" s="150">
        <v>89.43</v>
      </c>
      <c r="K1386" s="150">
        <v>-89.43</v>
      </c>
    </row>
    <row r="1387" spans="1:11" hidden="1">
      <c r="A1387" s="149" t="s">
        <v>1344</v>
      </c>
      <c r="B1387" s="149" t="s">
        <v>89</v>
      </c>
      <c r="C1387" s="149" t="s">
        <v>356</v>
      </c>
      <c r="D1387" s="151">
        <v>44963</v>
      </c>
      <c r="E1387" s="149">
        <v>22</v>
      </c>
      <c r="F1387" s="149" t="s">
        <v>1592</v>
      </c>
      <c r="G1387" s="149" t="s">
        <v>89</v>
      </c>
      <c r="H1387" s="149" t="s">
        <v>1359</v>
      </c>
      <c r="I1387" s="150">
        <v>2</v>
      </c>
      <c r="J1387" s="150">
        <v>0</v>
      </c>
      <c r="K1387" s="150">
        <v>2</v>
      </c>
    </row>
    <row r="1388" spans="1:11" hidden="1">
      <c r="A1388" s="149" t="s">
        <v>1081</v>
      </c>
      <c r="B1388" s="149" t="s">
        <v>388</v>
      </c>
      <c r="C1388" s="149" t="s">
        <v>356</v>
      </c>
      <c r="D1388" s="151">
        <v>44963</v>
      </c>
      <c r="E1388" s="149">
        <v>22</v>
      </c>
      <c r="F1388" s="149" t="s">
        <v>1599</v>
      </c>
      <c r="G1388" s="149" t="s">
        <v>89</v>
      </c>
      <c r="H1388" s="149" t="s">
        <v>1103</v>
      </c>
      <c r="I1388" s="150">
        <v>105.26</v>
      </c>
      <c r="J1388" s="150">
        <v>0</v>
      </c>
      <c r="K1388" s="150">
        <v>105.26</v>
      </c>
    </row>
    <row r="1389" spans="1:11" hidden="1">
      <c r="A1389" s="149" t="s">
        <v>1292</v>
      </c>
      <c r="B1389" s="149" t="s">
        <v>89</v>
      </c>
      <c r="C1389" s="149" t="s">
        <v>356</v>
      </c>
      <c r="D1389" s="151">
        <v>44963</v>
      </c>
      <c r="E1389" s="149">
        <v>22</v>
      </c>
      <c r="F1389" s="149" t="s">
        <v>1592</v>
      </c>
      <c r="G1389" s="149" t="s">
        <v>89</v>
      </c>
      <c r="H1389" s="149" t="s">
        <v>1221</v>
      </c>
      <c r="I1389" s="150">
        <v>2.17</v>
      </c>
      <c r="J1389" s="150">
        <v>0</v>
      </c>
      <c r="K1389" s="150">
        <v>2.17</v>
      </c>
    </row>
    <row r="1390" spans="1:11" hidden="1">
      <c r="A1390" s="149" t="s">
        <v>1593</v>
      </c>
      <c r="B1390" s="149" t="s">
        <v>89</v>
      </c>
      <c r="C1390" s="149" t="s">
        <v>356</v>
      </c>
      <c r="D1390" s="151">
        <v>44963</v>
      </c>
      <c r="E1390" s="149">
        <v>22</v>
      </c>
      <c r="F1390" s="149" t="s">
        <v>1592</v>
      </c>
      <c r="G1390" s="149" t="s">
        <v>89</v>
      </c>
      <c r="H1390" s="149" t="s">
        <v>89</v>
      </c>
      <c r="I1390" s="150">
        <v>0</v>
      </c>
      <c r="J1390" s="150">
        <v>2.17</v>
      </c>
      <c r="K1390" s="150">
        <v>-2.17</v>
      </c>
    </row>
    <row r="1391" spans="1:11" hidden="1">
      <c r="A1391" s="149" t="s">
        <v>1104</v>
      </c>
      <c r="B1391" s="149" t="s">
        <v>89</v>
      </c>
      <c r="C1391" s="149" t="s">
        <v>356</v>
      </c>
      <c r="D1391" s="151">
        <v>44963</v>
      </c>
      <c r="E1391" s="149">
        <v>22</v>
      </c>
      <c r="F1391" s="149" t="s">
        <v>1599</v>
      </c>
      <c r="G1391" s="149" t="s">
        <v>89</v>
      </c>
      <c r="H1391" s="149" t="s">
        <v>89</v>
      </c>
      <c r="I1391" s="150">
        <v>0</v>
      </c>
      <c r="J1391" s="150">
        <v>105.26</v>
      </c>
      <c r="K1391" s="150">
        <v>-105.26</v>
      </c>
    </row>
    <row r="1392" spans="1:11" hidden="1">
      <c r="A1392" s="149" t="s">
        <v>1593</v>
      </c>
      <c r="B1392" s="149" t="s">
        <v>89</v>
      </c>
      <c r="C1392" s="149" t="s">
        <v>356</v>
      </c>
      <c r="D1392" s="151">
        <v>44963</v>
      </c>
      <c r="E1392" s="149">
        <v>22</v>
      </c>
      <c r="F1392" s="149" t="s">
        <v>1592</v>
      </c>
      <c r="G1392" s="149" t="s">
        <v>89</v>
      </c>
      <c r="H1392" s="149" t="s">
        <v>89</v>
      </c>
      <c r="I1392" s="150">
        <v>0</v>
      </c>
      <c r="J1392" s="150">
        <v>2</v>
      </c>
      <c r="K1392" s="150">
        <v>-2</v>
      </c>
    </row>
    <row r="1393" spans="1:11" hidden="1">
      <c r="A1393" s="149" t="s">
        <v>1593</v>
      </c>
      <c r="B1393" s="149" t="s">
        <v>89</v>
      </c>
      <c r="C1393" s="149" t="s">
        <v>356</v>
      </c>
      <c r="D1393" s="151">
        <v>44963</v>
      </c>
      <c r="E1393" s="149">
        <v>22</v>
      </c>
      <c r="F1393" s="149" t="s">
        <v>1592</v>
      </c>
      <c r="G1393" s="149" t="s">
        <v>89</v>
      </c>
      <c r="H1393" s="149" t="s">
        <v>89</v>
      </c>
      <c r="I1393" s="150">
        <v>0</v>
      </c>
      <c r="J1393" s="150">
        <v>0.08</v>
      </c>
      <c r="K1393" s="150">
        <v>-0.08</v>
      </c>
    </row>
    <row r="1394" spans="1:11" hidden="1">
      <c r="A1394" s="149" t="s">
        <v>1594</v>
      </c>
      <c r="B1394" s="149" t="s">
        <v>89</v>
      </c>
      <c r="C1394" s="149" t="s">
        <v>356</v>
      </c>
      <c r="D1394" s="151">
        <v>44963</v>
      </c>
      <c r="E1394" s="149">
        <v>22</v>
      </c>
      <c r="F1394" s="149" t="s">
        <v>1592</v>
      </c>
      <c r="G1394" s="149" t="s">
        <v>89</v>
      </c>
      <c r="H1394" s="149" t="s">
        <v>89</v>
      </c>
      <c r="I1394" s="150">
        <v>4.0599999999999996</v>
      </c>
      <c r="J1394" s="150">
        <v>0</v>
      </c>
      <c r="K1394" s="150">
        <v>4.0599999999999996</v>
      </c>
    </row>
    <row r="1395" spans="1:11" hidden="1">
      <c r="A1395" s="149" t="s">
        <v>1331</v>
      </c>
      <c r="B1395" s="149" t="s">
        <v>89</v>
      </c>
      <c r="C1395" s="149" t="s">
        <v>356</v>
      </c>
      <c r="D1395" s="151">
        <v>44963</v>
      </c>
      <c r="E1395" s="149">
        <v>22</v>
      </c>
      <c r="F1395" s="149" t="s">
        <v>1592</v>
      </c>
      <c r="G1395" s="149" t="s">
        <v>89</v>
      </c>
      <c r="H1395" s="149" t="s">
        <v>1103</v>
      </c>
      <c r="I1395" s="150">
        <v>0</v>
      </c>
      <c r="J1395" s="150">
        <v>4.0599999999999996</v>
      </c>
      <c r="K1395" s="150">
        <v>-4.0599999999999996</v>
      </c>
    </row>
    <row r="1396" spans="1:11" hidden="1">
      <c r="A1396" s="149" t="s">
        <v>1337</v>
      </c>
      <c r="B1396" s="149" t="s">
        <v>89</v>
      </c>
      <c r="C1396" s="149" t="s">
        <v>356</v>
      </c>
      <c r="D1396" s="151">
        <v>44963</v>
      </c>
      <c r="E1396" s="149">
        <v>22</v>
      </c>
      <c r="F1396" s="149" t="s">
        <v>1592</v>
      </c>
      <c r="G1396" s="149" t="s">
        <v>89</v>
      </c>
      <c r="H1396" s="149" t="s">
        <v>1159</v>
      </c>
      <c r="I1396" s="150">
        <v>0.08</v>
      </c>
      <c r="J1396" s="150">
        <v>0</v>
      </c>
      <c r="K1396" s="150">
        <v>0.08</v>
      </c>
    </row>
    <row r="1397" spans="1:11" hidden="1">
      <c r="A1397" s="149" t="s">
        <v>1355</v>
      </c>
      <c r="B1397" s="149" t="s">
        <v>89</v>
      </c>
      <c r="C1397" s="149" t="s">
        <v>356</v>
      </c>
      <c r="D1397" s="151">
        <v>44970</v>
      </c>
      <c r="E1397" s="149">
        <v>21</v>
      </c>
      <c r="F1397" s="149" t="s">
        <v>1470</v>
      </c>
      <c r="G1397" s="149" t="s">
        <v>1176</v>
      </c>
      <c r="H1397" s="149" t="s">
        <v>89</v>
      </c>
      <c r="I1397" s="150">
        <v>31</v>
      </c>
      <c r="J1397" s="150">
        <v>0</v>
      </c>
      <c r="K1397" s="150">
        <v>31</v>
      </c>
    </row>
    <row r="1398" spans="1:11" hidden="1">
      <c r="A1398" s="149" t="s">
        <v>1081</v>
      </c>
      <c r="B1398" s="149" t="s">
        <v>1177</v>
      </c>
      <c r="C1398" s="149" t="s">
        <v>356</v>
      </c>
      <c r="D1398" s="151">
        <v>44970</v>
      </c>
      <c r="E1398" s="149">
        <v>21</v>
      </c>
      <c r="F1398" s="149" t="s">
        <v>1470</v>
      </c>
      <c r="G1398" s="149" t="s">
        <v>1176</v>
      </c>
      <c r="H1398" s="149" t="s">
        <v>351</v>
      </c>
      <c r="I1398" s="150">
        <v>0</v>
      </c>
      <c r="J1398" s="150">
        <v>31</v>
      </c>
      <c r="K1398" s="150">
        <v>-31</v>
      </c>
    </row>
    <row r="1399" spans="1:11" hidden="1">
      <c r="A1399" s="149" t="s">
        <v>1293</v>
      </c>
      <c r="B1399" s="149" t="s">
        <v>89</v>
      </c>
      <c r="C1399" s="149" t="s">
        <v>356</v>
      </c>
      <c r="D1399" s="151">
        <v>44973</v>
      </c>
      <c r="E1399" s="149">
        <v>22</v>
      </c>
      <c r="F1399" s="149" t="s">
        <v>1592</v>
      </c>
      <c r="G1399" s="149" t="s">
        <v>89</v>
      </c>
      <c r="H1399" s="149" t="s">
        <v>1242</v>
      </c>
      <c r="I1399" s="150">
        <v>0</v>
      </c>
      <c r="J1399" s="150">
        <v>0.14000000000000001</v>
      </c>
      <c r="K1399" s="150">
        <v>-0.14000000000000001</v>
      </c>
    </row>
    <row r="1400" spans="1:11" hidden="1">
      <c r="A1400" s="149" t="s">
        <v>1594</v>
      </c>
      <c r="B1400" s="149" t="s">
        <v>89</v>
      </c>
      <c r="C1400" s="149" t="s">
        <v>356</v>
      </c>
      <c r="D1400" s="151">
        <v>44973</v>
      </c>
      <c r="E1400" s="149">
        <v>22</v>
      </c>
      <c r="F1400" s="149" t="s">
        <v>1592</v>
      </c>
      <c r="G1400" s="149" t="s">
        <v>89</v>
      </c>
      <c r="H1400" s="149" t="s">
        <v>89</v>
      </c>
      <c r="I1400" s="150">
        <v>0.14000000000000001</v>
      </c>
      <c r="J1400" s="150">
        <v>0</v>
      </c>
      <c r="K1400" s="150">
        <v>0.14000000000000001</v>
      </c>
    </row>
    <row r="1401" spans="1:11" hidden="1">
      <c r="A1401" s="149" t="s">
        <v>1081</v>
      </c>
      <c r="B1401" s="149" t="s">
        <v>1181</v>
      </c>
      <c r="C1401" s="149" t="s">
        <v>356</v>
      </c>
      <c r="D1401" s="151">
        <v>44978</v>
      </c>
      <c r="E1401" s="149">
        <v>22</v>
      </c>
      <c r="F1401" s="149" t="s">
        <v>1467</v>
      </c>
      <c r="G1401" s="149" t="s">
        <v>1020</v>
      </c>
      <c r="H1401" s="149" t="s">
        <v>371</v>
      </c>
      <c r="I1401" s="150">
        <v>0</v>
      </c>
      <c r="J1401" s="150">
        <v>62</v>
      </c>
      <c r="K1401" s="150">
        <v>-62</v>
      </c>
    </row>
    <row r="1402" spans="1:11" hidden="1">
      <c r="A1402" s="149" t="s">
        <v>1355</v>
      </c>
      <c r="B1402" s="149" t="s">
        <v>89</v>
      </c>
      <c r="C1402" s="149" t="s">
        <v>356</v>
      </c>
      <c r="D1402" s="151">
        <v>44978</v>
      </c>
      <c r="E1402" s="149">
        <v>22</v>
      </c>
      <c r="F1402" s="149" t="s">
        <v>1467</v>
      </c>
      <c r="G1402" s="149" t="s">
        <v>1020</v>
      </c>
      <c r="H1402" s="149" t="s">
        <v>89</v>
      </c>
      <c r="I1402" s="150">
        <v>62</v>
      </c>
      <c r="J1402" s="150">
        <v>0</v>
      </c>
      <c r="K1402" s="150">
        <v>62</v>
      </c>
    </row>
    <row r="1403" spans="1:11" hidden="1">
      <c r="A1403" s="149" t="s">
        <v>1314</v>
      </c>
      <c r="B1403" s="149" t="s">
        <v>89</v>
      </c>
      <c r="C1403" s="149" t="s">
        <v>356</v>
      </c>
      <c r="D1403" s="151">
        <v>44979</v>
      </c>
      <c r="E1403" s="149">
        <v>22</v>
      </c>
      <c r="F1403" s="149" t="s">
        <v>1592</v>
      </c>
      <c r="G1403" s="149" t="s">
        <v>89</v>
      </c>
      <c r="H1403" s="149" t="s">
        <v>1261</v>
      </c>
      <c r="I1403" s="150">
        <v>0</v>
      </c>
      <c r="J1403" s="150">
        <v>0.28999999999999998</v>
      </c>
      <c r="K1403" s="150">
        <v>-0.28999999999999998</v>
      </c>
    </row>
    <row r="1404" spans="1:11" hidden="1">
      <c r="A1404" s="149" t="s">
        <v>1594</v>
      </c>
      <c r="B1404" s="149" t="s">
        <v>89</v>
      </c>
      <c r="C1404" s="149" t="s">
        <v>356</v>
      </c>
      <c r="D1404" s="151">
        <v>44979</v>
      </c>
      <c r="E1404" s="149">
        <v>22</v>
      </c>
      <c r="F1404" s="149" t="s">
        <v>1592</v>
      </c>
      <c r="G1404" s="149" t="s">
        <v>89</v>
      </c>
      <c r="H1404" s="149" t="s">
        <v>89</v>
      </c>
      <c r="I1404" s="150">
        <v>0.28999999999999998</v>
      </c>
      <c r="J1404" s="150">
        <v>0</v>
      </c>
      <c r="K1404" s="150">
        <v>0.28999999999999998</v>
      </c>
    </row>
    <row r="1405" spans="1:11" hidden="1">
      <c r="A1405" s="149" t="s">
        <v>1088</v>
      </c>
      <c r="B1405" s="149" t="s">
        <v>89</v>
      </c>
      <c r="C1405" s="149" t="s">
        <v>356</v>
      </c>
      <c r="D1405" s="151">
        <v>44980</v>
      </c>
      <c r="E1405" s="149">
        <v>22</v>
      </c>
      <c r="F1405" s="149" t="s">
        <v>1600</v>
      </c>
      <c r="G1405" s="149" t="s">
        <v>1170</v>
      </c>
      <c r="H1405" s="149" t="s">
        <v>89</v>
      </c>
      <c r="I1405" s="150">
        <v>0</v>
      </c>
      <c r="J1405" s="150">
        <v>32.68</v>
      </c>
      <c r="K1405" s="150">
        <v>-32.68</v>
      </c>
    </row>
    <row r="1406" spans="1:11" hidden="1">
      <c r="A1406" s="149" t="s">
        <v>1147</v>
      </c>
      <c r="B1406" s="149" t="s">
        <v>89</v>
      </c>
      <c r="C1406" s="149" t="s">
        <v>356</v>
      </c>
      <c r="D1406" s="151">
        <v>44980</v>
      </c>
      <c r="E1406" s="149">
        <v>22</v>
      </c>
      <c r="F1406" s="149" t="s">
        <v>1600</v>
      </c>
      <c r="G1406" s="149" t="s">
        <v>1170</v>
      </c>
      <c r="H1406" s="149" t="s">
        <v>89</v>
      </c>
      <c r="I1406" s="150">
        <v>0</v>
      </c>
      <c r="J1406" s="150">
        <v>163.4</v>
      </c>
      <c r="K1406" s="150">
        <v>-163.4</v>
      </c>
    </row>
    <row r="1407" spans="1:11" hidden="1">
      <c r="A1407" s="149" t="s">
        <v>1081</v>
      </c>
      <c r="B1407" s="149" t="s">
        <v>369</v>
      </c>
      <c r="C1407" s="149" t="s">
        <v>356</v>
      </c>
      <c r="D1407" s="151">
        <v>44980</v>
      </c>
      <c r="E1407" s="149">
        <v>22</v>
      </c>
      <c r="F1407" s="149" t="s">
        <v>1600</v>
      </c>
      <c r="G1407" s="149" t="s">
        <v>1170</v>
      </c>
      <c r="H1407" s="149" t="s">
        <v>1171</v>
      </c>
      <c r="I1407" s="150">
        <v>196.08</v>
      </c>
      <c r="J1407" s="150">
        <v>0</v>
      </c>
      <c r="K1407" s="150">
        <v>196.08</v>
      </c>
    </row>
    <row r="1408" spans="1:11" hidden="1">
      <c r="A1408" s="149" t="s">
        <v>1593</v>
      </c>
      <c r="B1408" s="149" t="s">
        <v>89</v>
      </c>
      <c r="C1408" s="149" t="s">
        <v>356</v>
      </c>
      <c r="D1408" s="151">
        <v>44985</v>
      </c>
      <c r="E1408" s="149">
        <v>22</v>
      </c>
      <c r="F1408" s="149" t="s">
        <v>1592</v>
      </c>
      <c r="G1408" s="149" t="s">
        <v>89</v>
      </c>
      <c r="H1408" s="149" t="s">
        <v>89</v>
      </c>
      <c r="I1408" s="150">
        <v>0</v>
      </c>
      <c r="J1408" s="150">
        <v>0.09</v>
      </c>
      <c r="K1408" s="150">
        <v>-0.09</v>
      </c>
    </row>
    <row r="1409" spans="1:11" hidden="1">
      <c r="A1409" s="149" t="s">
        <v>1452</v>
      </c>
      <c r="B1409" s="149" t="s">
        <v>89</v>
      </c>
      <c r="C1409" s="149" t="s">
        <v>356</v>
      </c>
      <c r="D1409" s="151">
        <v>44985</v>
      </c>
      <c r="E1409" s="149">
        <v>22</v>
      </c>
      <c r="F1409" s="149" t="s">
        <v>1592</v>
      </c>
      <c r="G1409" s="149" t="s">
        <v>89</v>
      </c>
      <c r="H1409" s="149" t="s">
        <v>1371</v>
      </c>
      <c r="I1409" s="150">
        <v>0.09</v>
      </c>
      <c r="J1409" s="150">
        <v>0</v>
      </c>
      <c r="K1409" s="150">
        <v>0.09</v>
      </c>
    </row>
    <row r="1410" spans="1:11" hidden="1">
      <c r="A1410" s="149" t="s">
        <v>1601</v>
      </c>
      <c r="B1410" s="149" t="s">
        <v>89</v>
      </c>
      <c r="C1410" s="149" t="s">
        <v>1602</v>
      </c>
      <c r="D1410" s="151">
        <v>44957</v>
      </c>
      <c r="E1410" s="149">
        <v>1</v>
      </c>
      <c r="F1410" s="149" t="s">
        <v>1603</v>
      </c>
      <c r="G1410" s="149" t="s">
        <v>89</v>
      </c>
      <c r="H1410" s="149" t="s">
        <v>89</v>
      </c>
      <c r="I1410" s="150">
        <v>1887.73</v>
      </c>
      <c r="J1410" s="150">
        <v>0</v>
      </c>
      <c r="K1410" s="150">
        <v>1887.73</v>
      </c>
    </row>
    <row r="1411" spans="1:11" hidden="1">
      <c r="A1411" s="149" t="s">
        <v>1604</v>
      </c>
      <c r="B1411" s="149" t="s">
        <v>89</v>
      </c>
      <c r="C1411" s="149" t="s">
        <v>1602</v>
      </c>
      <c r="D1411" s="151">
        <v>44957</v>
      </c>
      <c r="E1411" s="149">
        <v>1</v>
      </c>
      <c r="F1411" s="149" t="s">
        <v>1603</v>
      </c>
      <c r="G1411" s="149" t="s">
        <v>89</v>
      </c>
      <c r="H1411" s="149" t="s">
        <v>89</v>
      </c>
      <c r="I1411" s="150">
        <v>7843.95</v>
      </c>
      <c r="J1411" s="150">
        <v>0</v>
      </c>
      <c r="K1411" s="150">
        <v>7843.95</v>
      </c>
    </row>
    <row r="1412" spans="1:11" hidden="1">
      <c r="A1412" s="149" t="s">
        <v>1605</v>
      </c>
      <c r="B1412" s="149" t="s">
        <v>89</v>
      </c>
      <c r="C1412" s="149" t="s">
        <v>1602</v>
      </c>
      <c r="D1412" s="151">
        <v>44957</v>
      </c>
      <c r="E1412" s="149">
        <v>1</v>
      </c>
      <c r="F1412" s="149" t="s">
        <v>1603</v>
      </c>
      <c r="G1412" s="149" t="s">
        <v>89</v>
      </c>
      <c r="H1412" s="149" t="s">
        <v>89</v>
      </c>
      <c r="I1412" s="150">
        <v>5306.76</v>
      </c>
      <c r="J1412" s="150">
        <v>0</v>
      </c>
      <c r="K1412" s="150">
        <v>5306.76</v>
      </c>
    </row>
    <row r="1413" spans="1:11" hidden="1">
      <c r="A1413" s="149" t="s">
        <v>1604</v>
      </c>
      <c r="B1413" s="149" t="s">
        <v>89</v>
      </c>
      <c r="C1413" s="149" t="s">
        <v>1602</v>
      </c>
      <c r="D1413" s="151">
        <v>44957</v>
      </c>
      <c r="E1413" s="149">
        <v>1</v>
      </c>
      <c r="F1413" s="149" t="s">
        <v>1603</v>
      </c>
      <c r="G1413" s="149" t="s">
        <v>89</v>
      </c>
      <c r="H1413" s="149" t="s">
        <v>89</v>
      </c>
      <c r="I1413" s="150">
        <v>54996.73</v>
      </c>
      <c r="J1413" s="150">
        <v>0</v>
      </c>
      <c r="K1413" s="150">
        <v>54996.73</v>
      </c>
    </row>
    <row r="1414" spans="1:11" hidden="1">
      <c r="A1414" s="149" t="s">
        <v>1606</v>
      </c>
      <c r="B1414" s="149" t="s">
        <v>89</v>
      </c>
      <c r="C1414" s="149" t="s">
        <v>1602</v>
      </c>
      <c r="D1414" s="151">
        <v>44957</v>
      </c>
      <c r="E1414" s="149">
        <v>1</v>
      </c>
      <c r="F1414" s="149" t="s">
        <v>1603</v>
      </c>
      <c r="G1414" s="149" t="s">
        <v>89</v>
      </c>
      <c r="H1414" s="149" t="s">
        <v>89</v>
      </c>
      <c r="I1414" s="150">
        <v>2603.29</v>
      </c>
      <c r="J1414" s="150">
        <v>0</v>
      </c>
      <c r="K1414" s="150">
        <v>2603.29</v>
      </c>
    </row>
    <row r="1415" spans="1:11" hidden="1">
      <c r="A1415" s="149" t="s">
        <v>1607</v>
      </c>
      <c r="B1415" s="149" t="s">
        <v>89</v>
      </c>
      <c r="C1415" s="149" t="s">
        <v>1602</v>
      </c>
      <c r="D1415" s="151">
        <v>44957</v>
      </c>
      <c r="E1415" s="149">
        <v>1</v>
      </c>
      <c r="F1415" s="149" t="s">
        <v>1603</v>
      </c>
      <c r="G1415" s="149" t="s">
        <v>89</v>
      </c>
      <c r="H1415" s="149" t="s">
        <v>89</v>
      </c>
      <c r="I1415" s="150">
        <v>407.15</v>
      </c>
      <c r="J1415" s="150">
        <v>0</v>
      </c>
      <c r="K1415" s="150">
        <v>407.15</v>
      </c>
    </row>
    <row r="1416" spans="1:11" hidden="1">
      <c r="A1416" s="149" t="s">
        <v>1606</v>
      </c>
      <c r="B1416" s="149" t="s">
        <v>89</v>
      </c>
      <c r="C1416" s="149" t="s">
        <v>1602</v>
      </c>
      <c r="D1416" s="151">
        <v>44957</v>
      </c>
      <c r="E1416" s="149">
        <v>1</v>
      </c>
      <c r="F1416" s="149" t="s">
        <v>1603</v>
      </c>
      <c r="G1416" s="149" t="s">
        <v>89</v>
      </c>
      <c r="H1416" s="149" t="s">
        <v>89</v>
      </c>
      <c r="I1416" s="150">
        <v>2611.6999999999998</v>
      </c>
      <c r="J1416" s="150">
        <v>0</v>
      </c>
      <c r="K1416" s="150">
        <v>2611.6999999999998</v>
      </c>
    </row>
    <row r="1417" spans="1:11" hidden="1">
      <c r="A1417" s="149" t="s">
        <v>1608</v>
      </c>
      <c r="B1417" s="149" t="s">
        <v>89</v>
      </c>
      <c r="C1417" s="149" t="s">
        <v>1602</v>
      </c>
      <c r="D1417" s="151">
        <v>44957</v>
      </c>
      <c r="E1417" s="149">
        <v>1</v>
      </c>
      <c r="F1417" s="149" t="s">
        <v>1603</v>
      </c>
      <c r="G1417" s="149" t="s">
        <v>89</v>
      </c>
      <c r="H1417" s="149" t="s">
        <v>89</v>
      </c>
      <c r="I1417" s="150">
        <v>17.86</v>
      </c>
      <c r="J1417" s="150">
        <v>0</v>
      </c>
      <c r="K1417" s="150">
        <v>17.86</v>
      </c>
    </row>
    <row r="1418" spans="1:11" hidden="1">
      <c r="A1418" s="149" t="s">
        <v>1302</v>
      </c>
      <c r="B1418" s="149" t="s">
        <v>89</v>
      </c>
      <c r="C1418" s="149" t="s">
        <v>1602</v>
      </c>
      <c r="D1418" s="151">
        <v>44957</v>
      </c>
      <c r="E1418" s="149">
        <v>1</v>
      </c>
      <c r="F1418" s="149" t="s">
        <v>1603</v>
      </c>
      <c r="G1418" s="149" t="s">
        <v>89</v>
      </c>
      <c r="H1418" s="149" t="s">
        <v>89</v>
      </c>
      <c r="I1418" s="150">
        <v>0</v>
      </c>
      <c r="J1418" s="150">
        <v>5306.76</v>
      </c>
      <c r="K1418" s="150">
        <v>-5306.76</v>
      </c>
    </row>
    <row r="1419" spans="1:11" hidden="1">
      <c r="A1419" s="149" t="s">
        <v>1330</v>
      </c>
      <c r="B1419" s="149" t="s">
        <v>89</v>
      </c>
      <c r="C1419" s="149" t="s">
        <v>1602</v>
      </c>
      <c r="D1419" s="151">
        <v>44957</v>
      </c>
      <c r="E1419" s="149">
        <v>1</v>
      </c>
      <c r="F1419" s="149" t="s">
        <v>1603</v>
      </c>
      <c r="G1419" s="149" t="s">
        <v>89</v>
      </c>
      <c r="H1419" s="149" t="s">
        <v>89</v>
      </c>
      <c r="I1419" s="150">
        <v>0</v>
      </c>
      <c r="J1419" s="150">
        <v>1887.73</v>
      </c>
      <c r="K1419" s="150">
        <v>-1887.73</v>
      </c>
    </row>
    <row r="1420" spans="1:11" hidden="1">
      <c r="A1420" s="149" t="s">
        <v>1314</v>
      </c>
      <c r="B1420" s="149" t="s">
        <v>89</v>
      </c>
      <c r="C1420" s="149" t="s">
        <v>1602</v>
      </c>
      <c r="D1420" s="151">
        <v>44957</v>
      </c>
      <c r="E1420" s="149">
        <v>1</v>
      </c>
      <c r="F1420" s="149" t="s">
        <v>1603</v>
      </c>
      <c r="G1420" s="149" t="s">
        <v>89</v>
      </c>
      <c r="H1420" s="149" t="s">
        <v>1261</v>
      </c>
      <c r="I1420" s="150">
        <v>0</v>
      </c>
      <c r="J1420" s="150">
        <v>21637.71</v>
      </c>
      <c r="K1420" s="150">
        <v>-21637.71</v>
      </c>
    </row>
    <row r="1421" spans="1:11" hidden="1">
      <c r="A1421" s="149" t="s">
        <v>1609</v>
      </c>
      <c r="B1421" s="149" t="s">
        <v>89</v>
      </c>
      <c r="C1421" s="149" t="s">
        <v>1602</v>
      </c>
      <c r="D1421" s="151">
        <v>44957</v>
      </c>
      <c r="E1421" s="149">
        <v>1</v>
      </c>
      <c r="F1421" s="149" t="s">
        <v>1603</v>
      </c>
      <c r="G1421" s="149" t="s">
        <v>89</v>
      </c>
      <c r="H1421" s="149" t="s">
        <v>89</v>
      </c>
      <c r="I1421" s="150">
        <v>2010.64</v>
      </c>
      <c r="J1421" s="150">
        <v>0</v>
      </c>
      <c r="K1421" s="150">
        <v>2010.64</v>
      </c>
    </row>
    <row r="1422" spans="1:11" hidden="1">
      <c r="A1422" s="149" t="s">
        <v>1610</v>
      </c>
      <c r="B1422" s="149" t="s">
        <v>89</v>
      </c>
      <c r="C1422" s="149" t="s">
        <v>1602</v>
      </c>
      <c r="D1422" s="151">
        <v>44957</v>
      </c>
      <c r="E1422" s="149">
        <v>1</v>
      </c>
      <c r="F1422" s="149" t="s">
        <v>1603</v>
      </c>
      <c r="G1422" s="149" t="s">
        <v>89</v>
      </c>
      <c r="H1422" s="149" t="s">
        <v>89</v>
      </c>
      <c r="I1422" s="150">
        <v>19625.169999999998</v>
      </c>
      <c r="J1422" s="150">
        <v>0</v>
      </c>
      <c r="K1422" s="150">
        <v>19625.169999999998</v>
      </c>
    </row>
    <row r="1423" spans="1:11" hidden="1">
      <c r="A1423" s="149" t="s">
        <v>1400</v>
      </c>
      <c r="B1423" s="149" t="s">
        <v>1401</v>
      </c>
      <c r="C1423" s="149" t="s">
        <v>1602</v>
      </c>
      <c r="D1423" s="151">
        <v>44957</v>
      </c>
      <c r="E1423" s="149">
        <v>1</v>
      </c>
      <c r="F1423" s="149" t="s">
        <v>1603</v>
      </c>
      <c r="G1423" s="149" t="s">
        <v>89</v>
      </c>
      <c r="H1423" s="149" t="s">
        <v>1092</v>
      </c>
      <c r="I1423" s="150">
        <v>0</v>
      </c>
      <c r="J1423" s="150">
        <v>127880.86</v>
      </c>
      <c r="K1423" s="150">
        <v>-127880.86</v>
      </c>
    </row>
    <row r="1424" spans="1:11" hidden="1">
      <c r="A1424" s="149" t="s">
        <v>1608</v>
      </c>
      <c r="B1424" s="149" t="s">
        <v>89</v>
      </c>
      <c r="C1424" s="149" t="s">
        <v>1602</v>
      </c>
      <c r="D1424" s="151">
        <v>44957</v>
      </c>
      <c r="E1424" s="149">
        <v>1</v>
      </c>
      <c r="F1424" s="149" t="s">
        <v>1603</v>
      </c>
      <c r="G1424" s="149" t="s">
        <v>89</v>
      </c>
      <c r="H1424" s="149" t="s">
        <v>89</v>
      </c>
      <c r="I1424" s="150">
        <v>190548.3</v>
      </c>
      <c r="J1424" s="150">
        <v>0</v>
      </c>
      <c r="K1424" s="150">
        <v>190548.3</v>
      </c>
    </row>
    <row r="1425" spans="1:11" hidden="1">
      <c r="A1425" s="149" t="s">
        <v>1316</v>
      </c>
      <c r="B1425" s="149" t="s">
        <v>89</v>
      </c>
      <c r="C1425" s="149" t="s">
        <v>1602</v>
      </c>
      <c r="D1425" s="151">
        <v>44957</v>
      </c>
      <c r="E1425" s="149">
        <v>1</v>
      </c>
      <c r="F1425" s="149" t="s">
        <v>1603</v>
      </c>
      <c r="G1425" s="149" t="s">
        <v>89</v>
      </c>
      <c r="H1425" s="149" t="s">
        <v>362</v>
      </c>
      <c r="I1425" s="150">
        <v>0</v>
      </c>
      <c r="J1425" s="150">
        <v>650</v>
      </c>
      <c r="K1425" s="150">
        <v>-650</v>
      </c>
    </row>
    <row r="1426" spans="1:11" hidden="1">
      <c r="A1426" s="149" t="s">
        <v>1611</v>
      </c>
      <c r="B1426" s="149" t="s">
        <v>89</v>
      </c>
      <c r="C1426" s="149" t="s">
        <v>1602</v>
      </c>
      <c r="D1426" s="151">
        <v>44957</v>
      </c>
      <c r="E1426" s="149">
        <v>1</v>
      </c>
      <c r="F1426" s="149" t="s">
        <v>1603</v>
      </c>
      <c r="G1426" s="149" t="s">
        <v>89</v>
      </c>
      <c r="H1426" s="149" t="s">
        <v>89</v>
      </c>
      <c r="I1426" s="150">
        <v>0</v>
      </c>
      <c r="J1426" s="150">
        <v>5214.99</v>
      </c>
      <c r="K1426" s="150">
        <v>-5214.99</v>
      </c>
    </row>
    <row r="1427" spans="1:11" hidden="1">
      <c r="A1427" s="149" t="s">
        <v>1612</v>
      </c>
      <c r="B1427" s="149" t="s">
        <v>89</v>
      </c>
      <c r="C1427" s="149" t="s">
        <v>1602</v>
      </c>
      <c r="D1427" s="151">
        <v>44957</v>
      </c>
      <c r="E1427" s="149">
        <v>1</v>
      </c>
      <c r="F1427" s="149" t="s">
        <v>1603</v>
      </c>
      <c r="G1427" s="149" t="s">
        <v>89</v>
      </c>
      <c r="H1427" s="149" t="s">
        <v>89</v>
      </c>
      <c r="I1427" s="150">
        <v>1331.89</v>
      </c>
      <c r="J1427" s="150">
        <v>0</v>
      </c>
      <c r="K1427" s="150">
        <v>1331.89</v>
      </c>
    </row>
    <row r="1428" spans="1:11" hidden="1">
      <c r="A1428" s="149" t="s">
        <v>1293</v>
      </c>
      <c r="B1428" s="149" t="s">
        <v>89</v>
      </c>
      <c r="C1428" s="149" t="s">
        <v>1602</v>
      </c>
      <c r="D1428" s="151">
        <v>44957</v>
      </c>
      <c r="E1428" s="149">
        <v>1</v>
      </c>
      <c r="F1428" s="149" t="s">
        <v>1603</v>
      </c>
      <c r="G1428" s="149" t="s">
        <v>89</v>
      </c>
      <c r="H1428" s="149" t="s">
        <v>1242</v>
      </c>
      <c r="I1428" s="150">
        <v>0</v>
      </c>
      <c r="J1428" s="150">
        <v>93666.84</v>
      </c>
      <c r="K1428" s="150">
        <v>-93666.84</v>
      </c>
    </row>
    <row r="1429" spans="1:11" hidden="1">
      <c r="A1429" s="149" t="s">
        <v>1308</v>
      </c>
      <c r="B1429" s="149" t="s">
        <v>89</v>
      </c>
      <c r="C1429" s="149" t="s">
        <v>1602</v>
      </c>
      <c r="D1429" s="151">
        <v>44957</v>
      </c>
      <c r="E1429" s="149">
        <v>1</v>
      </c>
      <c r="F1429" s="149" t="s">
        <v>1603</v>
      </c>
      <c r="G1429" s="149" t="s">
        <v>89</v>
      </c>
      <c r="H1429" s="149" t="s">
        <v>89</v>
      </c>
      <c r="I1429" s="150">
        <v>0</v>
      </c>
      <c r="J1429" s="150">
        <v>176.29</v>
      </c>
      <c r="K1429" s="150">
        <v>-176.29</v>
      </c>
    </row>
    <row r="1430" spans="1:11" hidden="1">
      <c r="A1430" s="149" t="s">
        <v>1293</v>
      </c>
      <c r="B1430" s="149" t="s">
        <v>89</v>
      </c>
      <c r="C1430" s="149" t="s">
        <v>1602</v>
      </c>
      <c r="D1430" s="151">
        <v>44957</v>
      </c>
      <c r="E1430" s="149">
        <v>1</v>
      </c>
      <c r="F1430" s="149" t="s">
        <v>1603</v>
      </c>
      <c r="G1430" s="149" t="s">
        <v>89</v>
      </c>
      <c r="H1430" s="149" t="s">
        <v>1242</v>
      </c>
      <c r="I1430" s="150">
        <v>0</v>
      </c>
      <c r="J1430" s="150">
        <v>52.02</v>
      </c>
      <c r="K1430" s="150">
        <v>-52.02</v>
      </c>
    </row>
    <row r="1431" spans="1:11" hidden="1">
      <c r="A1431" s="149" t="s">
        <v>1324</v>
      </c>
      <c r="B1431" s="149" t="s">
        <v>89</v>
      </c>
      <c r="C1431" s="149" t="s">
        <v>1602</v>
      </c>
      <c r="D1431" s="151">
        <v>44957</v>
      </c>
      <c r="E1431" s="149">
        <v>1</v>
      </c>
      <c r="F1431" s="149" t="s">
        <v>1603</v>
      </c>
      <c r="G1431" s="149" t="s">
        <v>89</v>
      </c>
      <c r="H1431" s="149" t="s">
        <v>1261</v>
      </c>
      <c r="I1431" s="150">
        <v>0</v>
      </c>
      <c r="J1431" s="150">
        <v>32717.97</v>
      </c>
      <c r="K1431" s="150">
        <v>-32717.97</v>
      </c>
    </row>
    <row r="1432" spans="1:11" hidden="1">
      <c r="A1432" s="149" t="s">
        <v>1608</v>
      </c>
      <c r="B1432" s="149" t="s">
        <v>89</v>
      </c>
      <c r="C1432" s="149" t="s">
        <v>1602</v>
      </c>
      <c r="D1432" s="151">
        <v>44985</v>
      </c>
      <c r="E1432" s="149">
        <v>1</v>
      </c>
      <c r="F1432" s="149" t="s">
        <v>1613</v>
      </c>
      <c r="G1432" s="149" t="s">
        <v>89</v>
      </c>
      <c r="H1432" s="149" t="s">
        <v>89</v>
      </c>
      <c r="I1432" s="150">
        <v>551.4</v>
      </c>
      <c r="J1432" s="150">
        <v>0</v>
      </c>
      <c r="K1432" s="150">
        <v>551.4</v>
      </c>
    </row>
    <row r="1433" spans="1:11" hidden="1">
      <c r="A1433" s="149" t="s">
        <v>1611</v>
      </c>
      <c r="B1433" s="149" t="s">
        <v>89</v>
      </c>
      <c r="C1433" s="149" t="s">
        <v>1602</v>
      </c>
      <c r="D1433" s="151">
        <v>44985</v>
      </c>
      <c r="E1433" s="149">
        <v>1</v>
      </c>
      <c r="F1433" s="149" t="s">
        <v>1613</v>
      </c>
      <c r="G1433" s="149" t="s">
        <v>89</v>
      </c>
      <c r="H1433" s="149" t="s">
        <v>89</v>
      </c>
      <c r="I1433" s="150">
        <v>0</v>
      </c>
      <c r="J1433" s="150">
        <v>5214.99</v>
      </c>
      <c r="K1433" s="150">
        <v>-5214.99</v>
      </c>
    </row>
    <row r="1434" spans="1:11" hidden="1">
      <c r="A1434" s="149" t="s">
        <v>1330</v>
      </c>
      <c r="B1434" s="149" t="s">
        <v>89</v>
      </c>
      <c r="C1434" s="149" t="s">
        <v>1602</v>
      </c>
      <c r="D1434" s="151">
        <v>44985</v>
      </c>
      <c r="E1434" s="149">
        <v>1</v>
      </c>
      <c r="F1434" s="149" t="s">
        <v>1613</v>
      </c>
      <c r="G1434" s="149" t="s">
        <v>89</v>
      </c>
      <c r="H1434" s="149" t="s">
        <v>89</v>
      </c>
      <c r="I1434" s="150">
        <v>0</v>
      </c>
      <c r="J1434" s="150">
        <v>1891.8</v>
      </c>
      <c r="K1434" s="150">
        <v>-1891.8</v>
      </c>
    </row>
    <row r="1435" spans="1:11" hidden="1">
      <c r="A1435" s="149" t="s">
        <v>1293</v>
      </c>
      <c r="B1435" s="149" t="s">
        <v>89</v>
      </c>
      <c r="C1435" s="149" t="s">
        <v>1602</v>
      </c>
      <c r="D1435" s="151">
        <v>44985</v>
      </c>
      <c r="E1435" s="149">
        <v>1</v>
      </c>
      <c r="F1435" s="149" t="s">
        <v>1613</v>
      </c>
      <c r="G1435" s="149" t="s">
        <v>89</v>
      </c>
      <c r="H1435" s="149" t="s">
        <v>89</v>
      </c>
      <c r="I1435" s="150">
        <v>0</v>
      </c>
      <c r="J1435" s="150">
        <v>93926.35</v>
      </c>
      <c r="K1435" s="150">
        <v>-93926.35</v>
      </c>
    </row>
    <row r="1436" spans="1:11" hidden="1">
      <c r="A1436" s="149" t="s">
        <v>1608</v>
      </c>
      <c r="B1436" s="149" t="s">
        <v>89</v>
      </c>
      <c r="C1436" s="149" t="s">
        <v>1602</v>
      </c>
      <c r="D1436" s="151">
        <v>44985</v>
      </c>
      <c r="E1436" s="149">
        <v>1</v>
      </c>
      <c r="F1436" s="149" t="s">
        <v>1613</v>
      </c>
      <c r="G1436" s="149" t="s">
        <v>89</v>
      </c>
      <c r="H1436" s="149" t="s">
        <v>89</v>
      </c>
      <c r="I1436" s="150">
        <v>190599.82</v>
      </c>
      <c r="J1436" s="150">
        <v>0</v>
      </c>
      <c r="K1436" s="150">
        <v>190599.82</v>
      </c>
    </row>
    <row r="1437" spans="1:11" hidden="1">
      <c r="A1437" s="149" t="s">
        <v>1606</v>
      </c>
      <c r="B1437" s="149" t="s">
        <v>89</v>
      </c>
      <c r="C1437" s="149" t="s">
        <v>1602</v>
      </c>
      <c r="D1437" s="151">
        <v>44985</v>
      </c>
      <c r="E1437" s="149">
        <v>1</v>
      </c>
      <c r="F1437" s="149" t="s">
        <v>1613</v>
      </c>
      <c r="G1437" s="149" t="s">
        <v>1614</v>
      </c>
      <c r="H1437" s="149" t="s">
        <v>89</v>
      </c>
      <c r="I1437" s="150">
        <v>2603.29</v>
      </c>
      <c r="J1437" s="150">
        <v>0</v>
      </c>
      <c r="K1437" s="150">
        <v>2603.29</v>
      </c>
    </row>
    <row r="1438" spans="1:11" hidden="1">
      <c r="A1438" s="149" t="s">
        <v>1293</v>
      </c>
      <c r="B1438" s="149" t="s">
        <v>89</v>
      </c>
      <c r="C1438" s="149" t="s">
        <v>1602</v>
      </c>
      <c r="D1438" s="151">
        <v>44985</v>
      </c>
      <c r="E1438" s="149">
        <v>1</v>
      </c>
      <c r="F1438" s="149" t="s">
        <v>1613</v>
      </c>
      <c r="G1438" s="149" t="s">
        <v>89</v>
      </c>
      <c r="H1438" s="149" t="s">
        <v>89</v>
      </c>
      <c r="I1438" s="150">
        <v>0</v>
      </c>
      <c r="J1438" s="150">
        <v>52.02</v>
      </c>
      <c r="K1438" s="150">
        <v>-52.02</v>
      </c>
    </row>
    <row r="1439" spans="1:11" hidden="1">
      <c r="A1439" s="149" t="s">
        <v>1400</v>
      </c>
      <c r="B1439" s="149" t="s">
        <v>1401</v>
      </c>
      <c r="C1439" s="149" t="s">
        <v>1602</v>
      </c>
      <c r="D1439" s="151">
        <v>44985</v>
      </c>
      <c r="E1439" s="149">
        <v>1</v>
      </c>
      <c r="F1439" s="149" t="s">
        <v>1613</v>
      </c>
      <c r="G1439" s="149" t="s">
        <v>89</v>
      </c>
      <c r="H1439" s="149" t="s">
        <v>1113</v>
      </c>
      <c r="I1439" s="150">
        <v>0</v>
      </c>
      <c r="J1439" s="150">
        <v>128842.15</v>
      </c>
      <c r="K1439" s="150">
        <v>-128842.15</v>
      </c>
    </row>
    <row r="1440" spans="1:11" hidden="1">
      <c r="A1440" s="149" t="s">
        <v>1609</v>
      </c>
      <c r="B1440" s="149" t="s">
        <v>89</v>
      </c>
      <c r="C1440" s="149" t="s">
        <v>1602</v>
      </c>
      <c r="D1440" s="151">
        <v>44985</v>
      </c>
      <c r="E1440" s="149">
        <v>1</v>
      </c>
      <c r="F1440" s="149" t="s">
        <v>1613</v>
      </c>
      <c r="G1440" s="149" t="s">
        <v>89</v>
      </c>
      <c r="H1440" s="149" t="s">
        <v>89</v>
      </c>
      <c r="I1440" s="150">
        <v>2016.47</v>
      </c>
      <c r="J1440" s="150">
        <v>0</v>
      </c>
      <c r="K1440" s="150">
        <v>2016.47</v>
      </c>
    </row>
    <row r="1441" spans="1:11" hidden="1">
      <c r="A1441" s="149" t="s">
        <v>1607</v>
      </c>
      <c r="B1441" s="149" t="s">
        <v>89</v>
      </c>
      <c r="C1441" s="149" t="s">
        <v>1602</v>
      </c>
      <c r="D1441" s="151">
        <v>44985</v>
      </c>
      <c r="E1441" s="149">
        <v>1</v>
      </c>
      <c r="F1441" s="149" t="s">
        <v>1613</v>
      </c>
      <c r="G1441" s="149" t="s">
        <v>89</v>
      </c>
      <c r="H1441" s="149" t="s">
        <v>89</v>
      </c>
      <c r="I1441" s="150">
        <v>294.35000000000002</v>
      </c>
      <c r="J1441" s="150">
        <v>0</v>
      </c>
      <c r="K1441" s="150">
        <v>294.35000000000002</v>
      </c>
    </row>
    <row r="1442" spans="1:11" hidden="1">
      <c r="A1442" s="149" t="s">
        <v>1604</v>
      </c>
      <c r="B1442" s="149" t="s">
        <v>89</v>
      </c>
      <c r="C1442" s="149" t="s">
        <v>1602</v>
      </c>
      <c r="D1442" s="151">
        <v>44985</v>
      </c>
      <c r="E1442" s="149">
        <v>1</v>
      </c>
      <c r="F1442" s="149" t="s">
        <v>1613</v>
      </c>
      <c r="G1442" s="149" t="s">
        <v>89</v>
      </c>
      <c r="H1442" s="149" t="s">
        <v>89</v>
      </c>
      <c r="I1442" s="150">
        <v>7868.42</v>
      </c>
      <c r="J1442" s="150">
        <v>0</v>
      </c>
      <c r="K1442" s="150">
        <v>7868.42</v>
      </c>
    </row>
    <row r="1443" spans="1:11" hidden="1">
      <c r="A1443" s="149" t="s">
        <v>1314</v>
      </c>
      <c r="B1443" s="149" t="s">
        <v>89</v>
      </c>
      <c r="C1443" s="149" t="s">
        <v>1602</v>
      </c>
      <c r="D1443" s="151">
        <v>44985</v>
      </c>
      <c r="E1443" s="149">
        <v>1</v>
      </c>
      <c r="F1443" s="149" t="s">
        <v>1613</v>
      </c>
      <c r="G1443" s="149" t="s">
        <v>89</v>
      </c>
      <c r="H1443" s="149" t="s">
        <v>89</v>
      </c>
      <c r="I1443" s="150">
        <v>0</v>
      </c>
      <c r="J1443" s="150">
        <v>21679.84</v>
      </c>
      <c r="K1443" s="150">
        <v>-21679.84</v>
      </c>
    </row>
    <row r="1444" spans="1:11" hidden="1">
      <c r="A1444" s="149" t="s">
        <v>1610</v>
      </c>
      <c r="B1444" s="149" t="s">
        <v>89</v>
      </c>
      <c r="C1444" s="149" t="s">
        <v>1602</v>
      </c>
      <c r="D1444" s="151">
        <v>44985</v>
      </c>
      <c r="E1444" s="149">
        <v>1</v>
      </c>
      <c r="F1444" s="149" t="s">
        <v>1613</v>
      </c>
      <c r="G1444" s="149" t="s">
        <v>89</v>
      </c>
      <c r="H1444" s="149" t="s">
        <v>89</v>
      </c>
      <c r="I1444" s="150">
        <v>19691.21</v>
      </c>
      <c r="J1444" s="150">
        <v>0</v>
      </c>
      <c r="K1444" s="150">
        <v>19691.21</v>
      </c>
    </row>
    <row r="1445" spans="1:11" hidden="1">
      <c r="A1445" s="149" t="s">
        <v>1612</v>
      </c>
      <c r="B1445" s="149" t="s">
        <v>89</v>
      </c>
      <c r="C1445" s="149" t="s">
        <v>1602</v>
      </c>
      <c r="D1445" s="151">
        <v>44985</v>
      </c>
      <c r="E1445" s="149">
        <v>1</v>
      </c>
      <c r="F1445" s="149" t="s">
        <v>1613</v>
      </c>
      <c r="G1445" s="149" t="s">
        <v>89</v>
      </c>
      <c r="H1445" s="149" t="s">
        <v>89</v>
      </c>
      <c r="I1445" s="150">
        <v>1335.83</v>
      </c>
      <c r="J1445" s="150">
        <v>0</v>
      </c>
      <c r="K1445" s="150">
        <v>1335.83</v>
      </c>
    </row>
    <row r="1446" spans="1:11" hidden="1">
      <c r="A1446" s="149" t="s">
        <v>1605</v>
      </c>
      <c r="B1446" s="149" t="s">
        <v>89</v>
      </c>
      <c r="C1446" s="149" t="s">
        <v>1602</v>
      </c>
      <c r="D1446" s="151">
        <v>44985</v>
      </c>
      <c r="E1446" s="149">
        <v>1</v>
      </c>
      <c r="F1446" s="149" t="s">
        <v>1613</v>
      </c>
      <c r="G1446" s="149" t="s">
        <v>89</v>
      </c>
      <c r="H1446" s="149" t="s">
        <v>89</v>
      </c>
      <c r="I1446" s="150">
        <v>5306.76</v>
      </c>
      <c r="J1446" s="150">
        <v>0</v>
      </c>
      <c r="K1446" s="150">
        <v>5306.76</v>
      </c>
    </row>
    <row r="1447" spans="1:11" hidden="1">
      <c r="A1447" s="149" t="s">
        <v>1324</v>
      </c>
      <c r="B1447" s="149" t="s">
        <v>89</v>
      </c>
      <c r="C1447" s="149" t="s">
        <v>1602</v>
      </c>
      <c r="D1447" s="151">
        <v>44985</v>
      </c>
      <c r="E1447" s="149">
        <v>1</v>
      </c>
      <c r="F1447" s="149" t="s">
        <v>1613</v>
      </c>
      <c r="G1447" s="149" t="s">
        <v>89</v>
      </c>
      <c r="H1447" s="149" t="s">
        <v>89</v>
      </c>
      <c r="I1447" s="150">
        <v>0</v>
      </c>
      <c r="J1447" s="150">
        <v>32828.050000000003</v>
      </c>
      <c r="K1447" s="150">
        <v>-32828.050000000003</v>
      </c>
    </row>
    <row r="1448" spans="1:11" hidden="1">
      <c r="A1448" s="149" t="s">
        <v>1604</v>
      </c>
      <c r="B1448" s="149" t="s">
        <v>89</v>
      </c>
      <c r="C1448" s="149" t="s">
        <v>1602</v>
      </c>
      <c r="D1448" s="151">
        <v>44985</v>
      </c>
      <c r="E1448" s="149">
        <v>1</v>
      </c>
      <c r="F1448" s="149" t="s">
        <v>1613</v>
      </c>
      <c r="G1448" s="149" t="s">
        <v>89</v>
      </c>
      <c r="H1448" s="149" t="s">
        <v>89</v>
      </c>
      <c r="I1448" s="150">
        <v>55147.71</v>
      </c>
      <c r="J1448" s="150">
        <v>0</v>
      </c>
      <c r="K1448" s="150">
        <v>55147.71</v>
      </c>
    </row>
    <row r="1449" spans="1:11" hidden="1">
      <c r="A1449" s="149" t="s">
        <v>1308</v>
      </c>
      <c r="B1449" s="149" t="s">
        <v>89</v>
      </c>
      <c r="C1449" s="149" t="s">
        <v>1602</v>
      </c>
      <c r="D1449" s="151">
        <v>44985</v>
      </c>
      <c r="E1449" s="149">
        <v>1</v>
      </c>
      <c r="F1449" s="149" t="s">
        <v>1613</v>
      </c>
      <c r="G1449" s="149" t="s">
        <v>89</v>
      </c>
      <c r="H1449" s="149" t="s">
        <v>89</v>
      </c>
      <c r="I1449" s="150">
        <v>0</v>
      </c>
      <c r="J1449" s="150">
        <v>176.8</v>
      </c>
      <c r="K1449" s="150">
        <v>-176.8</v>
      </c>
    </row>
    <row r="1450" spans="1:11" hidden="1">
      <c r="A1450" s="149" t="s">
        <v>1606</v>
      </c>
      <c r="B1450" s="149" t="s">
        <v>89</v>
      </c>
      <c r="C1450" s="149" t="s">
        <v>1602</v>
      </c>
      <c r="D1450" s="151">
        <v>44985</v>
      </c>
      <c r="E1450" s="149">
        <v>1</v>
      </c>
      <c r="F1450" s="149" t="s">
        <v>1613</v>
      </c>
      <c r="G1450" s="149" t="s">
        <v>1615</v>
      </c>
      <c r="H1450" s="149" t="s">
        <v>89</v>
      </c>
      <c r="I1450" s="150">
        <v>2611.6999999999998</v>
      </c>
      <c r="J1450" s="150">
        <v>0</v>
      </c>
      <c r="K1450" s="150">
        <v>2611.6999999999998</v>
      </c>
    </row>
    <row r="1451" spans="1:11" hidden="1">
      <c r="A1451" s="149" t="s">
        <v>1601</v>
      </c>
      <c r="B1451" s="149" t="s">
        <v>89</v>
      </c>
      <c r="C1451" s="149" t="s">
        <v>1602</v>
      </c>
      <c r="D1451" s="151">
        <v>44985</v>
      </c>
      <c r="E1451" s="149">
        <v>1</v>
      </c>
      <c r="F1451" s="149" t="s">
        <v>1613</v>
      </c>
      <c r="G1451" s="149" t="s">
        <v>89</v>
      </c>
      <c r="H1451" s="149" t="s">
        <v>89</v>
      </c>
      <c r="I1451" s="150">
        <v>1891.8</v>
      </c>
      <c r="J1451" s="150">
        <v>0</v>
      </c>
      <c r="K1451" s="150">
        <v>1891.8</v>
      </c>
    </row>
    <row r="1452" spans="1:11" hidden="1">
      <c r="A1452" s="149" t="s">
        <v>1302</v>
      </c>
      <c r="B1452" s="149" t="s">
        <v>89</v>
      </c>
      <c r="C1452" s="149" t="s">
        <v>1602</v>
      </c>
      <c r="D1452" s="151">
        <v>44985</v>
      </c>
      <c r="E1452" s="149">
        <v>1</v>
      </c>
      <c r="F1452" s="149" t="s">
        <v>1613</v>
      </c>
      <c r="G1452" s="149" t="s">
        <v>89</v>
      </c>
      <c r="H1452" s="149" t="s">
        <v>89</v>
      </c>
      <c r="I1452" s="150">
        <v>0</v>
      </c>
      <c r="J1452" s="150">
        <v>5306.76</v>
      </c>
      <c r="K1452" s="150">
        <v>-5306.76</v>
      </c>
    </row>
    <row r="1453" spans="1:11" hidden="1">
      <c r="A1453" s="149" t="s">
        <v>1542</v>
      </c>
      <c r="B1453" s="149" t="s">
        <v>89</v>
      </c>
      <c r="C1453" s="149" t="s">
        <v>1616</v>
      </c>
      <c r="D1453" s="151">
        <v>44957</v>
      </c>
      <c r="E1453" s="149">
        <v>1</v>
      </c>
      <c r="F1453" s="149" t="s">
        <v>1074</v>
      </c>
      <c r="G1453" s="149" t="s">
        <v>89</v>
      </c>
      <c r="H1453" s="149" t="s">
        <v>89</v>
      </c>
      <c r="I1453" s="150">
        <v>0</v>
      </c>
      <c r="J1453" s="150">
        <v>245991.17</v>
      </c>
      <c r="K1453" s="150">
        <v>-245991.17</v>
      </c>
    </row>
    <row r="1454" spans="1:11" hidden="1">
      <c r="A1454" s="149" t="s">
        <v>1299</v>
      </c>
      <c r="B1454" s="149" t="s">
        <v>1305</v>
      </c>
      <c r="C1454" s="149" t="s">
        <v>1616</v>
      </c>
      <c r="D1454" s="151">
        <v>44957</v>
      </c>
      <c r="E1454" s="149">
        <v>1</v>
      </c>
      <c r="F1454" s="149" t="s">
        <v>1076</v>
      </c>
      <c r="G1454" s="149" t="s">
        <v>89</v>
      </c>
      <c r="H1454" s="149" t="s">
        <v>89</v>
      </c>
      <c r="I1454" s="150">
        <v>245991.17</v>
      </c>
      <c r="J1454" s="150">
        <v>0</v>
      </c>
      <c r="K1454" s="150">
        <v>245991.17</v>
      </c>
    </row>
    <row r="1455" spans="1:11" hidden="1">
      <c r="A1455" s="149" t="s">
        <v>1537</v>
      </c>
      <c r="B1455" s="149" t="s">
        <v>89</v>
      </c>
      <c r="C1455" s="149" t="s">
        <v>1616</v>
      </c>
      <c r="D1455" s="151">
        <v>44957</v>
      </c>
      <c r="E1455" s="149">
        <v>1</v>
      </c>
      <c r="F1455" s="149" t="s">
        <v>1076</v>
      </c>
      <c r="G1455" s="149" t="s">
        <v>89</v>
      </c>
      <c r="H1455" s="149" t="s">
        <v>89</v>
      </c>
      <c r="I1455" s="150">
        <v>0</v>
      </c>
      <c r="J1455" s="150">
        <v>245991.17</v>
      </c>
      <c r="K1455" s="150">
        <v>-245991.17</v>
      </c>
    </row>
    <row r="1456" spans="1:11" hidden="1">
      <c r="A1456" s="149" t="s">
        <v>1299</v>
      </c>
      <c r="B1456" s="149" t="s">
        <v>1319</v>
      </c>
      <c r="C1456" s="149" t="s">
        <v>1616</v>
      </c>
      <c r="D1456" s="151">
        <v>44957</v>
      </c>
      <c r="E1456" s="149">
        <v>1</v>
      </c>
      <c r="F1456" s="149" t="s">
        <v>1075</v>
      </c>
      <c r="G1456" s="149" t="s">
        <v>89</v>
      </c>
      <c r="H1456" s="149" t="s">
        <v>89</v>
      </c>
      <c r="I1456" s="150">
        <v>122995.58</v>
      </c>
      <c r="J1456" s="150">
        <v>0</v>
      </c>
      <c r="K1456" s="150">
        <v>122995.58</v>
      </c>
    </row>
    <row r="1457" spans="1:11" hidden="1">
      <c r="A1457" s="149" t="s">
        <v>1537</v>
      </c>
      <c r="B1457" s="149" t="s">
        <v>89</v>
      </c>
      <c r="C1457" s="149" t="s">
        <v>1616</v>
      </c>
      <c r="D1457" s="151">
        <v>44957</v>
      </c>
      <c r="E1457" s="149">
        <v>1</v>
      </c>
      <c r="F1457" s="149" t="s">
        <v>1075</v>
      </c>
      <c r="G1457" s="149" t="s">
        <v>89</v>
      </c>
      <c r="H1457" s="149" t="s">
        <v>89</v>
      </c>
      <c r="I1457" s="150">
        <v>0</v>
      </c>
      <c r="J1457" s="150">
        <v>122995.58</v>
      </c>
      <c r="K1457" s="150">
        <v>-122995.58</v>
      </c>
    </row>
    <row r="1458" spans="1:11" hidden="1">
      <c r="A1458" s="149" t="s">
        <v>1299</v>
      </c>
      <c r="B1458" s="149" t="s">
        <v>1300</v>
      </c>
      <c r="C1458" s="149" t="s">
        <v>1616</v>
      </c>
      <c r="D1458" s="151">
        <v>44957</v>
      </c>
      <c r="E1458" s="149">
        <v>1</v>
      </c>
      <c r="F1458" s="149" t="s">
        <v>1074</v>
      </c>
      <c r="G1458" s="149" t="s">
        <v>89</v>
      </c>
      <c r="H1458" s="149" t="s">
        <v>1219</v>
      </c>
      <c r="I1458" s="150">
        <v>245991.17</v>
      </c>
      <c r="J1458" s="150">
        <v>0</v>
      </c>
      <c r="K1458" s="150">
        <v>245991.17</v>
      </c>
    </row>
    <row r="1459" spans="1:11" hidden="1">
      <c r="A1459" s="149" t="s">
        <v>1537</v>
      </c>
      <c r="B1459" s="149" t="s">
        <v>89</v>
      </c>
      <c r="C1459" s="149" t="s">
        <v>1616</v>
      </c>
      <c r="D1459" s="151">
        <v>44958</v>
      </c>
      <c r="E1459" s="149">
        <v>1</v>
      </c>
      <c r="F1459" s="149" t="s">
        <v>1617</v>
      </c>
      <c r="G1459" s="149" t="s">
        <v>89</v>
      </c>
      <c r="H1459" s="149" t="s">
        <v>89</v>
      </c>
      <c r="I1459" s="150">
        <v>0</v>
      </c>
      <c r="J1459" s="150">
        <v>156699.66</v>
      </c>
      <c r="K1459" s="150">
        <v>-156699.66</v>
      </c>
    </row>
    <row r="1460" spans="1:11" hidden="1">
      <c r="A1460" s="149" t="s">
        <v>1542</v>
      </c>
      <c r="B1460" s="149" t="s">
        <v>89</v>
      </c>
      <c r="C1460" s="149" t="s">
        <v>1616</v>
      </c>
      <c r="D1460" s="151">
        <v>44958</v>
      </c>
      <c r="E1460" s="149">
        <v>1</v>
      </c>
      <c r="F1460" s="149" t="s">
        <v>1618</v>
      </c>
      <c r="G1460" s="149" t="s">
        <v>89</v>
      </c>
      <c r="H1460" s="149" t="s">
        <v>89</v>
      </c>
      <c r="I1460" s="150">
        <v>0</v>
      </c>
      <c r="J1460" s="150">
        <v>313399.32</v>
      </c>
      <c r="K1460" s="150">
        <v>-313399.32</v>
      </c>
    </row>
    <row r="1461" spans="1:11" hidden="1">
      <c r="A1461" s="149" t="s">
        <v>1299</v>
      </c>
      <c r="B1461" s="149" t="s">
        <v>1300</v>
      </c>
      <c r="C1461" s="149" t="s">
        <v>1616</v>
      </c>
      <c r="D1461" s="151">
        <v>44958</v>
      </c>
      <c r="E1461" s="149">
        <v>1</v>
      </c>
      <c r="F1461" s="149" t="s">
        <v>1618</v>
      </c>
      <c r="G1461" s="149" t="s">
        <v>89</v>
      </c>
      <c r="H1461" s="149" t="s">
        <v>89</v>
      </c>
      <c r="I1461" s="150">
        <v>313399.32</v>
      </c>
      <c r="J1461" s="150">
        <v>0</v>
      </c>
      <c r="K1461" s="150">
        <v>313399.32</v>
      </c>
    </row>
    <row r="1462" spans="1:11" hidden="1">
      <c r="A1462" s="149" t="s">
        <v>1299</v>
      </c>
      <c r="B1462" s="149" t="s">
        <v>1305</v>
      </c>
      <c r="C1462" s="149" t="s">
        <v>1616</v>
      </c>
      <c r="D1462" s="151">
        <v>44958</v>
      </c>
      <c r="E1462" s="149">
        <v>1</v>
      </c>
      <c r="F1462" s="149" t="s">
        <v>1617</v>
      </c>
      <c r="G1462" s="149" t="s">
        <v>89</v>
      </c>
      <c r="H1462" s="149" t="s">
        <v>89</v>
      </c>
      <c r="I1462" s="150">
        <v>156699.66</v>
      </c>
      <c r="J1462" s="150">
        <v>0</v>
      </c>
      <c r="K1462" s="150">
        <v>156699.66</v>
      </c>
    </row>
    <row r="1463" spans="1:11" hidden="1">
      <c r="A1463" s="149" t="s">
        <v>1299</v>
      </c>
      <c r="B1463" s="149" t="s">
        <v>1319</v>
      </c>
      <c r="C1463" s="149" t="s">
        <v>1616</v>
      </c>
      <c r="D1463" s="151">
        <v>44985</v>
      </c>
      <c r="E1463" s="149">
        <v>1</v>
      </c>
      <c r="F1463" s="149" t="s">
        <v>1619</v>
      </c>
      <c r="G1463" s="149" t="s">
        <v>89</v>
      </c>
      <c r="H1463" s="149" t="s">
        <v>89</v>
      </c>
      <c r="I1463" s="150">
        <v>52233.22</v>
      </c>
      <c r="J1463" s="150">
        <v>0</v>
      </c>
      <c r="K1463" s="150">
        <v>52233.22</v>
      </c>
    </row>
    <row r="1464" spans="1:11" hidden="1">
      <c r="A1464" s="149" t="s">
        <v>1537</v>
      </c>
      <c r="B1464" s="149" t="s">
        <v>89</v>
      </c>
      <c r="C1464" s="149" t="s">
        <v>1616</v>
      </c>
      <c r="D1464" s="151">
        <v>44985</v>
      </c>
      <c r="E1464" s="149">
        <v>1</v>
      </c>
      <c r="F1464" s="149" t="s">
        <v>1619</v>
      </c>
      <c r="G1464" s="149" t="s">
        <v>89</v>
      </c>
      <c r="H1464" s="149" t="s">
        <v>89</v>
      </c>
      <c r="I1464" s="150">
        <v>0</v>
      </c>
      <c r="J1464" s="150">
        <v>52233.22</v>
      </c>
      <c r="K1464" s="150">
        <v>-52233.22</v>
      </c>
    </row>
  </sheetData>
  <autoFilter ref="A1:K1464" xr:uid="{00000000-0001-0000-0000-000000000000}">
    <filterColumn colId="5">
      <filters>
        <filter val="NDF LAJOYE"/>
      </filters>
    </filterColumn>
  </autoFilter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61CA-B3EA-41A7-B1C2-FFF8A3CBA5D4}">
  <dimension ref="A1:K289"/>
  <sheetViews>
    <sheetView topLeftCell="A148" workbookViewId="0">
      <selection activeCell="D154" sqref="D154"/>
    </sheetView>
  </sheetViews>
  <sheetFormatPr defaultColWidth="9.140625" defaultRowHeight="15"/>
  <cols>
    <col min="1" max="1" width="9" bestFit="1" customWidth="1"/>
    <col min="2" max="2" width="11.140625" bestFit="1" customWidth="1"/>
    <col min="3" max="3" width="7.42578125" bestFit="1" customWidth="1"/>
    <col min="4" max="4" width="10.7109375" bestFit="1" customWidth="1"/>
    <col min="5" max="5" width="4" bestFit="1" customWidth="1"/>
    <col min="6" max="6" width="40.85546875" bestFit="1" customWidth="1"/>
    <col min="7" max="7" width="30" bestFit="1" customWidth="1"/>
    <col min="8" max="8" width="13.140625" bestFit="1" customWidth="1"/>
    <col min="9" max="10" width="10" bestFit="1" customWidth="1"/>
    <col min="11" max="11" width="10.7109375" bestFit="1" customWidth="1"/>
  </cols>
  <sheetData>
    <row r="1" spans="1:11">
      <c r="A1" s="149" t="s">
        <v>1077</v>
      </c>
      <c r="B1" s="149" t="s">
        <v>349</v>
      </c>
      <c r="C1" s="149" t="s">
        <v>348</v>
      </c>
      <c r="D1" s="149" t="s">
        <v>73</v>
      </c>
      <c r="E1" s="149" t="s">
        <v>1078</v>
      </c>
      <c r="F1" s="149" t="s">
        <v>83</v>
      </c>
      <c r="G1" s="149" t="s">
        <v>1079</v>
      </c>
      <c r="H1" s="149" t="s">
        <v>1080</v>
      </c>
      <c r="I1" s="150" t="s">
        <v>85</v>
      </c>
      <c r="J1" s="150" t="s">
        <v>86</v>
      </c>
      <c r="K1" s="150" t="s">
        <v>87</v>
      </c>
    </row>
    <row r="2" spans="1:11">
      <c r="A2" s="149" t="s">
        <v>1081</v>
      </c>
      <c r="B2" s="149" t="s">
        <v>374</v>
      </c>
      <c r="C2" s="149" t="s">
        <v>309</v>
      </c>
      <c r="D2" s="151">
        <v>44964</v>
      </c>
      <c r="E2" s="149">
        <v>1</v>
      </c>
      <c r="F2" s="149" t="s">
        <v>975</v>
      </c>
      <c r="G2" s="149" t="s">
        <v>1082</v>
      </c>
      <c r="H2" s="149" t="s">
        <v>1083</v>
      </c>
      <c r="I2" s="150">
        <v>0</v>
      </c>
      <c r="J2" s="150">
        <v>2949.51</v>
      </c>
      <c r="K2" s="150">
        <v>-2949.51</v>
      </c>
    </row>
    <row r="3" spans="1:11">
      <c r="A3" s="149" t="s">
        <v>1081</v>
      </c>
      <c r="B3" s="149" t="s">
        <v>391</v>
      </c>
      <c r="C3" s="149" t="s">
        <v>324</v>
      </c>
      <c r="D3" s="151">
        <v>44927</v>
      </c>
      <c r="E3" s="149">
        <v>563</v>
      </c>
      <c r="F3" s="149" t="s">
        <v>542</v>
      </c>
      <c r="G3" s="149" t="s">
        <v>1086</v>
      </c>
      <c r="H3" s="149" t="s">
        <v>1087</v>
      </c>
      <c r="I3" s="150">
        <v>0</v>
      </c>
      <c r="J3" s="150">
        <v>2268</v>
      </c>
      <c r="K3" s="150">
        <v>-2268</v>
      </c>
    </row>
    <row r="4" spans="1:11">
      <c r="A4" s="149" t="s">
        <v>1081</v>
      </c>
      <c r="B4" s="149" t="s">
        <v>391</v>
      </c>
      <c r="C4" s="149" t="s">
        <v>324</v>
      </c>
      <c r="D4" s="151">
        <v>44927</v>
      </c>
      <c r="E4" s="149">
        <v>564</v>
      </c>
      <c r="F4" s="149" t="s">
        <v>542</v>
      </c>
      <c r="G4" s="149" t="s">
        <v>1090</v>
      </c>
      <c r="H4" s="149" t="s">
        <v>1087</v>
      </c>
      <c r="I4" s="150">
        <v>0</v>
      </c>
      <c r="J4" s="150">
        <v>3960</v>
      </c>
      <c r="K4" s="150">
        <v>-3960</v>
      </c>
    </row>
    <row r="5" spans="1:11">
      <c r="A5" s="149" t="s">
        <v>1081</v>
      </c>
      <c r="B5" s="149" t="s">
        <v>1091</v>
      </c>
      <c r="C5" s="149" t="s">
        <v>324</v>
      </c>
      <c r="D5" s="151">
        <v>44927</v>
      </c>
      <c r="E5" s="149">
        <v>567</v>
      </c>
      <c r="F5" s="149" t="s">
        <v>496</v>
      </c>
      <c r="G5" s="149" t="s">
        <v>1026</v>
      </c>
      <c r="H5" s="149" t="s">
        <v>1092</v>
      </c>
      <c r="I5" s="150">
        <v>0</v>
      </c>
      <c r="J5" s="150">
        <v>360</v>
      </c>
      <c r="K5" s="150">
        <v>-360</v>
      </c>
    </row>
    <row r="6" spans="1:11">
      <c r="A6" s="149" t="s">
        <v>1081</v>
      </c>
      <c r="B6" s="149" t="s">
        <v>1095</v>
      </c>
      <c r="C6" s="149" t="s">
        <v>324</v>
      </c>
      <c r="D6" s="151">
        <v>44927</v>
      </c>
      <c r="E6" s="149">
        <v>569</v>
      </c>
      <c r="F6" s="149" t="s">
        <v>1010</v>
      </c>
      <c r="G6" s="149" t="s">
        <v>1011</v>
      </c>
      <c r="H6" s="149" t="s">
        <v>1096</v>
      </c>
      <c r="I6" s="150">
        <v>0</v>
      </c>
      <c r="J6" s="150">
        <v>7056</v>
      </c>
      <c r="K6" s="150">
        <v>-7056</v>
      </c>
    </row>
    <row r="7" spans="1:11">
      <c r="A7" s="149" t="s">
        <v>1081</v>
      </c>
      <c r="B7" s="149" t="s">
        <v>1095</v>
      </c>
      <c r="C7" s="149" t="s">
        <v>324</v>
      </c>
      <c r="D7" s="151">
        <v>44927</v>
      </c>
      <c r="E7" s="149">
        <v>570</v>
      </c>
      <c r="F7" s="149" t="s">
        <v>1010</v>
      </c>
      <c r="G7" s="149" t="s">
        <v>1012</v>
      </c>
      <c r="H7" s="149" t="s">
        <v>1096</v>
      </c>
      <c r="I7" s="150">
        <v>0</v>
      </c>
      <c r="J7" s="150">
        <v>7056</v>
      </c>
      <c r="K7" s="150">
        <v>-7056</v>
      </c>
    </row>
    <row r="8" spans="1:11">
      <c r="A8" s="149" t="s">
        <v>1081</v>
      </c>
      <c r="B8" s="149" t="s">
        <v>353</v>
      </c>
      <c r="C8" s="149" t="s">
        <v>324</v>
      </c>
      <c r="D8" s="151">
        <v>44927</v>
      </c>
      <c r="E8" s="149">
        <v>571</v>
      </c>
      <c r="F8" s="149" t="s">
        <v>827</v>
      </c>
      <c r="G8" s="149" t="s">
        <v>1027</v>
      </c>
      <c r="H8" s="149" t="s">
        <v>371</v>
      </c>
      <c r="I8" s="150">
        <v>0</v>
      </c>
      <c r="J8" s="150">
        <v>419.8</v>
      </c>
      <c r="K8" s="150">
        <v>-419.8</v>
      </c>
    </row>
    <row r="9" spans="1:11">
      <c r="A9" s="149" t="s">
        <v>1081</v>
      </c>
      <c r="B9" s="149" t="s">
        <v>388</v>
      </c>
      <c r="C9" s="149" t="s">
        <v>324</v>
      </c>
      <c r="D9" s="151">
        <v>44927</v>
      </c>
      <c r="E9" s="149">
        <v>572</v>
      </c>
      <c r="F9" s="149" t="s">
        <v>1101</v>
      </c>
      <c r="G9" s="149" t="s">
        <v>1102</v>
      </c>
      <c r="H9" s="149" t="s">
        <v>1103</v>
      </c>
      <c r="I9" s="150">
        <v>0</v>
      </c>
      <c r="J9" s="150">
        <v>105.26</v>
      </c>
      <c r="K9" s="150">
        <v>-105.26</v>
      </c>
    </row>
    <row r="10" spans="1:11">
      <c r="A10" s="149" t="s">
        <v>1081</v>
      </c>
      <c r="B10" s="149" t="s">
        <v>377</v>
      </c>
      <c r="C10" s="149" t="s">
        <v>324</v>
      </c>
      <c r="D10" s="151">
        <v>44927</v>
      </c>
      <c r="E10" s="149">
        <v>575</v>
      </c>
      <c r="F10" s="149" t="s">
        <v>1105</v>
      </c>
      <c r="G10" s="149" t="s">
        <v>1106</v>
      </c>
      <c r="H10" s="149" t="s">
        <v>1087</v>
      </c>
      <c r="I10" s="150">
        <v>0</v>
      </c>
      <c r="J10" s="150">
        <v>746.1</v>
      </c>
      <c r="K10" s="150">
        <v>-746.1</v>
      </c>
    </row>
    <row r="11" spans="1:11">
      <c r="A11" s="149" t="s">
        <v>1081</v>
      </c>
      <c r="B11" s="149" t="s">
        <v>377</v>
      </c>
      <c r="C11" s="149" t="s">
        <v>324</v>
      </c>
      <c r="D11" s="151">
        <v>44927</v>
      </c>
      <c r="E11" s="149">
        <v>576</v>
      </c>
      <c r="F11" s="149" t="s">
        <v>1105</v>
      </c>
      <c r="G11" s="149" t="s">
        <v>1108</v>
      </c>
      <c r="H11" s="149" t="s">
        <v>1087</v>
      </c>
      <c r="I11" s="150">
        <v>0</v>
      </c>
      <c r="J11" s="150">
        <v>61.27</v>
      </c>
      <c r="K11" s="150">
        <v>-61.27</v>
      </c>
    </row>
    <row r="12" spans="1:11">
      <c r="A12" s="149" t="s">
        <v>1081</v>
      </c>
      <c r="B12" s="149" t="s">
        <v>364</v>
      </c>
      <c r="C12" s="149" t="s">
        <v>324</v>
      </c>
      <c r="D12" s="151">
        <v>44927</v>
      </c>
      <c r="E12" s="149">
        <v>585</v>
      </c>
      <c r="F12" s="149" t="s">
        <v>654</v>
      </c>
      <c r="G12" s="149" t="s">
        <v>1028</v>
      </c>
      <c r="H12" s="149" t="s">
        <v>1110</v>
      </c>
      <c r="I12" s="150">
        <v>0</v>
      </c>
      <c r="J12" s="150">
        <v>594.42999999999995</v>
      </c>
      <c r="K12" s="150">
        <v>-594.42999999999995</v>
      </c>
    </row>
    <row r="13" spans="1:11">
      <c r="A13" s="149" t="s">
        <v>1081</v>
      </c>
      <c r="B13" s="149" t="s">
        <v>350</v>
      </c>
      <c r="C13" s="149" t="s">
        <v>324</v>
      </c>
      <c r="D13" s="151">
        <v>44927</v>
      </c>
      <c r="E13" s="149">
        <v>587</v>
      </c>
      <c r="F13" s="149" t="s">
        <v>1058</v>
      </c>
      <c r="G13" s="149" t="s">
        <v>1059</v>
      </c>
      <c r="H13" s="149" t="s">
        <v>1114</v>
      </c>
      <c r="I13" s="150">
        <v>0</v>
      </c>
      <c r="J13" s="150">
        <v>432</v>
      </c>
      <c r="K13" s="150">
        <v>-432</v>
      </c>
    </row>
    <row r="14" spans="1:11">
      <c r="A14" s="149" t="s">
        <v>1081</v>
      </c>
      <c r="B14" s="149" t="s">
        <v>354</v>
      </c>
      <c r="C14" s="149" t="s">
        <v>324</v>
      </c>
      <c r="D14" s="151">
        <v>44927</v>
      </c>
      <c r="E14" s="149">
        <v>590</v>
      </c>
      <c r="F14" s="149" t="s">
        <v>163</v>
      </c>
      <c r="G14" s="149" t="s">
        <v>1013</v>
      </c>
      <c r="H14" s="149" t="s">
        <v>1092</v>
      </c>
      <c r="I14" s="150">
        <v>0</v>
      </c>
      <c r="J14" s="150">
        <v>6384</v>
      </c>
      <c r="K14" s="150">
        <v>-6384</v>
      </c>
    </row>
    <row r="15" spans="1:11">
      <c r="A15" s="149" t="s">
        <v>1081</v>
      </c>
      <c r="B15" s="149" t="s">
        <v>354</v>
      </c>
      <c r="C15" s="149" t="s">
        <v>324</v>
      </c>
      <c r="D15" s="151">
        <v>44927</v>
      </c>
      <c r="E15" s="149">
        <v>591</v>
      </c>
      <c r="F15" s="149" t="s">
        <v>163</v>
      </c>
      <c r="G15" s="149" t="s">
        <v>1019</v>
      </c>
      <c r="H15" s="149" t="s">
        <v>1092</v>
      </c>
      <c r="I15" s="150">
        <v>0</v>
      </c>
      <c r="J15" s="150">
        <v>6384</v>
      </c>
      <c r="K15" s="150">
        <v>-6384</v>
      </c>
    </row>
    <row r="16" spans="1:11">
      <c r="A16" s="149" t="s">
        <v>1081</v>
      </c>
      <c r="B16" s="149" t="s">
        <v>354</v>
      </c>
      <c r="C16" s="149" t="s">
        <v>324</v>
      </c>
      <c r="D16" s="151">
        <v>44927</v>
      </c>
      <c r="E16" s="149">
        <v>592</v>
      </c>
      <c r="F16" s="149" t="s">
        <v>163</v>
      </c>
      <c r="G16" s="149" t="s">
        <v>1014</v>
      </c>
      <c r="H16" s="149" t="s">
        <v>1092</v>
      </c>
      <c r="I16" s="150">
        <v>0</v>
      </c>
      <c r="J16" s="150">
        <v>6479</v>
      </c>
      <c r="K16" s="150">
        <v>-6479</v>
      </c>
    </row>
    <row r="17" spans="1:11">
      <c r="A17" s="149" t="s">
        <v>1081</v>
      </c>
      <c r="B17" s="149" t="s">
        <v>379</v>
      </c>
      <c r="C17" s="149" t="s">
        <v>324</v>
      </c>
      <c r="D17" s="151">
        <v>44927</v>
      </c>
      <c r="E17" s="149">
        <v>594</v>
      </c>
      <c r="F17" s="149" t="s">
        <v>439</v>
      </c>
      <c r="G17" s="149" t="s">
        <v>1029</v>
      </c>
      <c r="H17" s="149" t="s">
        <v>1117</v>
      </c>
      <c r="I17" s="150">
        <v>0</v>
      </c>
      <c r="J17" s="150">
        <v>14836.72</v>
      </c>
      <c r="K17" s="150">
        <v>-14836.72</v>
      </c>
    </row>
    <row r="18" spans="1:11">
      <c r="A18" s="149" t="s">
        <v>1081</v>
      </c>
      <c r="B18" s="149" t="s">
        <v>388</v>
      </c>
      <c r="C18" s="149" t="s">
        <v>324</v>
      </c>
      <c r="D18" s="151">
        <v>44927</v>
      </c>
      <c r="E18" s="149">
        <v>618</v>
      </c>
      <c r="F18" s="149" t="s">
        <v>1030</v>
      </c>
      <c r="G18" s="149" t="s">
        <v>1031</v>
      </c>
      <c r="H18" s="149" t="s">
        <v>1121</v>
      </c>
      <c r="I18" s="150">
        <v>0</v>
      </c>
      <c r="J18" s="150">
        <v>7457.96</v>
      </c>
      <c r="K18" s="150">
        <v>-7457.96</v>
      </c>
    </row>
    <row r="19" spans="1:11">
      <c r="A19" s="149" t="s">
        <v>1081</v>
      </c>
      <c r="B19" s="149" t="s">
        <v>1130</v>
      </c>
      <c r="C19" s="149" t="s">
        <v>324</v>
      </c>
      <c r="D19" s="151">
        <v>44927</v>
      </c>
      <c r="E19" s="149">
        <v>620</v>
      </c>
      <c r="F19" s="149" t="s">
        <v>1131</v>
      </c>
      <c r="G19" s="149" t="s">
        <v>1132</v>
      </c>
      <c r="H19" s="149" t="s">
        <v>1083</v>
      </c>
      <c r="I19" s="150">
        <v>0</v>
      </c>
      <c r="J19" s="150">
        <v>102327.03999999999</v>
      </c>
      <c r="K19" s="150">
        <v>-102327.03999999999</v>
      </c>
    </row>
    <row r="20" spans="1:11">
      <c r="A20" s="149" t="s">
        <v>1081</v>
      </c>
      <c r="B20" s="149" t="s">
        <v>388</v>
      </c>
      <c r="C20" s="149" t="s">
        <v>324</v>
      </c>
      <c r="D20" s="151">
        <v>44927</v>
      </c>
      <c r="E20" s="149">
        <v>623</v>
      </c>
      <c r="F20" s="149" t="s">
        <v>979</v>
      </c>
      <c r="G20" s="149" t="s">
        <v>1032</v>
      </c>
      <c r="H20" s="149" t="s">
        <v>1136</v>
      </c>
      <c r="I20" s="150">
        <v>0</v>
      </c>
      <c r="J20" s="150">
        <v>864.87</v>
      </c>
      <c r="K20" s="150">
        <v>-864.87</v>
      </c>
    </row>
    <row r="21" spans="1:11">
      <c r="A21" s="149" t="s">
        <v>1081</v>
      </c>
      <c r="B21" s="149" t="s">
        <v>388</v>
      </c>
      <c r="C21" s="149" t="s">
        <v>324</v>
      </c>
      <c r="D21" s="151">
        <v>44927</v>
      </c>
      <c r="E21" s="149">
        <v>624</v>
      </c>
      <c r="F21" s="149" t="s">
        <v>979</v>
      </c>
      <c r="G21" s="149" t="s">
        <v>1138</v>
      </c>
      <c r="H21" s="149" t="s">
        <v>1136</v>
      </c>
      <c r="I21" s="150">
        <v>0</v>
      </c>
      <c r="J21" s="150">
        <v>1437.6</v>
      </c>
      <c r="K21" s="150">
        <v>-1437.6</v>
      </c>
    </row>
    <row r="22" spans="1:11">
      <c r="A22" s="149" t="s">
        <v>1081</v>
      </c>
      <c r="B22" s="149" t="s">
        <v>1140</v>
      </c>
      <c r="C22" s="149" t="s">
        <v>324</v>
      </c>
      <c r="D22" s="151">
        <v>44929</v>
      </c>
      <c r="E22" s="149">
        <v>613</v>
      </c>
      <c r="F22" s="149" t="s">
        <v>971</v>
      </c>
      <c r="G22" s="149" t="s">
        <v>1060</v>
      </c>
      <c r="H22" s="149" t="s">
        <v>1141</v>
      </c>
      <c r="I22" s="150">
        <v>0</v>
      </c>
      <c r="J22" s="150">
        <v>43.67</v>
      </c>
      <c r="K22" s="150">
        <v>-43.67</v>
      </c>
    </row>
    <row r="23" spans="1:11">
      <c r="A23" s="149" t="s">
        <v>1081</v>
      </c>
      <c r="B23" s="149" t="s">
        <v>1143</v>
      </c>
      <c r="C23" s="149" t="s">
        <v>324</v>
      </c>
      <c r="D23" s="151">
        <v>44931</v>
      </c>
      <c r="E23" s="149">
        <v>568</v>
      </c>
      <c r="F23" s="149" t="s">
        <v>1033</v>
      </c>
      <c r="G23" s="149" t="s">
        <v>1034</v>
      </c>
      <c r="H23" s="149" t="s">
        <v>312</v>
      </c>
      <c r="I23" s="150">
        <v>0</v>
      </c>
      <c r="J23" s="150">
        <v>876</v>
      </c>
      <c r="K23" s="150">
        <v>-876</v>
      </c>
    </row>
    <row r="24" spans="1:11">
      <c r="A24" s="149" t="s">
        <v>1081</v>
      </c>
      <c r="B24" s="149" t="s">
        <v>1145</v>
      </c>
      <c r="C24" s="149" t="s">
        <v>324</v>
      </c>
      <c r="D24" s="151">
        <v>44931</v>
      </c>
      <c r="E24" s="149">
        <v>573</v>
      </c>
      <c r="F24" s="149" t="s">
        <v>535</v>
      </c>
      <c r="G24" s="149" t="s">
        <v>944</v>
      </c>
      <c r="H24" s="149" t="s">
        <v>89</v>
      </c>
      <c r="I24" s="150">
        <v>0</v>
      </c>
      <c r="J24" s="150">
        <v>3912.15</v>
      </c>
      <c r="K24" s="150">
        <v>-3912.15</v>
      </c>
    </row>
    <row r="25" spans="1:11">
      <c r="A25" s="149" t="s">
        <v>1081</v>
      </c>
      <c r="B25" s="149" t="s">
        <v>374</v>
      </c>
      <c r="C25" s="149" t="s">
        <v>324</v>
      </c>
      <c r="D25" s="151">
        <v>44935</v>
      </c>
      <c r="E25" s="149">
        <v>565</v>
      </c>
      <c r="F25" s="149" t="s">
        <v>975</v>
      </c>
      <c r="G25" s="149" t="s">
        <v>1061</v>
      </c>
      <c r="H25" s="149" t="s">
        <v>384</v>
      </c>
      <c r="I25" s="150">
        <v>0</v>
      </c>
      <c r="J25" s="150">
        <v>164.4</v>
      </c>
      <c r="K25" s="150">
        <v>-164.4</v>
      </c>
    </row>
    <row r="26" spans="1:11">
      <c r="A26" s="149" t="s">
        <v>1081</v>
      </c>
      <c r="B26" s="149" t="s">
        <v>369</v>
      </c>
      <c r="C26" s="149" t="s">
        <v>324</v>
      </c>
      <c r="D26" s="151">
        <v>44935</v>
      </c>
      <c r="E26" s="149">
        <v>574</v>
      </c>
      <c r="F26" s="149" t="s">
        <v>533</v>
      </c>
      <c r="G26" s="149" t="s">
        <v>1146</v>
      </c>
      <c r="H26" s="149" t="s">
        <v>1148</v>
      </c>
      <c r="I26" s="150">
        <v>0</v>
      </c>
      <c r="J26" s="150">
        <v>205.75</v>
      </c>
      <c r="K26" s="150">
        <v>-205.75</v>
      </c>
    </row>
    <row r="27" spans="1:11">
      <c r="A27" s="149" t="s">
        <v>1081</v>
      </c>
      <c r="B27" s="149" t="s">
        <v>1149</v>
      </c>
      <c r="C27" s="149" t="s">
        <v>324</v>
      </c>
      <c r="D27" s="151">
        <v>44935</v>
      </c>
      <c r="E27" s="149">
        <v>595</v>
      </c>
      <c r="F27" s="149" t="s">
        <v>815</v>
      </c>
      <c r="G27" s="149" t="s">
        <v>1035</v>
      </c>
      <c r="H27" s="149" t="s">
        <v>1092</v>
      </c>
      <c r="I27" s="150">
        <v>0</v>
      </c>
      <c r="J27" s="150">
        <v>75</v>
      </c>
      <c r="K27" s="150">
        <v>-75</v>
      </c>
    </row>
    <row r="28" spans="1:11">
      <c r="A28" s="149" t="s">
        <v>1081</v>
      </c>
      <c r="B28" s="149" t="s">
        <v>1149</v>
      </c>
      <c r="C28" s="149" t="s">
        <v>324</v>
      </c>
      <c r="D28" s="151">
        <v>44935</v>
      </c>
      <c r="E28" s="149">
        <v>596</v>
      </c>
      <c r="F28" s="149" t="s">
        <v>815</v>
      </c>
      <c r="G28" s="149" t="s">
        <v>1036</v>
      </c>
      <c r="H28" s="149" t="s">
        <v>1092</v>
      </c>
      <c r="I28" s="150">
        <v>0</v>
      </c>
      <c r="J28" s="150">
        <v>75</v>
      </c>
      <c r="K28" s="150">
        <v>-75</v>
      </c>
    </row>
    <row r="29" spans="1:11">
      <c r="A29" s="149" t="s">
        <v>1081</v>
      </c>
      <c r="B29" s="149" t="s">
        <v>1149</v>
      </c>
      <c r="C29" s="149" t="s">
        <v>324</v>
      </c>
      <c r="D29" s="151">
        <v>44935</v>
      </c>
      <c r="E29" s="149">
        <v>597</v>
      </c>
      <c r="F29" s="149" t="s">
        <v>815</v>
      </c>
      <c r="G29" s="149" t="s">
        <v>1037</v>
      </c>
      <c r="H29" s="149" t="s">
        <v>1092</v>
      </c>
      <c r="I29" s="150">
        <v>0</v>
      </c>
      <c r="J29" s="150">
        <v>75</v>
      </c>
      <c r="K29" s="150">
        <v>-75</v>
      </c>
    </row>
    <row r="30" spans="1:11">
      <c r="A30" s="149" t="s">
        <v>1081</v>
      </c>
      <c r="B30" s="149" t="s">
        <v>1149</v>
      </c>
      <c r="C30" s="149" t="s">
        <v>324</v>
      </c>
      <c r="D30" s="151">
        <v>44935</v>
      </c>
      <c r="E30" s="149">
        <v>598</v>
      </c>
      <c r="F30" s="149" t="s">
        <v>815</v>
      </c>
      <c r="G30" s="149" t="s">
        <v>1038</v>
      </c>
      <c r="H30" s="149" t="s">
        <v>1092</v>
      </c>
      <c r="I30" s="150">
        <v>0</v>
      </c>
      <c r="J30" s="150">
        <v>300</v>
      </c>
      <c r="K30" s="150">
        <v>-300</v>
      </c>
    </row>
    <row r="31" spans="1:11">
      <c r="A31" s="149" t="s">
        <v>1081</v>
      </c>
      <c r="B31" s="149" t="s">
        <v>1149</v>
      </c>
      <c r="C31" s="149" t="s">
        <v>324</v>
      </c>
      <c r="D31" s="151">
        <v>44935</v>
      </c>
      <c r="E31" s="149">
        <v>599</v>
      </c>
      <c r="F31" s="149" t="s">
        <v>815</v>
      </c>
      <c r="G31" s="149" t="s">
        <v>1039</v>
      </c>
      <c r="H31" s="149" t="s">
        <v>1092</v>
      </c>
      <c r="I31" s="150">
        <v>0</v>
      </c>
      <c r="J31" s="150">
        <v>75</v>
      </c>
      <c r="K31" s="150">
        <v>-75</v>
      </c>
    </row>
    <row r="32" spans="1:11">
      <c r="A32" s="149" t="s">
        <v>1081</v>
      </c>
      <c r="B32" s="149" t="s">
        <v>1140</v>
      </c>
      <c r="C32" s="149" t="s">
        <v>324</v>
      </c>
      <c r="D32" s="151">
        <v>44937</v>
      </c>
      <c r="E32" s="149">
        <v>611</v>
      </c>
      <c r="F32" s="149" t="s">
        <v>970</v>
      </c>
      <c r="G32" s="149" t="s">
        <v>1062</v>
      </c>
      <c r="H32" s="149" t="s">
        <v>1141</v>
      </c>
      <c r="I32" s="150">
        <v>0</v>
      </c>
      <c r="J32" s="150">
        <v>73.23</v>
      </c>
      <c r="K32" s="150">
        <v>-73.23</v>
      </c>
    </row>
    <row r="33" spans="1:11">
      <c r="A33" s="149" t="s">
        <v>1081</v>
      </c>
      <c r="B33" s="149" t="s">
        <v>374</v>
      </c>
      <c r="C33" s="149" t="s">
        <v>324</v>
      </c>
      <c r="D33" s="151">
        <v>44938</v>
      </c>
      <c r="E33" s="149">
        <v>566</v>
      </c>
      <c r="F33" s="149" t="s">
        <v>975</v>
      </c>
      <c r="G33" s="149" t="s">
        <v>1023</v>
      </c>
      <c r="H33" s="149" t="s">
        <v>384</v>
      </c>
      <c r="I33" s="150">
        <v>0</v>
      </c>
      <c r="J33" s="150">
        <v>2280</v>
      </c>
      <c r="K33" s="150">
        <v>-2280</v>
      </c>
    </row>
    <row r="34" spans="1:11">
      <c r="A34" s="149" t="s">
        <v>1081</v>
      </c>
      <c r="B34" s="149" t="s">
        <v>373</v>
      </c>
      <c r="C34" s="149" t="s">
        <v>324</v>
      </c>
      <c r="D34" s="151">
        <v>44938</v>
      </c>
      <c r="E34" s="149">
        <v>582</v>
      </c>
      <c r="F34" s="149" t="s">
        <v>534</v>
      </c>
      <c r="G34" s="149" t="s">
        <v>1152</v>
      </c>
      <c r="H34" s="149" t="s">
        <v>89</v>
      </c>
      <c r="I34" s="150">
        <v>0</v>
      </c>
      <c r="J34" s="150">
        <v>3005.16</v>
      </c>
      <c r="K34" s="150">
        <v>-3005.16</v>
      </c>
    </row>
    <row r="35" spans="1:11">
      <c r="A35" s="149" t="s">
        <v>1081</v>
      </c>
      <c r="B35" s="149" t="s">
        <v>365</v>
      </c>
      <c r="C35" s="149" t="s">
        <v>324</v>
      </c>
      <c r="D35" s="151">
        <v>44939</v>
      </c>
      <c r="E35" s="149">
        <v>577</v>
      </c>
      <c r="F35" s="149" t="s">
        <v>1063</v>
      </c>
      <c r="G35" s="149" t="s">
        <v>1064</v>
      </c>
      <c r="H35" s="149" t="s">
        <v>1141</v>
      </c>
      <c r="I35" s="150">
        <v>0</v>
      </c>
      <c r="J35" s="150">
        <v>68.8</v>
      </c>
      <c r="K35" s="150">
        <v>-68.8</v>
      </c>
    </row>
    <row r="36" spans="1:11">
      <c r="A36" s="149" t="s">
        <v>1081</v>
      </c>
      <c r="B36" s="149" t="s">
        <v>1154</v>
      </c>
      <c r="C36" s="149" t="s">
        <v>324</v>
      </c>
      <c r="D36" s="151">
        <v>44941</v>
      </c>
      <c r="E36" s="149">
        <v>583</v>
      </c>
      <c r="F36" s="149" t="s">
        <v>899</v>
      </c>
      <c r="G36" s="149" t="s">
        <v>1155</v>
      </c>
      <c r="H36" s="149" t="s">
        <v>384</v>
      </c>
      <c r="I36" s="150">
        <v>0</v>
      </c>
      <c r="J36" s="150">
        <v>267.23</v>
      </c>
      <c r="K36" s="150">
        <v>-267.23</v>
      </c>
    </row>
    <row r="37" spans="1:11">
      <c r="A37" s="149" t="s">
        <v>1081</v>
      </c>
      <c r="B37" s="149" t="s">
        <v>369</v>
      </c>
      <c r="C37" s="149" t="s">
        <v>324</v>
      </c>
      <c r="D37" s="151">
        <v>44942</v>
      </c>
      <c r="E37" s="149">
        <v>578</v>
      </c>
      <c r="F37" s="149" t="s">
        <v>533</v>
      </c>
      <c r="G37" s="149" t="s">
        <v>1157</v>
      </c>
      <c r="H37" s="149" t="s">
        <v>1158</v>
      </c>
      <c r="I37" s="150">
        <v>0</v>
      </c>
      <c r="J37" s="150">
        <v>502.94</v>
      </c>
      <c r="K37" s="150">
        <v>-502.94</v>
      </c>
    </row>
    <row r="38" spans="1:11">
      <c r="A38" s="149" t="s">
        <v>1081</v>
      </c>
      <c r="B38" s="149" t="s">
        <v>370</v>
      </c>
      <c r="C38" s="149" t="s">
        <v>324</v>
      </c>
      <c r="D38" s="151">
        <v>44945</v>
      </c>
      <c r="E38" s="149">
        <v>593</v>
      </c>
      <c r="F38" s="149" t="s">
        <v>393</v>
      </c>
      <c r="G38" s="149" t="s">
        <v>1015</v>
      </c>
      <c r="H38" s="149" t="s">
        <v>1159</v>
      </c>
      <c r="I38" s="150">
        <v>0</v>
      </c>
      <c r="J38" s="150">
        <v>1834</v>
      </c>
      <c r="K38" s="150">
        <v>-1834</v>
      </c>
    </row>
    <row r="39" spans="1:11">
      <c r="A39" s="149" t="s">
        <v>1081</v>
      </c>
      <c r="B39" s="149" t="s">
        <v>1162</v>
      </c>
      <c r="C39" s="149" t="s">
        <v>324</v>
      </c>
      <c r="D39" s="151">
        <v>44945</v>
      </c>
      <c r="E39" s="149">
        <v>619</v>
      </c>
      <c r="F39" s="149" t="s">
        <v>1040</v>
      </c>
      <c r="G39" s="149" t="s">
        <v>1041</v>
      </c>
      <c r="H39" s="149" t="s">
        <v>312</v>
      </c>
      <c r="I39" s="150">
        <v>0</v>
      </c>
      <c r="J39" s="150">
        <v>240</v>
      </c>
      <c r="K39" s="150">
        <v>-240</v>
      </c>
    </row>
    <row r="40" spans="1:11">
      <c r="A40" s="149" t="s">
        <v>1081</v>
      </c>
      <c r="B40" s="149" t="s">
        <v>376</v>
      </c>
      <c r="C40" s="149" t="s">
        <v>324</v>
      </c>
      <c r="D40" s="151">
        <v>44946</v>
      </c>
      <c r="E40" s="149">
        <v>581</v>
      </c>
      <c r="F40" s="149" t="s">
        <v>1164</v>
      </c>
      <c r="G40" s="149" t="s">
        <v>1165</v>
      </c>
      <c r="H40" s="149" t="s">
        <v>1110</v>
      </c>
      <c r="I40" s="150">
        <v>0</v>
      </c>
      <c r="J40" s="150">
        <v>1415.39</v>
      </c>
      <c r="K40" s="150">
        <v>-1415.39</v>
      </c>
    </row>
    <row r="41" spans="1:11">
      <c r="A41" s="149" t="s">
        <v>1081</v>
      </c>
      <c r="B41" s="149" t="s">
        <v>367</v>
      </c>
      <c r="C41" s="149" t="s">
        <v>324</v>
      </c>
      <c r="D41" s="151">
        <v>44946</v>
      </c>
      <c r="E41" s="149">
        <v>586</v>
      </c>
      <c r="F41" s="149" t="s">
        <v>1167</v>
      </c>
      <c r="G41" s="149" t="s">
        <v>1168</v>
      </c>
      <c r="H41" s="149" t="s">
        <v>1110</v>
      </c>
      <c r="I41" s="150">
        <v>0</v>
      </c>
      <c r="J41" s="150">
        <v>4160.9799999999996</v>
      </c>
      <c r="K41" s="150">
        <v>-4160.9799999999996</v>
      </c>
    </row>
    <row r="42" spans="1:11">
      <c r="A42" s="149" t="s">
        <v>1081</v>
      </c>
      <c r="B42" s="149" t="s">
        <v>369</v>
      </c>
      <c r="C42" s="149" t="s">
        <v>324</v>
      </c>
      <c r="D42" s="151">
        <v>44949</v>
      </c>
      <c r="E42" s="149">
        <v>579</v>
      </c>
      <c r="F42" s="149" t="s">
        <v>533</v>
      </c>
      <c r="G42" s="149" t="s">
        <v>1169</v>
      </c>
      <c r="H42" s="149" t="s">
        <v>1148</v>
      </c>
      <c r="I42" s="150">
        <v>0</v>
      </c>
      <c r="J42" s="150">
        <v>563.79</v>
      </c>
      <c r="K42" s="150">
        <v>-563.79</v>
      </c>
    </row>
    <row r="43" spans="1:11">
      <c r="A43" s="149" t="s">
        <v>1081</v>
      </c>
      <c r="B43" s="149" t="s">
        <v>369</v>
      </c>
      <c r="C43" s="149" t="s">
        <v>324</v>
      </c>
      <c r="D43" s="151">
        <v>44949</v>
      </c>
      <c r="E43" s="149">
        <v>580</v>
      </c>
      <c r="F43" s="149" t="s">
        <v>533</v>
      </c>
      <c r="G43" s="149" t="s">
        <v>1170</v>
      </c>
      <c r="H43" s="149" t="s">
        <v>1171</v>
      </c>
      <c r="I43" s="150">
        <v>0</v>
      </c>
      <c r="J43" s="150">
        <v>196.08</v>
      </c>
      <c r="K43" s="150">
        <v>-196.08</v>
      </c>
    </row>
    <row r="44" spans="1:11">
      <c r="A44" s="149" t="s">
        <v>1081</v>
      </c>
      <c r="B44" s="149" t="s">
        <v>1140</v>
      </c>
      <c r="C44" s="149" t="s">
        <v>324</v>
      </c>
      <c r="D44" s="151">
        <v>44950</v>
      </c>
      <c r="E44" s="149">
        <v>616</v>
      </c>
      <c r="F44" s="149" t="s">
        <v>972</v>
      </c>
      <c r="G44" s="149" t="s">
        <v>1065</v>
      </c>
      <c r="H44" s="149" t="s">
        <v>1141</v>
      </c>
      <c r="I44" s="150">
        <v>0</v>
      </c>
      <c r="J44" s="150">
        <v>15.97</v>
      </c>
      <c r="K44" s="150">
        <v>-15.97</v>
      </c>
    </row>
    <row r="45" spans="1:11">
      <c r="A45" s="149" t="s">
        <v>1081</v>
      </c>
      <c r="B45" s="149" t="s">
        <v>1140</v>
      </c>
      <c r="C45" s="149" t="s">
        <v>324</v>
      </c>
      <c r="D45" s="151">
        <v>44951</v>
      </c>
      <c r="E45" s="149">
        <v>607</v>
      </c>
      <c r="F45" s="149" t="s">
        <v>972</v>
      </c>
      <c r="G45" s="149" t="s">
        <v>1066</v>
      </c>
      <c r="H45" s="149" t="s">
        <v>1141</v>
      </c>
      <c r="I45" s="150">
        <v>0</v>
      </c>
      <c r="J45" s="150">
        <v>69.98</v>
      </c>
      <c r="K45" s="150">
        <v>-69.98</v>
      </c>
    </row>
    <row r="46" spans="1:11">
      <c r="A46" s="149" t="s">
        <v>1081</v>
      </c>
      <c r="B46" s="149" t="s">
        <v>400</v>
      </c>
      <c r="C46" s="149" t="s">
        <v>324</v>
      </c>
      <c r="D46" s="151">
        <v>44956</v>
      </c>
      <c r="E46" s="149">
        <v>603</v>
      </c>
      <c r="F46" s="149" t="s">
        <v>651</v>
      </c>
      <c r="G46" s="149" t="s">
        <v>1172</v>
      </c>
      <c r="H46" s="149" t="s">
        <v>384</v>
      </c>
      <c r="I46" s="150">
        <v>0</v>
      </c>
      <c r="J46" s="150">
        <v>7560</v>
      </c>
      <c r="K46" s="150">
        <v>-7560</v>
      </c>
    </row>
    <row r="47" spans="1:11">
      <c r="A47" s="149" t="s">
        <v>1081</v>
      </c>
      <c r="B47" s="149" t="s">
        <v>1177</v>
      </c>
      <c r="C47" s="149" t="s">
        <v>324</v>
      </c>
      <c r="D47" s="151">
        <v>44957</v>
      </c>
      <c r="E47" s="149">
        <v>584</v>
      </c>
      <c r="F47" s="149" t="s">
        <v>1175</v>
      </c>
      <c r="G47" s="149" t="s">
        <v>1176</v>
      </c>
      <c r="H47" s="149" t="s">
        <v>351</v>
      </c>
      <c r="I47" s="150">
        <v>0</v>
      </c>
      <c r="J47" s="150">
        <v>9785</v>
      </c>
      <c r="K47" s="150">
        <v>-9785</v>
      </c>
    </row>
    <row r="48" spans="1:11">
      <c r="A48" s="149" t="s">
        <v>1081</v>
      </c>
      <c r="B48" s="149" t="s">
        <v>1181</v>
      </c>
      <c r="C48" s="149" t="s">
        <v>324</v>
      </c>
      <c r="D48" s="151">
        <v>44957</v>
      </c>
      <c r="E48" s="149">
        <v>588</v>
      </c>
      <c r="F48" s="149" t="s">
        <v>625</v>
      </c>
      <c r="G48" s="149" t="s">
        <v>1020</v>
      </c>
      <c r="H48" s="149" t="s">
        <v>371</v>
      </c>
      <c r="I48" s="150">
        <v>0</v>
      </c>
      <c r="J48" s="150">
        <v>5760</v>
      </c>
      <c r="K48" s="150">
        <v>-5760</v>
      </c>
    </row>
    <row r="49" spans="1:11">
      <c r="A49" s="149" t="s">
        <v>1081</v>
      </c>
      <c r="B49" s="149" t="s">
        <v>1181</v>
      </c>
      <c r="C49" s="149" t="s">
        <v>324</v>
      </c>
      <c r="D49" s="151">
        <v>44957</v>
      </c>
      <c r="E49" s="149">
        <v>589</v>
      </c>
      <c r="F49" s="149" t="s">
        <v>625</v>
      </c>
      <c r="G49" s="149" t="s">
        <v>1021</v>
      </c>
      <c r="H49" s="149" t="s">
        <v>371</v>
      </c>
      <c r="I49" s="150">
        <v>0</v>
      </c>
      <c r="J49" s="150">
        <v>15993</v>
      </c>
      <c r="K49" s="150">
        <v>-15993</v>
      </c>
    </row>
    <row r="50" spans="1:11">
      <c r="A50" s="149" t="s">
        <v>1081</v>
      </c>
      <c r="B50" s="149" t="s">
        <v>1181</v>
      </c>
      <c r="C50" s="149" t="s">
        <v>324</v>
      </c>
      <c r="D50" s="151">
        <v>44957</v>
      </c>
      <c r="E50" s="149">
        <v>600</v>
      </c>
      <c r="F50" s="149" t="s">
        <v>625</v>
      </c>
      <c r="G50" s="149" t="s">
        <v>1022</v>
      </c>
      <c r="H50" s="149" t="s">
        <v>371</v>
      </c>
      <c r="I50" s="150">
        <v>0</v>
      </c>
      <c r="J50" s="150">
        <v>3150</v>
      </c>
      <c r="K50" s="150">
        <v>-3150</v>
      </c>
    </row>
    <row r="51" spans="1:11">
      <c r="A51" s="149" t="s">
        <v>1081</v>
      </c>
      <c r="B51" s="149" t="s">
        <v>378</v>
      </c>
      <c r="C51" s="149" t="s">
        <v>324</v>
      </c>
      <c r="D51" s="151">
        <v>44957</v>
      </c>
      <c r="E51" s="149">
        <v>601</v>
      </c>
      <c r="F51" s="149" t="s">
        <v>397</v>
      </c>
      <c r="G51" s="149" t="s">
        <v>1182</v>
      </c>
      <c r="H51" s="149" t="s">
        <v>89</v>
      </c>
      <c r="I51" s="150">
        <v>0</v>
      </c>
      <c r="J51" s="150">
        <v>9120</v>
      </c>
      <c r="K51" s="150">
        <v>-9120</v>
      </c>
    </row>
    <row r="52" spans="1:11">
      <c r="A52" s="149" t="s">
        <v>1081</v>
      </c>
      <c r="B52" s="149" t="s">
        <v>374</v>
      </c>
      <c r="C52" s="149" t="s">
        <v>324</v>
      </c>
      <c r="D52" s="151">
        <v>44957</v>
      </c>
      <c r="E52" s="149">
        <v>602</v>
      </c>
      <c r="F52" s="149" t="s">
        <v>975</v>
      </c>
      <c r="G52" s="149" t="s">
        <v>1082</v>
      </c>
      <c r="H52" s="149" t="s">
        <v>351</v>
      </c>
      <c r="I52" s="150">
        <v>0</v>
      </c>
      <c r="J52" s="150">
        <v>2949.51</v>
      </c>
      <c r="K52" s="150">
        <v>-2949.51</v>
      </c>
    </row>
    <row r="53" spans="1:11">
      <c r="A53" s="149" t="s">
        <v>1081</v>
      </c>
      <c r="B53" s="149" t="s">
        <v>374</v>
      </c>
      <c r="C53" s="149" t="s">
        <v>324</v>
      </c>
      <c r="D53" s="151">
        <v>44957</v>
      </c>
      <c r="E53" s="149">
        <v>602</v>
      </c>
      <c r="F53" s="149" t="s">
        <v>975</v>
      </c>
      <c r="G53" s="149" t="s">
        <v>1082</v>
      </c>
      <c r="H53" s="149" t="s">
        <v>351</v>
      </c>
      <c r="I53" s="150">
        <v>2949.51</v>
      </c>
      <c r="J53" s="150">
        <v>0</v>
      </c>
      <c r="K53" s="150">
        <v>2949.51</v>
      </c>
    </row>
    <row r="54" spans="1:11">
      <c r="A54" s="149" t="s">
        <v>1081</v>
      </c>
      <c r="B54" s="149" t="s">
        <v>354</v>
      </c>
      <c r="C54" s="149" t="s">
        <v>324</v>
      </c>
      <c r="D54" s="151">
        <v>44957</v>
      </c>
      <c r="E54" s="149">
        <v>604</v>
      </c>
      <c r="F54" s="149" t="s">
        <v>163</v>
      </c>
      <c r="G54" s="149" t="s">
        <v>1016</v>
      </c>
      <c r="H54" s="149" t="s">
        <v>1184</v>
      </c>
      <c r="I54" s="150">
        <v>0</v>
      </c>
      <c r="J54" s="150">
        <v>6080</v>
      </c>
      <c r="K54" s="150">
        <v>-6080</v>
      </c>
    </row>
    <row r="55" spans="1:11">
      <c r="A55" s="149" t="s">
        <v>1081</v>
      </c>
      <c r="B55" s="149" t="s">
        <v>354</v>
      </c>
      <c r="C55" s="149" t="s">
        <v>324</v>
      </c>
      <c r="D55" s="151">
        <v>44957</v>
      </c>
      <c r="E55" s="149">
        <v>605</v>
      </c>
      <c r="F55" s="149" t="s">
        <v>163</v>
      </c>
      <c r="G55" s="149" t="s">
        <v>1017</v>
      </c>
      <c r="H55" s="149" t="s">
        <v>1184</v>
      </c>
      <c r="I55" s="150">
        <v>0</v>
      </c>
      <c r="J55" s="150">
        <v>6080</v>
      </c>
      <c r="K55" s="150">
        <v>-6080</v>
      </c>
    </row>
    <row r="56" spans="1:11">
      <c r="A56" s="149" t="s">
        <v>1081</v>
      </c>
      <c r="B56" s="149" t="s">
        <v>354</v>
      </c>
      <c r="C56" s="149" t="s">
        <v>324</v>
      </c>
      <c r="D56" s="151">
        <v>44957</v>
      </c>
      <c r="E56" s="149">
        <v>606</v>
      </c>
      <c r="F56" s="149" t="s">
        <v>163</v>
      </c>
      <c r="G56" s="149" t="s">
        <v>1018</v>
      </c>
      <c r="H56" s="149" t="s">
        <v>1184</v>
      </c>
      <c r="I56" s="150">
        <v>0</v>
      </c>
      <c r="J56" s="150">
        <v>6289</v>
      </c>
      <c r="K56" s="150">
        <v>-6289</v>
      </c>
    </row>
    <row r="57" spans="1:11">
      <c r="A57" s="149" t="s">
        <v>1081</v>
      </c>
      <c r="B57" s="149" t="s">
        <v>1140</v>
      </c>
      <c r="C57" s="149" t="s">
        <v>324</v>
      </c>
      <c r="D57" s="151">
        <v>44957</v>
      </c>
      <c r="E57" s="149">
        <v>608</v>
      </c>
      <c r="F57" s="149" t="s">
        <v>972</v>
      </c>
      <c r="G57" s="149" t="s">
        <v>1067</v>
      </c>
      <c r="H57" s="149" t="s">
        <v>1141</v>
      </c>
      <c r="I57" s="150">
        <v>0</v>
      </c>
      <c r="J57" s="150">
        <v>119.43</v>
      </c>
      <c r="K57" s="150">
        <v>-119.43</v>
      </c>
    </row>
    <row r="58" spans="1:11">
      <c r="A58" s="149" t="s">
        <v>1081</v>
      </c>
      <c r="B58" s="149" t="s">
        <v>1140</v>
      </c>
      <c r="C58" s="149" t="s">
        <v>324</v>
      </c>
      <c r="D58" s="151">
        <v>44957</v>
      </c>
      <c r="E58" s="149">
        <v>609</v>
      </c>
      <c r="F58" s="149" t="s">
        <v>971</v>
      </c>
      <c r="G58" s="149" t="s">
        <v>1068</v>
      </c>
      <c r="H58" s="149" t="s">
        <v>1141</v>
      </c>
      <c r="I58" s="150">
        <v>0</v>
      </c>
      <c r="J58" s="150">
        <v>40.22</v>
      </c>
      <c r="K58" s="150">
        <v>-40.22</v>
      </c>
    </row>
    <row r="59" spans="1:11">
      <c r="A59" s="149" t="s">
        <v>1081</v>
      </c>
      <c r="B59" s="149" t="s">
        <v>1140</v>
      </c>
      <c r="C59" s="149" t="s">
        <v>324</v>
      </c>
      <c r="D59" s="151">
        <v>44957</v>
      </c>
      <c r="E59" s="149">
        <v>610</v>
      </c>
      <c r="F59" s="149" t="s">
        <v>972</v>
      </c>
      <c r="G59" s="149" t="s">
        <v>701</v>
      </c>
      <c r="H59" s="149" t="s">
        <v>1141</v>
      </c>
      <c r="I59" s="150">
        <v>0</v>
      </c>
      <c r="J59" s="150">
        <v>40.58</v>
      </c>
      <c r="K59" s="150">
        <v>-40.58</v>
      </c>
    </row>
    <row r="60" spans="1:11">
      <c r="A60" s="149" t="s">
        <v>1081</v>
      </c>
      <c r="B60" s="149" t="s">
        <v>1140</v>
      </c>
      <c r="C60" s="149" t="s">
        <v>324</v>
      </c>
      <c r="D60" s="151">
        <v>44957</v>
      </c>
      <c r="E60" s="149">
        <v>612</v>
      </c>
      <c r="F60" s="149" t="s">
        <v>970</v>
      </c>
      <c r="G60" s="149" t="s">
        <v>1185</v>
      </c>
      <c r="H60" s="149" t="s">
        <v>1141</v>
      </c>
      <c r="I60" s="150">
        <v>0</v>
      </c>
      <c r="J60" s="150">
        <v>33.520000000000003</v>
      </c>
      <c r="K60" s="150">
        <v>-33.520000000000003</v>
      </c>
    </row>
    <row r="61" spans="1:11">
      <c r="A61" s="149" t="s">
        <v>1081</v>
      </c>
      <c r="B61" s="149" t="s">
        <v>1140</v>
      </c>
      <c r="C61" s="149" t="s">
        <v>324</v>
      </c>
      <c r="D61" s="151">
        <v>44957</v>
      </c>
      <c r="E61" s="149">
        <v>614</v>
      </c>
      <c r="F61" s="149" t="s">
        <v>971</v>
      </c>
      <c r="G61" s="149" t="s">
        <v>1069</v>
      </c>
      <c r="H61" s="149" t="s">
        <v>1141</v>
      </c>
      <c r="I61" s="150">
        <v>0</v>
      </c>
      <c r="J61" s="150">
        <v>61.98</v>
      </c>
      <c r="K61" s="150">
        <v>-61.98</v>
      </c>
    </row>
    <row r="62" spans="1:11">
      <c r="A62" s="149" t="s">
        <v>1081</v>
      </c>
      <c r="B62" s="149" t="s">
        <v>1140</v>
      </c>
      <c r="C62" s="149" t="s">
        <v>324</v>
      </c>
      <c r="D62" s="151">
        <v>44957</v>
      </c>
      <c r="E62" s="149">
        <v>615</v>
      </c>
      <c r="F62" s="149" t="s">
        <v>972</v>
      </c>
      <c r="G62" s="149" t="s">
        <v>1070</v>
      </c>
      <c r="H62" s="149" t="s">
        <v>1141</v>
      </c>
      <c r="I62" s="150">
        <v>0</v>
      </c>
      <c r="J62" s="150">
        <v>34.880000000000003</v>
      </c>
      <c r="K62" s="150">
        <v>-34.880000000000003</v>
      </c>
    </row>
    <row r="63" spans="1:11">
      <c r="A63" s="149" t="s">
        <v>1081</v>
      </c>
      <c r="B63" s="149" t="s">
        <v>391</v>
      </c>
      <c r="C63" s="149" t="s">
        <v>324</v>
      </c>
      <c r="D63" s="151">
        <v>44957</v>
      </c>
      <c r="E63" s="149">
        <v>621</v>
      </c>
      <c r="F63" s="149" t="s">
        <v>542</v>
      </c>
      <c r="G63" s="149" t="s">
        <v>1186</v>
      </c>
      <c r="H63" s="149" t="s">
        <v>89</v>
      </c>
      <c r="I63" s="150">
        <v>0</v>
      </c>
      <c r="J63" s="150">
        <v>3108</v>
      </c>
      <c r="K63" s="150">
        <v>-3108</v>
      </c>
    </row>
    <row r="64" spans="1:11">
      <c r="A64" s="149" t="s">
        <v>1081</v>
      </c>
      <c r="B64" s="149" t="s">
        <v>391</v>
      </c>
      <c r="C64" s="149" t="s">
        <v>324</v>
      </c>
      <c r="D64" s="151">
        <v>44957</v>
      </c>
      <c r="E64" s="149">
        <v>622</v>
      </c>
      <c r="F64" s="149" t="s">
        <v>542</v>
      </c>
      <c r="G64" s="149" t="s">
        <v>1187</v>
      </c>
      <c r="H64" s="149" t="s">
        <v>89</v>
      </c>
      <c r="I64" s="150">
        <v>0</v>
      </c>
      <c r="J64" s="150">
        <v>4158</v>
      </c>
      <c r="K64" s="150">
        <v>-4158</v>
      </c>
    </row>
    <row r="65" spans="1:11">
      <c r="A65" s="149" t="s">
        <v>1081</v>
      </c>
      <c r="B65" s="149" t="s">
        <v>388</v>
      </c>
      <c r="C65" s="149" t="s">
        <v>324</v>
      </c>
      <c r="D65" s="151">
        <v>44957</v>
      </c>
      <c r="E65" s="149">
        <v>625</v>
      </c>
      <c r="F65" s="149" t="s">
        <v>979</v>
      </c>
      <c r="G65" s="149" t="s">
        <v>1188</v>
      </c>
      <c r="H65" s="149" t="s">
        <v>1136</v>
      </c>
      <c r="I65" s="150">
        <v>0</v>
      </c>
      <c r="J65" s="150">
        <v>1437.6</v>
      </c>
      <c r="K65" s="150">
        <v>-1437.6</v>
      </c>
    </row>
    <row r="66" spans="1:11">
      <c r="A66" s="149" t="s">
        <v>1081</v>
      </c>
      <c r="B66" s="149" t="s">
        <v>377</v>
      </c>
      <c r="C66" s="149" t="s">
        <v>324</v>
      </c>
      <c r="D66" s="151">
        <v>44958</v>
      </c>
      <c r="E66" s="149">
        <v>630</v>
      </c>
      <c r="F66" s="149" t="s">
        <v>1189</v>
      </c>
      <c r="G66" s="149" t="s">
        <v>1190</v>
      </c>
      <c r="H66" s="149" t="s">
        <v>1110</v>
      </c>
      <c r="I66" s="150">
        <v>0</v>
      </c>
      <c r="J66" s="150">
        <v>1110.21</v>
      </c>
      <c r="K66" s="150">
        <v>-1110.21</v>
      </c>
    </row>
    <row r="67" spans="1:11">
      <c r="A67" s="149" t="s">
        <v>1081</v>
      </c>
      <c r="B67" s="149" t="s">
        <v>377</v>
      </c>
      <c r="C67" s="149" t="s">
        <v>324</v>
      </c>
      <c r="D67" s="151">
        <v>44958</v>
      </c>
      <c r="E67" s="149">
        <v>631</v>
      </c>
      <c r="F67" s="149" t="s">
        <v>1189</v>
      </c>
      <c r="G67" s="149" t="s">
        <v>1191</v>
      </c>
      <c r="H67" s="149" t="s">
        <v>1110</v>
      </c>
      <c r="I67" s="150">
        <v>0</v>
      </c>
      <c r="J67" s="150">
        <v>61.27</v>
      </c>
      <c r="K67" s="150">
        <v>-61.27</v>
      </c>
    </row>
    <row r="68" spans="1:11">
      <c r="A68" s="149" t="s">
        <v>1081</v>
      </c>
      <c r="B68" s="149" t="s">
        <v>382</v>
      </c>
      <c r="C68" s="149" t="s">
        <v>324</v>
      </c>
      <c r="D68" s="151">
        <v>44958</v>
      </c>
      <c r="E68" s="149">
        <v>633</v>
      </c>
      <c r="F68" s="149" t="s">
        <v>902</v>
      </c>
      <c r="G68" s="149" t="s">
        <v>1192</v>
      </c>
      <c r="H68" s="149" t="s">
        <v>1083</v>
      </c>
      <c r="I68" s="150">
        <v>0</v>
      </c>
      <c r="J68" s="150">
        <v>250.56</v>
      </c>
      <c r="K68" s="150">
        <v>-250.56</v>
      </c>
    </row>
    <row r="69" spans="1:11">
      <c r="A69" s="149" t="s">
        <v>1081</v>
      </c>
      <c r="B69" s="149" t="s">
        <v>369</v>
      </c>
      <c r="C69" s="149" t="s">
        <v>324</v>
      </c>
      <c r="D69" s="151">
        <v>44958</v>
      </c>
      <c r="E69" s="149">
        <v>634</v>
      </c>
      <c r="F69" s="149" t="s">
        <v>533</v>
      </c>
      <c r="G69" s="149" t="s">
        <v>1194</v>
      </c>
      <c r="H69" s="149" t="s">
        <v>1195</v>
      </c>
      <c r="I69" s="150">
        <v>0</v>
      </c>
      <c r="J69" s="150">
        <v>205.75</v>
      </c>
      <c r="K69" s="150">
        <v>-205.75</v>
      </c>
    </row>
    <row r="70" spans="1:11">
      <c r="A70" s="149" t="s">
        <v>1081</v>
      </c>
      <c r="B70" s="149" t="s">
        <v>369</v>
      </c>
      <c r="C70" s="149" t="s">
        <v>324</v>
      </c>
      <c r="D70" s="151">
        <v>44958</v>
      </c>
      <c r="E70" s="149">
        <v>636</v>
      </c>
      <c r="F70" s="149" t="s">
        <v>533</v>
      </c>
      <c r="G70" s="149" t="s">
        <v>1196</v>
      </c>
      <c r="H70" s="149" t="s">
        <v>1197</v>
      </c>
      <c r="I70" s="150">
        <v>0</v>
      </c>
      <c r="J70" s="150">
        <v>274.57</v>
      </c>
      <c r="K70" s="150">
        <v>-274.57</v>
      </c>
    </row>
    <row r="71" spans="1:11">
      <c r="A71" s="149" t="s">
        <v>1081</v>
      </c>
      <c r="B71" s="149" t="s">
        <v>369</v>
      </c>
      <c r="C71" s="149" t="s">
        <v>324</v>
      </c>
      <c r="D71" s="151">
        <v>44958</v>
      </c>
      <c r="E71" s="149">
        <v>637</v>
      </c>
      <c r="F71" s="149" t="s">
        <v>533</v>
      </c>
      <c r="G71" s="149" t="s">
        <v>1198</v>
      </c>
      <c r="H71" s="149" t="s">
        <v>1199</v>
      </c>
      <c r="I71" s="150">
        <v>0</v>
      </c>
      <c r="J71" s="150">
        <v>2129.27</v>
      </c>
      <c r="K71" s="150">
        <v>-2129.27</v>
      </c>
    </row>
    <row r="72" spans="1:11">
      <c r="A72" s="149" t="s">
        <v>1081</v>
      </c>
      <c r="B72" s="149" t="s">
        <v>1181</v>
      </c>
      <c r="C72" s="149" t="s">
        <v>324</v>
      </c>
      <c r="D72" s="151">
        <v>44958</v>
      </c>
      <c r="E72" s="149">
        <v>639</v>
      </c>
      <c r="F72" s="149" t="s">
        <v>625</v>
      </c>
      <c r="G72" s="149" t="s">
        <v>1020</v>
      </c>
      <c r="H72" s="149" t="s">
        <v>89</v>
      </c>
      <c r="I72" s="150">
        <v>0</v>
      </c>
      <c r="J72" s="150">
        <v>5760</v>
      </c>
      <c r="K72" s="150">
        <v>-5760</v>
      </c>
    </row>
    <row r="73" spans="1:11">
      <c r="A73" s="149" t="s">
        <v>1081</v>
      </c>
      <c r="B73" s="149" t="s">
        <v>1091</v>
      </c>
      <c r="C73" s="149" t="s">
        <v>324</v>
      </c>
      <c r="D73" s="151">
        <v>44958</v>
      </c>
      <c r="E73" s="149">
        <v>641</v>
      </c>
      <c r="F73" s="149" t="s">
        <v>496</v>
      </c>
      <c r="G73" s="149" t="s">
        <v>1200</v>
      </c>
      <c r="H73" s="149" t="s">
        <v>1113</v>
      </c>
      <c r="I73" s="150">
        <v>0</v>
      </c>
      <c r="J73" s="150">
        <v>164.4</v>
      </c>
      <c r="K73" s="150">
        <v>-164.4</v>
      </c>
    </row>
    <row r="74" spans="1:11">
      <c r="A74" s="149" t="s">
        <v>1081</v>
      </c>
      <c r="B74" s="149" t="s">
        <v>1181</v>
      </c>
      <c r="C74" s="149" t="s">
        <v>324</v>
      </c>
      <c r="D74" s="151">
        <v>44958</v>
      </c>
      <c r="E74" s="149">
        <v>642</v>
      </c>
      <c r="F74" s="149" t="s">
        <v>625</v>
      </c>
      <c r="G74" s="149" t="s">
        <v>1021</v>
      </c>
      <c r="H74" s="149" t="s">
        <v>89</v>
      </c>
      <c r="I74" s="150">
        <v>0</v>
      </c>
      <c r="J74" s="150">
        <v>15993</v>
      </c>
      <c r="K74" s="150">
        <v>-15993</v>
      </c>
    </row>
    <row r="75" spans="1:11">
      <c r="A75" s="149" t="s">
        <v>1081</v>
      </c>
      <c r="B75" s="149" t="s">
        <v>1204</v>
      </c>
      <c r="C75" s="149" t="s">
        <v>324</v>
      </c>
      <c r="D75" s="151">
        <v>44958</v>
      </c>
      <c r="E75" s="149">
        <v>645</v>
      </c>
      <c r="F75" s="149" t="s">
        <v>1202</v>
      </c>
      <c r="G75" s="149" t="s">
        <v>1203</v>
      </c>
      <c r="H75" s="149" t="s">
        <v>384</v>
      </c>
      <c r="I75" s="150">
        <v>0</v>
      </c>
      <c r="J75" s="150">
        <v>3200</v>
      </c>
      <c r="K75" s="150">
        <v>-3200</v>
      </c>
    </row>
    <row r="76" spans="1:11">
      <c r="A76" s="149" t="s">
        <v>1081</v>
      </c>
      <c r="B76" s="149" t="s">
        <v>369</v>
      </c>
      <c r="C76" s="149" t="s">
        <v>324</v>
      </c>
      <c r="D76" s="151">
        <v>44958</v>
      </c>
      <c r="E76" s="149">
        <v>647</v>
      </c>
      <c r="F76" s="149" t="s">
        <v>533</v>
      </c>
      <c r="G76" s="149" t="s">
        <v>1205</v>
      </c>
      <c r="H76" s="149" t="s">
        <v>1148</v>
      </c>
      <c r="I76" s="150">
        <v>0</v>
      </c>
      <c r="J76" s="150">
        <v>44.99</v>
      </c>
      <c r="K76" s="150">
        <v>-44.99</v>
      </c>
    </row>
    <row r="77" spans="1:11">
      <c r="A77" s="149" t="s">
        <v>1081</v>
      </c>
      <c r="B77" s="149" t="s">
        <v>360</v>
      </c>
      <c r="C77" s="149" t="s">
        <v>324</v>
      </c>
      <c r="D77" s="151">
        <v>44958</v>
      </c>
      <c r="E77" s="149">
        <v>652</v>
      </c>
      <c r="F77" s="149" t="s">
        <v>815</v>
      </c>
      <c r="G77" s="149" t="s">
        <v>1206</v>
      </c>
      <c r="H77" s="149" t="s">
        <v>371</v>
      </c>
      <c r="I77" s="150">
        <v>0</v>
      </c>
      <c r="J77" s="150">
        <v>84</v>
      </c>
      <c r="K77" s="150">
        <v>-84</v>
      </c>
    </row>
    <row r="78" spans="1:11">
      <c r="A78" s="149" t="s">
        <v>1081</v>
      </c>
      <c r="B78" s="149" t="s">
        <v>360</v>
      </c>
      <c r="C78" s="149" t="s">
        <v>324</v>
      </c>
      <c r="D78" s="151">
        <v>44958</v>
      </c>
      <c r="E78" s="149">
        <v>653</v>
      </c>
      <c r="F78" s="149" t="s">
        <v>815</v>
      </c>
      <c r="G78" s="149" t="s">
        <v>1207</v>
      </c>
      <c r="H78" s="149" t="s">
        <v>371</v>
      </c>
      <c r="I78" s="150">
        <v>0</v>
      </c>
      <c r="J78" s="150">
        <v>336</v>
      </c>
      <c r="K78" s="150">
        <v>-336</v>
      </c>
    </row>
    <row r="79" spans="1:11">
      <c r="A79" s="149" t="s">
        <v>1081</v>
      </c>
      <c r="B79" s="149" t="s">
        <v>360</v>
      </c>
      <c r="C79" s="149" t="s">
        <v>324</v>
      </c>
      <c r="D79" s="151">
        <v>44958</v>
      </c>
      <c r="E79" s="149">
        <v>654</v>
      </c>
      <c r="F79" s="149" t="s">
        <v>815</v>
      </c>
      <c r="G79" s="149" t="s">
        <v>1208</v>
      </c>
      <c r="H79" s="149" t="s">
        <v>371</v>
      </c>
      <c r="I79" s="150">
        <v>0</v>
      </c>
      <c r="J79" s="150">
        <v>84</v>
      </c>
      <c r="K79" s="150">
        <v>-84</v>
      </c>
    </row>
    <row r="80" spans="1:11">
      <c r="A80" s="149" t="s">
        <v>1081</v>
      </c>
      <c r="B80" s="149" t="s">
        <v>360</v>
      </c>
      <c r="C80" s="149" t="s">
        <v>324</v>
      </c>
      <c r="D80" s="151">
        <v>44958</v>
      </c>
      <c r="E80" s="149">
        <v>655</v>
      </c>
      <c r="F80" s="149" t="s">
        <v>815</v>
      </c>
      <c r="G80" s="149" t="s">
        <v>1209</v>
      </c>
      <c r="H80" s="149" t="s">
        <v>371</v>
      </c>
      <c r="I80" s="150">
        <v>0</v>
      </c>
      <c r="J80" s="150">
        <v>84</v>
      </c>
      <c r="K80" s="150">
        <v>-84</v>
      </c>
    </row>
    <row r="81" spans="1:11">
      <c r="A81" s="149" t="s">
        <v>1081</v>
      </c>
      <c r="B81" s="149" t="s">
        <v>360</v>
      </c>
      <c r="C81" s="149" t="s">
        <v>324</v>
      </c>
      <c r="D81" s="151">
        <v>44958</v>
      </c>
      <c r="E81" s="149">
        <v>656</v>
      </c>
      <c r="F81" s="149" t="s">
        <v>815</v>
      </c>
      <c r="G81" s="149" t="s">
        <v>1210</v>
      </c>
      <c r="H81" s="149" t="s">
        <v>371</v>
      </c>
      <c r="I81" s="150">
        <v>0</v>
      </c>
      <c r="J81" s="150">
        <v>84</v>
      </c>
      <c r="K81" s="150">
        <v>-84</v>
      </c>
    </row>
    <row r="82" spans="1:11">
      <c r="A82" s="149" t="s">
        <v>1081</v>
      </c>
      <c r="B82" s="149" t="s">
        <v>1140</v>
      </c>
      <c r="C82" s="149" t="s">
        <v>324</v>
      </c>
      <c r="D82" s="151">
        <v>44958</v>
      </c>
      <c r="E82" s="149">
        <v>658</v>
      </c>
      <c r="F82" s="149" t="s">
        <v>1211</v>
      </c>
      <c r="G82" s="149" t="s">
        <v>1212</v>
      </c>
      <c r="H82" s="149" t="s">
        <v>1184</v>
      </c>
      <c r="I82" s="150">
        <v>0</v>
      </c>
      <c r="J82" s="150">
        <v>31.97</v>
      </c>
      <c r="K82" s="150">
        <v>-31.97</v>
      </c>
    </row>
    <row r="83" spans="1:11">
      <c r="A83" s="149" t="s">
        <v>1081</v>
      </c>
      <c r="B83" s="149" t="s">
        <v>1140</v>
      </c>
      <c r="C83" s="149" t="s">
        <v>324</v>
      </c>
      <c r="D83" s="151">
        <v>44958</v>
      </c>
      <c r="E83" s="149">
        <v>661</v>
      </c>
      <c r="F83" s="149" t="s">
        <v>972</v>
      </c>
      <c r="G83" s="149" t="s">
        <v>1214</v>
      </c>
      <c r="H83" s="149" t="s">
        <v>1092</v>
      </c>
      <c r="I83" s="150">
        <v>0</v>
      </c>
      <c r="J83" s="150">
        <v>14.71</v>
      </c>
      <c r="K83" s="150">
        <v>-14.71</v>
      </c>
    </row>
    <row r="84" spans="1:11">
      <c r="A84" s="149" t="s">
        <v>1081</v>
      </c>
      <c r="B84" s="149" t="s">
        <v>1140</v>
      </c>
      <c r="C84" s="149" t="s">
        <v>324</v>
      </c>
      <c r="D84" s="151">
        <v>44958</v>
      </c>
      <c r="E84" s="149">
        <v>662</v>
      </c>
      <c r="F84" s="149" t="s">
        <v>972</v>
      </c>
      <c r="G84" s="149" t="s">
        <v>1216</v>
      </c>
      <c r="H84" s="149" t="s">
        <v>1092</v>
      </c>
      <c r="I84" s="150">
        <v>0</v>
      </c>
      <c r="J84" s="150">
        <v>15.76</v>
      </c>
      <c r="K84" s="150">
        <v>-15.76</v>
      </c>
    </row>
    <row r="85" spans="1:11">
      <c r="A85" s="149" t="s">
        <v>1081</v>
      </c>
      <c r="B85" s="149" t="s">
        <v>372</v>
      </c>
      <c r="C85" s="149" t="s">
        <v>324</v>
      </c>
      <c r="D85" s="151">
        <v>44958</v>
      </c>
      <c r="E85" s="149">
        <v>665</v>
      </c>
      <c r="F85" s="149" t="s">
        <v>126</v>
      </c>
      <c r="G85" s="149" t="s">
        <v>1217</v>
      </c>
      <c r="H85" s="149" t="s">
        <v>1159</v>
      </c>
      <c r="I85" s="150">
        <v>0</v>
      </c>
      <c r="J85" s="150">
        <v>252</v>
      </c>
      <c r="K85" s="150">
        <v>-252</v>
      </c>
    </row>
    <row r="86" spans="1:11">
      <c r="A86" s="149" t="s">
        <v>1081</v>
      </c>
      <c r="B86" s="149" t="s">
        <v>372</v>
      </c>
      <c r="C86" s="149" t="s">
        <v>324</v>
      </c>
      <c r="D86" s="151">
        <v>44958</v>
      </c>
      <c r="E86" s="149">
        <v>666</v>
      </c>
      <c r="F86" s="149" t="s">
        <v>126</v>
      </c>
      <c r="G86" s="149" t="s">
        <v>1218</v>
      </c>
      <c r="H86" s="149" t="s">
        <v>1219</v>
      </c>
      <c r="I86" s="150">
        <v>0</v>
      </c>
      <c r="J86" s="150">
        <v>25.33</v>
      </c>
      <c r="K86" s="150">
        <v>-25.33</v>
      </c>
    </row>
    <row r="87" spans="1:11">
      <c r="A87" s="149" t="s">
        <v>1081</v>
      </c>
      <c r="B87" s="149" t="s">
        <v>372</v>
      </c>
      <c r="C87" s="149" t="s">
        <v>324</v>
      </c>
      <c r="D87" s="151">
        <v>44958</v>
      </c>
      <c r="E87" s="149">
        <v>668</v>
      </c>
      <c r="F87" s="149" t="s">
        <v>126</v>
      </c>
      <c r="G87" s="149" t="s">
        <v>1220</v>
      </c>
      <c r="H87" s="149" t="s">
        <v>1221</v>
      </c>
      <c r="I87" s="150">
        <v>0</v>
      </c>
      <c r="J87" s="150">
        <v>180</v>
      </c>
      <c r="K87" s="150">
        <v>-180</v>
      </c>
    </row>
    <row r="88" spans="1:11">
      <c r="A88" s="149" t="s">
        <v>1081</v>
      </c>
      <c r="B88" s="149" t="s">
        <v>369</v>
      </c>
      <c r="C88" s="149" t="s">
        <v>324</v>
      </c>
      <c r="D88" s="151">
        <v>44958</v>
      </c>
      <c r="E88" s="149">
        <v>669</v>
      </c>
      <c r="F88" s="149" t="s">
        <v>533</v>
      </c>
      <c r="G88" s="149" t="s">
        <v>1222</v>
      </c>
      <c r="H88" s="149" t="s">
        <v>1223</v>
      </c>
      <c r="I88" s="150">
        <v>0</v>
      </c>
      <c r="J88" s="150">
        <v>563.79</v>
      </c>
      <c r="K88" s="150">
        <v>-563.79</v>
      </c>
    </row>
    <row r="89" spans="1:11">
      <c r="A89" s="149" t="s">
        <v>1081</v>
      </c>
      <c r="B89" s="149" t="s">
        <v>369</v>
      </c>
      <c r="C89" s="149" t="s">
        <v>324</v>
      </c>
      <c r="D89" s="151">
        <v>44958</v>
      </c>
      <c r="E89" s="149">
        <v>670</v>
      </c>
      <c r="F89" s="149" t="s">
        <v>533</v>
      </c>
      <c r="G89" s="149" t="s">
        <v>1224</v>
      </c>
      <c r="H89" s="149" t="s">
        <v>1223</v>
      </c>
      <c r="I89" s="150">
        <v>0</v>
      </c>
      <c r="J89" s="150">
        <v>196.08</v>
      </c>
      <c r="K89" s="150">
        <v>-196.08</v>
      </c>
    </row>
    <row r="90" spans="1:11">
      <c r="A90" s="149" t="s">
        <v>1081</v>
      </c>
      <c r="B90" s="149" t="s">
        <v>350</v>
      </c>
      <c r="C90" s="149" t="s">
        <v>324</v>
      </c>
      <c r="D90" s="151">
        <v>44958</v>
      </c>
      <c r="E90" s="149">
        <v>671</v>
      </c>
      <c r="F90" s="149" t="s">
        <v>97</v>
      </c>
      <c r="G90" s="149" t="s">
        <v>1225</v>
      </c>
      <c r="H90" s="149" t="s">
        <v>1226</v>
      </c>
      <c r="I90" s="150">
        <v>0</v>
      </c>
      <c r="J90" s="150">
        <v>57.6</v>
      </c>
      <c r="K90" s="150">
        <v>-57.6</v>
      </c>
    </row>
    <row r="91" spans="1:11">
      <c r="A91" s="149" t="s">
        <v>1081</v>
      </c>
      <c r="B91" s="149" t="s">
        <v>350</v>
      </c>
      <c r="C91" s="149" t="s">
        <v>324</v>
      </c>
      <c r="D91" s="151">
        <v>44958</v>
      </c>
      <c r="E91" s="149">
        <v>672</v>
      </c>
      <c r="F91" s="149" t="s">
        <v>97</v>
      </c>
      <c r="G91" s="149" t="s">
        <v>1227</v>
      </c>
      <c r="H91" s="149" t="s">
        <v>1226</v>
      </c>
      <c r="I91" s="150">
        <v>0</v>
      </c>
      <c r="J91" s="150">
        <v>57.6</v>
      </c>
      <c r="K91" s="150">
        <v>-57.6</v>
      </c>
    </row>
    <row r="92" spans="1:11">
      <c r="A92" s="149" t="s">
        <v>1081</v>
      </c>
      <c r="B92" s="149" t="s">
        <v>350</v>
      </c>
      <c r="C92" s="149" t="s">
        <v>324</v>
      </c>
      <c r="D92" s="151">
        <v>44958</v>
      </c>
      <c r="E92" s="149">
        <v>673</v>
      </c>
      <c r="F92" s="149" t="s">
        <v>97</v>
      </c>
      <c r="G92" s="149" t="s">
        <v>1228</v>
      </c>
      <c r="H92" s="149" t="s">
        <v>1226</v>
      </c>
      <c r="I92" s="150">
        <v>0</v>
      </c>
      <c r="J92" s="150">
        <v>57.6</v>
      </c>
      <c r="K92" s="150">
        <v>-57.6</v>
      </c>
    </row>
    <row r="93" spans="1:11">
      <c r="A93" s="149" t="s">
        <v>1081</v>
      </c>
      <c r="B93" s="149" t="s">
        <v>1091</v>
      </c>
      <c r="C93" s="149" t="s">
        <v>324</v>
      </c>
      <c r="D93" s="151">
        <v>44958</v>
      </c>
      <c r="E93" s="149">
        <v>676</v>
      </c>
      <c r="F93" s="149" t="s">
        <v>496</v>
      </c>
      <c r="G93" s="149" t="s">
        <v>1229</v>
      </c>
      <c r="H93" s="149" t="s">
        <v>1184</v>
      </c>
      <c r="I93" s="150">
        <v>0</v>
      </c>
      <c r="J93" s="150">
        <v>360</v>
      </c>
      <c r="K93" s="150">
        <v>-360</v>
      </c>
    </row>
    <row r="94" spans="1:11">
      <c r="A94" s="149" t="s">
        <v>1081</v>
      </c>
      <c r="B94" s="149" t="s">
        <v>1091</v>
      </c>
      <c r="C94" s="149" t="s">
        <v>324</v>
      </c>
      <c r="D94" s="151">
        <v>44958</v>
      </c>
      <c r="E94" s="149">
        <v>678</v>
      </c>
      <c r="F94" s="149" t="s">
        <v>496</v>
      </c>
      <c r="G94" s="149" t="s">
        <v>1230</v>
      </c>
      <c r="H94" s="149" t="s">
        <v>1231</v>
      </c>
      <c r="I94" s="150">
        <v>0</v>
      </c>
      <c r="J94" s="150">
        <v>360</v>
      </c>
      <c r="K94" s="150">
        <v>-360</v>
      </c>
    </row>
    <row r="95" spans="1:11">
      <c r="A95" s="149" t="s">
        <v>1081</v>
      </c>
      <c r="B95" s="149" t="s">
        <v>1091</v>
      </c>
      <c r="C95" s="149" t="s">
        <v>324</v>
      </c>
      <c r="D95" s="151">
        <v>44958</v>
      </c>
      <c r="E95" s="149">
        <v>679</v>
      </c>
      <c r="F95" s="149" t="s">
        <v>496</v>
      </c>
      <c r="G95" s="149" t="s">
        <v>1232</v>
      </c>
      <c r="H95" s="149" t="s">
        <v>1231</v>
      </c>
      <c r="I95" s="150">
        <v>0</v>
      </c>
      <c r="J95" s="150">
        <v>192</v>
      </c>
      <c r="K95" s="150">
        <v>-192</v>
      </c>
    </row>
    <row r="96" spans="1:11">
      <c r="A96" s="149" t="s">
        <v>1081</v>
      </c>
      <c r="B96" s="149" t="s">
        <v>350</v>
      </c>
      <c r="C96" s="149" t="s">
        <v>324</v>
      </c>
      <c r="D96" s="151">
        <v>44958</v>
      </c>
      <c r="E96" s="149">
        <v>680</v>
      </c>
      <c r="F96" s="149" t="s">
        <v>97</v>
      </c>
      <c r="G96" s="149" t="s">
        <v>1233</v>
      </c>
      <c r="H96" s="149" t="s">
        <v>1226</v>
      </c>
      <c r="I96" s="150">
        <v>0</v>
      </c>
      <c r="J96" s="150">
        <v>254.35</v>
      </c>
      <c r="K96" s="150">
        <v>-254.35</v>
      </c>
    </row>
    <row r="97" spans="1:11">
      <c r="A97" s="149" t="s">
        <v>1081</v>
      </c>
      <c r="B97" s="149" t="s">
        <v>350</v>
      </c>
      <c r="C97" s="149" t="s">
        <v>324</v>
      </c>
      <c r="D97" s="151">
        <v>44958</v>
      </c>
      <c r="E97" s="149">
        <v>681</v>
      </c>
      <c r="F97" s="149" t="s">
        <v>97</v>
      </c>
      <c r="G97" s="149" t="s">
        <v>1234</v>
      </c>
      <c r="H97" s="149" t="s">
        <v>1226</v>
      </c>
      <c r="I97" s="150">
        <v>0</v>
      </c>
      <c r="J97" s="150">
        <v>3268.16</v>
      </c>
      <c r="K97" s="150">
        <v>-3268.16</v>
      </c>
    </row>
    <row r="98" spans="1:11">
      <c r="A98" s="149" t="s">
        <v>1081</v>
      </c>
      <c r="B98" s="149" t="s">
        <v>388</v>
      </c>
      <c r="C98" s="149" t="s">
        <v>324</v>
      </c>
      <c r="D98" s="151">
        <v>44958</v>
      </c>
      <c r="E98" s="149">
        <v>684</v>
      </c>
      <c r="F98" s="149" t="s">
        <v>979</v>
      </c>
      <c r="G98" s="149" t="s">
        <v>1235</v>
      </c>
      <c r="H98" s="149" t="s">
        <v>89</v>
      </c>
      <c r="I98" s="150">
        <v>0</v>
      </c>
      <c r="J98" s="150">
        <v>2663.62</v>
      </c>
      <c r="K98" s="150">
        <v>-2663.62</v>
      </c>
    </row>
    <row r="99" spans="1:11">
      <c r="A99" s="149" t="s">
        <v>1081</v>
      </c>
      <c r="B99" s="149" t="s">
        <v>388</v>
      </c>
      <c r="C99" s="149" t="s">
        <v>324</v>
      </c>
      <c r="D99" s="151">
        <v>44958</v>
      </c>
      <c r="E99" s="149">
        <v>685</v>
      </c>
      <c r="F99" s="149" t="s">
        <v>979</v>
      </c>
      <c r="G99" s="149" t="s">
        <v>1236</v>
      </c>
      <c r="H99" s="149" t="s">
        <v>1237</v>
      </c>
      <c r="I99" s="150">
        <v>0</v>
      </c>
      <c r="J99" s="150">
        <v>3137</v>
      </c>
      <c r="K99" s="150">
        <v>-3137</v>
      </c>
    </row>
    <row r="100" spans="1:11">
      <c r="A100" s="149" t="s">
        <v>1081</v>
      </c>
      <c r="B100" s="149" t="s">
        <v>388</v>
      </c>
      <c r="C100" s="149" t="s">
        <v>324</v>
      </c>
      <c r="D100" s="151">
        <v>44958</v>
      </c>
      <c r="E100" s="149">
        <v>686</v>
      </c>
      <c r="F100" s="149" t="s">
        <v>1238</v>
      </c>
      <c r="G100" s="149" t="s">
        <v>1239</v>
      </c>
      <c r="H100" s="149" t="s">
        <v>89</v>
      </c>
      <c r="I100" s="150">
        <v>300</v>
      </c>
      <c r="J100" s="150">
        <v>0</v>
      </c>
      <c r="K100" s="150">
        <v>300</v>
      </c>
    </row>
    <row r="101" spans="1:11">
      <c r="A101" s="149" t="s">
        <v>1081</v>
      </c>
      <c r="B101" s="149" t="s">
        <v>388</v>
      </c>
      <c r="C101" s="149" t="s">
        <v>324</v>
      </c>
      <c r="D101" s="151">
        <v>44958</v>
      </c>
      <c r="E101" s="149">
        <v>687</v>
      </c>
      <c r="F101" s="149" t="s">
        <v>979</v>
      </c>
      <c r="G101" s="149" t="s">
        <v>1240</v>
      </c>
      <c r="H101" s="149" t="s">
        <v>1237</v>
      </c>
      <c r="I101" s="150">
        <v>0</v>
      </c>
      <c r="J101" s="150">
        <v>7457.96</v>
      </c>
      <c r="K101" s="150">
        <v>-7457.96</v>
      </c>
    </row>
    <row r="102" spans="1:11">
      <c r="A102" s="149" t="s">
        <v>1081</v>
      </c>
      <c r="B102" s="149" t="s">
        <v>350</v>
      </c>
      <c r="C102" s="149" t="s">
        <v>324</v>
      </c>
      <c r="D102" s="151">
        <v>44958</v>
      </c>
      <c r="E102" s="149">
        <v>690</v>
      </c>
      <c r="F102" s="149" t="s">
        <v>97</v>
      </c>
      <c r="G102" s="149" t="s">
        <v>1241</v>
      </c>
      <c r="H102" s="149" t="s">
        <v>1242</v>
      </c>
      <c r="I102" s="150">
        <v>0</v>
      </c>
      <c r="J102" s="150">
        <v>213.4</v>
      </c>
      <c r="K102" s="150">
        <v>-213.4</v>
      </c>
    </row>
    <row r="103" spans="1:11">
      <c r="A103" s="149" t="s">
        <v>1081</v>
      </c>
      <c r="B103" s="149" t="s">
        <v>350</v>
      </c>
      <c r="C103" s="149" t="s">
        <v>324</v>
      </c>
      <c r="D103" s="151">
        <v>44958</v>
      </c>
      <c r="E103" s="149">
        <v>691</v>
      </c>
      <c r="F103" s="149" t="s">
        <v>97</v>
      </c>
      <c r="G103" s="149" t="s">
        <v>1243</v>
      </c>
      <c r="H103" s="149" t="s">
        <v>1242</v>
      </c>
      <c r="I103" s="150">
        <v>94.8</v>
      </c>
      <c r="J103" s="150">
        <v>0</v>
      </c>
      <c r="K103" s="150">
        <v>94.8</v>
      </c>
    </row>
    <row r="104" spans="1:11">
      <c r="A104" s="149" t="s">
        <v>1081</v>
      </c>
      <c r="B104" s="149" t="s">
        <v>372</v>
      </c>
      <c r="C104" s="149" t="s">
        <v>324</v>
      </c>
      <c r="D104" s="151">
        <v>44958</v>
      </c>
      <c r="E104" s="149">
        <v>692</v>
      </c>
      <c r="F104" s="149" t="s">
        <v>126</v>
      </c>
      <c r="G104" s="149" t="s">
        <v>681</v>
      </c>
      <c r="H104" s="149" t="s">
        <v>1114</v>
      </c>
      <c r="I104" s="150">
        <v>0</v>
      </c>
      <c r="J104" s="150">
        <v>252</v>
      </c>
      <c r="K104" s="150">
        <v>-252</v>
      </c>
    </row>
    <row r="105" spans="1:11">
      <c r="A105" s="149" t="s">
        <v>1081</v>
      </c>
      <c r="B105" s="149" t="s">
        <v>372</v>
      </c>
      <c r="C105" s="149" t="s">
        <v>324</v>
      </c>
      <c r="D105" s="151">
        <v>44958</v>
      </c>
      <c r="E105" s="149">
        <v>693</v>
      </c>
      <c r="F105" s="149" t="s">
        <v>126</v>
      </c>
      <c r="G105" s="149" t="s">
        <v>1244</v>
      </c>
      <c r="H105" s="149" t="s">
        <v>1114</v>
      </c>
      <c r="I105" s="150">
        <v>16.86</v>
      </c>
      <c r="J105" s="150">
        <v>0</v>
      </c>
      <c r="K105" s="150">
        <v>16.86</v>
      </c>
    </row>
    <row r="106" spans="1:11">
      <c r="A106" s="149" t="s">
        <v>1081</v>
      </c>
      <c r="B106" s="149" t="s">
        <v>380</v>
      </c>
      <c r="C106" s="149" t="s">
        <v>324</v>
      </c>
      <c r="D106" s="151">
        <v>44958</v>
      </c>
      <c r="E106" s="149">
        <v>695</v>
      </c>
      <c r="F106" s="149" t="s">
        <v>394</v>
      </c>
      <c r="G106" s="149" t="s">
        <v>1245</v>
      </c>
      <c r="H106" s="149" t="s">
        <v>89</v>
      </c>
      <c r="I106" s="150">
        <v>0</v>
      </c>
      <c r="J106" s="150">
        <v>112.5</v>
      </c>
      <c r="K106" s="150">
        <v>-112.5</v>
      </c>
    </row>
    <row r="107" spans="1:11">
      <c r="A107" s="149" t="s">
        <v>1081</v>
      </c>
      <c r="B107" s="149" t="s">
        <v>380</v>
      </c>
      <c r="C107" s="149" t="s">
        <v>324</v>
      </c>
      <c r="D107" s="151">
        <v>44958</v>
      </c>
      <c r="E107" s="149">
        <v>696</v>
      </c>
      <c r="F107" s="149" t="s">
        <v>394</v>
      </c>
      <c r="G107" s="149" t="s">
        <v>1247</v>
      </c>
      <c r="H107" s="149" t="s">
        <v>89</v>
      </c>
      <c r="I107" s="150">
        <v>0</v>
      </c>
      <c r="J107" s="150">
        <v>142.69</v>
      </c>
      <c r="K107" s="150">
        <v>-142.69</v>
      </c>
    </row>
    <row r="108" spans="1:11">
      <c r="A108" s="149" t="s">
        <v>1081</v>
      </c>
      <c r="B108" s="149" t="s">
        <v>380</v>
      </c>
      <c r="C108" s="149" t="s">
        <v>324</v>
      </c>
      <c r="D108" s="151">
        <v>44958</v>
      </c>
      <c r="E108" s="149">
        <v>697</v>
      </c>
      <c r="F108" s="149" t="s">
        <v>394</v>
      </c>
      <c r="G108" s="149" t="s">
        <v>1248</v>
      </c>
      <c r="H108" s="149" t="s">
        <v>89</v>
      </c>
      <c r="I108" s="150">
        <v>0</v>
      </c>
      <c r="J108" s="150">
        <v>118.74</v>
      </c>
      <c r="K108" s="150">
        <v>-118.74</v>
      </c>
    </row>
    <row r="109" spans="1:11">
      <c r="A109" s="149" t="s">
        <v>1081</v>
      </c>
      <c r="B109" s="149" t="s">
        <v>380</v>
      </c>
      <c r="C109" s="149" t="s">
        <v>324</v>
      </c>
      <c r="D109" s="151">
        <v>44958</v>
      </c>
      <c r="E109" s="149">
        <v>698</v>
      </c>
      <c r="F109" s="149" t="s">
        <v>394</v>
      </c>
      <c r="G109" s="149" t="s">
        <v>1249</v>
      </c>
      <c r="H109" s="149" t="s">
        <v>89</v>
      </c>
      <c r="I109" s="150">
        <v>0</v>
      </c>
      <c r="J109" s="150">
        <v>306.43</v>
      </c>
      <c r="K109" s="150">
        <v>-306.43</v>
      </c>
    </row>
    <row r="110" spans="1:11">
      <c r="A110" s="149" t="s">
        <v>1081</v>
      </c>
      <c r="B110" s="149" t="s">
        <v>380</v>
      </c>
      <c r="C110" s="149" t="s">
        <v>324</v>
      </c>
      <c r="D110" s="151">
        <v>44958</v>
      </c>
      <c r="E110" s="149">
        <v>699</v>
      </c>
      <c r="F110" s="149" t="s">
        <v>394</v>
      </c>
      <c r="G110" s="149" t="s">
        <v>1250</v>
      </c>
      <c r="H110" s="149" t="s">
        <v>89</v>
      </c>
      <c r="I110" s="150">
        <v>0</v>
      </c>
      <c r="J110" s="150">
        <v>228.72</v>
      </c>
      <c r="K110" s="150">
        <v>-228.72</v>
      </c>
    </row>
    <row r="111" spans="1:11">
      <c r="A111" s="149" t="s">
        <v>1081</v>
      </c>
      <c r="B111" s="149" t="s">
        <v>380</v>
      </c>
      <c r="C111" s="149" t="s">
        <v>324</v>
      </c>
      <c r="D111" s="151">
        <v>44958</v>
      </c>
      <c r="E111" s="149">
        <v>700</v>
      </c>
      <c r="F111" s="149" t="s">
        <v>394</v>
      </c>
      <c r="G111" s="149" t="s">
        <v>1251</v>
      </c>
      <c r="H111" s="149" t="s">
        <v>89</v>
      </c>
      <c r="I111" s="150">
        <v>0</v>
      </c>
      <c r="J111" s="150">
        <v>413.07</v>
      </c>
      <c r="K111" s="150">
        <v>-413.07</v>
      </c>
    </row>
    <row r="112" spans="1:11">
      <c r="A112" s="149" t="s">
        <v>1081</v>
      </c>
      <c r="B112" s="149" t="s">
        <v>380</v>
      </c>
      <c r="C112" s="149" t="s">
        <v>324</v>
      </c>
      <c r="D112" s="151">
        <v>44958</v>
      </c>
      <c r="E112" s="149">
        <v>701</v>
      </c>
      <c r="F112" s="149" t="s">
        <v>394</v>
      </c>
      <c r="G112" s="149" t="s">
        <v>1252</v>
      </c>
      <c r="H112" s="149" t="s">
        <v>89</v>
      </c>
      <c r="I112" s="150">
        <v>0</v>
      </c>
      <c r="J112" s="150">
        <v>157.69999999999999</v>
      </c>
      <c r="K112" s="150">
        <v>-157.69999999999999</v>
      </c>
    </row>
    <row r="113" spans="1:11">
      <c r="A113" s="149" t="s">
        <v>1081</v>
      </c>
      <c r="B113" s="149" t="s">
        <v>380</v>
      </c>
      <c r="C113" s="149" t="s">
        <v>324</v>
      </c>
      <c r="D113" s="151">
        <v>44958</v>
      </c>
      <c r="E113" s="149">
        <v>702</v>
      </c>
      <c r="F113" s="149" t="s">
        <v>394</v>
      </c>
      <c r="G113" s="149" t="s">
        <v>1253</v>
      </c>
      <c r="H113" s="149" t="s">
        <v>89</v>
      </c>
      <c r="I113" s="150">
        <v>0</v>
      </c>
      <c r="J113" s="150">
        <v>377.21</v>
      </c>
      <c r="K113" s="150">
        <v>-377.21</v>
      </c>
    </row>
    <row r="114" spans="1:11">
      <c r="A114" s="149" t="s">
        <v>1081</v>
      </c>
      <c r="B114" s="149" t="s">
        <v>380</v>
      </c>
      <c r="C114" s="149" t="s">
        <v>324</v>
      </c>
      <c r="D114" s="151">
        <v>44958</v>
      </c>
      <c r="E114" s="149">
        <v>703</v>
      </c>
      <c r="F114" s="149" t="s">
        <v>394</v>
      </c>
      <c r="G114" s="149" t="s">
        <v>1254</v>
      </c>
      <c r="H114" s="149" t="s">
        <v>89</v>
      </c>
      <c r="I114" s="150">
        <v>0</v>
      </c>
      <c r="J114" s="150">
        <v>372.47</v>
      </c>
      <c r="K114" s="150">
        <v>-372.47</v>
      </c>
    </row>
    <row r="115" spans="1:11">
      <c r="A115" s="149" t="s">
        <v>1081</v>
      </c>
      <c r="B115" s="149" t="s">
        <v>380</v>
      </c>
      <c r="C115" s="149" t="s">
        <v>324</v>
      </c>
      <c r="D115" s="151">
        <v>44958</v>
      </c>
      <c r="E115" s="149">
        <v>704</v>
      </c>
      <c r="F115" s="149" t="s">
        <v>394</v>
      </c>
      <c r="G115" s="149" t="s">
        <v>1255</v>
      </c>
      <c r="H115" s="149" t="s">
        <v>89</v>
      </c>
      <c r="I115" s="150">
        <v>0</v>
      </c>
      <c r="J115" s="150">
        <v>169.19</v>
      </c>
      <c r="K115" s="150">
        <v>-169.19</v>
      </c>
    </row>
    <row r="116" spans="1:11">
      <c r="A116" s="149" t="s">
        <v>1081</v>
      </c>
      <c r="B116" s="149" t="s">
        <v>380</v>
      </c>
      <c r="C116" s="149" t="s">
        <v>324</v>
      </c>
      <c r="D116" s="151">
        <v>44958</v>
      </c>
      <c r="E116" s="149">
        <v>705</v>
      </c>
      <c r="F116" s="149" t="s">
        <v>394</v>
      </c>
      <c r="G116" s="149" t="s">
        <v>1256</v>
      </c>
      <c r="H116" s="149" t="s">
        <v>89</v>
      </c>
      <c r="I116" s="150">
        <v>0</v>
      </c>
      <c r="J116" s="150">
        <v>289.64999999999998</v>
      </c>
      <c r="K116" s="150">
        <v>-289.64999999999998</v>
      </c>
    </row>
    <row r="117" spans="1:11">
      <c r="A117" s="149" t="s">
        <v>1081</v>
      </c>
      <c r="B117" s="149" t="s">
        <v>380</v>
      </c>
      <c r="C117" s="149" t="s">
        <v>324</v>
      </c>
      <c r="D117" s="151">
        <v>44958</v>
      </c>
      <c r="E117" s="149">
        <v>706</v>
      </c>
      <c r="F117" s="149" t="s">
        <v>394</v>
      </c>
      <c r="G117" s="149" t="s">
        <v>1257</v>
      </c>
      <c r="H117" s="149" t="s">
        <v>89</v>
      </c>
      <c r="I117" s="150">
        <v>0</v>
      </c>
      <c r="J117" s="150">
        <v>338.06</v>
      </c>
      <c r="K117" s="150">
        <v>-338.06</v>
      </c>
    </row>
    <row r="118" spans="1:11">
      <c r="A118" s="149" t="s">
        <v>1081</v>
      </c>
      <c r="B118" s="149" t="s">
        <v>380</v>
      </c>
      <c r="C118" s="149" t="s">
        <v>324</v>
      </c>
      <c r="D118" s="151">
        <v>44958</v>
      </c>
      <c r="E118" s="149">
        <v>708</v>
      </c>
      <c r="F118" s="149" t="s">
        <v>394</v>
      </c>
      <c r="G118" s="149" t="s">
        <v>1258</v>
      </c>
      <c r="H118" s="149" t="s">
        <v>89</v>
      </c>
      <c r="I118" s="150">
        <v>0</v>
      </c>
      <c r="J118" s="150">
        <v>415.81</v>
      </c>
      <c r="K118" s="150">
        <v>-415.81</v>
      </c>
    </row>
    <row r="119" spans="1:11">
      <c r="A119" s="149" t="s">
        <v>1081</v>
      </c>
      <c r="B119" s="149" t="s">
        <v>361</v>
      </c>
      <c r="C119" s="149" t="s">
        <v>324</v>
      </c>
      <c r="D119" s="151">
        <v>44959</v>
      </c>
      <c r="E119" s="149">
        <v>632</v>
      </c>
      <c r="F119" s="149" t="s">
        <v>392</v>
      </c>
      <c r="G119" s="149" t="s">
        <v>1260</v>
      </c>
      <c r="H119" s="149" t="s">
        <v>1261</v>
      </c>
      <c r="I119" s="150">
        <v>0</v>
      </c>
      <c r="J119" s="150">
        <v>3200</v>
      </c>
      <c r="K119" s="150">
        <v>-3200</v>
      </c>
    </row>
    <row r="120" spans="1:11">
      <c r="A120" s="149" t="s">
        <v>1081</v>
      </c>
      <c r="B120" s="149" t="s">
        <v>369</v>
      </c>
      <c r="C120" s="149" t="s">
        <v>324</v>
      </c>
      <c r="D120" s="151">
        <v>44959</v>
      </c>
      <c r="E120" s="149">
        <v>667</v>
      </c>
      <c r="F120" s="149" t="s">
        <v>533</v>
      </c>
      <c r="G120" s="149" t="s">
        <v>1262</v>
      </c>
      <c r="H120" s="149" t="s">
        <v>1223</v>
      </c>
      <c r="I120" s="150">
        <v>0</v>
      </c>
      <c r="J120" s="150">
        <v>260</v>
      </c>
      <c r="K120" s="150">
        <v>-260</v>
      </c>
    </row>
    <row r="121" spans="1:11">
      <c r="A121" s="149" t="s">
        <v>1081</v>
      </c>
      <c r="B121" s="149" t="s">
        <v>380</v>
      </c>
      <c r="C121" s="149" t="s">
        <v>324</v>
      </c>
      <c r="D121" s="151">
        <v>44959</v>
      </c>
      <c r="E121" s="149">
        <v>694</v>
      </c>
      <c r="F121" s="149" t="s">
        <v>394</v>
      </c>
      <c r="G121" s="149" t="s">
        <v>1263</v>
      </c>
      <c r="H121" s="149" t="s">
        <v>89</v>
      </c>
      <c r="I121" s="150">
        <v>0</v>
      </c>
      <c r="J121" s="150">
        <v>242.84</v>
      </c>
      <c r="K121" s="150">
        <v>-242.84</v>
      </c>
    </row>
    <row r="122" spans="1:11">
      <c r="A122" s="149" t="s">
        <v>1081</v>
      </c>
      <c r="B122" s="149" t="s">
        <v>1091</v>
      </c>
      <c r="C122" s="149" t="s">
        <v>324</v>
      </c>
      <c r="D122" s="151">
        <v>44963</v>
      </c>
      <c r="E122" s="149">
        <v>677</v>
      </c>
      <c r="F122" s="149" t="s">
        <v>496</v>
      </c>
      <c r="G122" s="149" t="s">
        <v>1264</v>
      </c>
      <c r="H122" s="149" t="s">
        <v>1231</v>
      </c>
      <c r="I122" s="150">
        <v>0</v>
      </c>
      <c r="J122" s="150">
        <v>234</v>
      </c>
      <c r="K122" s="150">
        <v>-234</v>
      </c>
    </row>
    <row r="123" spans="1:11">
      <c r="A123" s="149" t="s">
        <v>1081</v>
      </c>
      <c r="B123" s="149" t="s">
        <v>1177</v>
      </c>
      <c r="C123" s="149" t="s">
        <v>324</v>
      </c>
      <c r="D123" s="151">
        <v>44964</v>
      </c>
      <c r="E123" s="149">
        <v>643</v>
      </c>
      <c r="F123" s="149" t="s">
        <v>1175</v>
      </c>
      <c r="G123" s="149" t="s">
        <v>1265</v>
      </c>
      <c r="H123" s="149" t="s">
        <v>89</v>
      </c>
      <c r="I123" s="150">
        <v>0</v>
      </c>
      <c r="J123" s="150">
        <v>10300</v>
      </c>
      <c r="K123" s="150">
        <v>-10300</v>
      </c>
    </row>
    <row r="124" spans="1:11">
      <c r="A124" s="149" t="s">
        <v>1081</v>
      </c>
      <c r="B124" s="149" t="s">
        <v>350</v>
      </c>
      <c r="C124" s="149" t="s">
        <v>324</v>
      </c>
      <c r="D124" s="151">
        <v>44964</v>
      </c>
      <c r="E124" s="149">
        <v>674</v>
      </c>
      <c r="F124" s="149" t="s">
        <v>97</v>
      </c>
      <c r="G124" s="149" t="s">
        <v>1266</v>
      </c>
      <c r="H124" s="149" t="s">
        <v>1121</v>
      </c>
      <c r="I124" s="150">
        <v>0</v>
      </c>
      <c r="J124" s="150">
        <v>57.6</v>
      </c>
      <c r="K124" s="150">
        <v>-57.6</v>
      </c>
    </row>
    <row r="125" spans="1:11">
      <c r="A125" s="149" t="s">
        <v>1081</v>
      </c>
      <c r="B125" s="149" t="s">
        <v>380</v>
      </c>
      <c r="C125" s="149" t="s">
        <v>324</v>
      </c>
      <c r="D125" s="151">
        <v>44966</v>
      </c>
      <c r="E125" s="149">
        <v>710</v>
      </c>
      <c r="F125" s="149" t="s">
        <v>394</v>
      </c>
      <c r="G125" s="149" t="s">
        <v>1267</v>
      </c>
      <c r="H125" s="149" t="s">
        <v>89</v>
      </c>
      <c r="I125" s="150">
        <v>0</v>
      </c>
      <c r="J125" s="150">
        <v>240.28</v>
      </c>
      <c r="K125" s="150">
        <v>-240.28</v>
      </c>
    </row>
    <row r="126" spans="1:11">
      <c r="A126" s="149" t="s">
        <v>1081</v>
      </c>
      <c r="B126" s="149" t="s">
        <v>399</v>
      </c>
      <c r="C126" s="149" t="s">
        <v>324</v>
      </c>
      <c r="D126" s="151">
        <v>44967</v>
      </c>
      <c r="E126" s="149">
        <v>626</v>
      </c>
      <c r="F126" s="149" t="s">
        <v>978</v>
      </c>
      <c r="G126" s="149" t="s">
        <v>1269</v>
      </c>
      <c r="H126" s="149" t="s">
        <v>1083</v>
      </c>
      <c r="I126" s="150">
        <v>0</v>
      </c>
      <c r="J126" s="150">
        <v>5185.78</v>
      </c>
      <c r="K126" s="150">
        <v>-5185.78</v>
      </c>
    </row>
    <row r="127" spans="1:11">
      <c r="A127" s="149" t="s">
        <v>1081</v>
      </c>
      <c r="B127" s="149" t="s">
        <v>388</v>
      </c>
      <c r="C127" s="149" t="s">
        <v>324</v>
      </c>
      <c r="D127" s="151">
        <v>44967</v>
      </c>
      <c r="E127" s="149">
        <v>627</v>
      </c>
      <c r="F127" s="149" t="s">
        <v>1270</v>
      </c>
      <c r="G127" s="149" t="s">
        <v>1271</v>
      </c>
      <c r="H127" s="149" t="s">
        <v>1272</v>
      </c>
      <c r="I127" s="150">
        <v>0</v>
      </c>
      <c r="J127" s="150">
        <v>581.04</v>
      </c>
      <c r="K127" s="150">
        <v>-581.04</v>
      </c>
    </row>
    <row r="128" spans="1:11">
      <c r="A128" s="149" t="s">
        <v>1081</v>
      </c>
      <c r="B128" s="149" t="s">
        <v>1140</v>
      </c>
      <c r="C128" s="149" t="s">
        <v>324</v>
      </c>
      <c r="D128" s="151">
        <v>44967</v>
      </c>
      <c r="E128" s="149">
        <v>657</v>
      </c>
      <c r="F128" s="149" t="s">
        <v>970</v>
      </c>
      <c r="G128" s="149" t="s">
        <v>1274</v>
      </c>
      <c r="H128" s="149" t="s">
        <v>1231</v>
      </c>
      <c r="I128" s="150">
        <v>0</v>
      </c>
      <c r="J128" s="150">
        <v>27.9</v>
      </c>
      <c r="K128" s="150">
        <v>-27.9</v>
      </c>
    </row>
    <row r="129" spans="1:11">
      <c r="A129" s="149" t="s">
        <v>1081</v>
      </c>
      <c r="B129" s="149" t="s">
        <v>1140</v>
      </c>
      <c r="C129" s="149" t="s">
        <v>324</v>
      </c>
      <c r="D129" s="151">
        <v>44967</v>
      </c>
      <c r="E129" s="149">
        <v>659</v>
      </c>
      <c r="F129" s="149" t="s">
        <v>972</v>
      </c>
      <c r="G129" s="149" t="s">
        <v>1275</v>
      </c>
      <c r="H129" s="149" t="s">
        <v>1231</v>
      </c>
      <c r="I129" s="150">
        <v>0</v>
      </c>
      <c r="J129" s="150">
        <v>71.56</v>
      </c>
      <c r="K129" s="150">
        <v>-71.56</v>
      </c>
    </row>
    <row r="130" spans="1:11">
      <c r="A130" s="149" t="s">
        <v>1081</v>
      </c>
      <c r="B130" s="149" t="s">
        <v>1140</v>
      </c>
      <c r="C130" s="149" t="s">
        <v>324</v>
      </c>
      <c r="D130" s="151">
        <v>44967</v>
      </c>
      <c r="E130" s="149">
        <v>660</v>
      </c>
      <c r="F130" s="149" t="s">
        <v>972</v>
      </c>
      <c r="G130" s="149" t="s">
        <v>1276</v>
      </c>
      <c r="H130" s="149" t="s">
        <v>1231</v>
      </c>
      <c r="I130" s="150">
        <v>0</v>
      </c>
      <c r="J130" s="150">
        <v>23.1</v>
      </c>
      <c r="K130" s="150">
        <v>-23.1</v>
      </c>
    </row>
    <row r="131" spans="1:11">
      <c r="A131" s="149" t="s">
        <v>1081</v>
      </c>
      <c r="B131" s="149" t="s">
        <v>1140</v>
      </c>
      <c r="C131" s="149" t="s">
        <v>324</v>
      </c>
      <c r="D131" s="151">
        <v>44967</v>
      </c>
      <c r="E131" s="149">
        <v>663</v>
      </c>
      <c r="F131" s="149" t="s">
        <v>972</v>
      </c>
      <c r="G131" s="149" t="s">
        <v>1275</v>
      </c>
      <c r="H131" s="149" t="s">
        <v>1113</v>
      </c>
      <c r="I131" s="150">
        <v>0</v>
      </c>
      <c r="J131" s="150">
        <v>53.47</v>
      </c>
      <c r="K131" s="150">
        <v>-53.47</v>
      </c>
    </row>
    <row r="132" spans="1:11">
      <c r="A132" s="149" t="s">
        <v>1081</v>
      </c>
      <c r="B132" s="149" t="s">
        <v>1140</v>
      </c>
      <c r="C132" s="149" t="s">
        <v>324</v>
      </c>
      <c r="D132" s="151">
        <v>44967</v>
      </c>
      <c r="E132" s="149">
        <v>664</v>
      </c>
      <c r="F132" s="149" t="s">
        <v>970</v>
      </c>
      <c r="G132" s="149" t="s">
        <v>1277</v>
      </c>
      <c r="H132" s="149" t="s">
        <v>1113</v>
      </c>
      <c r="I132" s="150">
        <v>0</v>
      </c>
      <c r="J132" s="150">
        <v>35.75</v>
      </c>
      <c r="K132" s="150">
        <v>-35.75</v>
      </c>
    </row>
    <row r="133" spans="1:11">
      <c r="A133" s="149" t="s">
        <v>1081</v>
      </c>
      <c r="B133" s="149" t="s">
        <v>1091</v>
      </c>
      <c r="C133" s="149" t="s">
        <v>324</v>
      </c>
      <c r="D133" s="151">
        <v>44970</v>
      </c>
      <c r="E133" s="149">
        <v>675</v>
      </c>
      <c r="F133" s="149" t="s">
        <v>496</v>
      </c>
      <c r="G133" s="149" t="s">
        <v>1278</v>
      </c>
      <c r="H133" s="149" t="s">
        <v>1231</v>
      </c>
      <c r="I133" s="150">
        <v>0</v>
      </c>
      <c r="J133" s="150">
        <v>84</v>
      </c>
      <c r="K133" s="150">
        <v>-84</v>
      </c>
    </row>
    <row r="134" spans="1:11">
      <c r="A134" s="149" t="s">
        <v>1081</v>
      </c>
      <c r="B134" s="149" t="s">
        <v>1162</v>
      </c>
      <c r="C134" s="149" t="s">
        <v>324</v>
      </c>
      <c r="D134" s="151">
        <v>44971</v>
      </c>
      <c r="E134" s="149">
        <v>629</v>
      </c>
      <c r="F134" s="149" t="s">
        <v>1279</v>
      </c>
      <c r="G134" s="149" t="s">
        <v>1280</v>
      </c>
      <c r="H134" s="149" t="s">
        <v>362</v>
      </c>
      <c r="I134" s="150">
        <v>0</v>
      </c>
      <c r="J134" s="150">
        <v>360</v>
      </c>
      <c r="K134" s="150">
        <v>-360</v>
      </c>
    </row>
    <row r="135" spans="1:11">
      <c r="A135" s="149" t="s">
        <v>1081</v>
      </c>
      <c r="B135" s="149" t="s">
        <v>380</v>
      </c>
      <c r="C135" s="149" t="s">
        <v>324</v>
      </c>
      <c r="D135" s="151">
        <v>44973</v>
      </c>
      <c r="E135" s="149">
        <v>709</v>
      </c>
      <c r="F135" s="149" t="s">
        <v>394</v>
      </c>
      <c r="G135" s="149" t="s">
        <v>1281</v>
      </c>
      <c r="H135" s="149" t="s">
        <v>89</v>
      </c>
      <c r="I135" s="150">
        <v>0</v>
      </c>
      <c r="J135" s="150">
        <v>136.07</v>
      </c>
      <c r="K135" s="150">
        <v>-136.07</v>
      </c>
    </row>
    <row r="136" spans="1:11">
      <c r="A136" s="149" t="s">
        <v>1081</v>
      </c>
      <c r="B136" s="149" t="s">
        <v>376</v>
      </c>
      <c r="C136" s="149" t="s">
        <v>324</v>
      </c>
      <c r="D136" s="151">
        <v>44977</v>
      </c>
      <c r="E136" s="149">
        <v>628</v>
      </c>
      <c r="F136" s="149" t="s">
        <v>719</v>
      </c>
      <c r="G136" s="149" t="s">
        <v>1282</v>
      </c>
      <c r="H136" s="149" t="s">
        <v>1141</v>
      </c>
      <c r="I136" s="150">
        <v>0</v>
      </c>
      <c r="J136" s="150">
        <v>1415.39</v>
      </c>
      <c r="K136" s="150">
        <v>-1415.39</v>
      </c>
    </row>
    <row r="137" spans="1:11">
      <c r="A137" s="149" t="s">
        <v>1081</v>
      </c>
      <c r="B137" s="149" t="s">
        <v>380</v>
      </c>
      <c r="C137" s="149" t="s">
        <v>324</v>
      </c>
      <c r="D137" s="151">
        <v>44980</v>
      </c>
      <c r="E137" s="149">
        <v>707</v>
      </c>
      <c r="F137" s="149" t="s">
        <v>394</v>
      </c>
      <c r="G137" s="149" t="s">
        <v>1283</v>
      </c>
      <c r="H137" s="149" t="s">
        <v>89</v>
      </c>
      <c r="I137" s="150">
        <v>0</v>
      </c>
      <c r="J137" s="150">
        <v>57.08</v>
      </c>
      <c r="K137" s="150">
        <v>-57.08</v>
      </c>
    </row>
    <row r="138" spans="1:11">
      <c r="A138" s="149" t="s">
        <v>1081</v>
      </c>
      <c r="B138" s="149" t="s">
        <v>1204</v>
      </c>
      <c r="C138" s="149" t="s">
        <v>324</v>
      </c>
      <c r="D138" s="151">
        <v>44985</v>
      </c>
      <c r="E138" s="149">
        <v>644</v>
      </c>
      <c r="F138" s="149" t="s">
        <v>1284</v>
      </c>
      <c r="G138" s="149" t="s">
        <v>1285</v>
      </c>
      <c r="H138" s="149" t="s">
        <v>351</v>
      </c>
      <c r="I138" s="150">
        <v>0</v>
      </c>
      <c r="J138" s="150">
        <v>3200</v>
      </c>
      <c r="K138" s="150">
        <v>-3200</v>
      </c>
    </row>
    <row r="139" spans="1:11">
      <c r="A139" s="149" t="s">
        <v>1081</v>
      </c>
      <c r="B139" s="149" t="s">
        <v>350</v>
      </c>
      <c r="C139" s="149" t="s">
        <v>324</v>
      </c>
      <c r="D139" s="151">
        <v>44985</v>
      </c>
      <c r="E139" s="149">
        <v>682</v>
      </c>
      <c r="F139" s="149" t="s">
        <v>97</v>
      </c>
      <c r="G139" s="149" t="s">
        <v>1286</v>
      </c>
      <c r="H139" s="149" t="s">
        <v>89</v>
      </c>
      <c r="I139" s="150">
        <v>0</v>
      </c>
      <c r="J139" s="150">
        <v>3168.72</v>
      </c>
      <c r="K139" s="150">
        <v>-3168.72</v>
      </c>
    </row>
    <row r="140" spans="1:11">
      <c r="A140" s="149" t="s">
        <v>1081</v>
      </c>
      <c r="B140" s="149" t="s">
        <v>350</v>
      </c>
      <c r="C140" s="149" t="s">
        <v>324</v>
      </c>
      <c r="D140" s="151">
        <v>44985</v>
      </c>
      <c r="E140" s="149">
        <v>683</v>
      </c>
      <c r="F140" s="149" t="s">
        <v>97</v>
      </c>
      <c r="G140" s="149" t="s">
        <v>1287</v>
      </c>
      <c r="H140" s="149" t="s">
        <v>89</v>
      </c>
      <c r="I140" s="150">
        <v>0</v>
      </c>
      <c r="J140" s="150">
        <v>236.86</v>
      </c>
      <c r="K140" s="150">
        <v>-236.86</v>
      </c>
    </row>
    <row r="141" spans="1:11">
      <c r="A141" s="149" t="s">
        <v>1081</v>
      </c>
      <c r="B141" s="149" t="s">
        <v>388</v>
      </c>
      <c r="C141" s="149" t="s">
        <v>324</v>
      </c>
      <c r="D141" s="151">
        <v>44985</v>
      </c>
      <c r="E141" s="149">
        <v>689</v>
      </c>
      <c r="F141" s="149" t="s">
        <v>979</v>
      </c>
      <c r="G141" s="149" t="s">
        <v>1288</v>
      </c>
      <c r="H141" s="149" t="s">
        <v>89</v>
      </c>
      <c r="I141" s="150">
        <v>0</v>
      </c>
      <c r="J141" s="150">
        <v>1437.6</v>
      </c>
      <c r="K141" s="150">
        <v>-1437.6</v>
      </c>
    </row>
    <row r="142" spans="1:11">
      <c r="A142" s="149" t="s">
        <v>1081</v>
      </c>
      <c r="B142" s="149" t="s">
        <v>378</v>
      </c>
      <c r="C142" s="149" t="s">
        <v>324</v>
      </c>
      <c r="D142" s="151">
        <v>44985</v>
      </c>
      <c r="E142" s="149">
        <v>711</v>
      </c>
      <c r="F142" s="149" t="s">
        <v>397</v>
      </c>
      <c r="G142" s="149" t="s">
        <v>1289</v>
      </c>
      <c r="H142" s="149" t="s">
        <v>89</v>
      </c>
      <c r="I142" s="150">
        <v>0</v>
      </c>
      <c r="J142" s="150">
        <v>9120</v>
      </c>
      <c r="K142" s="150">
        <v>-9120</v>
      </c>
    </row>
    <row r="143" spans="1:11">
      <c r="A143" s="149" t="s">
        <v>1081</v>
      </c>
      <c r="B143" s="149" t="s">
        <v>385</v>
      </c>
      <c r="C143" s="149" t="s">
        <v>355</v>
      </c>
      <c r="D143" s="151">
        <v>44927</v>
      </c>
      <c r="E143" s="149">
        <v>9</v>
      </c>
      <c r="F143" s="149" t="s">
        <v>358</v>
      </c>
      <c r="G143" s="149" t="s">
        <v>357</v>
      </c>
      <c r="H143" s="149" t="s">
        <v>89</v>
      </c>
      <c r="I143" s="150">
        <v>0</v>
      </c>
      <c r="J143" s="150">
        <v>129.36000000000001</v>
      </c>
      <c r="K143" s="150">
        <v>-129.36000000000001</v>
      </c>
    </row>
    <row r="144" spans="1:11">
      <c r="A144" s="149" t="s">
        <v>1081</v>
      </c>
      <c r="B144" s="149" t="s">
        <v>361</v>
      </c>
      <c r="C144" s="149" t="s">
        <v>355</v>
      </c>
      <c r="D144" s="151">
        <v>44927</v>
      </c>
      <c r="E144" s="149">
        <v>9</v>
      </c>
      <c r="F144" s="149" t="s">
        <v>358</v>
      </c>
      <c r="G144" s="149" t="s">
        <v>357</v>
      </c>
      <c r="H144" s="149" t="s">
        <v>89</v>
      </c>
      <c r="I144" s="150">
        <v>0</v>
      </c>
      <c r="J144" s="150">
        <v>1600</v>
      </c>
      <c r="K144" s="150">
        <v>-1600</v>
      </c>
    </row>
    <row r="145" spans="1:11">
      <c r="A145" s="149" t="s">
        <v>1081</v>
      </c>
      <c r="B145" s="149" t="s">
        <v>374</v>
      </c>
      <c r="C145" s="149" t="s">
        <v>355</v>
      </c>
      <c r="D145" s="151">
        <v>44927</v>
      </c>
      <c r="E145" s="149">
        <v>9</v>
      </c>
      <c r="F145" s="149" t="s">
        <v>358</v>
      </c>
      <c r="G145" s="149" t="s">
        <v>357</v>
      </c>
      <c r="H145" s="149" t="s">
        <v>89</v>
      </c>
      <c r="I145" s="150">
        <v>0</v>
      </c>
      <c r="J145" s="150">
        <v>1362</v>
      </c>
      <c r="K145" s="150">
        <v>-1362</v>
      </c>
    </row>
    <row r="146" spans="1:11">
      <c r="A146" s="149" t="s">
        <v>1081</v>
      </c>
      <c r="B146" s="149" t="s">
        <v>388</v>
      </c>
      <c r="C146" s="149" t="s">
        <v>355</v>
      </c>
      <c r="D146" s="151">
        <v>44927</v>
      </c>
      <c r="E146" s="149">
        <v>9</v>
      </c>
      <c r="F146" s="149" t="s">
        <v>358</v>
      </c>
      <c r="G146" s="149" t="s">
        <v>357</v>
      </c>
      <c r="H146" s="149" t="s">
        <v>89</v>
      </c>
      <c r="I146" s="150">
        <v>0</v>
      </c>
      <c r="J146" s="150">
        <v>1062.75</v>
      </c>
      <c r="K146" s="150">
        <v>-1062.75</v>
      </c>
    </row>
    <row r="147" spans="1:11">
      <c r="A147" s="149" t="s">
        <v>1081</v>
      </c>
      <c r="B147" s="149" t="s">
        <v>359</v>
      </c>
      <c r="C147" s="149" t="s">
        <v>355</v>
      </c>
      <c r="D147" s="151">
        <v>44927</v>
      </c>
      <c r="E147" s="149">
        <v>9</v>
      </c>
      <c r="F147" s="149" t="s">
        <v>358</v>
      </c>
      <c r="G147" s="149" t="s">
        <v>357</v>
      </c>
      <c r="H147" s="149" t="s">
        <v>89</v>
      </c>
      <c r="I147" s="150">
        <v>0</v>
      </c>
      <c r="J147" s="150">
        <v>8815.83</v>
      </c>
      <c r="K147" s="150">
        <v>-8815.83</v>
      </c>
    </row>
    <row r="148" spans="1:11">
      <c r="A148" s="149" t="s">
        <v>1081</v>
      </c>
      <c r="B148" s="149" t="s">
        <v>1313</v>
      </c>
      <c r="C148" s="149" t="s">
        <v>355</v>
      </c>
      <c r="D148" s="151">
        <v>44927</v>
      </c>
      <c r="E148" s="149">
        <v>9</v>
      </c>
      <c r="F148" s="149" t="s">
        <v>358</v>
      </c>
      <c r="G148" s="149" t="s">
        <v>357</v>
      </c>
      <c r="H148" s="149" t="s">
        <v>89</v>
      </c>
      <c r="I148" s="150">
        <v>0</v>
      </c>
      <c r="J148" s="150">
        <v>3534</v>
      </c>
      <c r="K148" s="150">
        <v>-3534</v>
      </c>
    </row>
    <row r="149" spans="1:11">
      <c r="A149" s="149" t="s">
        <v>1081</v>
      </c>
      <c r="B149" s="149" t="s">
        <v>383</v>
      </c>
      <c r="C149" s="149" t="s">
        <v>355</v>
      </c>
      <c r="D149" s="151">
        <v>44927</v>
      </c>
      <c r="E149" s="149">
        <v>9</v>
      </c>
      <c r="F149" s="149" t="s">
        <v>358</v>
      </c>
      <c r="G149" s="149" t="s">
        <v>357</v>
      </c>
      <c r="H149" s="149" t="s">
        <v>89</v>
      </c>
      <c r="I149" s="150">
        <v>0</v>
      </c>
      <c r="J149" s="150">
        <v>105.44</v>
      </c>
      <c r="K149" s="150">
        <v>-105.44</v>
      </c>
    </row>
    <row r="150" spans="1:11">
      <c r="A150" s="149" t="s">
        <v>1081</v>
      </c>
      <c r="B150" s="149" t="s">
        <v>1315</v>
      </c>
      <c r="C150" s="149" t="s">
        <v>355</v>
      </c>
      <c r="D150" s="151">
        <v>44927</v>
      </c>
      <c r="E150" s="149">
        <v>9</v>
      </c>
      <c r="F150" s="149" t="s">
        <v>358</v>
      </c>
      <c r="G150" s="149" t="s">
        <v>357</v>
      </c>
      <c r="H150" s="149" t="s">
        <v>89</v>
      </c>
      <c r="I150" s="150">
        <v>677.17</v>
      </c>
      <c r="J150" s="150">
        <v>0</v>
      </c>
      <c r="K150" s="150">
        <v>677.17</v>
      </c>
    </row>
    <row r="151" spans="1:11">
      <c r="A151" s="149" t="s">
        <v>1081</v>
      </c>
      <c r="B151" s="149" t="s">
        <v>365</v>
      </c>
      <c r="C151" s="149" t="s">
        <v>355</v>
      </c>
      <c r="D151" s="151">
        <v>44927</v>
      </c>
      <c r="E151" s="149">
        <v>9</v>
      </c>
      <c r="F151" s="149" t="s">
        <v>358</v>
      </c>
      <c r="G151" s="149" t="s">
        <v>357</v>
      </c>
      <c r="H151" s="149" t="s">
        <v>89</v>
      </c>
      <c r="I151" s="150">
        <v>0</v>
      </c>
      <c r="J151" s="150">
        <v>1325.6</v>
      </c>
      <c r="K151" s="150">
        <v>-1325.6</v>
      </c>
    </row>
    <row r="152" spans="1:11">
      <c r="A152" s="149" t="s">
        <v>1081</v>
      </c>
      <c r="B152" s="149" t="s">
        <v>1320</v>
      </c>
      <c r="C152" s="149" t="s">
        <v>355</v>
      </c>
      <c r="D152" s="151">
        <v>44927</v>
      </c>
      <c r="E152" s="149">
        <v>9</v>
      </c>
      <c r="F152" s="149" t="s">
        <v>358</v>
      </c>
      <c r="G152" s="149" t="s">
        <v>357</v>
      </c>
      <c r="H152" s="149" t="s">
        <v>89</v>
      </c>
      <c r="I152" s="150">
        <v>0</v>
      </c>
      <c r="J152" s="150">
        <v>2036.08</v>
      </c>
      <c r="K152" s="150">
        <v>-2036.08</v>
      </c>
    </row>
    <row r="153" spans="1:11">
      <c r="A153" s="149" t="s">
        <v>1081</v>
      </c>
      <c r="B153" s="149" t="s">
        <v>378</v>
      </c>
      <c r="C153" s="149" t="s">
        <v>355</v>
      </c>
      <c r="D153" s="151">
        <v>44927</v>
      </c>
      <c r="E153" s="149">
        <v>9</v>
      </c>
      <c r="F153" s="149" t="s">
        <v>358</v>
      </c>
      <c r="G153" s="149" t="s">
        <v>357</v>
      </c>
      <c r="H153" s="149" t="s">
        <v>89</v>
      </c>
      <c r="I153" s="150">
        <v>0</v>
      </c>
      <c r="J153" s="150">
        <v>7752</v>
      </c>
      <c r="K153" s="150">
        <v>-7752</v>
      </c>
    </row>
    <row r="154" spans="1:11">
      <c r="A154" s="149" t="s">
        <v>1081</v>
      </c>
      <c r="B154" s="149" t="s">
        <v>1145</v>
      </c>
      <c r="C154" s="149" t="s">
        <v>355</v>
      </c>
      <c r="D154" s="151">
        <v>44927</v>
      </c>
      <c r="E154" s="149">
        <v>9</v>
      </c>
      <c r="F154" s="149" t="s">
        <v>358</v>
      </c>
      <c r="G154" s="149" t="s">
        <v>357</v>
      </c>
      <c r="H154" s="149" t="s">
        <v>89</v>
      </c>
      <c r="I154" s="150">
        <v>0</v>
      </c>
      <c r="J154" s="150">
        <v>15702.35</v>
      </c>
      <c r="K154" s="150">
        <v>-15702.35</v>
      </c>
    </row>
    <row r="155" spans="1:11">
      <c r="A155" s="149" t="s">
        <v>1081</v>
      </c>
      <c r="B155" s="149" t="s">
        <v>1328</v>
      </c>
      <c r="C155" s="149" t="s">
        <v>355</v>
      </c>
      <c r="D155" s="151">
        <v>44927</v>
      </c>
      <c r="E155" s="149">
        <v>9</v>
      </c>
      <c r="F155" s="149" t="s">
        <v>358</v>
      </c>
      <c r="G155" s="149" t="s">
        <v>357</v>
      </c>
      <c r="H155" s="149" t="s">
        <v>89</v>
      </c>
      <c r="I155" s="150">
        <v>0</v>
      </c>
      <c r="J155" s="150">
        <v>5125.05</v>
      </c>
      <c r="K155" s="150">
        <v>-5125.05</v>
      </c>
    </row>
    <row r="156" spans="1:11">
      <c r="A156" s="149" t="s">
        <v>1081</v>
      </c>
      <c r="B156" s="149" t="s">
        <v>352</v>
      </c>
      <c r="C156" s="149" t="s">
        <v>355</v>
      </c>
      <c r="D156" s="151">
        <v>44927</v>
      </c>
      <c r="E156" s="149">
        <v>9</v>
      </c>
      <c r="F156" s="149" t="s">
        <v>358</v>
      </c>
      <c r="G156" s="149" t="s">
        <v>357</v>
      </c>
      <c r="H156" s="149" t="s">
        <v>89</v>
      </c>
      <c r="I156" s="150">
        <v>111.72</v>
      </c>
      <c r="J156" s="150">
        <v>0</v>
      </c>
      <c r="K156" s="150">
        <v>111.72</v>
      </c>
    </row>
    <row r="157" spans="1:11">
      <c r="A157" s="149" t="s">
        <v>1081</v>
      </c>
      <c r="B157" s="149" t="s">
        <v>363</v>
      </c>
      <c r="C157" s="149" t="s">
        <v>355</v>
      </c>
      <c r="D157" s="151">
        <v>44927</v>
      </c>
      <c r="E157" s="149">
        <v>9</v>
      </c>
      <c r="F157" s="149" t="s">
        <v>358</v>
      </c>
      <c r="G157" s="149" t="s">
        <v>357</v>
      </c>
      <c r="H157" s="149" t="s">
        <v>89</v>
      </c>
      <c r="I157" s="150">
        <v>1019</v>
      </c>
      <c r="J157" s="150">
        <v>0</v>
      </c>
      <c r="K157" s="150">
        <v>1019</v>
      </c>
    </row>
    <row r="158" spans="1:11">
      <c r="A158" s="149" t="s">
        <v>1081</v>
      </c>
      <c r="B158" s="149" t="s">
        <v>1334</v>
      </c>
      <c r="C158" s="149" t="s">
        <v>355</v>
      </c>
      <c r="D158" s="151">
        <v>44927</v>
      </c>
      <c r="E158" s="149">
        <v>9</v>
      </c>
      <c r="F158" s="149" t="s">
        <v>358</v>
      </c>
      <c r="G158" s="149" t="s">
        <v>357</v>
      </c>
      <c r="H158" s="149" t="s">
        <v>89</v>
      </c>
      <c r="I158" s="150">
        <v>0</v>
      </c>
      <c r="J158" s="150">
        <v>90</v>
      </c>
      <c r="K158" s="150">
        <v>-90</v>
      </c>
    </row>
    <row r="159" spans="1:11">
      <c r="A159" s="149" t="s">
        <v>1081</v>
      </c>
      <c r="B159" s="149" t="s">
        <v>375</v>
      </c>
      <c r="C159" s="149" t="s">
        <v>355</v>
      </c>
      <c r="D159" s="151">
        <v>44927</v>
      </c>
      <c r="E159" s="149">
        <v>9</v>
      </c>
      <c r="F159" s="149" t="s">
        <v>358</v>
      </c>
      <c r="G159" s="149" t="s">
        <v>357</v>
      </c>
      <c r="H159" s="149" t="s">
        <v>89</v>
      </c>
      <c r="I159" s="150">
        <v>0</v>
      </c>
      <c r="J159" s="150">
        <v>1667.2</v>
      </c>
      <c r="K159" s="150">
        <v>-1667.2</v>
      </c>
    </row>
    <row r="160" spans="1:11">
      <c r="A160" s="149" t="s">
        <v>1081</v>
      </c>
      <c r="B160" s="149" t="s">
        <v>350</v>
      </c>
      <c r="C160" s="149" t="s">
        <v>355</v>
      </c>
      <c r="D160" s="151">
        <v>44927</v>
      </c>
      <c r="E160" s="149">
        <v>9</v>
      </c>
      <c r="F160" s="149" t="s">
        <v>358</v>
      </c>
      <c r="G160" s="149" t="s">
        <v>357</v>
      </c>
      <c r="H160" s="149" t="s">
        <v>89</v>
      </c>
      <c r="I160" s="150">
        <v>0</v>
      </c>
      <c r="J160" s="150">
        <v>6900.78</v>
      </c>
      <c r="K160" s="150">
        <v>-6900.78</v>
      </c>
    </row>
    <row r="161" spans="1:11">
      <c r="A161" s="149" t="s">
        <v>1081</v>
      </c>
      <c r="B161" s="149" t="s">
        <v>1091</v>
      </c>
      <c r="C161" s="149" t="s">
        <v>355</v>
      </c>
      <c r="D161" s="151">
        <v>44927</v>
      </c>
      <c r="E161" s="149">
        <v>9</v>
      </c>
      <c r="F161" s="149" t="s">
        <v>358</v>
      </c>
      <c r="G161" s="149" t="s">
        <v>357</v>
      </c>
      <c r="H161" s="149" t="s">
        <v>89</v>
      </c>
      <c r="I161" s="150">
        <v>360</v>
      </c>
      <c r="J161" s="150">
        <v>0</v>
      </c>
      <c r="K161" s="150">
        <v>360</v>
      </c>
    </row>
    <row r="162" spans="1:11">
      <c r="A162" s="149" t="s">
        <v>1081</v>
      </c>
      <c r="B162" s="149" t="s">
        <v>366</v>
      </c>
      <c r="C162" s="149" t="s">
        <v>355</v>
      </c>
      <c r="D162" s="151">
        <v>44927</v>
      </c>
      <c r="E162" s="149">
        <v>9</v>
      </c>
      <c r="F162" s="149" t="s">
        <v>358</v>
      </c>
      <c r="G162" s="149" t="s">
        <v>357</v>
      </c>
      <c r="H162" s="149" t="s">
        <v>89</v>
      </c>
      <c r="I162" s="150">
        <v>4200</v>
      </c>
      <c r="J162" s="150">
        <v>0</v>
      </c>
      <c r="K162" s="150">
        <v>4200</v>
      </c>
    </row>
    <row r="163" spans="1:11">
      <c r="A163" s="149" t="s">
        <v>1081</v>
      </c>
      <c r="B163" s="149" t="s">
        <v>373</v>
      </c>
      <c r="C163" s="149" t="s">
        <v>355</v>
      </c>
      <c r="D163" s="151">
        <v>44927</v>
      </c>
      <c r="E163" s="149">
        <v>9</v>
      </c>
      <c r="F163" s="149" t="s">
        <v>358</v>
      </c>
      <c r="G163" s="149" t="s">
        <v>357</v>
      </c>
      <c r="H163" s="149" t="s">
        <v>89</v>
      </c>
      <c r="I163" s="150">
        <v>0</v>
      </c>
      <c r="J163" s="150">
        <v>1735.8</v>
      </c>
      <c r="K163" s="150">
        <v>-1735.8</v>
      </c>
    </row>
    <row r="164" spans="1:11">
      <c r="A164" s="149" t="s">
        <v>1081</v>
      </c>
      <c r="B164" s="149" t="s">
        <v>377</v>
      </c>
      <c r="C164" s="149" t="s">
        <v>355</v>
      </c>
      <c r="D164" s="151">
        <v>44927</v>
      </c>
      <c r="E164" s="149">
        <v>9</v>
      </c>
      <c r="F164" s="149" t="s">
        <v>358</v>
      </c>
      <c r="G164" s="149" t="s">
        <v>357</v>
      </c>
      <c r="H164" s="149" t="s">
        <v>89</v>
      </c>
      <c r="I164" s="150">
        <v>0</v>
      </c>
      <c r="J164" s="150">
        <v>1000.81</v>
      </c>
      <c r="K164" s="150">
        <v>-1000.81</v>
      </c>
    </row>
    <row r="165" spans="1:11">
      <c r="A165" s="149" t="s">
        <v>1081</v>
      </c>
      <c r="B165" s="149" t="s">
        <v>354</v>
      </c>
      <c r="C165" s="149" t="s">
        <v>355</v>
      </c>
      <c r="D165" s="151">
        <v>44927</v>
      </c>
      <c r="E165" s="149">
        <v>9</v>
      </c>
      <c r="F165" s="149" t="s">
        <v>358</v>
      </c>
      <c r="G165" s="149" t="s">
        <v>357</v>
      </c>
      <c r="H165" s="149" t="s">
        <v>89</v>
      </c>
      <c r="I165" s="150">
        <v>0</v>
      </c>
      <c r="J165" s="150">
        <v>13840</v>
      </c>
      <c r="K165" s="150">
        <v>-13840</v>
      </c>
    </row>
    <row r="166" spans="1:11">
      <c r="A166" s="149" t="s">
        <v>1081</v>
      </c>
      <c r="B166" s="149" t="s">
        <v>370</v>
      </c>
      <c r="C166" s="149" t="s">
        <v>355</v>
      </c>
      <c r="D166" s="151">
        <v>44927</v>
      </c>
      <c r="E166" s="149">
        <v>9</v>
      </c>
      <c r="F166" s="149" t="s">
        <v>358</v>
      </c>
      <c r="G166" s="149" t="s">
        <v>357</v>
      </c>
      <c r="H166" s="149" t="s">
        <v>89</v>
      </c>
      <c r="I166" s="150">
        <v>0</v>
      </c>
      <c r="J166" s="150">
        <v>333</v>
      </c>
      <c r="K166" s="150">
        <v>-333</v>
      </c>
    </row>
    <row r="167" spans="1:11">
      <c r="A167" s="149" t="s">
        <v>1081</v>
      </c>
      <c r="B167" s="149" t="s">
        <v>369</v>
      </c>
      <c r="C167" s="149" t="s">
        <v>355</v>
      </c>
      <c r="D167" s="151">
        <v>44927</v>
      </c>
      <c r="E167" s="149">
        <v>9</v>
      </c>
      <c r="F167" s="149" t="s">
        <v>358</v>
      </c>
      <c r="G167" s="149" t="s">
        <v>357</v>
      </c>
      <c r="H167" s="149" t="s">
        <v>89</v>
      </c>
      <c r="I167" s="150">
        <v>2199.7399999999998</v>
      </c>
      <c r="J167" s="150">
        <v>0</v>
      </c>
      <c r="K167" s="150">
        <v>2199.7399999999998</v>
      </c>
    </row>
    <row r="168" spans="1:11">
      <c r="A168" s="149" t="s">
        <v>1081</v>
      </c>
      <c r="B168" s="149" t="s">
        <v>367</v>
      </c>
      <c r="C168" s="149" t="s">
        <v>355</v>
      </c>
      <c r="D168" s="151">
        <v>44927</v>
      </c>
      <c r="E168" s="149">
        <v>9</v>
      </c>
      <c r="F168" s="149" t="s">
        <v>358</v>
      </c>
      <c r="G168" s="149" t="s">
        <v>357</v>
      </c>
      <c r="H168" s="149" t="s">
        <v>89</v>
      </c>
      <c r="I168" s="150">
        <v>0</v>
      </c>
      <c r="J168" s="150">
        <v>4160.9799999999996</v>
      </c>
      <c r="K168" s="150">
        <v>-4160.9799999999996</v>
      </c>
    </row>
    <row r="169" spans="1:11">
      <c r="A169" s="149" t="s">
        <v>1081</v>
      </c>
      <c r="B169" s="149" t="s">
        <v>391</v>
      </c>
      <c r="C169" s="149" t="s">
        <v>355</v>
      </c>
      <c r="D169" s="151">
        <v>44927</v>
      </c>
      <c r="E169" s="149">
        <v>9</v>
      </c>
      <c r="F169" s="149" t="s">
        <v>358</v>
      </c>
      <c r="G169" s="149" t="s">
        <v>357</v>
      </c>
      <c r="H169" s="149" t="s">
        <v>89</v>
      </c>
      <c r="I169" s="150">
        <v>0</v>
      </c>
      <c r="J169" s="150">
        <v>12775.2</v>
      </c>
      <c r="K169" s="150">
        <v>-12775.2</v>
      </c>
    </row>
    <row r="170" spans="1:11">
      <c r="A170" s="149" t="s">
        <v>1081</v>
      </c>
      <c r="B170" s="149" t="s">
        <v>1346</v>
      </c>
      <c r="C170" s="149" t="s">
        <v>355</v>
      </c>
      <c r="D170" s="151">
        <v>44927</v>
      </c>
      <c r="E170" s="149">
        <v>9</v>
      </c>
      <c r="F170" s="149" t="s">
        <v>358</v>
      </c>
      <c r="G170" s="149" t="s">
        <v>357</v>
      </c>
      <c r="H170" s="149" t="s">
        <v>89</v>
      </c>
      <c r="I170" s="150">
        <v>0</v>
      </c>
      <c r="J170" s="150">
        <v>151.19999999999999</v>
      </c>
      <c r="K170" s="150">
        <v>-151.19999999999999</v>
      </c>
    </row>
    <row r="171" spans="1:11">
      <c r="A171" s="149" t="s">
        <v>1081</v>
      </c>
      <c r="B171" s="149" t="s">
        <v>372</v>
      </c>
      <c r="C171" s="149" t="s">
        <v>355</v>
      </c>
      <c r="D171" s="151">
        <v>44927</v>
      </c>
      <c r="E171" s="149">
        <v>9</v>
      </c>
      <c r="F171" s="149" t="s">
        <v>358</v>
      </c>
      <c r="G171" s="149" t="s">
        <v>357</v>
      </c>
      <c r="H171" s="149" t="s">
        <v>89</v>
      </c>
      <c r="I171" s="150">
        <v>0</v>
      </c>
      <c r="J171" s="150">
        <v>1564.47</v>
      </c>
      <c r="K171" s="150">
        <v>-1564.47</v>
      </c>
    </row>
    <row r="172" spans="1:11">
      <c r="A172" s="149" t="s">
        <v>1081</v>
      </c>
      <c r="B172" s="149" t="s">
        <v>364</v>
      </c>
      <c r="C172" s="149" t="s">
        <v>93</v>
      </c>
      <c r="D172" s="151">
        <v>44928</v>
      </c>
      <c r="E172" s="149">
        <v>2</v>
      </c>
      <c r="F172" s="149" t="s">
        <v>654</v>
      </c>
      <c r="G172" s="149" t="s">
        <v>89</v>
      </c>
      <c r="H172" s="149" t="s">
        <v>1110</v>
      </c>
      <c r="I172" s="150">
        <v>594.42999999999995</v>
      </c>
      <c r="J172" s="150">
        <v>0</v>
      </c>
      <c r="K172" s="150">
        <v>594.42999999999995</v>
      </c>
    </row>
    <row r="173" spans="1:11">
      <c r="A173" s="149" t="s">
        <v>1081</v>
      </c>
      <c r="B173" s="149" t="s">
        <v>1204</v>
      </c>
      <c r="C173" s="149" t="s">
        <v>93</v>
      </c>
      <c r="D173" s="151">
        <v>44928</v>
      </c>
      <c r="E173" s="149">
        <v>2</v>
      </c>
      <c r="F173" s="149" t="s">
        <v>1348</v>
      </c>
      <c r="G173" s="149" t="s">
        <v>89</v>
      </c>
      <c r="H173" s="149" t="s">
        <v>351</v>
      </c>
      <c r="I173" s="150">
        <v>3200</v>
      </c>
      <c r="J173" s="150">
        <v>0</v>
      </c>
      <c r="K173" s="150">
        <v>3200</v>
      </c>
    </row>
    <row r="174" spans="1:11">
      <c r="A174" s="149" t="s">
        <v>1081</v>
      </c>
      <c r="B174" s="149" t="s">
        <v>1204</v>
      </c>
      <c r="C174" s="149" t="s">
        <v>93</v>
      </c>
      <c r="D174" s="151">
        <v>44928</v>
      </c>
      <c r="E174" s="149">
        <v>2</v>
      </c>
      <c r="F174" s="149" t="s">
        <v>1350</v>
      </c>
      <c r="G174" s="149" t="s">
        <v>89</v>
      </c>
      <c r="H174" s="149" t="s">
        <v>384</v>
      </c>
      <c r="I174" s="150">
        <v>3200</v>
      </c>
      <c r="J174" s="150">
        <v>0</v>
      </c>
      <c r="K174" s="150">
        <v>3200</v>
      </c>
    </row>
    <row r="175" spans="1:11">
      <c r="A175" s="149" t="s">
        <v>1081</v>
      </c>
      <c r="B175" s="149" t="s">
        <v>350</v>
      </c>
      <c r="C175" s="149" t="s">
        <v>93</v>
      </c>
      <c r="D175" s="151">
        <v>44928</v>
      </c>
      <c r="E175" s="149">
        <v>2</v>
      </c>
      <c r="F175" s="149" t="s">
        <v>1349</v>
      </c>
      <c r="G175" s="149" t="s">
        <v>89</v>
      </c>
      <c r="H175" s="149" t="s">
        <v>1351</v>
      </c>
      <c r="I175" s="150">
        <v>396.7</v>
      </c>
      <c r="J175" s="150">
        <v>0</v>
      </c>
      <c r="K175" s="150">
        <v>396.7</v>
      </c>
    </row>
    <row r="176" spans="1:11">
      <c r="A176" s="149" t="s">
        <v>1081</v>
      </c>
      <c r="B176" s="149" t="s">
        <v>350</v>
      </c>
      <c r="C176" s="149" t="s">
        <v>93</v>
      </c>
      <c r="D176" s="151">
        <v>44928</v>
      </c>
      <c r="E176" s="149">
        <v>2</v>
      </c>
      <c r="F176" s="149" t="s">
        <v>1349</v>
      </c>
      <c r="G176" s="149" t="s">
        <v>89</v>
      </c>
      <c r="H176" s="149" t="s">
        <v>1351</v>
      </c>
      <c r="I176" s="150">
        <v>3420.37</v>
      </c>
      <c r="J176" s="150">
        <v>0</v>
      </c>
      <c r="K176" s="150">
        <v>3420.37</v>
      </c>
    </row>
    <row r="177" spans="1:11">
      <c r="A177" s="149" t="s">
        <v>1081</v>
      </c>
      <c r="B177" s="149" t="s">
        <v>372</v>
      </c>
      <c r="C177" s="149" t="s">
        <v>93</v>
      </c>
      <c r="D177" s="151">
        <v>44928</v>
      </c>
      <c r="E177" s="149">
        <v>2</v>
      </c>
      <c r="F177" s="149" t="s">
        <v>126</v>
      </c>
      <c r="G177" s="149" t="s">
        <v>89</v>
      </c>
      <c r="H177" s="149" t="s">
        <v>1159</v>
      </c>
      <c r="I177" s="150">
        <v>252</v>
      </c>
      <c r="J177" s="150">
        <v>0</v>
      </c>
      <c r="K177" s="150">
        <v>252</v>
      </c>
    </row>
    <row r="178" spans="1:11">
      <c r="A178" s="149" t="s">
        <v>1081</v>
      </c>
      <c r="B178" s="149" t="s">
        <v>1354</v>
      </c>
      <c r="C178" s="149" t="s">
        <v>93</v>
      </c>
      <c r="D178" s="151">
        <v>44928</v>
      </c>
      <c r="E178" s="149">
        <v>2</v>
      </c>
      <c r="F178" s="149" t="s">
        <v>1353</v>
      </c>
      <c r="G178" s="149" t="s">
        <v>89</v>
      </c>
      <c r="H178" s="149" t="s">
        <v>89</v>
      </c>
      <c r="I178" s="150">
        <v>12000</v>
      </c>
      <c r="J178" s="150">
        <v>0</v>
      </c>
      <c r="K178" s="150">
        <v>12000</v>
      </c>
    </row>
    <row r="179" spans="1:11">
      <c r="A179" s="149" t="s">
        <v>1081</v>
      </c>
      <c r="B179" s="149" t="s">
        <v>363</v>
      </c>
      <c r="C179" s="149" t="s">
        <v>93</v>
      </c>
      <c r="D179" s="151">
        <v>44928</v>
      </c>
      <c r="E179" s="149">
        <v>2</v>
      </c>
      <c r="F179" s="149" t="s">
        <v>478</v>
      </c>
      <c r="G179" s="149" t="s">
        <v>89</v>
      </c>
      <c r="H179" s="149" t="s">
        <v>89</v>
      </c>
      <c r="I179" s="150">
        <v>328.64</v>
      </c>
      <c r="J179" s="150">
        <v>0</v>
      </c>
      <c r="K179" s="150">
        <v>328.64</v>
      </c>
    </row>
    <row r="180" spans="1:11">
      <c r="A180" s="149" t="s">
        <v>1081</v>
      </c>
      <c r="B180" s="149" t="s">
        <v>1140</v>
      </c>
      <c r="C180" s="149" t="s">
        <v>93</v>
      </c>
      <c r="D180" s="151">
        <v>44930</v>
      </c>
      <c r="E180" s="149">
        <v>2</v>
      </c>
      <c r="F180" s="149" t="s">
        <v>1357</v>
      </c>
      <c r="G180" s="149" t="s">
        <v>89</v>
      </c>
      <c r="H180" s="149" t="s">
        <v>1141</v>
      </c>
      <c r="I180" s="150">
        <v>43.67</v>
      </c>
      <c r="J180" s="150">
        <v>0</v>
      </c>
      <c r="K180" s="150">
        <v>43.67</v>
      </c>
    </row>
    <row r="181" spans="1:11">
      <c r="A181" s="149" t="s">
        <v>1081</v>
      </c>
      <c r="B181" s="149" t="s">
        <v>367</v>
      </c>
      <c r="C181" s="149" t="s">
        <v>93</v>
      </c>
      <c r="D181" s="151">
        <v>44931</v>
      </c>
      <c r="E181" s="149">
        <v>2</v>
      </c>
      <c r="F181" s="149" t="s">
        <v>116</v>
      </c>
      <c r="G181" s="149" t="s">
        <v>89</v>
      </c>
      <c r="H181" s="149" t="s">
        <v>1087</v>
      </c>
      <c r="I181" s="150">
        <v>4160.9799999999996</v>
      </c>
      <c r="J181" s="150">
        <v>0</v>
      </c>
      <c r="K181" s="150">
        <v>4160.9799999999996</v>
      </c>
    </row>
    <row r="182" spans="1:11">
      <c r="A182" s="149" t="s">
        <v>1081</v>
      </c>
      <c r="B182" s="149" t="s">
        <v>388</v>
      </c>
      <c r="C182" s="149" t="s">
        <v>93</v>
      </c>
      <c r="D182" s="151">
        <v>44931</v>
      </c>
      <c r="E182" s="149">
        <v>2</v>
      </c>
      <c r="F182" s="149" t="s">
        <v>107</v>
      </c>
      <c r="G182" s="149" t="s">
        <v>89</v>
      </c>
      <c r="H182" s="149" t="s">
        <v>1121</v>
      </c>
      <c r="I182" s="150">
        <v>7457.96</v>
      </c>
      <c r="J182" s="150">
        <v>0</v>
      </c>
      <c r="K182" s="150">
        <v>7457.96</v>
      </c>
    </row>
    <row r="183" spans="1:11">
      <c r="A183" s="149" t="s">
        <v>1081</v>
      </c>
      <c r="B183" s="149" t="s">
        <v>388</v>
      </c>
      <c r="C183" s="149" t="s">
        <v>93</v>
      </c>
      <c r="D183" s="151">
        <v>44931</v>
      </c>
      <c r="E183" s="149">
        <v>2</v>
      </c>
      <c r="F183" s="149" t="s">
        <v>107</v>
      </c>
      <c r="G183" s="149" t="s">
        <v>89</v>
      </c>
      <c r="H183" s="149" t="s">
        <v>1242</v>
      </c>
      <c r="I183" s="150">
        <v>1660.92</v>
      </c>
      <c r="J183" s="150">
        <v>0</v>
      </c>
      <c r="K183" s="150">
        <v>1660.92</v>
      </c>
    </row>
    <row r="184" spans="1:11">
      <c r="A184" s="149" t="s">
        <v>1081</v>
      </c>
      <c r="B184" s="149" t="s">
        <v>372</v>
      </c>
      <c r="C184" s="149" t="s">
        <v>93</v>
      </c>
      <c r="D184" s="151">
        <v>44935</v>
      </c>
      <c r="E184" s="149">
        <v>1</v>
      </c>
      <c r="F184" s="149" t="s">
        <v>126</v>
      </c>
      <c r="G184" s="149" t="s">
        <v>89</v>
      </c>
      <c r="H184" s="149" t="s">
        <v>1221</v>
      </c>
      <c r="I184" s="150">
        <v>158.13</v>
      </c>
      <c r="J184" s="150">
        <v>0</v>
      </c>
      <c r="K184" s="150">
        <v>158.13</v>
      </c>
    </row>
    <row r="185" spans="1:11">
      <c r="A185" s="149" t="s">
        <v>1081</v>
      </c>
      <c r="B185" s="149" t="s">
        <v>391</v>
      </c>
      <c r="C185" s="149" t="s">
        <v>93</v>
      </c>
      <c r="D185" s="151">
        <v>44935</v>
      </c>
      <c r="E185" s="149">
        <v>1</v>
      </c>
      <c r="F185" s="149" t="s">
        <v>1360</v>
      </c>
      <c r="G185" s="149" t="s">
        <v>89</v>
      </c>
      <c r="H185" s="149" t="s">
        <v>1117</v>
      </c>
      <c r="I185" s="150">
        <v>12157.64</v>
      </c>
      <c r="J185" s="150">
        <v>0</v>
      </c>
      <c r="K185" s="150">
        <v>12157.64</v>
      </c>
    </row>
    <row r="186" spans="1:11">
      <c r="A186" s="149" t="s">
        <v>1081</v>
      </c>
      <c r="B186" s="149" t="s">
        <v>1143</v>
      </c>
      <c r="C186" s="149" t="s">
        <v>93</v>
      </c>
      <c r="D186" s="151">
        <v>44935</v>
      </c>
      <c r="E186" s="149">
        <v>1</v>
      </c>
      <c r="F186" s="149" t="s">
        <v>1368</v>
      </c>
      <c r="G186" s="149" t="s">
        <v>89</v>
      </c>
      <c r="H186" s="149" t="s">
        <v>312</v>
      </c>
      <c r="I186" s="150">
        <v>876</v>
      </c>
      <c r="J186" s="150">
        <v>0</v>
      </c>
      <c r="K186" s="150">
        <v>876</v>
      </c>
    </row>
    <row r="187" spans="1:11">
      <c r="A187" s="149" t="s">
        <v>1081</v>
      </c>
      <c r="B187" s="149" t="s">
        <v>372</v>
      </c>
      <c r="C187" s="149" t="s">
        <v>93</v>
      </c>
      <c r="D187" s="151">
        <v>44935</v>
      </c>
      <c r="E187" s="149">
        <v>2</v>
      </c>
      <c r="F187" s="149" t="s">
        <v>126</v>
      </c>
      <c r="G187" s="149" t="s">
        <v>89</v>
      </c>
      <c r="H187" s="149" t="s">
        <v>1219</v>
      </c>
      <c r="I187" s="150">
        <v>25.33</v>
      </c>
      <c r="J187" s="150">
        <v>0</v>
      </c>
      <c r="K187" s="150">
        <v>25.33</v>
      </c>
    </row>
    <row r="188" spans="1:11">
      <c r="A188" s="149" t="s">
        <v>1081</v>
      </c>
      <c r="B188" s="149" t="s">
        <v>1313</v>
      </c>
      <c r="C188" s="149" t="s">
        <v>93</v>
      </c>
      <c r="D188" s="151">
        <v>44936</v>
      </c>
      <c r="E188" s="149">
        <v>1</v>
      </c>
      <c r="F188" s="149" t="s">
        <v>1375</v>
      </c>
      <c r="G188" s="149" t="s">
        <v>89</v>
      </c>
      <c r="H188" s="149" t="s">
        <v>312</v>
      </c>
      <c r="I188" s="150">
        <v>3534</v>
      </c>
      <c r="J188" s="150">
        <v>0</v>
      </c>
      <c r="K188" s="150">
        <v>3534</v>
      </c>
    </row>
    <row r="189" spans="1:11">
      <c r="A189" s="149" t="s">
        <v>1081</v>
      </c>
      <c r="B189" s="149" t="s">
        <v>1145</v>
      </c>
      <c r="C189" s="149" t="s">
        <v>93</v>
      </c>
      <c r="D189" s="151">
        <v>44936</v>
      </c>
      <c r="E189" s="149">
        <v>1</v>
      </c>
      <c r="F189" s="149" t="s">
        <v>1376</v>
      </c>
      <c r="G189" s="149" t="s">
        <v>89</v>
      </c>
      <c r="H189" s="149" t="s">
        <v>1110</v>
      </c>
      <c r="I189" s="150">
        <v>10584</v>
      </c>
      <c r="J189" s="150">
        <v>0</v>
      </c>
      <c r="K189" s="150">
        <v>10584</v>
      </c>
    </row>
    <row r="190" spans="1:11">
      <c r="A190" s="149" t="s">
        <v>1081</v>
      </c>
      <c r="B190" s="149" t="s">
        <v>1145</v>
      </c>
      <c r="C190" s="149" t="s">
        <v>93</v>
      </c>
      <c r="D190" s="151">
        <v>44936</v>
      </c>
      <c r="E190" s="149">
        <v>1</v>
      </c>
      <c r="F190" s="149" t="s">
        <v>1378</v>
      </c>
      <c r="G190" s="149" t="s">
        <v>89</v>
      </c>
      <c r="H190" s="149" t="s">
        <v>1110</v>
      </c>
      <c r="I190" s="150">
        <v>3907.15</v>
      </c>
      <c r="J190" s="150">
        <v>0</v>
      </c>
      <c r="K190" s="150">
        <v>3907.15</v>
      </c>
    </row>
    <row r="191" spans="1:11">
      <c r="A191" s="149" t="s">
        <v>1081</v>
      </c>
      <c r="B191" s="149" t="s">
        <v>391</v>
      </c>
      <c r="C191" s="149" t="s">
        <v>93</v>
      </c>
      <c r="D191" s="151">
        <v>44936</v>
      </c>
      <c r="E191" s="149">
        <v>1</v>
      </c>
      <c r="F191" s="149" t="s">
        <v>1360</v>
      </c>
      <c r="G191" s="149" t="s">
        <v>89</v>
      </c>
      <c r="H191" s="149" t="s">
        <v>1117</v>
      </c>
      <c r="I191" s="150">
        <v>617.55999999999995</v>
      </c>
      <c r="J191" s="150">
        <v>0</v>
      </c>
      <c r="K191" s="150">
        <v>617.55999999999995</v>
      </c>
    </row>
    <row r="192" spans="1:11">
      <c r="A192" s="149" t="s">
        <v>1081</v>
      </c>
      <c r="B192" s="149" t="s">
        <v>374</v>
      </c>
      <c r="C192" s="149" t="s">
        <v>93</v>
      </c>
      <c r="D192" s="151">
        <v>44936</v>
      </c>
      <c r="E192" s="149">
        <v>1</v>
      </c>
      <c r="F192" s="149" t="s">
        <v>1379</v>
      </c>
      <c r="G192" s="149" t="s">
        <v>89</v>
      </c>
      <c r="H192" s="149" t="s">
        <v>384</v>
      </c>
      <c r="I192" s="150">
        <v>1362</v>
      </c>
      <c r="J192" s="150">
        <v>0</v>
      </c>
      <c r="K192" s="150">
        <v>1362</v>
      </c>
    </row>
    <row r="193" spans="1:11">
      <c r="A193" s="149" t="s">
        <v>1081</v>
      </c>
      <c r="B193" s="149" t="s">
        <v>370</v>
      </c>
      <c r="C193" s="149" t="s">
        <v>93</v>
      </c>
      <c r="D193" s="151">
        <v>44936</v>
      </c>
      <c r="E193" s="149">
        <v>1</v>
      </c>
      <c r="F193" s="149" t="s">
        <v>393</v>
      </c>
      <c r="G193" s="149" t="s">
        <v>89</v>
      </c>
      <c r="H193" s="149" t="s">
        <v>1159</v>
      </c>
      <c r="I193" s="150">
        <v>142</v>
      </c>
      <c r="J193" s="150">
        <v>0</v>
      </c>
      <c r="K193" s="150">
        <v>142</v>
      </c>
    </row>
    <row r="194" spans="1:11">
      <c r="A194" s="149" t="s">
        <v>1081</v>
      </c>
      <c r="B194" s="149" t="s">
        <v>1320</v>
      </c>
      <c r="C194" s="149" t="s">
        <v>93</v>
      </c>
      <c r="D194" s="151">
        <v>44936</v>
      </c>
      <c r="E194" s="149">
        <v>1</v>
      </c>
      <c r="F194" s="149" t="s">
        <v>1380</v>
      </c>
      <c r="G194" s="149" t="s">
        <v>89</v>
      </c>
      <c r="H194" s="149" t="s">
        <v>351</v>
      </c>
      <c r="I194" s="150">
        <v>2036.08</v>
      </c>
      <c r="J194" s="150">
        <v>0</v>
      </c>
      <c r="K194" s="150">
        <v>2036.08</v>
      </c>
    </row>
    <row r="195" spans="1:11">
      <c r="A195" s="149" t="s">
        <v>1081</v>
      </c>
      <c r="B195" s="149" t="s">
        <v>377</v>
      </c>
      <c r="C195" s="149" t="s">
        <v>93</v>
      </c>
      <c r="D195" s="151">
        <v>44936</v>
      </c>
      <c r="E195" s="149">
        <v>1</v>
      </c>
      <c r="F195" s="149" t="s">
        <v>1381</v>
      </c>
      <c r="G195" s="149" t="s">
        <v>89</v>
      </c>
      <c r="H195" s="149" t="s">
        <v>1087</v>
      </c>
      <c r="I195" s="150">
        <v>1000.81</v>
      </c>
      <c r="J195" s="150">
        <v>0</v>
      </c>
      <c r="K195" s="150">
        <v>1000.81</v>
      </c>
    </row>
    <row r="196" spans="1:11">
      <c r="A196" s="149" t="s">
        <v>1081</v>
      </c>
      <c r="B196" s="149" t="s">
        <v>354</v>
      </c>
      <c r="C196" s="149" t="s">
        <v>93</v>
      </c>
      <c r="D196" s="151">
        <v>44936</v>
      </c>
      <c r="E196" s="149">
        <v>1</v>
      </c>
      <c r="F196" s="149" t="s">
        <v>163</v>
      </c>
      <c r="G196" s="149" t="s">
        <v>89</v>
      </c>
      <c r="H196" s="149" t="s">
        <v>1113</v>
      </c>
      <c r="I196" s="150">
        <v>13832</v>
      </c>
      <c r="J196" s="150">
        <v>0</v>
      </c>
      <c r="K196" s="150">
        <v>13832</v>
      </c>
    </row>
    <row r="197" spans="1:11">
      <c r="A197" s="149" t="s">
        <v>1081</v>
      </c>
      <c r="B197" s="149" t="s">
        <v>373</v>
      </c>
      <c r="C197" s="149" t="s">
        <v>93</v>
      </c>
      <c r="D197" s="151">
        <v>44936</v>
      </c>
      <c r="E197" s="149">
        <v>1</v>
      </c>
      <c r="F197" s="149" t="s">
        <v>130</v>
      </c>
      <c r="G197" s="149" t="s">
        <v>89</v>
      </c>
      <c r="H197" s="149" t="s">
        <v>371</v>
      </c>
      <c r="I197" s="150">
        <v>1735.8</v>
      </c>
      <c r="J197" s="150">
        <v>0</v>
      </c>
      <c r="K197" s="150">
        <v>1735.8</v>
      </c>
    </row>
    <row r="198" spans="1:11">
      <c r="A198" s="149" t="s">
        <v>1081</v>
      </c>
      <c r="B198" s="149" t="s">
        <v>361</v>
      </c>
      <c r="C198" s="149" t="s">
        <v>93</v>
      </c>
      <c r="D198" s="151">
        <v>44936</v>
      </c>
      <c r="E198" s="149">
        <v>1</v>
      </c>
      <c r="F198" s="149" t="s">
        <v>1383</v>
      </c>
      <c r="G198" s="149" t="s">
        <v>89</v>
      </c>
      <c r="H198" s="149" t="s">
        <v>1141</v>
      </c>
      <c r="I198" s="150">
        <v>1600</v>
      </c>
      <c r="J198" s="150">
        <v>0</v>
      </c>
      <c r="K198" s="150">
        <v>1600</v>
      </c>
    </row>
    <row r="199" spans="1:11">
      <c r="A199" s="149" t="s">
        <v>1081</v>
      </c>
      <c r="B199" s="149" t="s">
        <v>379</v>
      </c>
      <c r="C199" s="149" t="s">
        <v>93</v>
      </c>
      <c r="D199" s="151">
        <v>44936</v>
      </c>
      <c r="E199" s="149">
        <v>1</v>
      </c>
      <c r="F199" s="149" t="s">
        <v>1382</v>
      </c>
      <c r="G199" s="149" t="s">
        <v>89</v>
      </c>
      <c r="H199" s="149" t="s">
        <v>1117</v>
      </c>
      <c r="I199" s="150">
        <v>14836.72</v>
      </c>
      <c r="J199" s="150">
        <v>0</v>
      </c>
      <c r="K199" s="150">
        <v>14836.72</v>
      </c>
    </row>
    <row r="200" spans="1:11">
      <c r="A200" s="149" t="s">
        <v>1081</v>
      </c>
      <c r="B200" s="149" t="s">
        <v>378</v>
      </c>
      <c r="C200" s="149" t="s">
        <v>93</v>
      </c>
      <c r="D200" s="151">
        <v>44936</v>
      </c>
      <c r="E200" s="149">
        <v>1</v>
      </c>
      <c r="F200" s="149" t="s">
        <v>165</v>
      </c>
      <c r="G200" s="149" t="s">
        <v>89</v>
      </c>
      <c r="H200" s="149" t="s">
        <v>1110</v>
      </c>
      <c r="I200" s="150">
        <v>7752</v>
      </c>
      <c r="J200" s="150">
        <v>0</v>
      </c>
      <c r="K200" s="150">
        <v>7752</v>
      </c>
    </row>
    <row r="201" spans="1:11">
      <c r="A201" s="149" t="s">
        <v>1081</v>
      </c>
      <c r="B201" s="149" t="s">
        <v>1091</v>
      </c>
      <c r="C201" s="149" t="s">
        <v>93</v>
      </c>
      <c r="D201" s="151">
        <v>44936</v>
      </c>
      <c r="E201" s="149">
        <v>1</v>
      </c>
      <c r="F201" s="149" t="s">
        <v>1384</v>
      </c>
      <c r="G201" s="149" t="s">
        <v>89</v>
      </c>
      <c r="H201" s="149" t="s">
        <v>1092</v>
      </c>
      <c r="I201" s="150">
        <v>360</v>
      </c>
      <c r="J201" s="150">
        <v>0</v>
      </c>
      <c r="K201" s="150">
        <v>360</v>
      </c>
    </row>
    <row r="202" spans="1:11">
      <c r="A202" s="149" t="s">
        <v>1081</v>
      </c>
      <c r="B202" s="149" t="s">
        <v>375</v>
      </c>
      <c r="C202" s="149" t="s">
        <v>93</v>
      </c>
      <c r="D202" s="151">
        <v>44936</v>
      </c>
      <c r="E202" s="149">
        <v>1</v>
      </c>
      <c r="F202" s="149" t="s">
        <v>1377</v>
      </c>
      <c r="G202" s="149" t="s">
        <v>89</v>
      </c>
      <c r="H202" s="149" t="s">
        <v>1371</v>
      </c>
      <c r="I202" s="150">
        <v>1698.2</v>
      </c>
      <c r="J202" s="150">
        <v>0</v>
      </c>
      <c r="K202" s="150">
        <v>1698.2</v>
      </c>
    </row>
    <row r="203" spans="1:11">
      <c r="A203" s="149" t="s">
        <v>1081</v>
      </c>
      <c r="B203" s="149" t="s">
        <v>1149</v>
      </c>
      <c r="C203" s="149" t="s">
        <v>93</v>
      </c>
      <c r="D203" s="151">
        <v>44938</v>
      </c>
      <c r="E203" s="149">
        <v>1</v>
      </c>
      <c r="F203" s="149" t="s">
        <v>1386</v>
      </c>
      <c r="G203" s="149" t="s">
        <v>89</v>
      </c>
      <c r="H203" s="149" t="s">
        <v>1092</v>
      </c>
      <c r="I203" s="150">
        <v>75</v>
      </c>
      <c r="J203" s="150">
        <v>0</v>
      </c>
      <c r="K203" s="150">
        <v>75</v>
      </c>
    </row>
    <row r="204" spans="1:11">
      <c r="A204" s="149" t="s">
        <v>1081</v>
      </c>
      <c r="B204" s="149" t="s">
        <v>1149</v>
      </c>
      <c r="C204" s="149" t="s">
        <v>93</v>
      </c>
      <c r="D204" s="151">
        <v>44938</v>
      </c>
      <c r="E204" s="149">
        <v>1</v>
      </c>
      <c r="F204" s="149" t="s">
        <v>1386</v>
      </c>
      <c r="G204" s="149" t="s">
        <v>89</v>
      </c>
      <c r="H204" s="149" t="s">
        <v>1092</v>
      </c>
      <c r="I204" s="150">
        <v>75</v>
      </c>
      <c r="J204" s="150">
        <v>0</v>
      </c>
      <c r="K204" s="150">
        <v>75</v>
      </c>
    </row>
    <row r="205" spans="1:11">
      <c r="A205" s="149" t="s">
        <v>1081</v>
      </c>
      <c r="B205" s="149" t="s">
        <v>1346</v>
      </c>
      <c r="C205" s="149" t="s">
        <v>93</v>
      </c>
      <c r="D205" s="151">
        <v>44938</v>
      </c>
      <c r="E205" s="149">
        <v>1</v>
      </c>
      <c r="F205" s="149" t="s">
        <v>1385</v>
      </c>
      <c r="G205" s="149" t="s">
        <v>89</v>
      </c>
      <c r="H205" s="149" t="s">
        <v>312</v>
      </c>
      <c r="I205" s="150">
        <v>151.19999999999999</v>
      </c>
      <c r="J205" s="150">
        <v>0</v>
      </c>
      <c r="K205" s="150">
        <v>151.19999999999999</v>
      </c>
    </row>
    <row r="206" spans="1:11">
      <c r="A206" s="149" t="s">
        <v>1081</v>
      </c>
      <c r="B206" s="149" t="s">
        <v>1149</v>
      </c>
      <c r="C206" s="149" t="s">
        <v>93</v>
      </c>
      <c r="D206" s="151">
        <v>44938</v>
      </c>
      <c r="E206" s="149">
        <v>1</v>
      </c>
      <c r="F206" s="149" t="s">
        <v>1386</v>
      </c>
      <c r="G206" s="149" t="s">
        <v>89</v>
      </c>
      <c r="H206" s="149" t="s">
        <v>1092</v>
      </c>
      <c r="I206" s="150">
        <v>75</v>
      </c>
      <c r="J206" s="150">
        <v>0</v>
      </c>
      <c r="K206" s="150">
        <v>75</v>
      </c>
    </row>
    <row r="207" spans="1:11">
      <c r="A207" s="149" t="s">
        <v>1081</v>
      </c>
      <c r="B207" s="149" t="s">
        <v>1140</v>
      </c>
      <c r="C207" s="149" t="s">
        <v>93</v>
      </c>
      <c r="D207" s="151">
        <v>44939</v>
      </c>
      <c r="E207" s="149">
        <v>1</v>
      </c>
      <c r="F207" s="149" t="s">
        <v>1387</v>
      </c>
      <c r="G207" s="149" t="s">
        <v>89</v>
      </c>
      <c r="H207" s="149" t="s">
        <v>1141</v>
      </c>
      <c r="I207" s="150">
        <v>119.43</v>
      </c>
      <c r="J207" s="150">
        <v>0</v>
      </c>
      <c r="K207" s="150">
        <v>119.43</v>
      </c>
    </row>
    <row r="208" spans="1:11">
      <c r="A208" s="149" t="s">
        <v>1081</v>
      </c>
      <c r="B208" s="149" t="s">
        <v>1149</v>
      </c>
      <c r="C208" s="149" t="s">
        <v>93</v>
      </c>
      <c r="D208" s="151">
        <v>44939</v>
      </c>
      <c r="E208" s="149">
        <v>1</v>
      </c>
      <c r="F208" s="149" t="s">
        <v>1386</v>
      </c>
      <c r="G208" s="149" t="s">
        <v>89</v>
      </c>
      <c r="H208" s="149" t="s">
        <v>1092</v>
      </c>
      <c r="I208" s="150">
        <v>300</v>
      </c>
      <c r="J208" s="150">
        <v>0</v>
      </c>
      <c r="K208" s="150">
        <v>300</v>
      </c>
    </row>
    <row r="209" spans="1:11">
      <c r="A209" s="149" t="s">
        <v>1081</v>
      </c>
      <c r="B209" s="149" t="s">
        <v>1140</v>
      </c>
      <c r="C209" s="149" t="s">
        <v>93</v>
      </c>
      <c r="D209" s="151">
        <v>44939</v>
      </c>
      <c r="E209" s="149">
        <v>1</v>
      </c>
      <c r="F209" s="149" t="s">
        <v>1387</v>
      </c>
      <c r="G209" s="149" t="s">
        <v>89</v>
      </c>
      <c r="H209" s="149" t="s">
        <v>1141</v>
      </c>
      <c r="I209" s="150">
        <v>154.03</v>
      </c>
      <c r="J209" s="150">
        <v>0</v>
      </c>
      <c r="K209" s="150">
        <v>154.03</v>
      </c>
    </row>
    <row r="210" spans="1:11">
      <c r="A210" s="149" t="s">
        <v>1081</v>
      </c>
      <c r="B210" s="149" t="s">
        <v>1149</v>
      </c>
      <c r="C210" s="149" t="s">
        <v>93</v>
      </c>
      <c r="D210" s="151">
        <v>44939</v>
      </c>
      <c r="E210" s="149">
        <v>1</v>
      </c>
      <c r="F210" s="149" t="s">
        <v>1386</v>
      </c>
      <c r="G210" s="149" t="s">
        <v>89</v>
      </c>
      <c r="H210" s="149" t="s">
        <v>1092</v>
      </c>
      <c r="I210" s="150">
        <v>75</v>
      </c>
      <c r="J210" s="150">
        <v>0</v>
      </c>
      <c r="K210" s="150">
        <v>75</v>
      </c>
    </row>
    <row r="211" spans="1:11">
      <c r="A211" s="149" t="s">
        <v>1081</v>
      </c>
      <c r="B211" s="149" t="s">
        <v>369</v>
      </c>
      <c r="C211" s="149" t="s">
        <v>93</v>
      </c>
      <c r="D211" s="151">
        <v>44939</v>
      </c>
      <c r="E211" s="149">
        <v>1</v>
      </c>
      <c r="F211" s="149" t="s">
        <v>1388</v>
      </c>
      <c r="G211" s="149" t="s">
        <v>89</v>
      </c>
      <c r="H211" s="149" t="s">
        <v>1389</v>
      </c>
      <c r="I211" s="150">
        <v>363.98</v>
      </c>
      <c r="J211" s="150">
        <v>0</v>
      </c>
      <c r="K211" s="150">
        <v>363.98</v>
      </c>
    </row>
    <row r="212" spans="1:11">
      <c r="A212" s="149" t="s">
        <v>1081</v>
      </c>
      <c r="B212" s="149" t="s">
        <v>388</v>
      </c>
      <c r="C212" s="149" t="s">
        <v>93</v>
      </c>
      <c r="D212" s="151">
        <v>44942</v>
      </c>
      <c r="E212" s="149">
        <v>1</v>
      </c>
      <c r="F212" s="149" t="s">
        <v>107</v>
      </c>
      <c r="G212" s="149" t="s">
        <v>89</v>
      </c>
      <c r="H212" s="149" t="s">
        <v>1136</v>
      </c>
      <c r="I212" s="150">
        <v>1437.6</v>
      </c>
      <c r="J212" s="150">
        <v>0</v>
      </c>
      <c r="K212" s="150">
        <v>1437.6</v>
      </c>
    </row>
    <row r="213" spans="1:11">
      <c r="A213" s="149" t="s">
        <v>1081</v>
      </c>
      <c r="B213" s="149" t="s">
        <v>350</v>
      </c>
      <c r="C213" s="149" t="s">
        <v>93</v>
      </c>
      <c r="D213" s="151">
        <v>44944</v>
      </c>
      <c r="E213" s="149">
        <v>1</v>
      </c>
      <c r="F213" s="149" t="s">
        <v>1349</v>
      </c>
      <c r="G213" s="149" t="s">
        <v>89</v>
      </c>
      <c r="H213" s="149" t="s">
        <v>1226</v>
      </c>
      <c r="I213" s="150">
        <v>57.6</v>
      </c>
      <c r="J213" s="150">
        <v>0</v>
      </c>
      <c r="K213" s="150">
        <v>57.6</v>
      </c>
    </row>
    <row r="214" spans="1:11">
      <c r="A214" s="149" t="s">
        <v>1081</v>
      </c>
      <c r="B214" s="149" t="s">
        <v>352</v>
      </c>
      <c r="C214" s="149" t="s">
        <v>93</v>
      </c>
      <c r="D214" s="151">
        <v>44946</v>
      </c>
      <c r="E214" s="149">
        <v>1</v>
      </c>
      <c r="F214" s="149" t="s">
        <v>1391</v>
      </c>
      <c r="G214" s="149" t="s">
        <v>89</v>
      </c>
      <c r="H214" s="149" t="s">
        <v>89</v>
      </c>
      <c r="I214" s="150">
        <v>152.62</v>
      </c>
      <c r="J214" s="150">
        <v>0</v>
      </c>
      <c r="K214" s="150">
        <v>152.62</v>
      </c>
    </row>
    <row r="215" spans="1:11">
      <c r="A215" s="149" t="s">
        <v>1081</v>
      </c>
      <c r="B215" s="149" t="s">
        <v>369</v>
      </c>
      <c r="C215" s="149" t="s">
        <v>93</v>
      </c>
      <c r="D215" s="151">
        <v>44946</v>
      </c>
      <c r="E215" s="149">
        <v>1</v>
      </c>
      <c r="F215" s="149" t="s">
        <v>1388</v>
      </c>
      <c r="G215" s="149" t="s">
        <v>89</v>
      </c>
      <c r="H215" s="149" t="s">
        <v>1393</v>
      </c>
      <c r="I215" s="150">
        <v>251.77</v>
      </c>
      <c r="J215" s="150">
        <v>0</v>
      </c>
      <c r="K215" s="150">
        <v>251.77</v>
      </c>
    </row>
    <row r="216" spans="1:11">
      <c r="A216" s="149" t="s">
        <v>1081</v>
      </c>
      <c r="B216" s="149" t="s">
        <v>350</v>
      </c>
      <c r="C216" s="149" t="s">
        <v>93</v>
      </c>
      <c r="D216" s="151">
        <v>44949</v>
      </c>
      <c r="E216" s="149">
        <v>1</v>
      </c>
      <c r="F216" s="149" t="s">
        <v>1349</v>
      </c>
      <c r="G216" s="149" t="s">
        <v>89</v>
      </c>
      <c r="H216" s="149" t="s">
        <v>1221</v>
      </c>
      <c r="I216" s="150">
        <v>202.55</v>
      </c>
      <c r="J216" s="150">
        <v>0</v>
      </c>
      <c r="K216" s="150">
        <v>202.55</v>
      </c>
    </row>
    <row r="217" spans="1:11">
      <c r="A217" s="149" t="s">
        <v>1081</v>
      </c>
      <c r="B217" s="149" t="s">
        <v>370</v>
      </c>
      <c r="C217" s="149" t="s">
        <v>93</v>
      </c>
      <c r="D217" s="151">
        <v>44949</v>
      </c>
      <c r="E217" s="149">
        <v>1</v>
      </c>
      <c r="F217" s="149" t="s">
        <v>393</v>
      </c>
      <c r="G217" s="149" t="s">
        <v>89</v>
      </c>
      <c r="H217" s="149" t="s">
        <v>1159</v>
      </c>
      <c r="I217" s="150">
        <v>1692</v>
      </c>
      <c r="J217" s="150">
        <v>0</v>
      </c>
      <c r="K217" s="150">
        <v>1692</v>
      </c>
    </row>
    <row r="218" spans="1:11">
      <c r="A218" s="149" t="s">
        <v>1081</v>
      </c>
      <c r="B218" s="149" t="s">
        <v>1095</v>
      </c>
      <c r="C218" s="149" t="s">
        <v>93</v>
      </c>
      <c r="D218" s="151">
        <v>44949</v>
      </c>
      <c r="E218" s="149">
        <v>1</v>
      </c>
      <c r="F218" s="149" t="s">
        <v>1396</v>
      </c>
      <c r="G218" s="149" t="s">
        <v>89</v>
      </c>
      <c r="H218" s="149" t="s">
        <v>1096</v>
      </c>
      <c r="I218" s="150">
        <v>14112</v>
      </c>
      <c r="J218" s="150">
        <v>0</v>
      </c>
      <c r="K218" s="150">
        <v>14112</v>
      </c>
    </row>
    <row r="219" spans="1:11">
      <c r="A219" s="149" t="s">
        <v>1081</v>
      </c>
      <c r="B219" s="149" t="s">
        <v>365</v>
      </c>
      <c r="C219" s="149" t="s">
        <v>93</v>
      </c>
      <c r="D219" s="151">
        <v>44949</v>
      </c>
      <c r="E219" s="149">
        <v>1</v>
      </c>
      <c r="F219" s="149" t="s">
        <v>183</v>
      </c>
      <c r="G219" s="149" t="s">
        <v>89</v>
      </c>
      <c r="H219" s="149" t="s">
        <v>1141</v>
      </c>
      <c r="I219" s="150">
        <v>1325.6</v>
      </c>
      <c r="J219" s="150">
        <v>0</v>
      </c>
      <c r="K219" s="150">
        <v>1325.6</v>
      </c>
    </row>
    <row r="220" spans="1:11">
      <c r="A220" s="149" t="s">
        <v>1081</v>
      </c>
      <c r="B220" s="149" t="s">
        <v>1162</v>
      </c>
      <c r="C220" s="149" t="s">
        <v>93</v>
      </c>
      <c r="D220" s="151">
        <v>44949</v>
      </c>
      <c r="E220" s="149">
        <v>1</v>
      </c>
      <c r="F220" s="149" t="s">
        <v>1397</v>
      </c>
      <c r="G220" s="149" t="s">
        <v>89</v>
      </c>
      <c r="H220" s="149" t="s">
        <v>312</v>
      </c>
      <c r="I220" s="150">
        <v>240</v>
      </c>
      <c r="J220" s="150">
        <v>0</v>
      </c>
      <c r="K220" s="150">
        <v>240</v>
      </c>
    </row>
    <row r="221" spans="1:11">
      <c r="A221" s="149" t="s">
        <v>1081</v>
      </c>
      <c r="B221" s="149" t="s">
        <v>374</v>
      </c>
      <c r="C221" s="149" t="s">
        <v>93</v>
      </c>
      <c r="D221" s="151">
        <v>44949</v>
      </c>
      <c r="E221" s="149">
        <v>1</v>
      </c>
      <c r="F221" s="149" t="s">
        <v>1379</v>
      </c>
      <c r="G221" s="149" t="s">
        <v>89</v>
      </c>
      <c r="H221" s="149" t="s">
        <v>384</v>
      </c>
      <c r="I221" s="150">
        <v>2444.4</v>
      </c>
      <c r="J221" s="150">
        <v>0</v>
      </c>
      <c r="K221" s="150">
        <v>2444.4</v>
      </c>
    </row>
    <row r="222" spans="1:11">
      <c r="A222" s="149" t="s">
        <v>1081</v>
      </c>
      <c r="B222" s="149" t="s">
        <v>377</v>
      </c>
      <c r="C222" s="149" t="s">
        <v>93</v>
      </c>
      <c r="D222" s="151">
        <v>44949</v>
      </c>
      <c r="E222" s="149">
        <v>1</v>
      </c>
      <c r="F222" s="149" t="s">
        <v>1381</v>
      </c>
      <c r="G222" s="149" t="s">
        <v>89</v>
      </c>
      <c r="H222" s="149" t="s">
        <v>1087</v>
      </c>
      <c r="I222" s="150">
        <v>807.37</v>
      </c>
      <c r="J222" s="150">
        <v>0</v>
      </c>
      <c r="K222" s="150">
        <v>807.37</v>
      </c>
    </row>
    <row r="223" spans="1:11">
      <c r="A223" s="149" t="s">
        <v>1081</v>
      </c>
      <c r="B223" s="149" t="s">
        <v>350</v>
      </c>
      <c r="C223" s="149" t="s">
        <v>93</v>
      </c>
      <c r="D223" s="151">
        <v>44949</v>
      </c>
      <c r="E223" s="149">
        <v>1</v>
      </c>
      <c r="F223" s="149" t="s">
        <v>1349</v>
      </c>
      <c r="G223" s="149" t="s">
        <v>89</v>
      </c>
      <c r="H223" s="149" t="s">
        <v>1351</v>
      </c>
      <c r="I223" s="150">
        <v>3315.54</v>
      </c>
      <c r="J223" s="150">
        <v>0</v>
      </c>
      <c r="K223" s="150">
        <v>3315.54</v>
      </c>
    </row>
    <row r="224" spans="1:11">
      <c r="A224" s="149" t="s">
        <v>1081</v>
      </c>
      <c r="B224" s="149" t="s">
        <v>354</v>
      </c>
      <c r="C224" s="149" t="s">
        <v>93</v>
      </c>
      <c r="D224" s="151">
        <v>44949</v>
      </c>
      <c r="E224" s="149">
        <v>1</v>
      </c>
      <c r="F224" s="149" t="s">
        <v>163</v>
      </c>
      <c r="G224" s="149" t="s">
        <v>89</v>
      </c>
      <c r="H224" s="149" t="s">
        <v>1092</v>
      </c>
      <c r="I224" s="150">
        <v>19247</v>
      </c>
      <c r="J224" s="150">
        <v>0</v>
      </c>
      <c r="K224" s="150">
        <v>19247</v>
      </c>
    </row>
    <row r="225" spans="1:11">
      <c r="A225" s="149" t="s">
        <v>1081</v>
      </c>
      <c r="B225" s="149" t="s">
        <v>1140</v>
      </c>
      <c r="C225" s="149" t="s">
        <v>93</v>
      </c>
      <c r="D225" s="151">
        <v>44952</v>
      </c>
      <c r="E225" s="149">
        <v>1</v>
      </c>
      <c r="F225" s="149" t="s">
        <v>1387</v>
      </c>
      <c r="G225" s="149" t="s">
        <v>89</v>
      </c>
      <c r="H225" s="149" t="s">
        <v>1141</v>
      </c>
      <c r="I225" s="150">
        <v>15.97</v>
      </c>
      <c r="J225" s="150">
        <v>0</v>
      </c>
      <c r="K225" s="150">
        <v>15.97</v>
      </c>
    </row>
    <row r="226" spans="1:11">
      <c r="A226" s="149" t="s">
        <v>1081</v>
      </c>
      <c r="B226" s="149" t="s">
        <v>1140</v>
      </c>
      <c r="C226" s="149" t="s">
        <v>93</v>
      </c>
      <c r="D226" s="151">
        <v>44952</v>
      </c>
      <c r="E226" s="149">
        <v>1</v>
      </c>
      <c r="F226" s="149" t="s">
        <v>1387</v>
      </c>
      <c r="G226" s="149" t="s">
        <v>89</v>
      </c>
      <c r="H226" s="149" t="s">
        <v>1141</v>
      </c>
      <c r="I226" s="150">
        <v>69.98</v>
      </c>
      <c r="J226" s="150">
        <v>0</v>
      </c>
      <c r="K226" s="150">
        <v>69.98</v>
      </c>
    </row>
    <row r="227" spans="1:11">
      <c r="A227" s="149" t="s">
        <v>1081</v>
      </c>
      <c r="B227" s="149" t="s">
        <v>1140</v>
      </c>
      <c r="C227" s="149" t="s">
        <v>93</v>
      </c>
      <c r="D227" s="151">
        <v>44952</v>
      </c>
      <c r="E227" s="149">
        <v>1</v>
      </c>
      <c r="F227" s="149" t="s">
        <v>1387</v>
      </c>
      <c r="G227" s="149" t="s">
        <v>89</v>
      </c>
      <c r="H227" s="149" t="s">
        <v>1141</v>
      </c>
      <c r="I227" s="150">
        <v>34.880000000000003</v>
      </c>
      <c r="J227" s="150">
        <v>0</v>
      </c>
      <c r="K227" s="150">
        <v>34.880000000000003</v>
      </c>
    </row>
    <row r="228" spans="1:11">
      <c r="A228" s="149" t="s">
        <v>1081</v>
      </c>
      <c r="B228" s="149" t="s">
        <v>1140</v>
      </c>
      <c r="C228" s="149" t="s">
        <v>93</v>
      </c>
      <c r="D228" s="151">
        <v>44952</v>
      </c>
      <c r="E228" s="149">
        <v>1</v>
      </c>
      <c r="F228" s="149" t="s">
        <v>1387</v>
      </c>
      <c r="G228" s="149" t="s">
        <v>89</v>
      </c>
      <c r="H228" s="149" t="s">
        <v>1141</v>
      </c>
      <c r="I228" s="150">
        <v>94.84</v>
      </c>
      <c r="J228" s="150">
        <v>0</v>
      </c>
      <c r="K228" s="150">
        <v>94.84</v>
      </c>
    </row>
    <row r="229" spans="1:11">
      <c r="A229" s="149" t="s">
        <v>1081</v>
      </c>
      <c r="B229" s="149" t="s">
        <v>1091</v>
      </c>
      <c r="C229" s="149" t="s">
        <v>93</v>
      </c>
      <c r="D229" s="151">
        <v>44956</v>
      </c>
      <c r="E229" s="149">
        <v>1</v>
      </c>
      <c r="F229" s="149" t="s">
        <v>1384</v>
      </c>
      <c r="G229" s="149" t="s">
        <v>89</v>
      </c>
      <c r="H229" s="149" t="s">
        <v>1113</v>
      </c>
      <c r="I229" s="150">
        <v>164.4</v>
      </c>
      <c r="J229" s="150">
        <v>0</v>
      </c>
      <c r="K229" s="150">
        <v>164.4</v>
      </c>
    </row>
    <row r="230" spans="1:11">
      <c r="A230" s="149" t="s">
        <v>1081</v>
      </c>
      <c r="B230" s="149" t="s">
        <v>365</v>
      </c>
      <c r="C230" s="149" t="s">
        <v>93</v>
      </c>
      <c r="D230" s="151">
        <v>44956</v>
      </c>
      <c r="E230" s="149">
        <v>1</v>
      </c>
      <c r="F230" s="149" t="s">
        <v>183</v>
      </c>
      <c r="G230" s="149" t="s">
        <v>89</v>
      </c>
      <c r="H230" s="149" t="s">
        <v>1141</v>
      </c>
      <c r="I230" s="150">
        <v>68.8</v>
      </c>
      <c r="J230" s="150">
        <v>0</v>
      </c>
      <c r="K230" s="150">
        <v>68.8</v>
      </c>
    </row>
    <row r="231" spans="1:11">
      <c r="A231" s="149" t="s">
        <v>1081</v>
      </c>
      <c r="B231" s="149" t="s">
        <v>372</v>
      </c>
      <c r="C231" s="149" t="s">
        <v>93</v>
      </c>
      <c r="D231" s="151">
        <v>44956</v>
      </c>
      <c r="E231" s="149">
        <v>1</v>
      </c>
      <c r="F231" s="149" t="s">
        <v>126</v>
      </c>
      <c r="G231" s="149" t="s">
        <v>89</v>
      </c>
      <c r="H231" s="149" t="s">
        <v>1221</v>
      </c>
      <c r="I231" s="150">
        <v>1284.9100000000001</v>
      </c>
      <c r="J231" s="150">
        <v>0</v>
      </c>
      <c r="K231" s="150">
        <v>1284.9100000000001</v>
      </c>
    </row>
    <row r="232" spans="1:11">
      <c r="A232" s="149" t="s">
        <v>1081</v>
      </c>
      <c r="B232" s="149" t="s">
        <v>353</v>
      </c>
      <c r="C232" s="149" t="s">
        <v>93</v>
      </c>
      <c r="D232" s="151">
        <v>44957</v>
      </c>
      <c r="E232" s="149">
        <v>1</v>
      </c>
      <c r="F232" s="149" t="s">
        <v>1434</v>
      </c>
      <c r="G232" s="149" t="s">
        <v>89</v>
      </c>
      <c r="H232" s="149" t="s">
        <v>371</v>
      </c>
      <c r="I232" s="150">
        <v>419.8</v>
      </c>
      <c r="J232" s="150">
        <v>0</v>
      </c>
      <c r="K232" s="150">
        <v>419.8</v>
      </c>
    </row>
    <row r="233" spans="1:11">
      <c r="A233" s="149" t="s">
        <v>1081</v>
      </c>
      <c r="B233" s="149" t="s">
        <v>369</v>
      </c>
      <c r="C233" s="149" t="s">
        <v>93</v>
      </c>
      <c r="D233" s="151">
        <v>44957</v>
      </c>
      <c r="E233" s="149">
        <v>1</v>
      </c>
      <c r="F233" s="149" t="s">
        <v>1435</v>
      </c>
      <c r="G233" s="149" t="s">
        <v>89</v>
      </c>
      <c r="H233" s="149" t="s">
        <v>1148</v>
      </c>
      <c r="I233" s="150">
        <v>415.95</v>
      </c>
      <c r="J233" s="150">
        <v>0</v>
      </c>
      <c r="K233" s="150">
        <v>415.95</v>
      </c>
    </row>
    <row r="234" spans="1:11">
      <c r="A234" s="149" t="s">
        <v>1081</v>
      </c>
      <c r="B234" s="149" t="s">
        <v>1204</v>
      </c>
      <c r="C234" s="149" t="s">
        <v>93</v>
      </c>
      <c r="D234" s="151">
        <v>44958</v>
      </c>
      <c r="E234" s="149">
        <v>2</v>
      </c>
      <c r="F234" s="149" t="s">
        <v>1438</v>
      </c>
      <c r="G234" s="149" t="s">
        <v>89</v>
      </c>
      <c r="H234" s="149" t="s">
        <v>89</v>
      </c>
      <c r="I234" s="150">
        <v>3200</v>
      </c>
      <c r="J234" s="150">
        <v>0</v>
      </c>
      <c r="K234" s="150">
        <v>3200</v>
      </c>
    </row>
    <row r="235" spans="1:11">
      <c r="A235" s="149" t="s">
        <v>1081</v>
      </c>
      <c r="B235" s="149" t="s">
        <v>1130</v>
      </c>
      <c r="C235" s="149" t="s">
        <v>93</v>
      </c>
      <c r="D235" s="151">
        <v>44958</v>
      </c>
      <c r="E235" s="149">
        <v>2</v>
      </c>
      <c r="F235" s="149" t="s">
        <v>1437</v>
      </c>
      <c r="G235" s="149" t="s">
        <v>89</v>
      </c>
      <c r="H235" s="149" t="s">
        <v>1083</v>
      </c>
      <c r="I235" s="150">
        <v>102327.03999999999</v>
      </c>
      <c r="J235" s="150">
        <v>0</v>
      </c>
      <c r="K235" s="150">
        <v>102327.03999999999</v>
      </c>
    </row>
    <row r="236" spans="1:11">
      <c r="A236" s="149" t="s">
        <v>1081</v>
      </c>
      <c r="B236" s="149" t="s">
        <v>1140</v>
      </c>
      <c r="C236" s="149" t="s">
        <v>93</v>
      </c>
      <c r="D236" s="151">
        <v>44959</v>
      </c>
      <c r="E236" s="149">
        <v>2</v>
      </c>
      <c r="F236" s="149" t="s">
        <v>970</v>
      </c>
      <c r="G236" s="149" t="s">
        <v>89</v>
      </c>
      <c r="H236" s="149" t="s">
        <v>1092</v>
      </c>
      <c r="I236" s="150">
        <v>14.71</v>
      </c>
      <c r="J236" s="150">
        <v>0</v>
      </c>
      <c r="K236" s="150">
        <v>14.71</v>
      </c>
    </row>
    <row r="237" spans="1:11">
      <c r="A237" s="149" t="s">
        <v>1081</v>
      </c>
      <c r="B237" s="149" t="s">
        <v>1140</v>
      </c>
      <c r="C237" s="149" t="s">
        <v>93</v>
      </c>
      <c r="D237" s="151">
        <v>44959</v>
      </c>
      <c r="E237" s="149">
        <v>2</v>
      </c>
      <c r="F237" s="149" t="s">
        <v>1357</v>
      </c>
      <c r="G237" s="149" t="s">
        <v>89</v>
      </c>
      <c r="H237" s="149" t="s">
        <v>1184</v>
      </c>
      <c r="I237" s="150">
        <v>31.97</v>
      </c>
      <c r="J237" s="150">
        <v>0</v>
      </c>
      <c r="K237" s="150">
        <v>31.97</v>
      </c>
    </row>
    <row r="238" spans="1:11">
      <c r="A238" s="149" t="s">
        <v>1081</v>
      </c>
      <c r="B238" s="149" t="s">
        <v>350</v>
      </c>
      <c r="C238" s="149" t="s">
        <v>93</v>
      </c>
      <c r="D238" s="151">
        <v>44960</v>
      </c>
      <c r="E238" s="149">
        <v>2</v>
      </c>
      <c r="F238" s="149" t="s">
        <v>1440</v>
      </c>
      <c r="G238" s="149" t="s">
        <v>89</v>
      </c>
      <c r="H238" s="149" t="s">
        <v>1114</v>
      </c>
      <c r="I238" s="150">
        <v>432</v>
      </c>
      <c r="J238" s="150">
        <v>0</v>
      </c>
      <c r="K238" s="150">
        <v>432</v>
      </c>
    </row>
    <row r="239" spans="1:11">
      <c r="A239" s="149" t="s">
        <v>1081</v>
      </c>
      <c r="B239" s="149" t="s">
        <v>1140</v>
      </c>
      <c r="C239" s="149" t="s">
        <v>93</v>
      </c>
      <c r="D239" s="151">
        <v>44960</v>
      </c>
      <c r="E239" s="149">
        <v>2</v>
      </c>
      <c r="F239" s="149" t="s">
        <v>970</v>
      </c>
      <c r="G239" s="149" t="s">
        <v>89</v>
      </c>
      <c r="H239" s="149" t="s">
        <v>1092</v>
      </c>
      <c r="I239" s="150">
        <v>15.76</v>
      </c>
      <c r="J239" s="150">
        <v>0</v>
      </c>
      <c r="K239" s="150">
        <v>15.76</v>
      </c>
    </row>
    <row r="240" spans="1:11">
      <c r="A240" s="149" t="s">
        <v>1081</v>
      </c>
      <c r="B240" s="149" t="s">
        <v>373</v>
      </c>
      <c r="C240" s="149" t="s">
        <v>93</v>
      </c>
      <c r="D240" s="151">
        <v>44963</v>
      </c>
      <c r="E240" s="149">
        <v>2</v>
      </c>
      <c r="F240" s="149" t="s">
        <v>1463</v>
      </c>
      <c r="G240" s="149" t="s">
        <v>89</v>
      </c>
      <c r="H240" s="149" t="s">
        <v>89</v>
      </c>
      <c r="I240" s="150">
        <v>3005.16</v>
      </c>
      <c r="J240" s="150">
        <v>0</v>
      </c>
      <c r="K240" s="150">
        <v>3005.16</v>
      </c>
    </row>
    <row r="241" spans="1:11">
      <c r="A241" s="149" t="s">
        <v>1081</v>
      </c>
      <c r="B241" s="149" t="s">
        <v>376</v>
      </c>
      <c r="C241" s="149" t="s">
        <v>93</v>
      </c>
      <c r="D241" s="151">
        <v>44963</v>
      </c>
      <c r="E241" s="149">
        <v>2</v>
      </c>
      <c r="F241" s="149" t="s">
        <v>144</v>
      </c>
      <c r="G241" s="149" t="s">
        <v>89</v>
      </c>
      <c r="H241" s="149" t="s">
        <v>1110</v>
      </c>
      <c r="I241" s="150">
        <v>1415.39</v>
      </c>
      <c r="J241" s="150">
        <v>0</v>
      </c>
      <c r="K241" s="150">
        <v>1415.39</v>
      </c>
    </row>
    <row r="242" spans="1:11">
      <c r="A242" s="149" t="s">
        <v>1081</v>
      </c>
      <c r="B242" s="149" t="s">
        <v>391</v>
      </c>
      <c r="C242" s="149" t="s">
        <v>93</v>
      </c>
      <c r="D242" s="151">
        <v>44964</v>
      </c>
      <c r="E242" s="149">
        <v>1</v>
      </c>
      <c r="F242" s="149" t="s">
        <v>1360</v>
      </c>
      <c r="G242" s="149" t="s">
        <v>89</v>
      </c>
      <c r="H242" s="149" t="s">
        <v>1087</v>
      </c>
      <c r="I242" s="150">
        <v>6228</v>
      </c>
      <c r="J242" s="150">
        <v>0</v>
      </c>
      <c r="K242" s="150">
        <v>6228</v>
      </c>
    </row>
    <row r="243" spans="1:11">
      <c r="A243" s="149" t="s">
        <v>1081</v>
      </c>
      <c r="B243" s="149" t="s">
        <v>1091</v>
      </c>
      <c r="C243" s="149" t="s">
        <v>93</v>
      </c>
      <c r="D243" s="151">
        <v>44966</v>
      </c>
      <c r="E243" s="149">
        <v>1</v>
      </c>
      <c r="F243" s="149" t="s">
        <v>1384</v>
      </c>
      <c r="G243" s="149" t="s">
        <v>89</v>
      </c>
      <c r="H243" s="149" t="s">
        <v>1231</v>
      </c>
      <c r="I243" s="150">
        <v>192</v>
      </c>
      <c r="J243" s="150">
        <v>0</v>
      </c>
      <c r="K243" s="150">
        <v>192</v>
      </c>
    </row>
    <row r="244" spans="1:11">
      <c r="A244" s="149" t="s">
        <v>1081</v>
      </c>
      <c r="B244" s="149" t="s">
        <v>1091</v>
      </c>
      <c r="C244" s="149" t="s">
        <v>93</v>
      </c>
      <c r="D244" s="151">
        <v>44966</v>
      </c>
      <c r="E244" s="149">
        <v>1</v>
      </c>
      <c r="F244" s="149" t="s">
        <v>1384</v>
      </c>
      <c r="G244" s="149" t="s">
        <v>89</v>
      </c>
      <c r="H244" s="149" t="s">
        <v>1231</v>
      </c>
      <c r="I244" s="150">
        <v>360</v>
      </c>
      <c r="J244" s="150">
        <v>0</v>
      </c>
      <c r="K244" s="150">
        <v>360</v>
      </c>
    </row>
    <row r="245" spans="1:11">
      <c r="A245" s="149" t="s">
        <v>1081</v>
      </c>
      <c r="B245" s="149" t="s">
        <v>369</v>
      </c>
      <c r="C245" s="149" t="s">
        <v>93</v>
      </c>
      <c r="D245" s="151">
        <v>44967</v>
      </c>
      <c r="E245" s="149">
        <v>1</v>
      </c>
      <c r="F245" s="149" t="s">
        <v>1388</v>
      </c>
      <c r="G245" s="149" t="s">
        <v>89</v>
      </c>
      <c r="H245" s="149" t="s">
        <v>1195</v>
      </c>
      <c r="I245" s="150">
        <v>205.75</v>
      </c>
      <c r="J245" s="150">
        <v>0</v>
      </c>
      <c r="K245" s="150">
        <v>205.75</v>
      </c>
    </row>
    <row r="246" spans="1:11">
      <c r="A246" s="149" t="s">
        <v>1081</v>
      </c>
      <c r="B246" s="149" t="s">
        <v>367</v>
      </c>
      <c r="C246" s="149" t="s">
        <v>93</v>
      </c>
      <c r="D246" s="151">
        <v>44967</v>
      </c>
      <c r="E246" s="149">
        <v>1</v>
      </c>
      <c r="F246" s="149" t="s">
        <v>116</v>
      </c>
      <c r="G246" s="149" t="s">
        <v>89</v>
      </c>
      <c r="H246" s="149" t="s">
        <v>1110</v>
      </c>
      <c r="I246" s="150">
        <v>4160.9799999999996</v>
      </c>
      <c r="J246" s="150">
        <v>0</v>
      </c>
      <c r="K246" s="150">
        <v>4160.9799999999996</v>
      </c>
    </row>
    <row r="247" spans="1:11">
      <c r="A247" s="149" t="s">
        <v>1081</v>
      </c>
      <c r="B247" s="149" t="s">
        <v>360</v>
      </c>
      <c r="C247" s="149" t="s">
        <v>93</v>
      </c>
      <c r="D247" s="151">
        <v>44967</v>
      </c>
      <c r="E247" s="149">
        <v>1</v>
      </c>
      <c r="F247" s="149" t="s">
        <v>1466</v>
      </c>
      <c r="G247" s="149" t="s">
        <v>89</v>
      </c>
      <c r="H247" s="149" t="s">
        <v>371</v>
      </c>
      <c r="I247" s="150">
        <v>84</v>
      </c>
      <c r="J247" s="150">
        <v>0</v>
      </c>
      <c r="K247" s="150">
        <v>84</v>
      </c>
    </row>
    <row r="248" spans="1:11">
      <c r="A248" s="149" t="s">
        <v>1081</v>
      </c>
      <c r="B248" s="149" t="s">
        <v>360</v>
      </c>
      <c r="C248" s="149" t="s">
        <v>93</v>
      </c>
      <c r="D248" s="151">
        <v>44967</v>
      </c>
      <c r="E248" s="149">
        <v>1</v>
      </c>
      <c r="F248" s="149" t="s">
        <v>1466</v>
      </c>
      <c r="G248" s="149" t="s">
        <v>89</v>
      </c>
      <c r="H248" s="149" t="s">
        <v>371</v>
      </c>
      <c r="I248" s="150">
        <v>84</v>
      </c>
      <c r="J248" s="150">
        <v>0</v>
      </c>
      <c r="K248" s="150">
        <v>84</v>
      </c>
    </row>
    <row r="249" spans="1:11">
      <c r="A249" s="149" t="s">
        <v>1081</v>
      </c>
      <c r="B249" s="149" t="s">
        <v>360</v>
      </c>
      <c r="C249" s="149" t="s">
        <v>93</v>
      </c>
      <c r="D249" s="151">
        <v>44967</v>
      </c>
      <c r="E249" s="149">
        <v>1</v>
      </c>
      <c r="F249" s="149" t="s">
        <v>1466</v>
      </c>
      <c r="G249" s="149" t="s">
        <v>89</v>
      </c>
      <c r="H249" s="149" t="s">
        <v>371</v>
      </c>
      <c r="I249" s="150">
        <v>84</v>
      </c>
      <c r="J249" s="150">
        <v>0</v>
      </c>
      <c r="K249" s="150">
        <v>84</v>
      </c>
    </row>
    <row r="250" spans="1:11">
      <c r="A250" s="149" t="s">
        <v>1081</v>
      </c>
      <c r="B250" s="149" t="s">
        <v>360</v>
      </c>
      <c r="C250" s="149" t="s">
        <v>93</v>
      </c>
      <c r="D250" s="151">
        <v>44967</v>
      </c>
      <c r="E250" s="149">
        <v>1</v>
      </c>
      <c r="F250" s="149" t="s">
        <v>1466</v>
      </c>
      <c r="G250" s="149" t="s">
        <v>89</v>
      </c>
      <c r="H250" s="149" t="s">
        <v>371</v>
      </c>
      <c r="I250" s="150">
        <v>84</v>
      </c>
      <c r="J250" s="150">
        <v>0</v>
      </c>
      <c r="K250" s="150">
        <v>84</v>
      </c>
    </row>
    <row r="251" spans="1:11">
      <c r="A251" s="149" t="s">
        <v>1081</v>
      </c>
      <c r="B251" s="149" t="s">
        <v>360</v>
      </c>
      <c r="C251" s="149" t="s">
        <v>93</v>
      </c>
      <c r="D251" s="151">
        <v>44967</v>
      </c>
      <c r="E251" s="149">
        <v>1</v>
      </c>
      <c r="F251" s="149" t="s">
        <v>1466</v>
      </c>
      <c r="G251" s="149" t="s">
        <v>89</v>
      </c>
      <c r="H251" s="149" t="s">
        <v>371</v>
      </c>
      <c r="I251" s="150">
        <v>336</v>
      </c>
      <c r="J251" s="150">
        <v>0</v>
      </c>
      <c r="K251" s="150">
        <v>336</v>
      </c>
    </row>
    <row r="252" spans="1:11">
      <c r="A252" s="149" t="s">
        <v>1081</v>
      </c>
      <c r="B252" s="149" t="s">
        <v>1181</v>
      </c>
      <c r="C252" s="149" t="s">
        <v>93</v>
      </c>
      <c r="D252" s="151">
        <v>44970</v>
      </c>
      <c r="E252" s="149">
        <v>1</v>
      </c>
      <c r="F252" s="149" t="s">
        <v>1467</v>
      </c>
      <c r="G252" s="149" t="s">
        <v>89</v>
      </c>
      <c r="H252" s="149" t="s">
        <v>371</v>
      </c>
      <c r="I252" s="150">
        <v>21784</v>
      </c>
      <c r="J252" s="150">
        <v>0</v>
      </c>
      <c r="K252" s="150">
        <v>21784</v>
      </c>
    </row>
    <row r="253" spans="1:11">
      <c r="A253" s="149" t="s">
        <v>1081</v>
      </c>
      <c r="B253" s="149" t="s">
        <v>1177</v>
      </c>
      <c r="C253" s="149" t="s">
        <v>93</v>
      </c>
      <c r="D253" s="151">
        <v>44970</v>
      </c>
      <c r="E253" s="149">
        <v>1</v>
      </c>
      <c r="F253" s="149" t="s">
        <v>1470</v>
      </c>
      <c r="G253" s="149" t="s">
        <v>89</v>
      </c>
      <c r="H253" s="149" t="s">
        <v>351</v>
      </c>
      <c r="I253" s="150">
        <v>9816</v>
      </c>
      <c r="J253" s="150">
        <v>0</v>
      </c>
      <c r="K253" s="150">
        <v>9816</v>
      </c>
    </row>
    <row r="254" spans="1:11">
      <c r="A254" s="149" t="s">
        <v>1081</v>
      </c>
      <c r="B254" s="149" t="s">
        <v>388</v>
      </c>
      <c r="C254" s="149" t="s">
        <v>93</v>
      </c>
      <c r="D254" s="151">
        <v>44970</v>
      </c>
      <c r="E254" s="149">
        <v>1</v>
      </c>
      <c r="F254" s="149" t="s">
        <v>1469</v>
      </c>
      <c r="G254" s="149" t="s">
        <v>89</v>
      </c>
      <c r="H254" s="149" t="s">
        <v>1237</v>
      </c>
      <c r="I254" s="150">
        <v>3137</v>
      </c>
      <c r="J254" s="150">
        <v>0</v>
      </c>
      <c r="K254" s="150">
        <v>3137</v>
      </c>
    </row>
    <row r="255" spans="1:11">
      <c r="A255" s="149" t="s">
        <v>1081</v>
      </c>
      <c r="B255" s="149" t="s">
        <v>1140</v>
      </c>
      <c r="C255" s="149" t="s">
        <v>93</v>
      </c>
      <c r="D255" s="151">
        <v>44970</v>
      </c>
      <c r="E255" s="149">
        <v>1</v>
      </c>
      <c r="F255" s="149" t="s">
        <v>1357</v>
      </c>
      <c r="G255" s="149" t="s">
        <v>89</v>
      </c>
      <c r="H255" s="149" t="s">
        <v>1231</v>
      </c>
      <c r="I255" s="150">
        <v>27.9</v>
      </c>
      <c r="J255" s="150">
        <v>0</v>
      </c>
      <c r="K255" s="150">
        <v>27.9</v>
      </c>
    </row>
    <row r="256" spans="1:11">
      <c r="A256" s="149" t="s">
        <v>1081</v>
      </c>
      <c r="B256" s="149" t="s">
        <v>388</v>
      </c>
      <c r="C256" s="149" t="s">
        <v>93</v>
      </c>
      <c r="D256" s="151">
        <v>44970</v>
      </c>
      <c r="E256" s="149">
        <v>1</v>
      </c>
      <c r="F256" s="149" t="s">
        <v>1469</v>
      </c>
      <c r="G256" s="149" t="s">
        <v>89</v>
      </c>
      <c r="H256" s="149" t="s">
        <v>1237</v>
      </c>
      <c r="I256" s="150">
        <v>7457.96</v>
      </c>
      <c r="J256" s="150">
        <v>0</v>
      </c>
      <c r="K256" s="150">
        <v>7457.96</v>
      </c>
    </row>
    <row r="257" spans="1:11">
      <c r="A257" s="149" t="s">
        <v>1081</v>
      </c>
      <c r="B257" s="149" t="s">
        <v>1154</v>
      </c>
      <c r="C257" s="149" t="s">
        <v>93</v>
      </c>
      <c r="D257" s="151">
        <v>44970</v>
      </c>
      <c r="E257" s="149">
        <v>1</v>
      </c>
      <c r="F257" s="149" t="s">
        <v>1472</v>
      </c>
      <c r="G257" s="149" t="s">
        <v>89</v>
      </c>
      <c r="H257" s="149" t="s">
        <v>384</v>
      </c>
      <c r="I257" s="150">
        <v>267.23</v>
      </c>
      <c r="J257" s="150">
        <v>0</v>
      </c>
      <c r="K257" s="150">
        <v>267.23</v>
      </c>
    </row>
    <row r="258" spans="1:11">
      <c r="A258" s="149" t="s">
        <v>1081</v>
      </c>
      <c r="B258" s="149" t="s">
        <v>1140</v>
      </c>
      <c r="C258" s="149" t="s">
        <v>93</v>
      </c>
      <c r="D258" s="151">
        <v>44971</v>
      </c>
      <c r="E258" s="149">
        <v>1</v>
      </c>
      <c r="F258" s="149" t="s">
        <v>1357</v>
      </c>
      <c r="G258" s="149" t="s">
        <v>89</v>
      </c>
      <c r="H258" s="149" t="s">
        <v>1113</v>
      </c>
      <c r="I258" s="150">
        <v>89.22</v>
      </c>
      <c r="J258" s="150">
        <v>0</v>
      </c>
      <c r="K258" s="150">
        <v>89.22</v>
      </c>
    </row>
    <row r="259" spans="1:11">
      <c r="A259" s="149" t="s">
        <v>1081</v>
      </c>
      <c r="B259" s="149" t="s">
        <v>1140</v>
      </c>
      <c r="C259" s="149" t="s">
        <v>93</v>
      </c>
      <c r="D259" s="151">
        <v>44971</v>
      </c>
      <c r="E259" s="149">
        <v>1</v>
      </c>
      <c r="F259" s="149" t="s">
        <v>1357</v>
      </c>
      <c r="G259" s="149" t="s">
        <v>89</v>
      </c>
      <c r="H259" s="149" t="s">
        <v>1231</v>
      </c>
      <c r="I259" s="150">
        <v>71.56</v>
      </c>
      <c r="J259" s="150">
        <v>0</v>
      </c>
      <c r="K259" s="150">
        <v>71.56</v>
      </c>
    </row>
    <row r="260" spans="1:11">
      <c r="A260" s="149" t="s">
        <v>1081</v>
      </c>
      <c r="B260" s="149" t="s">
        <v>1140</v>
      </c>
      <c r="C260" s="149" t="s">
        <v>93</v>
      </c>
      <c r="D260" s="151">
        <v>44971</v>
      </c>
      <c r="E260" s="149">
        <v>1</v>
      </c>
      <c r="F260" s="149" t="s">
        <v>1357</v>
      </c>
      <c r="G260" s="149" t="s">
        <v>89</v>
      </c>
      <c r="H260" s="149" t="s">
        <v>1231</v>
      </c>
      <c r="I260" s="150">
        <v>23.1</v>
      </c>
      <c r="J260" s="150">
        <v>0</v>
      </c>
      <c r="K260" s="150">
        <v>23.1</v>
      </c>
    </row>
    <row r="261" spans="1:11">
      <c r="A261" s="149" t="s">
        <v>1081</v>
      </c>
      <c r="B261" s="149" t="s">
        <v>369</v>
      </c>
      <c r="C261" s="149" t="s">
        <v>93</v>
      </c>
      <c r="D261" s="151">
        <v>44974</v>
      </c>
      <c r="E261" s="149">
        <v>1</v>
      </c>
      <c r="F261" s="149" t="s">
        <v>1388</v>
      </c>
      <c r="G261" s="149" t="s">
        <v>89</v>
      </c>
      <c r="H261" s="149" t="s">
        <v>1158</v>
      </c>
      <c r="I261" s="150">
        <v>502.94</v>
      </c>
      <c r="J261" s="150">
        <v>0</v>
      </c>
      <c r="K261" s="150">
        <v>502.94</v>
      </c>
    </row>
    <row r="262" spans="1:11">
      <c r="A262" s="149" t="s">
        <v>1081</v>
      </c>
      <c r="B262" s="149" t="s">
        <v>388</v>
      </c>
      <c r="C262" s="149" t="s">
        <v>93</v>
      </c>
      <c r="D262" s="151">
        <v>44977</v>
      </c>
      <c r="E262" s="149">
        <v>1</v>
      </c>
      <c r="F262" s="149" t="s">
        <v>1469</v>
      </c>
      <c r="G262" s="149" t="s">
        <v>89</v>
      </c>
      <c r="H262" s="149" t="s">
        <v>89</v>
      </c>
      <c r="I262" s="150">
        <v>1437.6</v>
      </c>
      <c r="J262" s="150">
        <v>0</v>
      </c>
      <c r="K262" s="150">
        <v>1437.6</v>
      </c>
    </row>
    <row r="263" spans="1:11">
      <c r="A263" s="149" t="s">
        <v>1081</v>
      </c>
      <c r="B263" s="149" t="s">
        <v>350</v>
      </c>
      <c r="C263" s="149" t="s">
        <v>93</v>
      </c>
      <c r="D263" s="151">
        <v>44977</v>
      </c>
      <c r="E263" s="149">
        <v>1</v>
      </c>
      <c r="F263" s="149" t="s">
        <v>1475</v>
      </c>
      <c r="G263" s="149" t="s">
        <v>89</v>
      </c>
      <c r="H263" s="149" t="s">
        <v>1226</v>
      </c>
      <c r="I263" s="150">
        <v>57.6</v>
      </c>
      <c r="J263" s="150">
        <v>0</v>
      </c>
      <c r="K263" s="150">
        <v>57.6</v>
      </c>
    </row>
    <row r="264" spans="1:11">
      <c r="A264" s="149" t="s">
        <v>1081</v>
      </c>
      <c r="B264" s="149" t="s">
        <v>352</v>
      </c>
      <c r="C264" s="149" t="s">
        <v>93</v>
      </c>
      <c r="D264" s="151">
        <v>44977</v>
      </c>
      <c r="E264" s="149">
        <v>1</v>
      </c>
      <c r="F264" s="149" t="s">
        <v>1391</v>
      </c>
      <c r="G264" s="149" t="s">
        <v>89</v>
      </c>
      <c r="H264" s="149" t="s">
        <v>89</v>
      </c>
      <c r="I264" s="150">
        <v>137.41999999999999</v>
      </c>
      <c r="J264" s="150">
        <v>0</v>
      </c>
      <c r="K264" s="150">
        <v>137.41999999999999</v>
      </c>
    </row>
    <row r="265" spans="1:11">
      <c r="A265" s="149" t="s">
        <v>1081</v>
      </c>
      <c r="B265" s="149" t="s">
        <v>378</v>
      </c>
      <c r="C265" s="149" t="s">
        <v>93</v>
      </c>
      <c r="D265" s="151">
        <v>44978</v>
      </c>
      <c r="E265" s="149">
        <v>1</v>
      </c>
      <c r="F265" s="149" t="s">
        <v>165</v>
      </c>
      <c r="G265" s="149" t="s">
        <v>89</v>
      </c>
      <c r="H265" s="149" t="s">
        <v>89</v>
      </c>
      <c r="I265" s="150">
        <v>16872</v>
      </c>
      <c r="J265" s="150">
        <v>0</v>
      </c>
      <c r="K265" s="150">
        <v>16872</v>
      </c>
    </row>
    <row r="266" spans="1:11">
      <c r="A266" s="149" t="s">
        <v>1081</v>
      </c>
      <c r="B266" s="149" t="s">
        <v>374</v>
      </c>
      <c r="C266" s="149" t="s">
        <v>93</v>
      </c>
      <c r="D266" s="151">
        <v>44978</v>
      </c>
      <c r="E266" s="149">
        <v>1</v>
      </c>
      <c r="F266" s="149" t="s">
        <v>1379</v>
      </c>
      <c r="G266" s="149" t="s">
        <v>89</v>
      </c>
      <c r="H266" s="149" t="s">
        <v>1083</v>
      </c>
      <c r="I266" s="150">
        <v>2949.51</v>
      </c>
      <c r="J266" s="150">
        <v>0</v>
      </c>
      <c r="K266" s="150">
        <v>2949.51</v>
      </c>
    </row>
    <row r="267" spans="1:11">
      <c r="A267" s="149" t="s">
        <v>1081</v>
      </c>
      <c r="B267" s="149" t="s">
        <v>1181</v>
      </c>
      <c r="C267" s="149" t="s">
        <v>93</v>
      </c>
      <c r="D267" s="151">
        <v>44978</v>
      </c>
      <c r="E267" s="149">
        <v>1</v>
      </c>
      <c r="F267" s="149" t="s">
        <v>1467</v>
      </c>
      <c r="G267" s="149" t="s">
        <v>89</v>
      </c>
      <c r="H267" s="149" t="s">
        <v>371</v>
      </c>
      <c r="I267" s="150">
        <v>3181</v>
      </c>
      <c r="J267" s="150">
        <v>0</v>
      </c>
      <c r="K267" s="150">
        <v>3181</v>
      </c>
    </row>
    <row r="268" spans="1:11">
      <c r="A268" s="149" t="s">
        <v>1081</v>
      </c>
      <c r="B268" s="149" t="s">
        <v>1091</v>
      </c>
      <c r="C268" s="149" t="s">
        <v>93</v>
      </c>
      <c r="D268" s="151">
        <v>44978</v>
      </c>
      <c r="E268" s="149">
        <v>1</v>
      </c>
      <c r="F268" s="149" t="s">
        <v>1476</v>
      </c>
      <c r="G268" s="149" t="s">
        <v>89</v>
      </c>
      <c r="H268" s="149" t="s">
        <v>1231</v>
      </c>
      <c r="I268" s="150">
        <v>318</v>
      </c>
      <c r="J268" s="150">
        <v>0</v>
      </c>
      <c r="K268" s="150">
        <v>318</v>
      </c>
    </row>
    <row r="269" spans="1:11">
      <c r="A269" s="149" t="s">
        <v>1081</v>
      </c>
      <c r="B269" s="149" t="s">
        <v>354</v>
      </c>
      <c r="C269" s="149" t="s">
        <v>93</v>
      </c>
      <c r="D269" s="151">
        <v>44978</v>
      </c>
      <c r="E269" s="149">
        <v>1</v>
      </c>
      <c r="F269" s="149" t="s">
        <v>163</v>
      </c>
      <c r="G269" s="149" t="s">
        <v>89</v>
      </c>
      <c r="H269" s="149" t="s">
        <v>1184</v>
      </c>
      <c r="I269" s="150">
        <v>18449</v>
      </c>
      <c r="J269" s="150">
        <v>0</v>
      </c>
      <c r="K269" s="150">
        <v>18449</v>
      </c>
    </row>
    <row r="270" spans="1:11">
      <c r="A270" s="149" t="s">
        <v>1081</v>
      </c>
      <c r="B270" s="149" t="s">
        <v>400</v>
      </c>
      <c r="C270" s="149" t="s">
        <v>93</v>
      </c>
      <c r="D270" s="151">
        <v>44978</v>
      </c>
      <c r="E270" s="149">
        <v>1</v>
      </c>
      <c r="F270" s="149" t="s">
        <v>651</v>
      </c>
      <c r="G270" s="149" t="s">
        <v>89</v>
      </c>
      <c r="H270" s="149" t="s">
        <v>384</v>
      </c>
      <c r="I270" s="150">
        <v>7560</v>
      </c>
      <c r="J270" s="150">
        <v>0</v>
      </c>
      <c r="K270" s="150">
        <v>7560</v>
      </c>
    </row>
    <row r="271" spans="1:11">
      <c r="A271" s="149" t="s">
        <v>1081</v>
      </c>
      <c r="B271" s="149" t="s">
        <v>350</v>
      </c>
      <c r="C271" s="149" t="s">
        <v>93</v>
      </c>
      <c r="D271" s="151">
        <v>44984</v>
      </c>
      <c r="E271" s="149">
        <v>1</v>
      </c>
      <c r="F271" s="149" t="s">
        <v>1440</v>
      </c>
      <c r="G271" s="149" t="s">
        <v>89</v>
      </c>
      <c r="H271" s="149" t="s">
        <v>1226</v>
      </c>
      <c r="I271" s="150">
        <v>254.35</v>
      </c>
      <c r="J271" s="150">
        <v>0</v>
      </c>
      <c r="K271" s="150">
        <v>254.35</v>
      </c>
    </row>
    <row r="272" spans="1:11">
      <c r="A272" s="149" t="s">
        <v>1081</v>
      </c>
      <c r="B272" s="149" t="s">
        <v>350</v>
      </c>
      <c r="C272" s="149" t="s">
        <v>93</v>
      </c>
      <c r="D272" s="151">
        <v>44984</v>
      </c>
      <c r="E272" s="149">
        <v>1</v>
      </c>
      <c r="F272" s="149" t="s">
        <v>1440</v>
      </c>
      <c r="G272" s="149" t="s">
        <v>89</v>
      </c>
      <c r="H272" s="149" t="s">
        <v>1226</v>
      </c>
      <c r="I272" s="150">
        <v>3268.16</v>
      </c>
      <c r="J272" s="150">
        <v>0</v>
      </c>
      <c r="K272" s="150">
        <v>3268.16</v>
      </c>
    </row>
    <row r="273" spans="1:11">
      <c r="A273" s="149" t="s">
        <v>1081</v>
      </c>
      <c r="B273" s="149" t="s">
        <v>388</v>
      </c>
      <c r="C273" s="149" t="s">
        <v>93</v>
      </c>
      <c r="D273" s="151">
        <v>44985</v>
      </c>
      <c r="E273" s="149">
        <v>1</v>
      </c>
      <c r="F273" s="149" t="s">
        <v>1503</v>
      </c>
      <c r="G273" s="149" t="s">
        <v>89</v>
      </c>
      <c r="H273" s="149" t="s">
        <v>1272</v>
      </c>
      <c r="I273" s="150">
        <v>581.04</v>
      </c>
      <c r="J273" s="150">
        <v>0</v>
      </c>
      <c r="K273" s="150">
        <v>581.04</v>
      </c>
    </row>
    <row r="274" spans="1:11">
      <c r="A274" s="149" t="s">
        <v>1081</v>
      </c>
      <c r="B274" s="149" t="s">
        <v>382</v>
      </c>
      <c r="C274" s="149" t="s">
        <v>93</v>
      </c>
      <c r="D274" s="151">
        <v>44985</v>
      </c>
      <c r="E274" s="149">
        <v>1</v>
      </c>
      <c r="F274" s="149" t="s">
        <v>396</v>
      </c>
      <c r="G274" s="149" t="s">
        <v>89</v>
      </c>
      <c r="H274" s="149" t="s">
        <v>1083</v>
      </c>
      <c r="I274" s="150">
        <v>250.56</v>
      </c>
      <c r="J274" s="150">
        <v>0</v>
      </c>
      <c r="K274" s="150">
        <v>250.56</v>
      </c>
    </row>
    <row r="275" spans="1:11">
      <c r="A275" s="149" t="s">
        <v>1081</v>
      </c>
      <c r="B275" s="149" t="s">
        <v>376</v>
      </c>
      <c r="C275" s="149" t="s">
        <v>93</v>
      </c>
      <c r="D275" s="151">
        <v>44985</v>
      </c>
      <c r="E275" s="149">
        <v>1</v>
      </c>
      <c r="F275" s="149" t="s">
        <v>144</v>
      </c>
      <c r="G275" s="149" t="s">
        <v>89</v>
      </c>
      <c r="H275" s="149" t="s">
        <v>1141</v>
      </c>
      <c r="I275" s="150">
        <v>1415.39</v>
      </c>
      <c r="J275" s="150">
        <v>0</v>
      </c>
      <c r="K275" s="150">
        <v>1415.39</v>
      </c>
    </row>
    <row r="276" spans="1:11">
      <c r="A276" s="149" t="s">
        <v>1081</v>
      </c>
      <c r="B276" s="149" t="s">
        <v>361</v>
      </c>
      <c r="C276" s="149" t="s">
        <v>93</v>
      </c>
      <c r="D276" s="151">
        <v>44985</v>
      </c>
      <c r="E276" s="149">
        <v>1</v>
      </c>
      <c r="F276" s="149" t="s">
        <v>1383</v>
      </c>
      <c r="G276" s="149" t="s">
        <v>89</v>
      </c>
      <c r="H276" s="149" t="s">
        <v>1261</v>
      </c>
      <c r="I276" s="150">
        <v>3200</v>
      </c>
      <c r="J276" s="150">
        <v>0</v>
      </c>
      <c r="K276" s="150">
        <v>3200</v>
      </c>
    </row>
    <row r="277" spans="1:11">
      <c r="A277" s="149" t="s">
        <v>1081</v>
      </c>
      <c r="B277" s="149" t="s">
        <v>369</v>
      </c>
      <c r="C277" s="149" t="s">
        <v>93</v>
      </c>
      <c r="D277" s="151">
        <v>44985</v>
      </c>
      <c r="E277" s="149">
        <v>1</v>
      </c>
      <c r="F277" s="149" t="s">
        <v>1388</v>
      </c>
      <c r="G277" s="149" t="s">
        <v>89</v>
      </c>
      <c r="H277" s="149" t="s">
        <v>1223</v>
      </c>
      <c r="I277" s="150">
        <v>1019.87</v>
      </c>
      <c r="J277" s="150">
        <v>0</v>
      </c>
      <c r="K277" s="150">
        <v>1019.87</v>
      </c>
    </row>
    <row r="278" spans="1:11">
      <c r="A278" s="149" t="s">
        <v>1081</v>
      </c>
      <c r="B278" s="149" t="s">
        <v>399</v>
      </c>
      <c r="C278" s="149" t="s">
        <v>93</v>
      </c>
      <c r="D278" s="151">
        <v>44985</v>
      </c>
      <c r="E278" s="149">
        <v>1</v>
      </c>
      <c r="F278" s="149" t="s">
        <v>1504</v>
      </c>
      <c r="G278" s="149" t="s">
        <v>89</v>
      </c>
      <c r="H278" s="149" t="s">
        <v>1083</v>
      </c>
      <c r="I278" s="150">
        <v>5185.78</v>
      </c>
      <c r="J278" s="150">
        <v>0</v>
      </c>
      <c r="K278" s="150">
        <v>5185.78</v>
      </c>
    </row>
    <row r="279" spans="1:11">
      <c r="A279" s="149" t="s">
        <v>1081</v>
      </c>
      <c r="B279" s="149" t="s">
        <v>377</v>
      </c>
      <c r="C279" s="149" t="s">
        <v>93</v>
      </c>
      <c r="D279" s="151">
        <v>44985</v>
      </c>
      <c r="E279" s="149">
        <v>1</v>
      </c>
      <c r="F279" s="149" t="s">
        <v>1381</v>
      </c>
      <c r="G279" s="149" t="s">
        <v>89</v>
      </c>
      <c r="H279" s="149" t="s">
        <v>1110</v>
      </c>
      <c r="I279" s="150">
        <v>1171.48</v>
      </c>
      <c r="J279" s="150">
        <v>0</v>
      </c>
      <c r="K279" s="150">
        <v>1171.48</v>
      </c>
    </row>
    <row r="280" spans="1:11">
      <c r="A280" s="149" t="s">
        <v>1081</v>
      </c>
      <c r="B280" s="149" t="s">
        <v>1162</v>
      </c>
      <c r="C280" s="149" t="s">
        <v>93</v>
      </c>
      <c r="D280" s="151">
        <v>44985</v>
      </c>
      <c r="E280" s="149">
        <v>1</v>
      </c>
      <c r="F280" s="149" t="s">
        <v>1397</v>
      </c>
      <c r="G280" s="149" t="s">
        <v>89</v>
      </c>
      <c r="H280" s="149" t="s">
        <v>362</v>
      </c>
      <c r="I280" s="150">
        <v>360</v>
      </c>
      <c r="J280" s="150">
        <v>0</v>
      </c>
      <c r="K280" s="150">
        <v>360</v>
      </c>
    </row>
    <row r="281" spans="1:11">
      <c r="A281" s="149" t="s">
        <v>1081</v>
      </c>
      <c r="B281" s="149" t="s">
        <v>354</v>
      </c>
      <c r="C281" s="149" t="s">
        <v>356</v>
      </c>
      <c r="D281" s="151">
        <v>44936</v>
      </c>
      <c r="E281" s="149">
        <v>1</v>
      </c>
      <c r="F281" s="149" t="s">
        <v>1592</v>
      </c>
      <c r="G281" s="149" t="s">
        <v>945</v>
      </c>
      <c r="H281" s="149" t="s">
        <v>1113</v>
      </c>
      <c r="I281" s="150">
        <v>8</v>
      </c>
      <c r="J281" s="150">
        <v>0</v>
      </c>
      <c r="K281" s="150">
        <v>8</v>
      </c>
    </row>
    <row r="282" spans="1:11">
      <c r="A282" s="149" t="s">
        <v>1081</v>
      </c>
      <c r="B282" s="149" t="s">
        <v>375</v>
      </c>
      <c r="C282" s="149" t="s">
        <v>356</v>
      </c>
      <c r="D282" s="151">
        <v>44936</v>
      </c>
      <c r="E282" s="149">
        <v>1</v>
      </c>
      <c r="F282" s="149" t="s">
        <v>1592</v>
      </c>
      <c r="G282" s="149" t="s">
        <v>932</v>
      </c>
      <c r="H282" s="149" t="s">
        <v>1371</v>
      </c>
      <c r="I282" s="150">
        <v>0</v>
      </c>
      <c r="J282" s="150">
        <v>31</v>
      </c>
      <c r="K282" s="150">
        <v>-31</v>
      </c>
    </row>
    <row r="283" spans="1:11">
      <c r="A283" s="149" t="s">
        <v>1081</v>
      </c>
      <c r="B283" s="149" t="s">
        <v>1140</v>
      </c>
      <c r="C283" s="149" t="s">
        <v>356</v>
      </c>
      <c r="D283" s="151">
        <v>44957</v>
      </c>
      <c r="E283" s="149">
        <v>1</v>
      </c>
      <c r="F283" s="149" t="s">
        <v>1592</v>
      </c>
      <c r="G283" s="149" t="s">
        <v>89</v>
      </c>
      <c r="H283" s="149" t="s">
        <v>1141</v>
      </c>
      <c r="I283" s="150">
        <v>0.66</v>
      </c>
      <c r="J283" s="150">
        <v>0</v>
      </c>
      <c r="K283" s="150">
        <v>0.66</v>
      </c>
    </row>
    <row r="284" spans="1:11">
      <c r="A284" s="149" t="s">
        <v>1081</v>
      </c>
      <c r="B284" s="149" t="s">
        <v>372</v>
      </c>
      <c r="C284" s="149" t="s">
        <v>356</v>
      </c>
      <c r="D284" s="151">
        <v>44958</v>
      </c>
      <c r="E284" s="149">
        <v>22</v>
      </c>
      <c r="F284" s="149" t="s">
        <v>1598</v>
      </c>
      <c r="G284" s="149" t="s">
        <v>715</v>
      </c>
      <c r="H284" s="149" t="s">
        <v>1221</v>
      </c>
      <c r="I284" s="150">
        <v>536.57000000000005</v>
      </c>
      <c r="J284" s="150">
        <v>0</v>
      </c>
      <c r="K284" s="150">
        <v>536.57000000000005</v>
      </c>
    </row>
    <row r="285" spans="1:11">
      <c r="A285" s="149" t="s">
        <v>1081</v>
      </c>
      <c r="B285" s="149" t="s">
        <v>369</v>
      </c>
      <c r="C285" s="149" t="s">
        <v>356</v>
      </c>
      <c r="D285" s="151">
        <v>44958</v>
      </c>
      <c r="E285" s="149">
        <v>22</v>
      </c>
      <c r="F285" s="149" t="s">
        <v>533</v>
      </c>
      <c r="G285" s="149" t="s">
        <v>1597</v>
      </c>
      <c r="H285" s="149" t="s">
        <v>1148</v>
      </c>
      <c r="I285" s="150">
        <v>0</v>
      </c>
      <c r="J285" s="150">
        <v>13.07</v>
      </c>
      <c r="K285" s="150">
        <v>-13.07</v>
      </c>
    </row>
    <row r="286" spans="1:11">
      <c r="A286" s="149" t="s">
        <v>1081</v>
      </c>
      <c r="B286" s="149" t="s">
        <v>388</v>
      </c>
      <c r="C286" s="149" t="s">
        <v>356</v>
      </c>
      <c r="D286" s="151">
        <v>44963</v>
      </c>
      <c r="E286" s="149">
        <v>22</v>
      </c>
      <c r="F286" s="149" t="s">
        <v>1599</v>
      </c>
      <c r="G286" s="149" t="s">
        <v>89</v>
      </c>
      <c r="H286" s="149" t="s">
        <v>1103</v>
      </c>
      <c r="I286" s="150">
        <v>105.26</v>
      </c>
      <c r="J286" s="150">
        <v>0</v>
      </c>
      <c r="K286" s="150">
        <v>105.26</v>
      </c>
    </row>
    <row r="287" spans="1:11">
      <c r="A287" s="149" t="s">
        <v>1081</v>
      </c>
      <c r="B287" s="149" t="s">
        <v>1177</v>
      </c>
      <c r="C287" s="149" t="s">
        <v>356</v>
      </c>
      <c r="D287" s="151">
        <v>44970</v>
      </c>
      <c r="E287" s="149">
        <v>21</v>
      </c>
      <c r="F287" s="149" t="s">
        <v>1470</v>
      </c>
      <c r="G287" s="149" t="s">
        <v>1176</v>
      </c>
      <c r="H287" s="149" t="s">
        <v>351</v>
      </c>
      <c r="I287" s="150">
        <v>0</v>
      </c>
      <c r="J287" s="150">
        <v>31</v>
      </c>
      <c r="K287" s="150">
        <v>-31</v>
      </c>
    </row>
    <row r="288" spans="1:11">
      <c r="A288" s="149" t="s">
        <v>1081</v>
      </c>
      <c r="B288" s="149" t="s">
        <v>1181</v>
      </c>
      <c r="C288" s="149" t="s">
        <v>356</v>
      </c>
      <c r="D288" s="151">
        <v>44978</v>
      </c>
      <c r="E288" s="149">
        <v>22</v>
      </c>
      <c r="F288" s="149" t="s">
        <v>1467</v>
      </c>
      <c r="G288" s="149" t="s">
        <v>1020</v>
      </c>
      <c r="H288" s="149" t="s">
        <v>371</v>
      </c>
      <c r="I288" s="150">
        <v>0</v>
      </c>
      <c r="J288" s="150">
        <v>62</v>
      </c>
      <c r="K288" s="150">
        <v>-62</v>
      </c>
    </row>
    <row r="289" spans="1:11">
      <c r="A289" s="149" t="s">
        <v>1081</v>
      </c>
      <c r="B289" s="149" t="s">
        <v>369</v>
      </c>
      <c r="C289" s="149" t="s">
        <v>356</v>
      </c>
      <c r="D289" s="151">
        <v>44980</v>
      </c>
      <c r="E289" s="149">
        <v>22</v>
      </c>
      <c r="F289" s="149" t="s">
        <v>1600</v>
      </c>
      <c r="G289" s="149" t="s">
        <v>1170</v>
      </c>
      <c r="H289" s="149" t="s">
        <v>1171</v>
      </c>
      <c r="I289" s="150">
        <v>196.08</v>
      </c>
      <c r="J289" s="150">
        <v>0</v>
      </c>
      <c r="K289" s="150">
        <v>196.08</v>
      </c>
    </row>
  </sheetData>
  <autoFilter ref="A1:K289" xr:uid="{803E61CA-B3EA-41A7-B1C2-FFF8A3CBA5D4}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07B5-7542-48F7-9BB3-B1BA9FC0BF85}">
  <dimension ref="A1:N278"/>
  <sheetViews>
    <sheetView showGridLines="0" zoomScale="90" zoomScaleNormal="90" zoomScaleSheetLayoutView="80" workbookViewId="0">
      <pane ySplit="8" topLeftCell="A52" activePane="bottomLeft" state="frozen"/>
      <selection pane="bottomLeft" activeCell="B62" sqref="B62"/>
    </sheetView>
  </sheetViews>
  <sheetFormatPr defaultColWidth="11.42578125" defaultRowHeight="15" outlineLevelRow="2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45078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/>
      <c r="C9" s="69" t="s">
        <v>110</v>
      </c>
      <c r="D9" s="38"/>
      <c r="E9" s="40"/>
      <c r="F9" s="179">
        <v>53805.96</v>
      </c>
      <c r="G9" s="41"/>
    </row>
    <row r="10" spans="2:11">
      <c r="B10" s="53"/>
      <c r="C10" s="39" t="s">
        <v>297</v>
      </c>
      <c r="D10" s="106"/>
      <c r="E10" s="40"/>
      <c r="F10" s="179">
        <v>161417.89000000001</v>
      </c>
      <c r="G10" s="41"/>
    </row>
    <row r="11" spans="2:11">
      <c r="B11" s="53"/>
      <c r="C11" s="69" t="s">
        <v>564</v>
      </c>
      <c r="D11" s="106"/>
      <c r="E11" s="40"/>
      <c r="F11" s="179">
        <v>322835.78000000003</v>
      </c>
      <c r="G11" s="41"/>
    </row>
    <row r="12" spans="2:11" hidden="1" outlineLevel="1">
      <c r="B12" s="53"/>
      <c r="C12" s="69"/>
      <c r="D12" s="106"/>
      <c r="E12" s="40"/>
      <c r="F12" s="179"/>
      <c r="G12" s="41"/>
    </row>
    <row r="13" spans="2:11" hidden="1" outlineLevel="1">
      <c r="B13" s="53"/>
      <c r="C13" s="39"/>
      <c r="D13" s="106"/>
      <c r="E13" s="40"/>
      <c r="F13" s="89"/>
      <c r="G13" s="41"/>
    </row>
    <row r="14" spans="2:11" hidden="1" outlineLevel="1">
      <c r="B14" s="53"/>
      <c r="C14" s="39"/>
      <c r="D14" s="106"/>
      <c r="E14" s="40"/>
      <c r="F14" s="89"/>
      <c r="G14" s="41"/>
    </row>
    <row r="15" spans="2:11" hidden="1" outlineLevel="1">
      <c r="B15" s="53"/>
      <c r="C15" s="39"/>
      <c r="D15" s="106"/>
      <c r="E15" s="40"/>
      <c r="F15" s="89"/>
      <c r="G15" s="41"/>
    </row>
    <row r="16" spans="2:11" hidden="1" outlineLevel="1">
      <c r="B16" s="53"/>
      <c r="C16" s="69"/>
      <c r="D16" s="106"/>
      <c r="E16" s="40"/>
      <c r="F16" s="179"/>
      <c r="G16" s="41"/>
    </row>
    <row r="17" spans="1:13" hidden="1" outlineLevel="1">
      <c r="B17" s="53"/>
      <c r="C17" s="69"/>
      <c r="D17" s="106"/>
      <c r="E17" s="40"/>
      <c r="F17" s="179"/>
      <c r="G17" s="41"/>
    </row>
    <row r="18" spans="1:13" hidden="1" outlineLevel="1">
      <c r="B18" s="53"/>
      <c r="C18" s="39"/>
      <c r="D18" s="106"/>
      <c r="E18" s="40"/>
      <c r="F18" s="89"/>
      <c r="G18" s="41"/>
    </row>
    <row r="19" spans="1:13" s="123" customFormat="1" collapsed="1">
      <c r="A19" s="3"/>
      <c r="B19" s="8"/>
      <c r="C19" s="35" t="s">
        <v>12</v>
      </c>
      <c r="D19" s="35"/>
      <c r="E19" s="37"/>
      <c r="F19" s="180">
        <f>ROUND(SUM(F9:F18),0)</f>
        <v>538060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/>
      <c r="C24" s="39"/>
      <c r="D24" s="38"/>
      <c r="E24" s="41"/>
      <c r="F24" s="141"/>
      <c r="G24" s="40"/>
      <c r="H24" s="74"/>
      <c r="I24" s="52">
        <f>F24*0.2</f>
        <v>0</v>
      </c>
      <c r="J24" s="134">
        <f>G24-I24</f>
        <v>0</v>
      </c>
    </row>
    <row r="25" spans="1:13">
      <c r="B25" s="38"/>
      <c r="C25" s="39"/>
      <c r="D25" s="38"/>
      <c r="E25" s="41"/>
      <c r="F25" s="141"/>
      <c r="G25" s="40"/>
      <c r="H25" s="74"/>
      <c r="I25" s="52">
        <f t="shared" ref="I25:I34" si="0">F25*0.2</f>
        <v>0</v>
      </c>
      <c r="J25" s="134">
        <f t="shared" ref="J25:J34" si="1">G25-I25</f>
        <v>0</v>
      </c>
    </row>
    <row r="26" spans="1:13">
      <c r="B26" s="38"/>
      <c r="C26" s="39"/>
      <c r="D26" s="38"/>
      <c r="E26" s="41"/>
      <c r="F26" s="141"/>
      <c r="G26" s="40"/>
      <c r="H26" s="74"/>
      <c r="I26" s="52">
        <f t="shared" si="0"/>
        <v>0</v>
      </c>
      <c r="J26" s="134">
        <f t="shared" si="1"/>
        <v>0</v>
      </c>
    </row>
    <row r="27" spans="1:13">
      <c r="B27" s="38"/>
      <c r="C27" s="39"/>
      <c r="D27" s="38"/>
      <c r="E27" s="41" t="s">
        <v>89</v>
      </c>
      <c r="F27" s="141">
        <f>_xlfn.XLOOKUP(D27,'401 08-2023'!G:G,'401 08-2023'!J:J)</f>
        <v>0</v>
      </c>
      <c r="G27" s="40"/>
      <c r="H27" s="74"/>
      <c r="I27" s="52">
        <f t="shared" si="0"/>
        <v>0</v>
      </c>
      <c r="J27" s="134">
        <f t="shared" si="1"/>
        <v>0</v>
      </c>
    </row>
    <row r="28" spans="1:13" hidden="1" outlineLevel="1">
      <c r="B28" s="38"/>
      <c r="C28" s="39"/>
      <c r="D28" s="38"/>
      <c r="E28" s="41" t="s">
        <v>89</v>
      </c>
      <c r="F28" s="141">
        <f>_xlfn.XLOOKUP(D28,'401 08-2023'!G:G,'401 08-2023'!J:J)</f>
        <v>0</v>
      </c>
      <c r="G28" s="40"/>
      <c r="H28" s="74"/>
      <c r="I28" s="52">
        <f t="shared" si="0"/>
        <v>0</v>
      </c>
      <c r="J28" s="134">
        <f t="shared" si="1"/>
        <v>0</v>
      </c>
    </row>
    <row r="29" spans="1:13" hidden="1" outlineLevel="1">
      <c r="B29" s="38"/>
      <c r="C29" s="39"/>
      <c r="D29" s="38"/>
      <c r="E29" s="41" t="s">
        <v>89</v>
      </c>
      <c r="F29" s="141">
        <f>_xlfn.XLOOKUP(D29,'401 08-2023'!G:G,'401 08-2023'!J:J)</f>
        <v>0</v>
      </c>
      <c r="G29" s="40"/>
      <c r="H29" s="74"/>
      <c r="I29" s="52">
        <f t="shared" si="0"/>
        <v>0</v>
      </c>
      <c r="J29" s="134">
        <f t="shared" si="1"/>
        <v>0</v>
      </c>
    </row>
    <row r="30" spans="1:13" hidden="1" outlineLevel="1">
      <c r="B30" s="38"/>
      <c r="C30" s="39"/>
      <c r="D30" s="38"/>
      <c r="E30" s="41" t="s">
        <v>89</v>
      </c>
      <c r="F30" s="141">
        <f>_xlfn.XLOOKUP(D30,'401 08-2023'!G:G,'401 08-2023'!J:J)</f>
        <v>0</v>
      </c>
      <c r="G30" s="40"/>
      <c r="H30" s="74"/>
      <c r="I30" s="52">
        <f t="shared" si="0"/>
        <v>0</v>
      </c>
      <c r="J30" s="134">
        <f t="shared" si="1"/>
        <v>0</v>
      </c>
    </row>
    <row r="31" spans="1:13" hidden="1" outlineLevel="1">
      <c r="B31" s="38"/>
      <c r="C31" s="39"/>
      <c r="D31" s="38"/>
      <c r="E31" s="41" t="s">
        <v>89</v>
      </c>
      <c r="F31" s="141">
        <f>_xlfn.XLOOKUP(D31,'401 08-2023'!G:G,'401 08-2023'!J:J)</f>
        <v>0</v>
      </c>
      <c r="G31" s="40"/>
      <c r="H31" s="74"/>
      <c r="I31" s="52">
        <f t="shared" si="0"/>
        <v>0</v>
      </c>
      <c r="J31" s="134">
        <f t="shared" si="1"/>
        <v>0</v>
      </c>
    </row>
    <row r="32" spans="1:13" hidden="1" outlineLevel="1">
      <c r="B32" s="38"/>
      <c r="C32" s="39"/>
      <c r="D32" s="38"/>
      <c r="E32" s="41" t="s">
        <v>89</v>
      </c>
      <c r="F32" s="141">
        <f>_xlfn.XLOOKUP(D32,'401 08-2023'!G:G,'401 08-2023'!J:J)</f>
        <v>0</v>
      </c>
      <c r="G32" s="40"/>
      <c r="H32" s="74"/>
      <c r="I32" s="52">
        <f t="shared" si="0"/>
        <v>0</v>
      </c>
      <c r="J32" s="134">
        <f t="shared" si="1"/>
        <v>0</v>
      </c>
    </row>
    <row r="33" spans="1:13" hidden="1" outlineLevel="2">
      <c r="B33" s="38"/>
      <c r="C33" s="39"/>
      <c r="D33" s="38"/>
      <c r="E33" s="41" t="s">
        <v>89</v>
      </c>
      <c r="F33" s="141"/>
      <c r="G33" s="40"/>
      <c r="H33" s="74"/>
      <c r="I33" s="52">
        <f t="shared" si="0"/>
        <v>0</v>
      </c>
      <c r="J33" s="134">
        <f>G33-I33</f>
        <v>0</v>
      </c>
    </row>
    <row r="34" spans="1:13" hidden="1" outlineLevel="2">
      <c r="B34" s="45"/>
      <c r="C34" s="39"/>
      <c r="D34" s="39"/>
      <c r="E34" s="41" t="s">
        <v>89</v>
      </c>
      <c r="F34" s="141"/>
      <c r="G34" s="41"/>
      <c r="I34" s="52">
        <f t="shared" si="0"/>
        <v>0</v>
      </c>
      <c r="J34" s="134">
        <f t="shared" si="1"/>
        <v>0</v>
      </c>
    </row>
    <row r="35" spans="1:13" collapsed="1">
      <c r="B35" s="8"/>
      <c r="C35" s="35" t="s">
        <v>12</v>
      </c>
      <c r="D35" s="35"/>
      <c r="E35" s="46">
        <f>SUM(E34:E34)</f>
        <v>0</v>
      </c>
      <c r="F35" s="86">
        <f>ROUND(SUM(F24:F34),0)</f>
        <v>0</v>
      </c>
      <c r="G35" s="142">
        <f>SUM(G24:G34)</f>
        <v>0</v>
      </c>
      <c r="H35" s="75"/>
      <c r="I35" s="6" t="s">
        <v>299</v>
      </c>
      <c r="K35" t="s">
        <v>302</v>
      </c>
    </row>
    <row r="36" spans="1:13" ht="15.75" thickBot="1">
      <c r="B36" s="8"/>
      <c r="C36" s="3"/>
      <c r="D36" s="3"/>
      <c r="E36" s="51"/>
      <c r="F36" s="51"/>
      <c r="G36" s="51"/>
      <c r="H36" s="75"/>
    </row>
    <row r="37" spans="1:13" ht="15.75" thickBot="1">
      <c r="B37" s="188" t="s">
        <v>78</v>
      </c>
      <c r="C37" s="189"/>
      <c r="D37" s="189"/>
      <c r="E37" s="189"/>
      <c r="F37" s="189"/>
      <c r="G37" s="190"/>
      <c r="H37" s="5"/>
    </row>
    <row r="38" spans="1:13">
      <c r="B38" s="3" t="s">
        <v>77</v>
      </c>
      <c r="E38" s="6"/>
      <c r="F38" s="6"/>
      <c r="G38" s="6"/>
      <c r="H38" s="6"/>
    </row>
    <row r="39" spans="1:13">
      <c r="B39" s="36" t="s">
        <v>73</v>
      </c>
      <c r="C39" s="35" t="s">
        <v>16</v>
      </c>
      <c r="D39" s="35" t="s">
        <v>0</v>
      </c>
      <c r="E39" s="37" t="s">
        <v>2</v>
      </c>
      <c r="F39" s="37" t="s">
        <v>3</v>
      </c>
      <c r="G39" s="37" t="s">
        <v>4</v>
      </c>
      <c r="H39" s="6"/>
      <c r="J39" s="9"/>
    </row>
    <row r="40" spans="1:13">
      <c r="B40" s="38"/>
      <c r="C40" s="38"/>
      <c r="E40" s="40"/>
      <c r="F40" s="40"/>
      <c r="G40" s="40"/>
      <c r="H40" s="74"/>
      <c r="J40" s="9"/>
    </row>
    <row r="41" spans="1:13" s="123" customFormat="1">
      <c r="A41" s="3"/>
      <c r="B41" s="8"/>
      <c r="C41" s="35" t="s">
        <v>12</v>
      </c>
      <c r="D41" s="35"/>
      <c r="E41" s="46">
        <f>SUM(E40)</f>
        <v>0</v>
      </c>
      <c r="F41" s="46">
        <f>SUM(F40)</f>
        <v>0</v>
      </c>
      <c r="G41" s="46">
        <f>ROUND(SUM(G40),0)</f>
        <v>0</v>
      </c>
      <c r="H41" s="75"/>
      <c r="I41" s="3"/>
      <c r="J41" s="3"/>
      <c r="K41">
        <v>4457100</v>
      </c>
      <c r="M41" s="3"/>
    </row>
    <row r="42" spans="1:13" customFormat="1" ht="15.75" thickBot="1">
      <c r="B42" s="1"/>
      <c r="E42" s="13"/>
      <c r="F42" s="13"/>
      <c r="G42" s="13"/>
      <c r="H42" s="13"/>
    </row>
    <row r="43" spans="1:13" customFormat="1" ht="15.75" thickBot="1">
      <c r="B43" s="188" t="s">
        <v>6</v>
      </c>
      <c r="C43" s="189"/>
      <c r="D43" s="189"/>
      <c r="E43" s="189"/>
      <c r="F43" s="189"/>
      <c r="G43" s="190"/>
      <c r="H43" s="5"/>
      <c r="J43" s="6" t="s">
        <v>687</v>
      </c>
    </row>
    <row r="44" spans="1:13" customFormat="1">
      <c r="B44" s="10" t="s">
        <v>690</v>
      </c>
      <c r="E44" s="6"/>
      <c r="F44" s="6"/>
      <c r="G44" s="6"/>
      <c r="H44" s="6"/>
    </row>
    <row r="45" spans="1:13" customFormat="1">
      <c r="B45" s="36" t="s">
        <v>73</v>
      </c>
      <c r="C45" s="35" t="s">
        <v>16</v>
      </c>
      <c r="D45" s="35" t="s">
        <v>0</v>
      </c>
      <c r="E45" s="37" t="s">
        <v>2</v>
      </c>
      <c r="F45" s="37" t="s">
        <v>3</v>
      </c>
      <c r="G45" s="37" t="s">
        <v>4</v>
      </c>
      <c r="H45" s="6"/>
    </row>
    <row r="46" spans="1:13" customFormat="1">
      <c r="B46" s="38">
        <v>45170</v>
      </c>
      <c r="C46" s="43" t="s">
        <v>934</v>
      </c>
      <c r="D46" s="39" t="s">
        <v>2223</v>
      </c>
      <c r="E46" s="41">
        <f>_xlfn.XLOOKUP(D46,'401 FRNS 09-23'!G:G,'401 FRNS 09-23'!J:J)</f>
        <v>33</v>
      </c>
      <c r="F46" s="141">
        <f>E46</f>
        <v>33</v>
      </c>
      <c r="G46" s="44">
        <v>6.6</v>
      </c>
      <c r="H46" s="76"/>
      <c r="I46" s="52">
        <f>F46*0.2</f>
        <v>6.6000000000000005</v>
      </c>
      <c r="J46" s="134">
        <f>G46-I46</f>
        <v>0</v>
      </c>
    </row>
    <row r="47" spans="1:13" customFormat="1">
      <c r="B47" s="38">
        <v>45170</v>
      </c>
      <c r="C47" s="43" t="s">
        <v>2224</v>
      </c>
      <c r="D47" s="39" t="s">
        <v>2225</v>
      </c>
      <c r="E47" s="41">
        <f>_xlfn.XLOOKUP(D47,'401 FRNS 09-23'!G:G,'401 FRNS 09-23'!J:J)</f>
        <v>2297</v>
      </c>
      <c r="F47" s="141">
        <f t="shared" ref="F47:F57" si="2">E47</f>
        <v>2297</v>
      </c>
      <c r="G47" s="44">
        <v>459.4</v>
      </c>
      <c r="H47" s="76"/>
      <c r="I47" s="52">
        <f t="shared" ref="I47:I57" si="3">F47*0.2</f>
        <v>459.40000000000003</v>
      </c>
      <c r="J47" s="134">
        <f t="shared" ref="J47:J57" si="4">G47-I47</f>
        <v>0</v>
      </c>
    </row>
    <row r="48" spans="1:13" customFormat="1">
      <c r="B48" s="38">
        <v>45170</v>
      </c>
      <c r="C48" s="43" t="s">
        <v>2267</v>
      </c>
      <c r="D48" s="39" t="s">
        <v>2268</v>
      </c>
      <c r="E48" s="41">
        <f>_xlfn.XLOOKUP(D48,'401 FRNS 09-23'!G:G,'401 FRNS 09-23'!J:J)</f>
        <v>13.23</v>
      </c>
      <c r="F48" s="141">
        <f t="shared" si="2"/>
        <v>13.23</v>
      </c>
      <c r="G48" s="44">
        <v>2.65</v>
      </c>
      <c r="H48" s="76"/>
      <c r="I48" s="52">
        <f t="shared" si="3"/>
        <v>2.6460000000000004</v>
      </c>
      <c r="J48" s="134">
        <f t="shared" si="4"/>
        <v>3.9999999999995595E-3</v>
      </c>
    </row>
    <row r="49" spans="2:11" customFormat="1">
      <c r="B49" s="38">
        <v>45170</v>
      </c>
      <c r="C49" s="43" t="s">
        <v>2271</v>
      </c>
      <c r="D49" s="39" t="s">
        <v>2272</v>
      </c>
      <c r="E49" s="41">
        <f>_xlfn.XLOOKUP(D49,'401 FRNS 09-23'!G:G,'401 FRNS 09-23'!J:J)</f>
        <v>96.08</v>
      </c>
      <c r="F49" s="141">
        <f t="shared" si="2"/>
        <v>96.08</v>
      </c>
      <c r="G49" s="44">
        <v>19.22</v>
      </c>
      <c r="H49" s="76"/>
      <c r="I49" s="52">
        <f t="shared" si="3"/>
        <v>19.216000000000001</v>
      </c>
      <c r="J49" s="134">
        <f t="shared" si="4"/>
        <v>3.9999999999977831E-3</v>
      </c>
    </row>
    <row r="50" spans="2:11" customFormat="1">
      <c r="B50" s="38">
        <v>45170</v>
      </c>
      <c r="C50" s="43" t="s">
        <v>2273</v>
      </c>
      <c r="D50" s="39" t="s">
        <v>2274</v>
      </c>
      <c r="E50" s="41">
        <f>_xlfn.XLOOKUP(D50,'401 FRNS 09-23'!G:G,'401 FRNS 09-23'!J:J)</f>
        <v>39.26</v>
      </c>
      <c r="F50" s="141">
        <f t="shared" si="2"/>
        <v>39.26</v>
      </c>
      <c r="G50" s="44">
        <v>7.85</v>
      </c>
      <c r="H50" s="76"/>
      <c r="I50" s="52">
        <f t="shared" si="3"/>
        <v>7.8520000000000003</v>
      </c>
      <c r="J50" s="134">
        <f t="shared" si="4"/>
        <v>-2.0000000000006679E-3</v>
      </c>
    </row>
    <row r="51" spans="2:11" customFormat="1">
      <c r="B51" s="38">
        <v>45170</v>
      </c>
      <c r="C51" s="43" t="s">
        <v>2275</v>
      </c>
      <c r="D51" s="39" t="s">
        <v>2276</v>
      </c>
      <c r="E51" s="41">
        <f>_xlfn.XLOOKUP(D51,'401 FRNS 09-23'!G:G,'401 FRNS 09-23'!J:J)</f>
        <v>118.72</v>
      </c>
      <c r="F51" s="141">
        <f t="shared" si="2"/>
        <v>118.72</v>
      </c>
      <c r="G51" s="44">
        <v>23.74</v>
      </c>
      <c r="H51" s="76"/>
      <c r="I51" s="52">
        <f t="shared" si="3"/>
        <v>23.744</v>
      </c>
      <c r="J51" s="134">
        <f t="shared" si="4"/>
        <v>-4.0000000000013358E-3</v>
      </c>
    </row>
    <row r="52" spans="2:11" customFormat="1">
      <c r="B52" s="38">
        <v>45170</v>
      </c>
      <c r="C52" s="43" t="s">
        <v>2277</v>
      </c>
      <c r="D52" s="39" t="s">
        <v>2278</v>
      </c>
      <c r="E52" s="41">
        <f>_xlfn.XLOOKUP(D52,'401 FRNS 09-23'!G:G,'401 FRNS 09-23'!J:J)</f>
        <v>44.97</v>
      </c>
      <c r="F52" s="141">
        <f t="shared" si="2"/>
        <v>44.97</v>
      </c>
      <c r="G52" s="44">
        <v>8.99</v>
      </c>
      <c r="H52" s="76"/>
      <c r="I52" s="52">
        <f t="shared" si="3"/>
        <v>8.9939999999999998</v>
      </c>
      <c r="J52" s="134">
        <f t="shared" si="4"/>
        <v>-3.9999999999995595E-3</v>
      </c>
    </row>
    <row r="53" spans="2:11" customFormat="1">
      <c r="B53" s="38">
        <v>45170</v>
      </c>
      <c r="C53" s="43" t="s">
        <v>2279</v>
      </c>
      <c r="D53" s="39" t="s">
        <v>2280</v>
      </c>
      <c r="E53" s="41">
        <f>_xlfn.XLOOKUP(D53,'401 FRNS 09-23'!G:G,'401 FRNS 09-23'!J:J)</f>
        <v>113.54</v>
      </c>
      <c r="F53" s="141">
        <f t="shared" si="2"/>
        <v>113.54</v>
      </c>
      <c r="G53" s="44">
        <v>22.71</v>
      </c>
      <c r="H53" s="76"/>
      <c r="I53" s="52">
        <f t="shared" si="3"/>
        <v>22.708000000000002</v>
      </c>
      <c r="J53" s="134">
        <f t="shared" si="4"/>
        <v>1.9999999999988916E-3</v>
      </c>
    </row>
    <row r="54" spans="2:11" customFormat="1" hidden="1" outlineLevel="1">
      <c r="B54" s="38"/>
      <c r="C54" s="43"/>
      <c r="D54" s="39"/>
      <c r="E54" s="41"/>
      <c r="F54" s="141">
        <f t="shared" si="2"/>
        <v>0</v>
      </c>
      <c r="G54" s="44"/>
      <c r="H54" s="76"/>
      <c r="I54" s="52">
        <f t="shared" si="3"/>
        <v>0</v>
      </c>
      <c r="J54" s="134">
        <f t="shared" si="4"/>
        <v>0</v>
      </c>
    </row>
    <row r="55" spans="2:11" customFormat="1" hidden="1" outlineLevel="1">
      <c r="B55" s="38"/>
      <c r="C55" s="39"/>
      <c r="D55" s="39"/>
      <c r="E55" s="41"/>
      <c r="F55" s="141">
        <f t="shared" si="2"/>
        <v>0</v>
      </c>
      <c r="G55" s="40"/>
      <c r="H55" s="74"/>
      <c r="I55" s="52">
        <f>F55*0.2</f>
        <v>0</v>
      </c>
      <c r="J55" s="134">
        <f t="shared" si="4"/>
        <v>0</v>
      </c>
    </row>
    <row r="56" spans="2:11" customFormat="1" hidden="1" outlineLevel="1">
      <c r="B56" s="38"/>
      <c r="C56" s="43"/>
      <c r="D56" s="39"/>
      <c r="E56" s="41"/>
      <c r="F56" s="141">
        <f t="shared" si="2"/>
        <v>0</v>
      </c>
      <c r="G56" s="44"/>
      <c r="H56" s="76"/>
      <c r="I56" s="52">
        <f t="shared" si="3"/>
        <v>0</v>
      </c>
      <c r="J56" s="134">
        <f>G56-I56</f>
        <v>0</v>
      </c>
    </row>
    <row r="57" spans="2:11" customFormat="1" hidden="1" outlineLevel="1">
      <c r="B57" s="38"/>
      <c r="C57" s="43"/>
      <c r="D57" s="39"/>
      <c r="E57" s="41"/>
      <c r="F57" s="141">
        <f t="shared" si="2"/>
        <v>0</v>
      </c>
      <c r="G57" s="44"/>
      <c r="H57" s="76"/>
      <c r="I57" s="52">
        <f t="shared" si="3"/>
        <v>0</v>
      </c>
      <c r="J57" s="134">
        <f t="shared" si="4"/>
        <v>0</v>
      </c>
    </row>
    <row r="58" spans="2:11" customFormat="1" hidden="1" outlineLevel="1">
      <c r="B58" s="38"/>
      <c r="C58" s="43"/>
      <c r="D58" s="39"/>
      <c r="E58" s="41"/>
      <c r="F58" s="141"/>
      <c r="G58" s="44"/>
      <c r="H58" s="76"/>
      <c r="I58" s="52"/>
      <c r="J58" s="134"/>
    </row>
    <row r="59" spans="2:11" customFormat="1" hidden="1" outlineLevel="1">
      <c r="B59" s="1"/>
      <c r="C59" s="43"/>
      <c r="D59" s="43"/>
      <c r="E59" s="40"/>
      <c r="F59" s="40"/>
      <c r="G59" s="44"/>
      <c r="H59" s="76"/>
    </row>
    <row r="60" spans="2:11" customFormat="1" collapsed="1">
      <c r="B60" s="1"/>
      <c r="C60" s="35" t="s">
        <v>13</v>
      </c>
      <c r="D60" s="35"/>
      <c r="E60" s="37"/>
      <c r="F60" s="37">
        <f>SUM(F46:F58)</f>
        <v>2755.7999999999997</v>
      </c>
      <c r="G60" s="143">
        <f>SUM(G46:G59)</f>
        <v>551.16000000000008</v>
      </c>
      <c r="H60" s="6"/>
      <c r="I60" s="6" t="s">
        <v>300</v>
      </c>
      <c r="K60" t="s">
        <v>303</v>
      </c>
    </row>
    <row r="61" spans="2:11" customFormat="1">
      <c r="B61" s="1"/>
      <c r="C61" s="3"/>
      <c r="D61" s="3"/>
      <c r="E61" s="6"/>
      <c r="F61" s="6"/>
      <c r="G61" s="6"/>
      <c r="H61" s="6"/>
      <c r="I61" s="6"/>
    </row>
    <row r="62" spans="2:11" customFormat="1">
      <c r="B62" s="3" t="s">
        <v>1834</v>
      </c>
      <c r="C62" s="3"/>
      <c r="D62" s="3"/>
      <c r="E62" s="6"/>
      <c r="F62" s="6"/>
      <c r="G62" s="6"/>
      <c r="H62" s="6"/>
      <c r="I62" s="6"/>
    </row>
    <row r="63" spans="2:11" customFormat="1">
      <c r="B63" s="1"/>
      <c r="C63" s="3"/>
      <c r="D63" s="3"/>
      <c r="E63" s="6"/>
      <c r="F63" s="6"/>
      <c r="G63" s="6"/>
      <c r="H63" s="6"/>
      <c r="I63" s="6"/>
    </row>
    <row r="64" spans="2:11" customFormat="1">
      <c r="B64" s="36" t="s">
        <v>73</v>
      </c>
      <c r="C64" s="35" t="s">
        <v>16</v>
      </c>
      <c r="D64" s="35" t="s">
        <v>0</v>
      </c>
      <c r="E64" s="37" t="s">
        <v>2</v>
      </c>
      <c r="F64" s="37" t="s">
        <v>3</v>
      </c>
      <c r="G64" s="37" t="s">
        <v>4</v>
      </c>
      <c r="H64" s="6"/>
      <c r="I64" s="6"/>
    </row>
    <row r="65" spans="2:14" customFormat="1">
      <c r="B65" s="38"/>
      <c r="C65" s="43"/>
      <c r="D65" s="39"/>
      <c r="E65" s="41"/>
      <c r="F65" s="141">
        <f t="shared" ref="F65:F70" si="5">E65</f>
        <v>0</v>
      </c>
      <c r="G65" s="44"/>
      <c r="H65" s="76"/>
      <c r="I65" s="52">
        <f t="shared" ref="I65:I67" si="6">F65*0.2</f>
        <v>0</v>
      </c>
      <c r="J65" s="134">
        <f t="shared" ref="J65:J68" si="7">G65-I65</f>
        <v>0</v>
      </c>
    </row>
    <row r="66" spans="2:14" customFormat="1" outlineLevel="1">
      <c r="B66" s="38"/>
      <c r="C66" s="43"/>
      <c r="D66" s="39"/>
      <c r="E66" s="41"/>
      <c r="F66" s="141">
        <f t="shared" si="5"/>
        <v>0</v>
      </c>
      <c r="G66" s="44"/>
      <c r="H66" s="76"/>
      <c r="I66" s="52">
        <f t="shared" si="6"/>
        <v>0</v>
      </c>
      <c r="J66" s="134">
        <f t="shared" si="7"/>
        <v>0</v>
      </c>
    </row>
    <row r="67" spans="2:14" customFormat="1" outlineLevel="1">
      <c r="B67" s="38"/>
      <c r="C67" s="43"/>
      <c r="D67" s="39"/>
      <c r="E67" s="41"/>
      <c r="F67" s="141">
        <f t="shared" si="5"/>
        <v>0</v>
      </c>
      <c r="G67" s="44"/>
      <c r="H67" s="76"/>
      <c r="I67" s="52">
        <f t="shared" si="6"/>
        <v>0</v>
      </c>
      <c r="J67" s="134">
        <f t="shared" si="7"/>
        <v>0</v>
      </c>
    </row>
    <row r="68" spans="2:14" customFormat="1" outlineLevel="1">
      <c r="B68" s="38"/>
      <c r="C68" s="39"/>
      <c r="D68" s="39"/>
      <c r="E68" s="41">
        <f>_xlfn.XLOOKUP(D68,'401 05-2023'!G:G,'401 05-2023'!J:J)</f>
        <v>0</v>
      </c>
      <c r="F68" s="141">
        <f t="shared" si="5"/>
        <v>0</v>
      </c>
      <c r="G68" s="40"/>
      <c r="H68" s="74"/>
      <c r="I68" s="52">
        <f>F68*0.2</f>
        <v>0</v>
      </c>
      <c r="J68" s="134">
        <f t="shared" si="7"/>
        <v>0</v>
      </c>
    </row>
    <row r="69" spans="2:14" customFormat="1" outlineLevel="1">
      <c r="B69" s="38"/>
      <c r="C69" s="43"/>
      <c r="D69" s="39"/>
      <c r="E69" s="41">
        <f>_xlfn.XLOOKUP(D69,'401 05-2023'!G:G,'401 05-2023'!J:J)</f>
        <v>0</v>
      </c>
      <c r="F69" s="141">
        <f t="shared" si="5"/>
        <v>0</v>
      </c>
      <c r="G69" s="44"/>
      <c r="H69" s="76"/>
      <c r="I69" s="52">
        <f t="shared" ref="I69:I70" si="8">F69*0.2</f>
        <v>0</v>
      </c>
      <c r="J69" s="134">
        <f>G69-I69</f>
        <v>0</v>
      </c>
    </row>
    <row r="70" spans="2:14" customFormat="1" outlineLevel="1">
      <c r="B70" s="38"/>
      <c r="C70" s="43"/>
      <c r="D70" s="39"/>
      <c r="E70" s="41">
        <f>_xlfn.XLOOKUP(D70,'401 05-2023'!G:G,'401 05-2023'!J:J)</f>
        <v>0</v>
      </c>
      <c r="F70" s="141">
        <f t="shared" si="5"/>
        <v>0</v>
      </c>
      <c r="G70" s="44"/>
      <c r="H70" s="76"/>
      <c r="I70" s="52">
        <f t="shared" si="8"/>
        <v>0</v>
      </c>
      <c r="J70" s="134">
        <f t="shared" ref="J70" si="9">G70-I70</f>
        <v>0</v>
      </c>
    </row>
    <row r="71" spans="2:14" customFormat="1" outlineLevel="1">
      <c r="B71" s="38"/>
      <c r="C71" s="43"/>
      <c r="D71" s="43"/>
      <c r="E71" s="40"/>
      <c r="F71" s="40"/>
      <c r="G71" s="44"/>
      <c r="H71" s="76"/>
    </row>
    <row r="72" spans="2:14" customFormat="1">
      <c r="B72" s="1"/>
      <c r="C72" s="35" t="s">
        <v>13</v>
      </c>
      <c r="D72" s="35"/>
      <c r="E72" s="37"/>
      <c r="F72" s="37">
        <f>SUM(F65:F71)</f>
        <v>0</v>
      </c>
      <c r="G72" s="143">
        <f>SUM(G65:G71)</f>
        <v>0</v>
      </c>
      <c r="H72" s="6"/>
      <c r="I72" s="6" t="s">
        <v>1928</v>
      </c>
      <c r="N72" t="s">
        <v>303</v>
      </c>
    </row>
    <row r="73" spans="2:14" customFormat="1" ht="16.5" customHeight="1" thickBot="1">
      <c r="B73" s="1"/>
      <c r="E73" s="13"/>
      <c r="F73" s="13"/>
      <c r="G73" s="13"/>
      <c r="H73" s="13"/>
    </row>
    <row r="74" spans="2:14" customFormat="1" ht="15.75" thickBot="1">
      <c r="B74" s="196" t="s">
        <v>1712</v>
      </c>
      <c r="C74" s="197"/>
      <c r="D74" s="197"/>
      <c r="E74" s="17"/>
      <c r="F74" s="167">
        <f>F35+F60+F41+F72</f>
        <v>2755.7999999999997</v>
      </c>
      <c r="G74" s="167">
        <f>ROUND((G35+G41+G60+G72),0)</f>
        <v>551</v>
      </c>
      <c r="H74" s="77"/>
      <c r="I74" s="6" t="s">
        <v>304</v>
      </c>
    </row>
    <row r="75" spans="2:14" ht="15.75" thickBot="1"/>
    <row r="76" spans="2:14" ht="15.75" thickBot="1">
      <c r="B76" s="188" t="s">
        <v>1716</v>
      </c>
      <c r="C76" s="189"/>
      <c r="D76" s="189"/>
      <c r="E76" s="189"/>
      <c r="F76" s="189"/>
      <c r="G76" s="190"/>
    </row>
    <row r="77" spans="2:14">
      <c r="B77" s="3" t="s">
        <v>1709</v>
      </c>
      <c r="E77" s="6"/>
      <c r="F77" s="6"/>
      <c r="G77" s="6"/>
      <c r="H77" s="6"/>
    </row>
    <row r="78" spans="2:14">
      <c r="B78" s="36" t="s">
        <v>73</v>
      </c>
      <c r="C78" s="35" t="s">
        <v>16</v>
      </c>
      <c r="D78" s="35" t="s">
        <v>0</v>
      </c>
      <c r="E78" s="37" t="s">
        <v>2</v>
      </c>
      <c r="F78" s="37" t="s">
        <v>3</v>
      </c>
      <c r="G78" s="37" t="s">
        <v>4</v>
      </c>
      <c r="H78" s="6"/>
    </row>
    <row r="79" spans="2:14">
      <c r="B79" s="38"/>
      <c r="C79" s="39"/>
      <c r="D79" s="38"/>
      <c r="E79" s="41"/>
      <c r="F79" s="141"/>
      <c r="G79" s="40"/>
      <c r="H79" s="74"/>
      <c r="I79" s="52">
        <f>F79*0.2</f>
        <v>0</v>
      </c>
      <c r="J79" s="134"/>
    </row>
    <row r="80" spans="2:14">
      <c r="B80" s="38"/>
      <c r="C80" s="39"/>
      <c r="D80" s="38"/>
      <c r="E80" s="41"/>
      <c r="F80" s="141"/>
      <c r="G80" s="40"/>
      <c r="H80" s="74"/>
      <c r="I80" s="52">
        <f t="shared" ref="I80" si="10">F80*0.2</f>
        <v>0</v>
      </c>
      <c r="J80" s="134"/>
    </row>
    <row r="81" spans="1:14">
      <c r="B81" s="8"/>
      <c r="C81" s="35" t="s">
        <v>12</v>
      </c>
      <c r="D81" s="35"/>
      <c r="E81" s="86">
        <f>ROUND(SUM(E79:E80),0)</f>
        <v>0</v>
      </c>
      <c r="F81" s="86">
        <f>ROUND(SUM(F79:F80),0)</f>
        <v>0</v>
      </c>
      <c r="G81" s="86">
        <f>ROUND(SUM(G79:G80),0)</f>
        <v>0</v>
      </c>
      <c r="H81" s="75"/>
      <c r="I81" s="6" t="s">
        <v>1710</v>
      </c>
      <c r="K81" t="s">
        <v>302</v>
      </c>
    </row>
    <row r="82" spans="1:14" ht="15.75" thickBot="1"/>
    <row r="83" spans="1:14" ht="15.75" thickBot="1">
      <c r="B83" s="196" t="s">
        <v>1715</v>
      </c>
      <c r="C83" s="197"/>
      <c r="D83" s="197"/>
      <c r="E83" s="17"/>
      <c r="F83" s="167">
        <f>F81</f>
        <v>0</v>
      </c>
      <c r="G83" s="19">
        <f>ROUND((G81),0)</f>
        <v>0</v>
      </c>
      <c r="I83" s="6" t="s">
        <v>1711</v>
      </c>
    </row>
    <row r="84" spans="1:14" customFormat="1">
      <c r="B84" s="162"/>
      <c r="C84" s="162"/>
      <c r="D84" s="162"/>
      <c r="E84" s="163"/>
      <c r="F84" s="77"/>
      <c r="G84" s="77"/>
      <c r="H84" s="13"/>
      <c r="I84" s="6"/>
    </row>
    <row r="85" spans="1:14" customFormat="1" ht="15.75" customHeight="1" thickBot="1">
      <c r="B85" s="164"/>
      <c r="C85" s="164"/>
      <c r="D85" s="164"/>
      <c r="E85" s="165"/>
      <c r="F85" s="166"/>
      <c r="G85" s="166"/>
      <c r="H85" s="13"/>
    </row>
    <row r="86" spans="1:14" customFormat="1" ht="15.75" customHeight="1" thickBot="1">
      <c r="B86" s="196" t="s">
        <v>1714</v>
      </c>
      <c r="C86" s="197"/>
      <c r="D86" s="197"/>
      <c r="E86" s="197"/>
      <c r="F86" s="168">
        <f>ROUND((F74+F83),0)</f>
        <v>2756</v>
      </c>
      <c r="G86" s="167">
        <f>G74+G83</f>
        <v>551</v>
      </c>
      <c r="H86" s="13"/>
      <c r="I86" s="6" t="s">
        <v>1713</v>
      </c>
    </row>
    <row r="87" spans="1:14" customFormat="1" ht="15.75" customHeight="1">
      <c r="B87" s="164"/>
      <c r="C87" s="164"/>
      <c r="D87" s="164"/>
      <c r="E87" s="165"/>
      <c r="F87" s="166"/>
      <c r="G87" s="166"/>
      <c r="H87" s="13"/>
    </row>
    <row r="88" spans="1:14" customFormat="1" ht="5.25" customHeight="1" thickBot="1">
      <c r="A88" s="159"/>
      <c r="B88" s="160"/>
      <c r="C88" s="160"/>
      <c r="D88" s="161"/>
      <c r="E88" s="161"/>
      <c r="F88" s="161"/>
      <c r="G88" s="161"/>
      <c r="H88" s="159"/>
      <c r="I88" s="160"/>
      <c r="J88" s="160"/>
      <c r="K88" s="161"/>
      <c r="L88" s="161"/>
      <c r="M88" s="161"/>
      <c r="N88" s="161"/>
    </row>
    <row r="89" spans="1:14" customFormat="1" ht="15.75" thickBot="1">
      <c r="B89" s="1"/>
      <c r="E89" s="13"/>
      <c r="F89" s="13"/>
      <c r="G89" s="13"/>
      <c r="H89" s="13"/>
    </row>
    <row r="90" spans="1:14" customFormat="1" ht="15.75" thickBot="1">
      <c r="B90" s="188" t="s">
        <v>11</v>
      </c>
      <c r="C90" s="189"/>
      <c r="D90" s="189"/>
      <c r="E90" s="189"/>
      <c r="F90" s="189"/>
      <c r="G90" s="190"/>
      <c r="H90" s="5"/>
    </row>
    <row r="91" spans="1:14" customFormat="1">
      <c r="B91" s="54"/>
      <c r="C91" s="54"/>
      <c r="D91" s="54"/>
      <c r="E91" s="54"/>
      <c r="F91" s="54"/>
      <c r="G91" s="54"/>
      <c r="H91" s="5"/>
    </row>
    <row r="92" spans="1:14" customFormat="1">
      <c r="B92" s="3" t="s">
        <v>696</v>
      </c>
      <c r="C92" s="54"/>
      <c r="D92" s="54"/>
      <c r="E92" s="54"/>
      <c r="F92" s="54"/>
      <c r="G92" s="54"/>
      <c r="H92" s="5"/>
    </row>
    <row r="93" spans="1:14" customFormat="1">
      <c r="B93" s="54"/>
      <c r="C93" s="54"/>
      <c r="D93" s="54"/>
      <c r="E93" s="54"/>
      <c r="F93" s="54"/>
      <c r="G93" s="54"/>
      <c r="H93" s="5"/>
    </row>
    <row r="94" spans="1:14" customFormat="1">
      <c r="B94" s="36" t="s">
        <v>73</v>
      </c>
      <c r="C94" s="35" t="s">
        <v>16</v>
      </c>
      <c r="D94" s="35" t="s">
        <v>0</v>
      </c>
      <c r="E94" s="37" t="s">
        <v>2</v>
      </c>
      <c r="F94" s="37" t="s">
        <v>3</v>
      </c>
      <c r="G94" s="37" t="s">
        <v>4</v>
      </c>
      <c r="H94" s="6"/>
    </row>
    <row r="95" spans="1:14" customFormat="1">
      <c r="B95" s="72"/>
      <c r="C95" s="72"/>
      <c r="D95" s="96"/>
      <c r="E95" s="41"/>
      <c r="F95" s="40">
        <f>E95/1.2</f>
        <v>0</v>
      </c>
      <c r="G95" s="91"/>
      <c r="H95" s="76"/>
      <c r="I95" s="52">
        <f>F95*0.2</f>
        <v>0</v>
      </c>
      <c r="J95" s="134">
        <f>G95-I95</f>
        <v>0</v>
      </c>
    </row>
    <row r="96" spans="1:14" customFormat="1">
      <c r="A96" t="s">
        <v>1073</v>
      </c>
      <c r="B96" s="102"/>
      <c r="C96" s="39"/>
      <c r="D96" s="55"/>
      <c r="E96" s="41"/>
      <c r="F96" s="40">
        <f>E96/1.2</f>
        <v>0</v>
      </c>
      <c r="G96" s="44"/>
      <c r="H96" s="76"/>
      <c r="I96" s="13"/>
      <c r="J96" s="13"/>
    </row>
    <row r="97" spans="2:11" customFormat="1">
      <c r="B97" s="54"/>
      <c r="C97" s="35" t="s">
        <v>12</v>
      </c>
      <c r="D97" s="35"/>
      <c r="E97" s="46">
        <f>SUM(E95:E96)</f>
        <v>0</v>
      </c>
      <c r="F97" s="46">
        <f>SUM(F95:F96)</f>
        <v>0</v>
      </c>
      <c r="G97" s="46">
        <f>SUM(G95:G96)</f>
        <v>0</v>
      </c>
      <c r="H97" s="75"/>
      <c r="I97">
        <v>445620</v>
      </c>
    </row>
    <row r="98" spans="2:11" customFormat="1" ht="15.75" thickBot="1">
      <c r="B98" s="54"/>
      <c r="C98" s="3"/>
      <c r="D98" s="3"/>
      <c r="E98" s="51"/>
      <c r="F98" s="51"/>
      <c r="G98" s="51"/>
      <c r="H98" s="75"/>
      <c r="I98" s="6"/>
    </row>
    <row r="99" spans="2:11" customFormat="1" ht="15.75" thickBot="1">
      <c r="B99" s="188" t="s">
        <v>6</v>
      </c>
      <c r="C99" s="189"/>
      <c r="D99" s="189"/>
      <c r="E99" s="189"/>
      <c r="F99" s="189"/>
      <c r="G99" s="190"/>
      <c r="H99" s="75"/>
      <c r="I99" s="6"/>
    </row>
    <row r="100" spans="2:11" customFormat="1">
      <c r="B100" s="54"/>
      <c r="C100" s="3"/>
      <c r="D100" s="3"/>
      <c r="E100" s="51"/>
      <c r="F100" s="51"/>
      <c r="G100" s="51"/>
      <c r="H100" s="75"/>
      <c r="I100" s="6"/>
    </row>
    <row r="101" spans="2:11" customFormat="1">
      <c r="B101" s="3" t="s">
        <v>697</v>
      </c>
      <c r="C101" s="3"/>
      <c r="D101" s="3"/>
      <c r="E101" s="6"/>
      <c r="F101" s="6"/>
      <c r="G101" s="6"/>
      <c r="H101" s="75"/>
      <c r="I101" s="6"/>
    </row>
    <row r="102" spans="2:11" customFormat="1">
      <c r="B102" s="1"/>
      <c r="C102" s="3"/>
      <c r="D102" s="3"/>
      <c r="E102" s="6"/>
      <c r="F102" s="6"/>
      <c r="G102" s="6"/>
      <c r="H102" s="75"/>
      <c r="I102" s="6"/>
    </row>
    <row r="103" spans="2:11" customFormat="1">
      <c r="B103" s="36" t="s">
        <v>73</v>
      </c>
      <c r="C103" s="35" t="s">
        <v>16</v>
      </c>
      <c r="D103" s="35" t="s">
        <v>0</v>
      </c>
      <c r="E103" s="37" t="s">
        <v>2</v>
      </c>
      <c r="F103" s="37" t="s">
        <v>3</v>
      </c>
      <c r="G103" s="37" t="s">
        <v>4</v>
      </c>
      <c r="H103" s="75"/>
      <c r="I103" s="6"/>
    </row>
    <row r="104" spans="2:11" customFormat="1">
      <c r="B104" s="38"/>
      <c r="C104" s="43"/>
      <c r="D104" s="39"/>
      <c r="E104" s="6"/>
      <c r="F104" s="6"/>
      <c r="G104" s="140"/>
      <c r="H104" s="75"/>
      <c r="I104" s="6"/>
    </row>
    <row r="105" spans="2:11" customFormat="1">
      <c r="B105" s="1"/>
      <c r="C105" s="43"/>
      <c r="D105" s="43"/>
      <c r="E105" s="40"/>
      <c r="F105" s="40"/>
      <c r="G105" s="44"/>
      <c r="H105" s="75"/>
      <c r="I105" s="6"/>
    </row>
    <row r="106" spans="2:11" customFormat="1">
      <c r="B106" s="1"/>
      <c r="C106" s="35" t="s">
        <v>13</v>
      </c>
      <c r="D106" s="35"/>
      <c r="E106" s="37"/>
      <c r="F106" s="37">
        <f>F104</f>
        <v>0</v>
      </c>
      <c r="G106" s="143">
        <f>ROUND(SUM(G104),0)</f>
        <v>0</v>
      </c>
      <c r="H106" s="75"/>
      <c r="I106" s="6"/>
    </row>
    <row r="107" spans="2:11" customFormat="1">
      <c r="B107" s="54"/>
      <c r="C107" s="3"/>
      <c r="D107" s="3"/>
      <c r="E107" s="51"/>
      <c r="F107" s="51"/>
      <c r="G107" s="51"/>
      <c r="H107" s="75"/>
      <c r="I107" s="6"/>
    </row>
    <row r="108" spans="2:11" customFormat="1">
      <c r="B108" s="54"/>
      <c r="C108" s="3"/>
      <c r="D108" s="3"/>
      <c r="E108" s="51"/>
      <c r="F108" s="51"/>
      <c r="G108" s="51"/>
      <c r="H108" s="75"/>
      <c r="I108" s="6"/>
    </row>
    <row r="109" spans="2:11" customFormat="1" ht="15.75" thickBot="1">
      <c r="B109" s="54"/>
      <c r="C109" s="3"/>
      <c r="D109" s="3"/>
      <c r="E109" s="51"/>
      <c r="F109" s="51"/>
      <c r="G109" s="58"/>
      <c r="H109" s="78"/>
      <c r="I109" s="6"/>
    </row>
    <row r="110" spans="2:11" customFormat="1" ht="15.75" thickBot="1">
      <c r="B110" s="191" t="s">
        <v>284</v>
      </c>
      <c r="C110" s="192"/>
      <c r="D110" s="192"/>
      <c r="E110" s="20"/>
      <c r="F110" s="20"/>
      <c r="G110" s="169">
        <f>ROUND(G97+G106,0)</f>
        <v>0</v>
      </c>
      <c r="H110" s="79"/>
      <c r="I110" s="6" t="s">
        <v>256</v>
      </c>
      <c r="K110">
        <v>445620</v>
      </c>
    </row>
    <row r="111" spans="2:11" customFormat="1">
      <c r="B111" s="54"/>
      <c r="C111" s="3"/>
      <c r="D111" s="3"/>
      <c r="E111" s="51"/>
      <c r="F111" s="51"/>
      <c r="G111" s="58"/>
      <c r="H111" s="78"/>
      <c r="I111" s="6"/>
    </row>
    <row r="112" spans="2:11" customFormat="1">
      <c r="B112" s="54"/>
      <c r="C112" s="3"/>
      <c r="D112" s="3"/>
      <c r="E112" s="51"/>
      <c r="F112" s="51"/>
      <c r="G112" s="58"/>
      <c r="H112" s="78"/>
    </row>
    <row r="113" spans="2:11" customFormat="1">
      <c r="B113" s="3" t="s">
        <v>255</v>
      </c>
      <c r="C113" s="3"/>
      <c r="D113" s="3"/>
      <c r="E113" s="51"/>
      <c r="F113" s="51"/>
      <c r="G113" s="58"/>
      <c r="H113" s="78"/>
    </row>
    <row r="114" spans="2:11" customFormat="1">
      <c r="B114" s="54"/>
      <c r="C114" s="3"/>
      <c r="D114" s="3"/>
      <c r="E114" s="51"/>
      <c r="F114" s="51"/>
      <c r="G114" s="58"/>
      <c r="H114" s="78"/>
    </row>
    <row r="115" spans="2:11" customFormat="1">
      <c r="B115" s="36" t="s">
        <v>73</v>
      </c>
      <c r="C115" s="35" t="s">
        <v>16</v>
      </c>
      <c r="D115" s="35" t="s">
        <v>0</v>
      </c>
      <c r="E115" s="37" t="s">
        <v>2</v>
      </c>
      <c r="F115" s="37" t="s">
        <v>3</v>
      </c>
      <c r="G115" s="37" t="s">
        <v>4</v>
      </c>
      <c r="H115" s="6"/>
    </row>
    <row r="116" spans="2:11" customFormat="1">
      <c r="B116" s="57">
        <v>45170</v>
      </c>
      <c r="C116" s="39" t="s">
        <v>2228</v>
      </c>
      <c r="D116" s="55" t="s">
        <v>2229</v>
      </c>
      <c r="E116" s="41">
        <f>_xlfn.XLOOKUP(D116,'401 FRNS 09-23'!G:G,'401 FRNS 09-23'!J:J)</f>
        <v>432</v>
      </c>
      <c r="F116" s="40">
        <f t="shared" ref="F116:F138" si="11">G116/0.2</f>
        <v>360</v>
      </c>
      <c r="G116" s="117">
        <v>72</v>
      </c>
      <c r="H116" s="80"/>
      <c r="I116" s="13">
        <f>E116/1.2*0.2</f>
        <v>72</v>
      </c>
      <c r="J116" s="13">
        <f>G116-I116</f>
        <v>0</v>
      </c>
    </row>
    <row r="117" spans="2:11" customFormat="1">
      <c r="B117" s="57">
        <v>45170</v>
      </c>
      <c r="C117" s="39" t="s">
        <v>2289</v>
      </c>
      <c r="D117" s="56" t="s">
        <v>2290</v>
      </c>
      <c r="E117" s="41">
        <f>_xlfn.XLOOKUP(D117,'401 FRNS 09-23'!G:G,'401 FRNS 09-23'!J:J)</f>
        <v>18</v>
      </c>
      <c r="F117" s="40">
        <f t="shared" si="11"/>
        <v>15</v>
      </c>
      <c r="G117" s="117">
        <v>3</v>
      </c>
      <c r="H117" s="80"/>
      <c r="I117" s="13">
        <f>E117/1.2*0.2</f>
        <v>3</v>
      </c>
      <c r="J117" s="13">
        <f>G117-I117</f>
        <v>0</v>
      </c>
    </row>
    <row r="118" spans="2:11" customFormat="1">
      <c r="B118" s="57">
        <v>45170</v>
      </c>
      <c r="C118" s="39" t="s">
        <v>2291</v>
      </c>
      <c r="D118" s="56" t="s">
        <v>2292</v>
      </c>
      <c r="E118" s="41">
        <f>_xlfn.XLOOKUP(D118,'401 FRNS 09-23'!G:G,'401 FRNS 09-23'!J:J)</f>
        <v>18</v>
      </c>
      <c r="F118" s="40">
        <f t="shared" si="11"/>
        <v>15</v>
      </c>
      <c r="G118" s="117">
        <v>3</v>
      </c>
      <c r="H118" s="80"/>
      <c r="I118" s="13">
        <f t="shared" ref="I118:I138" si="12">E118/1.2*0.2</f>
        <v>3</v>
      </c>
      <c r="J118" s="13">
        <f t="shared" ref="J118:J138" si="13">G118-I118</f>
        <v>0</v>
      </c>
    </row>
    <row r="119" spans="2:11" customFormat="1">
      <c r="B119" s="57">
        <v>45170</v>
      </c>
      <c r="C119" s="39" t="s">
        <v>2293</v>
      </c>
      <c r="D119" s="56" t="s">
        <v>2294</v>
      </c>
      <c r="E119" s="41">
        <f>_xlfn.XLOOKUP(D119,'401 FRNS 09-23'!G:G,'401 FRNS 09-23'!J:J)</f>
        <v>18</v>
      </c>
      <c r="F119" s="40">
        <f t="shared" si="11"/>
        <v>15</v>
      </c>
      <c r="G119" s="68">
        <v>3</v>
      </c>
      <c r="H119" s="80"/>
      <c r="I119" s="13">
        <f t="shared" si="12"/>
        <v>3</v>
      </c>
      <c r="J119" s="13">
        <f t="shared" si="13"/>
        <v>0</v>
      </c>
    </row>
    <row r="120" spans="2:11" customFormat="1">
      <c r="B120" s="57">
        <v>45170</v>
      </c>
      <c r="C120" s="39" t="s">
        <v>2295</v>
      </c>
      <c r="D120" s="56" t="s">
        <v>2296</v>
      </c>
      <c r="E120" s="41">
        <f>_xlfn.XLOOKUP(D120,'401 FRNS 09-23'!G:G,'401 FRNS 09-23'!J:J)</f>
        <v>932.78</v>
      </c>
      <c r="F120" s="40">
        <f t="shared" si="11"/>
        <v>777.3</v>
      </c>
      <c r="G120" s="68">
        <v>155.46</v>
      </c>
      <c r="H120" s="80"/>
      <c r="I120" s="13">
        <f t="shared" si="12"/>
        <v>155.46333333333337</v>
      </c>
      <c r="J120" s="13">
        <f t="shared" si="13"/>
        <v>-3.3333333333587234E-3</v>
      </c>
    </row>
    <row r="121" spans="2:11" customFormat="1">
      <c r="B121" s="57">
        <v>45170</v>
      </c>
      <c r="C121" s="39" t="s">
        <v>2297</v>
      </c>
      <c r="D121" s="56" t="s">
        <v>2298</v>
      </c>
      <c r="E121" s="41">
        <f>_xlfn.XLOOKUP(D121,'401 FRNS 09-23'!G:G,'401 FRNS 09-23'!J:J)</f>
        <v>154.43</v>
      </c>
      <c r="F121" s="40">
        <f t="shared" si="11"/>
        <v>115.29999999999998</v>
      </c>
      <c r="G121" s="68">
        <v>23.06</v>
      </c>
      <c r="H121" s="80"/>
      <c r="I121" s="13">
        <f t="shared" si="12"/>
        <v>25.73833333333334</v>
      </c>
      <c r="J121" s="13">
        <f t="shared" si="13"/>
        <v>-2.6783333333333417</v>
      </c>
      <c r="K121" s="145" t="s">
        <v>1620</v>
      </c>
    </row>
    <row r="122" spans="2:11" customFormat="1">
      <c r="B122" s="57">
        <v>45170</v>
      </c>
      <c r="C122" s="39" t="s">
        <v>97</v>
      </c>
      <c r="D122" s="56" t="s">
        <v>2304</v>
      </c>
      <c r="E122" s="41">
        <f>_xlfn.XLOOKUP(D122,'401 FRNS 09-23'!G:G,'401 FRNS 09-23'!J:J)</f>
        <v>57.6</v>
      </c>
      <c r="F122" s="40">
        <f t="shared" si="11"/>
        <v>47.999999999999993</v>
      </c>
      <c r="G122" s="68">
        <v>9.6</v>
      </c>
      <c r="H122" s="80"/>
      <c r="I122" s="13">
        <f t="shared" si="12"/>
        <v>9.6000000000000014</v>
      </c>
      <c r="J122" s="13">
        <f t="shared" si="13"/>
        <v>0</v>
      </c>
    </row>
    <row r="123" spans="2:11" customFormat="1">
      <c r="B123" s="57">
        <v>45170</v>
      </c>
      <c r="C123" s="39" t="s">
        <v>97</v>
      </c>
      <c r="D123" s="56" t="s">
        <v>2305</v>
      </c>
      <c r="E123" s="41">
        <f>_xlfn.XLOOKUP(D123,'401 FRNS 09-23'!G:G,'401 FRNS 09-23'!J:J)</f>
        <v>3286.78</v>
      </c>
      <c r="F123" s="40">
        <f t="shared" si="11"/>
        <v>2738.9999999999995</v>
      </c>
      <c r="G123" s="68">
        <v>547.79999999999995</v>
      </c>
      <c r="H123" s="80"/>
      <c r="I123" s="13">
        <f t="shared" si="12"/>
        <v>547.79666666666674</v>
      </c>
      <c r="J123" s="13">
        <f t="shared" si="13"/>
        <v>3.3333333332166148E-3</v>
      </c>
    </row>
    <row r="124" spans="2:11" customFormat="1">
      <c r="B124" s="57">
        <v>45199</v>
      </c>
      <c r="C124" s="39" t="s">
        <v>97</v>
      </c>
      <c r="D124" s="56" t="s">
        <v>2309</v>
      </c>
      <c r="E124" s="41">
        <f>_xlfn.XLOOKUP(D124,'401 FRNS 09-23'!G:G,'401 FRNS 09-23'!J:J)</f>
        <v>348.78</v>
      </c>
      <c r="F124" s="40">
        <f t="shared" si="11"/>
        <v>280.64999999999998</v>
      </c>
      <c r="G124" s="68">
        <v>56.13</v>
      </c>
      <c r="H124" s="80"/>
      <c r="I124" s="13">
        <f t="shared" si="12"/>
        <v>58.129999999999995</v>
      </c>
      <c r="J124" s="13">
        <f t="shared" si="13"/>
        <v>-1.9999999999999929</v>
      </c>
      <c r="K124" s="145" t="s">
        <v>1621</v>
      </c>
    </row>
    <row r="125" spans="2:11" customFormat="1">
      <c r="B125" s="57"/>
      <c r="C125" s="39"/>
      <c r="D125" s="56"/>
      <c r="E125" s="41"/>
      <c r="F125" s="40">
        <f t="shared" si="11"/>
        <v>0</v>
      </c>
      <c r="G125" s="68"/>
      <c r="H125" s="80"/>
      <c r="I125" s="13">
        <f t="shared" si="12"/>
        <v>0</v>
      </c>
      <c r="J125" s="13">
        <f t="shared" si="13"/>
        <v>0</v>
      </c>
    </row>
    <row r="126" spans="2:11" customFormat="1" hidden="1" outlineLevel="1">
      <c r="B126" s="57"/>
      <c r="C126" s="39"/>
      <c r="D126" s="56"/>
      <c r="E126" s="41"/>
      <c r="F126" s="40">
        <f t="shared" si="11"/>
        <v>0</v>
      </c>
      <c r="G126" s="68"/>
      <c r="H126" s="80"/>
      <c r="I126" s="13">
        <f t="shared" si="12"/>
        <v>0</v>
      </c>
      <c r="J126" s="13">
        <f t="shared" si="13"/>
        <v>0</v>
      </c>
      <c r="K126" s="3"/>
    </row>
    <row r="127" spans="2:11" customFormat="1" hidden="1" outlineLevel="1">
      <c r="B127" s="57"/>
      <c r="C127" s="39"/>
      <c r="D127" s="56"/>
      <c r="E127" s="41"/>
      <c r="F127" s="40">
        <f t="shared" si="11"/>
        <v>0</v>
      </c>
      <c r="G127" s="68"/>
      <c r="H127" s="80"/>
      <c r="I127" s="13">
        <f t="shared" si="12"/>
        <v>0</v>
      </c>
      <c r="J127" s="13">
        <f t="shared" si="13"/>
        <v>0</v>
      </c>
    </row>
    <row r="128" spans="2:11" customFormat="1" hidden="1" outlineLevel="1">
      <c r="B128" s="57"/>
      <c r="C128" s="39"/>
      <c r="D128" s="56"/>
      <c r="E128" s="41"/>
      <c r="F128" s="40">
        <f t="shared" si="11"/>
        <v>0</v>
      </c>
      <c r="G128" s="68"/>
      <c r="H128" s="80"/>
      <c r="I128" s="13">
        <f t="shared" si="12"/>
        <v>0</v>
      </c>
      <c r="J128" s="13">
        <f t="shared" si="13"/>
        <v>0</v>
      </c>
      <c r="K128" s="3"/>
    </row>
    <row r="129" spans="2:11" customFormat="1" hidden="1" outlineLevel="1">
      <c r="B129" s="57"/>
      <c r="C129" s="39"/>
      <c r="D129" s="56"/>
      <c r="E129" s="41"/>
      <c r="F129" s="40">
        <f t="shared" si="11"/>
        <v>0</v>
      </c>
      <c r="G129" s="68"/>
      <c r="H129" s="80"/>
      <c r="I129" s="13">
        <f t="shared" si="12"/>
        <v>0</v>
      </c>
      <c r="J129" s="13">
        <f t="shared" si="13"/>
        <v>0</v>
      </c>
      <c r="K129" s="3"/>
    </row>
    <row r="130" spans="2:11" customFormat="1" hidden="1" outlineLevel="1">
      <c r="B130" s="57"/>
      <c r="C130" s="39"/>
      <c r="D130" s="56"/>
      <c r="E130" s="41"/>
      <c r="F130" s="40">
        <f t="shared" si="11"/>
        <v>0</v>
      </c>
      <c r="G130" s="68"/>
      <c r="H130" s="80"/>
      <c r="I130" s="13">
        <f t="shared" si="12"/>
        <v>0</v>
      </c>
      <c r="J130" s="13">
        <f t="shared" si="13"/>
        <v>0</v>
      </c>
    </row>
    <row r="131" spans="2:11" customFormat="1" hidden="1" outlineLevel="1">
      <c r="B131" s="57"/>
      <c r="C131" s="39"/>
      <c r="D131" s="56"/>
      <c r="E131" s="41"/>
      <c r="F131" s="40">
        <f t="shared" si="11"/>
        <v>0</v>
      </c>
      <c r="G131" s="68"/>
      <c r="H131" s="80"/>
      <c r="I131" s="13">
        <f t="shared" si="12"/>
        <v>0</v>
      </c>
      <c r="J131" s="13">
        <f t="shared" si="13"/>
        <v>0</v>
      </c>
    </row>
    <row r="132" spans="2:11" customFormat="1" hidden="1" outlineLevel="1">
      <c r="B132" s="57"/>
      <c r="C132" s="39"/>
      <c r="D132" s="56"/>
      <c r="E132" s="41">
        <f>_xlfn.XLOOKUP(D132,'401 frs 07-23'!G:G,'401 frs 07-23'!J:J)</f>
        <v>0</v>
      </c>
      <c r="F132" s="40">
        <f t="shared" si="11"/>
        <v>0</v>
      </c>
      <c r="G132" s="68"/>
      <c r="H132" s="80"/>
      <c r="I132" s="13">
        <f t="shared" si="12"/>
        <v>0</v>
      </c>
      <c r="J132" s="13">
        <f t="shared" si="13"/>
        <v>0</v>
      </c>
    </row>
    <row r="133" spans="2:11" customFormat="1" hidden="1" outlineLevel="1">
      <c r="B133" s="57"/>
      <c r="C133" s="39"/>
      <c r="D133" s="56"/>
      <c r="E133" s="41">
        <f>_xlfn.XLOOKUP(D133,'401 frs 07-23'!G:G,'401 frs 07-23'!J:J)</f>
        <v>0</v>
      </c>
      <c r="F133" s="40">
        <f t="shared" si="11"/>
        <v>0</v>
      </c>
      <c r="G133" s="68"/>
      <c r="H133" s="80"/>
      <c r="I133" s="13">
        <f t="shared" si="12"/>
        <v>0</v>
      </c>
      <c r="J133" s="13">
        <f t="shared" si="13"/>
        <v>0</v>
      </c>
    </row>
    <row r="134" spans="2:11" customFormat="1" hidden="1" outlineLevel="1">
      <c r="B134" s="57"/>
      <c r="C134" s="39"/>
      <c r="D134" s="56"/>
      <c r="E134" s="41">
        <f>_xlfn.XLOOKUP(D134,'401 frs 07-23'!G:G,'401 frs 07-23'!J:J)</f>
        <v>0</v>
      </c>
      <c r="F134" s="40">
        <f t="shared" si="11"/>
        <v>0</v>
      </c>
      <c r="G134" s="68"/>
      <c r="H134" s="80"/>
      <c r="I134" s="13">
        <f>E134/1.2*0.2</f>
        <v>0</v>
      </c>
      <c r="J134" s="13">
        <f>G134-I134</f>
        <v>0</v>
      </c>
    </row>
    <row r="135" spans="2:11" customFormat="1" hidden="1" outlineLevel="1">
      <c r="B135" s="57"/>
      <c r="C135" s="39"/>
      <c r="D135" s="56"/>
      <c r="E135" s="41">
        <f>_xlfn.XLOOKUP(D135,'401 frs 07-23'!G:G,'401 frs 07-23'!J:J)</f>
        <v>0</v>
      </c>
      <c r="F135" s="40">
        <f t="shared" si="11"/>
        <v>0</v>
      </c>
      <c r="G135" s="68"/>
      <c r="H135" s="80"/>
      <c r="I135" s="13">
        <f t="shared" si="12"/>
        <v>0</v>
      </c>
      <c r="J135" s="13">
        <f t="shared" si="13"/>
        <v>0</v>
      </c>
    </row>
    <row r="136" spans="2:11" customFormat="1" hidden="1" outlineLevel="1">
      <c r="B136" s="57"/>
      <c r="C136" s="39"/>
      <c r="D136" s="56"/>
      <c r="E136" s="41">
        <f>_xlfn.XLOOKUP(D136,'401 frs 07-23'!G:G,'401 frs 07-23'!J:J)</f>
        <v>0</v>
      </c>
      <c r="F136" s="40">
        <f t="shared" si="11"/>
        <v>0</v>
      </c>
      <c r="G136" s="68"/>
      <c r="H136" s="80"/>
      <c r="I136" s="13">
        <f t="shared" si="12"/>
        <v>0</v>
      </c>
      <c r="J136" s="13">
        <f t="shared" si="13"/>
        <v>0</v>
      </c>
    </row>
    <row r="137" spans="2:11" customFormat="1" hidden="1" outlineLevel="1">
      <c r="B137" s="57"/>
      <c r="C137" s="39"/>
      <c r="D137" s="56"/>
      <c r="E137" s="41">
        <f>_xlfn.XLOOKUP(D137,'401 frs 07-23'!G:G,'401 frs 07-23'!J:J)</f>
        <v>0</v>
      </c>
      <c r="F137" s="40">
        <f t="shared" si="11"/>
        <v>0</v>
      </c>
      <c r="G137" s="68"/>
      <c r="H137" s="80"/>
      <c r="I137" s="13">
        <f t="shared" si="12"/>
        <v>0</v>
      </c>
      <c r="J137" s="13">
        <f t="shared" si="13"/>
        <v>0</v>
      </c>
    </row>
    <row r="138" spans="2:11" customFormat="1" hidden="1" outlineLevel="1">
      <c r="B138" s="57"/>
      <c r="C138" s="39"/>
      <c r="D138" s="56"/>
      <c r="E138" s="41">
        <f>_xlfn.XLOOKUP(D138,'401 frs 07-23'!G:G,'401 frs 07-23'!J:J)</f>
        <v>0</v>
      </c>
      <c r="F138" s="40">
        <f t="shared" si="11"/>
        <v>0</v>
      </c>
      <c r="G138" s="68"/>
      <c r="H138" s="80"/>
      <c r="I138" s="13">
        <f t="shared" si="12"/>
        <v>0</v>
      </c>
      <c r="J138" s="13">
        <f t="shared" si="13"/>
        <v>0</v>
      </c>
    </row>
    <row r="139" spans="2:11" customFormat="1" collapsed="1">
      <c r="B139" s="54"/>
      <c r="C139" s="35" t="s">
        <v>12</v>
      </c>
      <c r="D139" s="35"/>
      <c r="E139" s="46">
        <f>SUM(E116:E138)</f>
        <v>5266.37</v>
      </c>
      <c r="F139" s="46">
        <f>SUM(F116:F138)</f>
        <v>4365.2499999999991</v>
      </c>
      <c r="G139" s="46">
        <f>ROUND(SUM(G116:G138),0)</f>
        <v>873</v>
      </c>
      <c r="H139" s="75"/>
      <c r="I139">
        <v>445660</v>
      </c>
    </row>
    <row r="140" spans="2:11" customFormat="1">
      <c r="B140" s="54"/>
      <c r="C140" s="3"/>
      <c r="D140" s="3"/>
      <c r="E140" s="51"/>
      <c r="F140" s="51"/>
      <c r="G140" s="58"/>
      <c r="H140" s="78"/>
    </row>
    <row r="141" spans="2:11" customFormat="1">
      <c r="B141" s="3" t="s">
        <v>260</v>
      </c>
      <c r="C141" s="3"/>
      <c r="D141" s="3"/>
      <c r="E141" s="6"/>
      <c r="F141" s="6"/>
      <c r="G141" s="6"/>
      <c r="H141" s="6"/>
    </row>
    <row r="142" spans="2:11" customFormat="1">
      <c r="B142" s="1"/>
      <c r="C142" s="11"/>
      <c r="D142" s="11"/>
      <c r="E142" s="15"/>
      <c r="F142" s="15"/>
      <c r="G142" s="15"/>
      <c r="H142" s="81"/>
    </row>
    <row r="143" spans="2:11" customFormat="1">
      <c r="B143" s="36" t="s">
        <v>261</v>
      </c>
      <c r="C143" s="35" t="s">
        <v>16</v>
      </c>
      <c r="D143" s="35" t="s">
        <v>0</v>
      </c>
      <c r="E143" s="37" t="s">
        <v>2</v>
      </c>
      <c r="F143" s="37" t="s">
        <v>3</v>
      </c>
      <c r="G143" s="37" t="s">
        <v>4</v>
      </c>
      <c r="H143" s="6"/>
      <c r="I143" s="6"/>
      <c r="J143" s="6"/>
    </row>
    <row r="144" spans="2:11" customFormat="1">
      <c r="B144" s="57">
        <v>45078</v>
      </c>
      <c r="C144" s="39" t="s">
        <v>542</v>
      </c>
      <c r="D144" s="55" t="s">
        <v>1971</v>
      </c>
      <c r="E144" s="41">
        <f>_xlfn.XLOOKUP(D144,'401 FRNS 09-23'!G:G,'401 FRNS 09-23'!J:J)</f>
        <v>4158</v>
      </c>
      <c r="F144" s="40">
        <f>G144/0.2</f>
        <v>3465</v>
      </c>
      <c r="G144" s="117">
        <v>693</v>
      </c>
      <c r="H144" s="80"/>
      <c r="I144" s="13">
        <f>E144/1.2*0.2</f>
        <v>693</v>
      </c>
      <c r="J144" s="13">
        <f>G144-I144</f>
        <v>0</v>
      </c>
    </row>
    <row r="145" spans="2:13" customFormat="1">
      <c r="B145" s="57">
        <v>45078</v>
      </c>
      <c r="C145" s="39" t="s">
        <v>542</v>
      </c>
      <c r="D145" s="56" t="s">
        <v>1972</v>
      </c>
      <c r="E145" s="41">
        <f>_xlfn.XLOOKUP(D145,'401 FRNS 09-23'!G:G,'401 FRNS 09-23'!J:J)</f>
        <v>2192.4</v>
      </c>
      <c r="F145" s="40">
        <f t="shared" ref="F145:F185" si="14">G145/0.2</f>
        <v>1826.9999999999998</v>
      </c>
      <c r="G145" s="117">
        <v>365.4</v>
      </c>
      <c r="H145" s="80"/>
      <c r="I145" s="13">
        <f t="shared" ref="I145" si="15">E145/1.2*0.2</f>
        <v>365.40000000000009</v>
      </c>
      <c r="J145" s="13">
        <f t="shared" ref="J145" si="16">G145-I145</f>
        <v>0</v>
      </c>
    </row>
    <row r="146" spans="2:13" customFormat="1">
      <c r="B146" s="57">
        <v>45108</v>
      </c>
      <c r="C146" s="39" t="s">
        <v>1718</v>
      </c>
      <c r="D146" s="56" t="s">
        <v>2069</v>
      </c>
      <c r="E146" s="41">
        <f>_xlfn.XLOOKUP(D146,'401 FRNS 09-23'!G:G,'401 FRNS 09-23'!J:J)</f>
        <v>119030.49</v>
      </c>
      <c r="F146" s="40">
        <f t="shared" si="14"/>
        <v>93868.999999999985</v>
      </c>
      <c r="G146" s="117">
        <v>18773.8</v>
      </c>
      <c r="H146" s="80"/>
      <c r="I146" s="13">
        <f>E146/1.2*0.2</f>
        <v>19838.415000000005</v>
      </c>
      <c r="J146" s="13">
        <f>G146-I146</f>
        <v>-1064.6150000000052</v>
      </c>
      <c r="K146" s="145" t="s">
        <v>2108</v>
      </c>
    </row>
    <row r="147" spans="2:13" customFormat="1">
      <c r="B147" s="57">
        <v>45152</v>
      </c>
      <c r="C147" s="39" t="s">
        <v>533</v>
      </c>
      <c r="D147" s="56" t="s">
        <v>2171</v>
      </c>
      <c r="E147" s="41">
        <f>_xlfn.XLOOKUP(D147,'401 FRNS 09-23'!G:G,'401 FRNS 09-23'!J:J)</f>
        <v>187.69</v>
      </c>
      <c r="F147" s="40">
        <f t="shared" si="14"/>
        <v>156.4</v>
      </c>
      <c r="G147" s="117">
        <v>31.28</v>
      </c>
      <c r="H147" s="80"/>
      <c r="I147" s="13">
        <f t="shared" ref="I147:I162" si="17">E147/1.2*0.2</f>
        <v>31.281666666666666</v>
      </c>
      <c r="J147" s="13">
        <f t="shared" ref="J147:J162" si="18">G147-I147</f>
        <v>-1.6666666666651508E-3</v>
      </c>
    </row>
    <row r="148" spans="2:13" customFormat="1">
      <c r="B148" s="57">
        <v>45170</v>
      </c>
      <c r="C148" s="39" t="s">
        <v>2220</v>
      </c>
      <c r="D148" s="56" t="s">
        <v>2221</v>
      </c>
      <c r="E148" s="41">
        <f>_xlfn.XLOOKUP(D148,'401 FRNS 09-23'!G:G,'401 FRNS 09-23'!J:J)</f>
        <v>7.2</v>
      </c>
      <c r="F148" s="40">
        <f t="shared" si="14"/>
        <v>5.9999999999999991</v>
      </c>
      <c r="G148" s="68">
        <v>1.2</v>
      </c>
      <c r="H148" s="80"/>
      <c r="I148" s="13">
        <f>E148/1.2*0.2</f>
        <v>1.2000000000000002</v>
      </c>
      <c r="J148" s="13">
        <f t="shared" si="18"/>
        <v>0</v>
      </c>
    </row>
    <row r="149" spans="2:13" customFormat="1">
      <c r="B149" s="57">
        <v>45170</v>
      </c>
      <c r="C149" s="39" t="s">
        <v>2241</v>
      </c>
      <c r="D149" s="56" t="s">
        <v>2242</v>
      </c>
      <c r="E149" s="41">
        <f>_xlfn.XLOOKUP(D149,'401 FRNS 09-23'!G:G,'401 FRNS 09-23'!J:J)</f>
        <v>92.92</v>
      </c>
      <c r="F149" s="40">
        <f t="shared" si="14"/>
        <v>77.45</v>
      </c>
      <c r="G149" s="68">
        <v>15.49</v>
      </c>
      <c r="H149" s="80"/>
      <c r="I149" s="13">
        <f t="shared" si="17"/>
        <v>15.486666666666668</v>
      </c>
      <c r="J149" s="13">
        <f t="shared" si="18"/>
        <v>3.333333333332078E-3</v>
      </c>
    </row>
    <row r="150" spans="2:13" customFormat="1">
      <c r="B150" s="57">
        <v>45170</v>
      </c>
      <c r="C150" s="39" t="s">
        <v>2251</v>
      </c>
      <c r="D150" s="56" t="s">
        <v>2252</v>
      </c>
      <c r="E150" s="41">
        <f>_xlfn.XLOOKUP(D150,'401 FRNS 09-23'!G:G,'401 FRNS 09-23'!J:J)</f>
        <v>35.08</v>
      </c>
      <c r="F150" s="40">
        <f t="shared" si="14"/>
        <v>29.249999999999996</v>
      </c>
      <c r="G150" s="68">
        <v>5.85</v>
      </c>
      <c r="H150" s="80"/>
      <c r="I150" s="13">
        <f t="shared" si="17"/>
        <v>5.8466666666666676</v>
      </c>
      <c r="J150" s="13">
        <f t="shared" si="18"/>
        <v>3.333333333332078E-3</v>
      </c>
      <c r="M150" s="1"/>
    </row>
    <row r="151" spans="2:13" customFormat="1">
      <c r="B151" s="57">
        <v>45170</v>
      </c>
      <c r="C151" s="39" t="s">
        <v>2253</v>
      </c>
      <c r="D151" s="56" t="s">
        <v>2254</v>
      </c>
      <c r="E151" s="41">
        <f>_xlfn.XLOOKUP(D151,'401 FRNS 09-23'!G:G,'401 FRNS 09-23'!J:J)</f>
        <v>277.32</v>
      </c>
      <c r="F151" s="40">
        <f t="shared" si="14"/>
        <v>231.1</v>
      </c>
      <c r="G151" s="68">
        <v>46.22</v>
      </c>
      <c r="H151" s="80"/>
      <c r="I151" s="13">
        <f t="shared" si="17"/>
        <v>46.22</v>
      </c>
      <c r="J151" s="13">
        <f t="shared" si="18"/>
        <v>0</v>
      </c>
      <c r="M151" s="1"/>
    </row>
    <row r="152" spans="2:13" customFormat="1">
      <c r="B152" s="57">
        <v>45170</v>
      </c>
      <c r="C152" s="39" t="s">
        <v>2255</v>
      </c>
      <c r="D152" s="56" t="s">
        <v>2256</v>
      </c>
      <c r="E152" s="41">
        <f>_xlfn.XLOOKUP(D152,'401 FRNS 09-23'!G:G,'401 FRNS 09-23'!J:J)</f>
        <v>84</v>
      </c>
      <c r="F152" s="40">
        <f t="shared" si="14"/>
        <v>70</v>
      </c>
      <c r="G152" s="68">
        <v>14</v>
      </c>
      <c r="H152" s="80"/>
      <c r="I152" s="13">
        <f t="shared" si="17"/>
        <v>14</v>
      </c>
      <c r="J152" s="13">
        <f t="shared" si="18"/>
        <v>0</v>
      </c>
    </row>
    <row r="153" spans="2:13" customFormat="1">
      <c r="B153" s="57">
        <v>45170</v>
      </c>
      <c r="C153" s="39" t="s">
        <v>2257</v>
      </c>
      <c r="D153" s="56" t="s">
        <v>2258</v>
      </c>
      <c r="E153" s="41">
        <f>_xlfn.XLOOKUP(D153,'401 FRNS 09-23'!G:G,'401 FRNS 09-23'!J:J)</f>
        <v>84</v>
      </c>
      <c r="F153" s="40">
        <f t="shared" si="14"/>
        <v>70</v>
      </c>
      <c r="G153" s="68">
        <v>14</v>
      </c>
      <c r="H153" s="80"/>
      <c r="I153" s="13">
        <f t="shared" si="17"/>
        <v>14</v>
      </c>
      <c r="J153" s="13">
        <f t="shared" si="18"/>
        <v>0</v>
      </c>
    </row>
    <row r="154" spans="2:13" customFormat="1">
      <c r="B154" s="57">
        <v>45170</v>
      </c>
      <c r="C154" s="39" t="s">
        <v>2259</v>
      </c>
      <c r="D154" s="56" t="s">
        <v>2260</v>
      </c>
      <c r="E154" s="41">
        <f>_xlfn.XLOOKUP(D154,'401 FRNS 09-23'!G:G,'401 FRNS 09-23'!J:J)</f>
        <v>336</v>
      </c>
      <c r="F154" s="40">
        <f t="shared" si="14"/>
        <v>280</v>
      </c>
      <c r="G154" s="68">
        <v>56</v>
      </c>
      <c r="H154" s="80"/>
      <c r="I154" s="13">
        <f t="shared" si="17"/>
        <v>56</v>
      </c>
      <c r="J154" s="13">
        <f t="shared" si="18"/>
        <v>0</v>
      </c>
    </row>
    <row r="155" spans="2:13" customFormat="1">
      <c r="B155" s="57">
        <v>45170</v>
      </c>
      <c r="C155" s="39" t="s">
        <v>2261</v>
      </c>
      <c r="D155" s="56" t="s">
        <v>2262</v>
      </c>
      <c r="E155" s="41">
        <f>_xlfn.XLOOKUP(D155,'401 FRNS 09-23'!G:G,'401 FRNS 09-23'!J:J)</f>
        <v>84</v>
      </c>
      <c r="F155" s="40">
        <f t="shared" si="14"/>
        <v>70</v>
      </c>
      <c r="G155" s="68">
        <v>14</v>
      </c>
      <c r="H155" s="80"/>
      <c r="I155" s="13">
        <f t="shared" si="17"/>
        <v>14</v>
      </c>
      <c r="J155" s="13">
        <f t="shared" si="18"/>
        <v>0</v>
      </c>
      <c r="K155" s="145" t="s">
        <v>2108</v>
      </c>
    </row>
    <row r="156" spans="2:13" customFormat="1">
      <c r="B156" s="57">
        <v>45170</v>
      </c>
      <c r="C156" s="39" t="s">
        <v>2263</v>
      </c>
      <c r="D156" s="56" t="s">
        <v>2264</v>
      </c>
      <c r="E156" s="41">
        <f>_xlfn.XLOOKUP(D156,'401 FRNS 09-23'!G:G,'401 FRNS 09-23'!J:J)</f>
        <v>84</v>
      </c>
      <c r="F156" s="40">
        <f t="shared" si="14"/>
        <v>70</v>
      </c>
      <c r="G156" s="68">
        <v>14</v>
      </c>
      <c r="H156" s="80"/>
      <c r="I156" s="13">
        <f t="shared" si="17"/>
        <v>14</v>
      </c>
      <c r="J156" s="13">
        <f t="shared" si="18"/>
        <v>0</v>
      </c>
    </row>
    <row r="157" spans="2:13" customFormat="1">
      <c r="B157" s="57">
        <v>45170</v>
      </c>
      <c r="C157" s="39" t="s">
        <v>2265</v>
      </c>
      <c r="D157" s="56" t="s">
        <v>2266</v>
      </c>
      <c r="E157" s="41">
        <f>_xlfn.XLOOKUP(D157,'401 FRNS 09-23'!G:G,'401 FRNS 09-23'!J:J)</f>
        <v>84</v>
      </c>
      <c r="F157" s="40">
        <f t="shared" si="14"/>
        <v>70</v>
      </c>
      <c r="G157" s="68">
        <v>14</v>
      </c>
      <c r="H157" s="80"/>
      <c r="I157" s="13">
        <f t="shared" si="17"/>
        <v>14</v>
      </c>
      <c r="J157" s="13">
        <f t="shared" si="18"/>
        <v>0</v>
      </c>
    </row>
    <row r="158" spans="2:13" customFormat="1">
      <c r="B158" s="57">
        <v>45170</v>
      </c>
      <c r="C158" s="39" t="s">
        <v>2287</v>
      </c>
      <c r="D158" s="56" t="s">
        <v>2288</v>
      </c>
      <c r="E158" s="41">
        <f>_xlfn.XLOOKUP(D158,'401 FRNS 09-23'!G:G,'401 FRNS 09-23'!J:J)</f>
        <v>3489.19</v>
      </c>
      <c r="F158" s="40">
        <f t="shared" si="14"/>
        <v>2907.6499999999996</v>
      </c>
      <c r="G158" s="68">
        <v>581.53</v>
      </c>
      <c r="H158" s="80"/>
      <c r="I158" s="13">
        <f t="shared" si="17"/>
        <v>581.53166666666664</v>
      </c>
      <c r="J158" s="13">
        <f t="shared" si="18"/>
        <v>-1.6666666666651508E-3</v>
      </c>
    </row>
    <row r="159" spans="2:13" customFormat="1">
      <c r="B159" s="57">
        <v>45170</v>
      </c>
      <c r="C159" s="39" t="s">
        <v>979</v>
      </c>
      <c r="D159" s="56" t="s">
        <v>2299</v>
      </c>
      <c r="E159" s="41">
        <f>_xlfn.XLOOKUP(D159,'401 FRNS 09-23'!G:G,'401 FRNS 09-23'!J:J)</f>
        <v>8400.8700000000008</v>
      </c>
      <c r="F159" s="40">
        <f t="shared" si="14"/>
        <v>409.29999999999995</v>
      </c>
      <c r="G159" s="68">
        <v>81.86</v>
      </c>
      <c r="H159" s="80"/>
      <c r="I159" s="13">
        <f t="shared" si="17"/>
        <v>1400.1450000000004</v>
      </c>
      <c r="J159" s="13">
        <f t="shared" si="18"/>
        <v>-1318.2850000000005</v>
      </c>
      <c r="K159" s="145" t="s">
        <v>2021</v>
      </c>
    </row>
    <row r="160" spans="2:13" customFormat="1">
      <c r="B160" s="57">
        <v>45170</v>
      </c>
      <c r="C160" s="39" t="s">
        <v>979</v>
      </c>
      <c r="D160" s="56" t="s">
        <v>2300</v>
      </c>
      <c r="E160" s="41">
        <f>_xlfn.XLOOKUP(D160,'401 FRNS 09-23'!G:G,'401 FRNS 09-23'!J:J)</f>
        <v>1437.6</v>
      </c>
      <c r="F160" s="40">
        <f t="shared" si="14"/>
        <v>1198</v>
      </c>
      <c r="G160" s="68">
        <v>239.6</v>
      </c>
      <c r="H160" s="80"/>
      <c r="I160" s="13">
        <f t="shared" si="17"/>
        <v>239.60000000000002</v>
      </c>
      <c r="J160" s="13">
        <f t="shared" si="18"/>
        <v>0</v>
      </c>
    </row>
    <row r="161" spans="2:11" customFormat="1">
      <c r="B161" s="57">
        <v>45170</v>
      </c>
      <c r="C161" s="39" t="s">
        <v>533</v>
      </c>
      <c r="D161" s="56" t="s">
        <v>2301</v>
      </c>
      <c r="E161" s="41">
        <f>_xlfn.XLOOKUP(D161,'401 FRNS 09-23'!G:G,'401 FRNS 09-23'!J:J)</f>
        <v>292.39</v>
      </c>
      <c r="F161" s="40">
        <f t="shared" si="14"/>
        <v>113.49999999999999</v>
      </c>
      <c r="G161" s="68">
        <v>22.7</v>
      </c>
      <c r="H161" s="80"/>
      <c r="I161" s="13">
        <f t="shared" si="17"/>
        <v>48.731666666666669</v>
      </c>
      <c r="J161" s="13">
        <f t="shared" si="18"/>
        <v>-26.03166666666667</v>
      </c>
      <c r="K161" s="145" t="s">
        <v>2108</v>
      </c>
    </row>
    <row r="162" spans="2:11" customFormat="1">
      <c r="B162" s="57">
        <v>45170</v>
      </c>
      <c r="C162" s="39" t="s">
        <v>505</v>
      </c>
      <c r="D162" s="56" t="s">
        <v>2303</v>
      </c>
      <c r="E162" s="41">
        <f>_xlfn.XLOOKUP(D162,'401 FRNS 09-23'!G:G,'401 FRNS 09-23'!J:J)</f>
        <v>193.3</v>
      </c>
      <c r="F162" s="40">
        <f t="shared" si="14"/>
        <v>161.1</v>
      </c>
      <c r="G162" s="68">
        <v>32.22</v>
      </c>
      <c r="H162" s="80"/>
      <c r="I162" s="13">
        <f t="shared" si="17"/>
        <v>32.216666666666669</v>
      </c>
      <c r="J162" s="13">
        <f t="shared" si="18"/>
        <v>3.3333333333303017E-3</v>
      </c>
    </row>
    <row r="163" spans="2:11" customFormat="1">
      <c r="B163" s="57"/>
      <c r="C163" s="39"/>
      <c r="D163" s="56"/>
      <c r="E163" s="41"/>
      <c r="F163" s="40">
        <f t="shared" si="14"/>
        <v>0</v>
      </c>
      <c r="G163" s="68"/>
      <c r="H163" s="80"/>
      <c r="I163" s="13">
        <f>E163/1.2*0.2</f>
        <v>0</v>
      </c>
      <c r="J163" s="13">
        <f>G163-I163</f>
        <v>0</v>
      </c>
    </row>
    <row r="164" spans="2:11" customFormat="1" hidden="1" outlineLevel="1">
      <c r="B164" s="57"/>
      <c r="C164" s="39"/>
      <c r="D164" s="56"/>
      <c r="E164" s="41"/>
      <c r="F164" s="40">
        <f t="shared" si="14"/>
        <v>0</v>
      </c>
      <c r="G164" s="68"/>
      <c r="H164" s="80"/>
      <c r="I164" s="13">
        <f t="shared" ref="I164:I203" si="19">E164/1.2*0.2</f>
        <v>0</v>
      </c>
      <c r="J164" s="13">
        <f t="shared" ref="J164:J203" si="20">G164-I164</f>
        <v>0</v>
      </c>
    </row>
    <row r="165" spans="2:11" customFormat="1" hidden="1" outlineLevel="1">
      <c r="B165" s="57"/>
      <c r="C165" s="39"/>
      <c r="D165" s="56"/>
      <c r="E165" s="41"/>
      <c r="F165" s="40">
        <f t="shared" si="14"/>
        <v>0</v>
      </c>
      <c r="G165" s="68"/>
      <c r="H165" s="80"/>
      <c r="I165" s="13">
        <f t="shared" si="19"/>
        <v>0</v>
      </c>
      <c r="J165" s="13">
        <f t="shared" si="20"/>
        <v>0</v>
      </c>
    </row>
    <row r="166" spans="2:11" customFormat="1" hidden="1" outlineLevel="1">
      <c r="B166" s="57"/>
      <c r="C166" s="39"/>
      <c r="D166" s="56"/>
      <c r="E166" s="41"/>
      <c r="F166" s="40">
        <f t="shared" si="14"/>
        <v>0</v>
      </c>
      <c r="G166" s="68"/>
      <c r="H166" s="80"/>
      <c r="I166" s="13">
        <f t="shared" si="19"/>
        <v>0</v>
      </c>
      <c r="J166" s="13">
        <f t="shared" si="20"/>
        <v>0</v>
      </c>
    </row>
    <row r="167" spans="2:11" customFormat="1" hidden="1" outlineLevel="1">
      <c r="B167" s="57"/>
      <c r="C167" s="39"/>
      <c r="D167" s="56"/>
      <c r="E167" s="41"/>
      <c r="F167" s="40">
        <f t="shared" si="14"/>
        <v>0</v>
      </c>
      <c r="G167" s="68"/>
      <c r="H167" s="80"/>
      <c r="I167" s="13">
        <f t="shared" si="19"/>
        <v>0</v>
      </c>
      <c r="J167" s="13">
        <f t="shared" si="20"/>
        <v>0</v>
      </c>
    </row>
    <row r="168" spans="2:11" customFormat="1" hidden="1" outlineLevel="1">
      <c r="B168" s="153"/>
      <c r="C168" s="87"/>
      <c r="D168" s="97"/>
      <c r="E168" s="41"/>
      <c r="F168" s="40">
        <f t="shared" si="14"/>
        <v>0</v>
      </c>
      <c r="G168" s="91"/>
      <c r="H168" s="82"/>
      <c r="I168" s="13">
        <f t="shared" si="19"/>
        <v>0</v>
      </c>
      <c r="J168" s="13">
        <f t="shared" si="20"/>
        <v>0</v>
      </c>
      <c r="K168" s="13"/>
    </row>
    <row r="169" spans="2:11" customFormat="1" hidden="1" outlineLevel="1">
      <c r="B169" s="153"/>
      <c r="C169" s="87"/>
      <c r="D169" s="97"/>
      <c r="E169" s="41"/>
      <c r="F169" s="40">
        <f t="shared" si="14"/>
        <v>0</v>
      </c>
      <c r="G169" s="91"/>
      <c r="H169" s="82"/>
      <c r="I169" s="13">
        <f t="shared" si="19"/>
        <v>0</v>
      </c>
      <c r="J169" s="13">
        <f t="shared" si="20"/>
        <v>0</v>
      </c>
    </row>
    <row r="170" spans="2:11" customFormat="1" hidden="1" outlineLevel="1">
      <c r="B170" s="153"/>
      <c r="C170" s="87"/>
      <c r="D170" s="97"/>
      <c r="E170" s="41"/>
      <c r="F170" s="40">
        <f t="shared" si="14"/>
        <v>0</v>
      </c>
      <c r="G170" s="91"/>
      <c r="H170" s="82"/>
      <c r="I170" s="13">
        <f t="shared" si="19"/>
        <v>0</v>
      </c>
      <c r="J170" s="13">
        <f t="shared" si="20"/>
        <v>0</v>
      </c>
      <c r="K170" s="13"/>
    </row>
    <row r="171" spans="2:11" customFormat="1" hidden="1" outlineLevel="1">
      <c r="B171" s="153"/>
      <c r="C171" s="87"/>
      <c r="D171" s="97"/>
      <c r="E171" s="41"/>
      <c r="F171" s="40">
        <f t="shared" si="14"/>
        <v>0</v>
      </c>
      <c r="G171" s="91"/>
      <c r="H171" s="82"/>
      <c r="I171" s="13">
        <f t="shared" si="19"/>
        <v>0</v>
      </c>
      <c r="J171" s="13">
        <f t="shared" si="20"/>
        <v>0</v>
      </c>
      <c r="K171" s="13"/>
    </row>
    <row r="172" spans="2:11" customFormat="1" hidden="1" outlineLevel="1">
      <c r="B172" s="153"/>
      <c r="C172" s="87"/>
      <c r="D172" s="97"/>
      <c r="E172" s="41"/>
      <c r="F172" s="40">
        <f t="shared" si="14"/>
        <v>0</v>
      </c>
      <c r="G172" s="91"/>
      <c r="H172" s="82"/>
      <c r="I172" s="13">
        <f t="shared" si="19"/>
        <v>0</v>
      </c>
      <c r="J172" s="13">
        <f t="shared" si="20"/>
        <v>0</v>
      </c>
    </row>
    <row r="173" spans="2:11" customFormat="1" hidden="1" outlineLevel="1">
      <c r="B173" s="153"/>
      <c r="C173" s="87"/>
      <c r="D173" s="97"/>
      <c r="E173" s="41"/>
      <c r="F173" s="40">
        <f t="shared" si="14"/>
        <v>0</v>
      </c>
      <c r="G173" s="91"/>
      <c r="H173" s="82"/>
      <c r="I173" s="13">
        <f t="shared" si="19"/>
        <v>0</v>
      </c>
      <c r="J173" s="13">
        <f t="shared" si="20"/>
        <v>0</v>
      </c>
      <c r="K173" s="13"/>
    </row>
    <row r="174" spans="2:11" customFormat="1" hidden="1" outlineLevel="1">
      <c r="B174" s="153"/>
      <c r="C174" s="87"/>
      <c r="D174" s="97"/>
      <c r="E174" s="41"/>
      <c r="F174" s="40">
        <f t="shared" si="14"/>
        <v>0</v>
      </c>
      <c r="G174" s="91"/>
      <c r="H174" s="82"/>
      <c r="I174" s="13">
        <f t="shared" si="19"/>
        <v>0</v>
      </c>
      <c r="J174" s="13">
        <f t="shared" si="20"/>
        <v>0</v>
      </c>
    </row>
    <row r="175" spans="2:11" customFormat="1" hidden="1" outlineLevel="1">
      <c r="B175" s="153"/>
      <c r="C175" s="87"/>
      <c r="D175" s="97"/>
      <c r="E175" s="41"/>
      <c r="F175" s="40">
        <f t="shared" si="14"/>
        <v>0</v>
      </c>
      <c r="G175" s="91"/>
      <c r="H175" s="82"/>
      <c r="I175" s="13">
        <f t="shared" si="19"/>
        <v>0</v>
      </c>
      <c r="J175" s="13">
        <f t="shared" si="20"/>
        <v>0</v>
      </c>
      <c r="K175" s="13"/>
    </row>
    <row r="176" spans="2:11" customFormat="1" hidden="1" outlineLevel="1">
      <c r="B176" s="153"/>
      <c r="C176" s="87"/>
      <c r="D176" s="97"/>
      <c r="E176" s="41"/>
      <c r="F176" s="40">
        <f t="shared" si="14"/>
        <v>0</v>
      </c>
      <c r="G176" s="91"/>
      <c r="H176" s="82"/>
      <c r="I176" s="13">
        <f t="shared" si="19"/>
        <v>0</v>
      </c>
      <c r="J176" s="13">
        <f t="shared" si="20"/>
        <v>0</v>
      </c>
      <c r="K176" s="13"/>
    </row>
    <row r="177" spans="2:11" customFormat="1" hidden="1" outlineLevel="1">
      <c r="B177" s="153"/>
      <c r="C177" s="87"/>
      <c r="D177" s="97"/>
      <c r="E177" s="41"/>
      <c r="F177" s="40">
        <f t="shared" si="14"/>
        <v>0</v>
      </c>
      <c r="G177" s="91"/>
      <c r="H177" s="82"/>
      <c r="I177" s="13">
        <f t="shared" si="19"/>
        <v>0</v>
      </c>
      <c r="J177" s="13">
        <f t="shared" si="20"/>
        <v>0</v>
      </c>
    </row>
    <row r="178" spans="2:11" customFormat="1" hidden="1" outlineLevel="1">
      <c r="B178" s="57"/>
      <c r="C178" s="39"/>
      <c r="D178" s="56"/>
      <c r="E178" s="41"/>
      <c r="F178" s="40">
        <f>G178/0.2</f>
        <v>0</v>
      </c>
      <c r="G178" s="117"/>
      <c r="H178" s="82"/>
      <c r="I178" s="13">
        <f t="shared" si="19"/>
        <v>0</v>
      </c>
      <c r="J178" s="13">
        <f t="shared" si="20"/>
        <v>0</v>
      </c>
      <c r="K178" s="13"/>
    </row>
    <row r="179" spans="2:11" customFormat="1" hidden="1" outlineLevel="1">
      <c r="B179" s="153"/>
      <c r="C179" s="87"/>
      <c r="D179" s="97"/>
      <c r="E179" s="41"/>
      <c r="F179" s="40">
        <f t="shared" si="14"/>
        <v>0</v>
      </c>
      <c r="G179" s="91"/>
      <c r="H179" s="82"/>
      <c r="I179" s="13">
        <f t="shared" si="19"/>
        <v>0</v>
      </c>
      <c r="J179" s="13">
        <f t="shared" si="20"/>
        <v>0</v>
      </c>
    </row>
    <row r="180" spans="2:11" customFormat="1" hidden="1" outlineLevel="1">
      <c r="B180" s="153"/>
      <c r="C180" s="87"/>
      <c r="D180" s="97"/>
      <c r="E180" s="41"/>
      <c r="F180" s="40">
        <f t="shared" si="14"/>
        <v>0</v>
      </c>
      <c r="G180" s="91"/>
      <c r="H180" s="82"/>
      <c r="I180" s="13">
        <f t="shared" si="19"/>
        <v>0</v>
      </c>
      <c r="J180" s="13">
        <f t="shared" si="20"/>
        <v>0</v>
      </c>
    </row>
    <row r="181" spans="2:11" customFormat="1" hidden="1" outlineLevel="1">
      <c r="B181" s="153"/>
      <c r="C181" s="87"/>
      <c r="D181" s="97"/>
      <c r="E181" s="41"/>
      <c r="F181" s="40">
        <f t="shared" si="14"/>
        <v>0</v>
      </c>
      <c r="G181" s="91"/>
      <c r="H181" s="82"/>
      <c r="I181" s="13">
        <f t="shared" si="19"/>
        <v>0</v>
      </c>
      <c r="J181" s="13">
        <f t="shared" si="20"/>
        <v>0</v>
      </c>
    </row>
    <row r="182" spans="2:11" customFormat="1" ht="15.75" hidden="1" customHeight="1" outlineLevel="1">
      <c r="B182" s="153"/>
      <c r="C182" s="87"/>
      <c r="D182" s="97"/>
      <c r="E182" s="41">
        <f>_xlfn.XLOOKUP(D182,'401 05-2023'!G:G,'401 05-2023'!J:J)</f>
        <v>0</v>
      </c>
      <c r="F182" s="40">
        <f t="shared" si="14"/>
        <v>0</v>
      </c>
      <c r="G182" s="91"/>
      <c r="H182" s="82"/>
      <c r="I182" s="13">
        <f t="shared" si="19"/>
        <v>0</v>
      </c>
      <c r="J182" s="13">
        <f t="shared" si="20"/>
        <v>0</v>
      </c>
      <c r="K182" s="13"/>
    </row>
    <row r="183" spans="2:11" customFormat="1" ht="15.75" hidden="1" customHeight="1" outlineLevel="1">
      <c r="B183" s="153"/>
      <c r="C183" s="87"/>
      <c r="D183" s="98"/>
      <c r="E183" s="41">
        <f>_xlfn.XLOOKUP(D183,'401 05-2023'!G:G,'401 05-2023'!J:J)</f>
        <v>0</v>
      </c>
      <c r="F183" s="40">
        <f t="shared" si="14"/>
        <v>0</v>
      </c>
      <c r="G183" s="91"/>
      <c r="H183" s="83"/>
      <c r="I183" s="13">
        <f t="shared" si="19"/>
        <v>0</v>
      </c>
      <c r="J183" s="13">
        <f t="shared" si="20"/>
        <v>0</v>
      </c>
    </row>
    <row r="184" spans="2:11" customFormat="1" ht="15.75" hidden="1" customHeight="1" outlineLevel="1">
      <c r="B184" s="153"/>
      <c r="C184" s="87"/>
      <c r="D184" s="105"/>
      <c r="E184" s="41">
        <f>_xlfn.XLOOKUP(D184,'401 05-2023'!G:G,'401 05-2023'!J:J)</f>
        <v>0</v>
      </c>
      <c r="F184" s="40">
        <f t="shared" si="14"/>
        <v>0</v>
      </c>
      <c r="G184" s="91"/>
      <c r="H184" s="83"/>
      <c r="I184" s="13">
        <f t="shared" si="19"/>
        <v>0</v>
      </c>
      <c r="J184" s="13">
        <f t="shared" si="20"/>
        <v>0</v>
      </c>
    </row>
    <row r="185" spans="2:11" customFormat="1" ht="15.75" hidden="1" customHeight="1" outlineLevel="1">
      <c r="B185" s="153"/>
      <c r="C185" s="87"/>
      <c r="D185" s="96"/>
      <c r="E185" s="41">
        <f>_xlfn.XLOOKUP(D185,'401 05-2023'!G:G,'401 05-2023'!J:J)</f>
        <v>0</v>
      </c>
      <c r="F185" s="40">
        <f t="shared" si="14"/>
        <v>0</v>
      </c>
      <c r="G185" s="91"/>
      <c r="H185" s="83"/>
      <c r="I185" s="13">
        <f t="shared" si="19"/>
        <v>0</v>
      </c>
      <c r="J185" s="13">
        <f t="shared" si="20"/>
        <v>0</v>
      </c>
      <c r="K185" s="13"/>
    </row>
    <row r="186" spans="2:11" customFormat="1" hidden="1" outlineLevel="1">
      <c r="B186" s="153"/>
      <c r="C186" s="105"/>
      <c r="D186" s="89"/>
      <c r="E186" s="41"/>
      <c r="F186" s="40"/>
      <c r="G186" s="91"/>
      <c r="H186" s="83"/>
      <c r="I186" s="13">
        <f t="shared" si="19"/>
        <v>0</v>
      </c>
      <c r="J186" s="13">
        <f t="shared" si="20"/>
        <v>0</v>
      </c>
      <c r="K186" s="13"/>
    </row>
    <row r="187" spans="2:11" customFormat="1" hidden="1" outlineLevel="1">
      <c r="B187" s="153"/>
      <c r="C187" s="105"/>
      <c r="D187" s="105"/>
      <c r="E187" s="41"/>
      <c r="F187" s="40"/>
      <c r="G187" s="91"/>
      <c r="H187" s="83"/>
      <c r="I187" s="13">
        <f t="shared" si="19"/>
        <v>0</v>
      </c>
      <c r="J187" s="13">
        <f t="shared" si="20"/>
        <v>0</v>
      </c>
      <c r="K187" s="13"/>
    </row>
    <row r="188" spans="2:11" customFormat="1" hidden="1" outlineLevel="1">
      <c r="B188" s="153"/>
      <c r="C188" s="96"/>
      <c r="D188" s="105"/>
      <c r="E188" s="41"/>
      <c r="F188" s="40"/>
      <c r="G188" s="91"/>
      <c r="H188" s="83"/>
      <c r="I188" s="13">
        <f t="shared" si="19"/>
        <v>0</v>
      </c>
      <c r="J188" s="13">
        <f t="shared" si="20"/>
        <v>0</v>
      </c>
      <c r="K188" s="13"/>
    </row>
    <row r="189" spans="2:11" customFormat="1" hidden="1" outlineLevel="1">
      <c r="B189" s="153"/>
      <c r="C189" s="105"/>
      <c r="D189" s="105"/>
      <c r="E189" s="41"/>
      <c r="F189" s="40"/>
      <c r="G189" s="91"/>
      <c r="H189" s="83"/>
      <c r="I189" s="13">
        <f t="shared" si="19"/>
        <v>0</v>
      </c>
      <c r="J189" s="13">
        <f t="shared" si="20"/>
        <v>0</v>
      </c>
      <c r="K189" s="13"/>
    </row>
    <row r="190" spans="2:11" customFormat="1" hidden="1" outlineLevel="1">
      <c r="B190" s="154"/>
      <c r="C190" s="96"/>
      <c r="D190" s="95"/>
      <c r="E190" s="41"/>
      <c r="F190" s="40"/>
      <c r="G190" s="91"/>
      <c r="H190" s="83"/>
      <c r="I190" s="13">
        <f t="shared" si="19"/>
        <v>0</v>
      </c>
      <c r="J190" s="13">
        <f t="shared" si="20"/>
        <v>0</v>
      </c>
      <c r="K190" s="13"/>
    </row>
    <row r="191" spans="2:11" customFormat="1" hidden="1" outlineLevel="1">
      <c r="B191" s="98"/>
      <c r="C191" s="105"/>
      <c r="D191" s="105"/>
      <c r="E191" s="41"/>
      <c r="F191" s="40"/>
      <c r="G191" s="91"/>
      <c r="H191" s="83"/>
      <c r="I191" s="13">
        <f t="shared" si="19"/>
        <v>0</v>
      </c>
      <c r="J191" s="13">
        <f t="shared" si="20"/>
        <v>0</v>
      </c>
    </row>
    <row r="192" spans="2:11" customFormat="1" hidden="1" outlineLevel="1">
      <c r="B192" s="98"/>
      <c r="C192" s="96"/>
      <c r="D192" s="95"/>
      <c r="E192" s="41"/>
      <c r="F192" s="40"/>
      <c r="G192" s="91"/>
      <c r="H192" s="84"/>
      <c r="I192" s="13">
        <f t="shared" si="19"/>
        <v>0</v>
      </c>
      <c r="J192" s="13">
        <f t="shared" si="20"/>
        <v>0</v>
      </c>
    </row>
    <row r="193" spans="2:11" customFormat="1" hidden="1" outlineLevel="1">
      <c r="B193" s="98"/>
      <c r="C193" s="96"/>
      <c r="D193" s="95"/>
      <c r="E193" s="41"/>
      <c r="F193" s="40"/>
      <c r="G193" s="91"/>
      <c r="H193" s="84"/>
      <c r="I193" s="13">
        <f t="shared" si="19"/>
        <v>0</v>
      </c>
      <c r="J193" s="13">
        <f t="shared" si="20"/>
        <v>0</v>
      </c>
    </row>
    <row r="194" spans="2:11" customFormat="1" hidden="1" outlineLevel="1">
      <c r="B194" s="98"/>
      <c r="C194" s="96"/>
      <c r="D194" s="96"/>
      <c r="E194" s="41"/>
      <c r="F194" s="40"/>
      <c r="G194" s="91"/>
      <c r="H194" s="84"/>
      <c r="I194" s="13">
        <f t="shared" si="19"/>
        <v>0</v>
      </c>
      <c r="J194" s="13">
        <f t="shared" si="20"/>
        <v>0</v>
      </c>
    </row>
    <row r="195" spans="2:11" customFormat="1" hidden="1" outlineLevel="1">
      <c r="B195" s="98"/>
      <c r="C195" s="96"/>
      <c r="D195" s="105"/>
      <c r="E195" s="41"/>
      <c r="F195" s="40"/>
      <c r="G195" s="91"/>
      <c r="H195" s="84"/>
      <c r="I195" s="13">
        <f t="shared" si="19"/>
        <v>0</v>
      </c>
      <c r="J195" s="13">
        <f t="shared" si="20"/>
        <v>0</v>
      </c>
    </row>
    <row r="196" spans="2:11" customFormat="1" hidden="1" outlineLevel="1">
      <c r="B196" s="98"/>
      <c r="C196" s="94"/>
      <c r="D196" s="95"/>
      <c r="E196" s="41"/>
      <c r="F196" s="40"/>
      <c r="G196" s="91"/>
      <c r="H196" s="84"/>
      <c r="I196" s="13">
        <f t="shared" si="19"/>
        <v>0</v>
      </c>
      <c r="J196" s="13">
        <f t="shared" si="20"/>
        <v>0</v>
      </c>
    </row>
    <row r="197" spans="2:11" customFormat="1" hidden="1" outlineLevel="1">
      <c r="B197" s="98"/>
      <c r="C197" s="94"/>
      <c r="D197" s="95"/>
      <c r="E197" s="41"/>
      <c r="F197" s="40"/>
      <c r="G197" s="91"/>
      <c r="H197" s="84"/>
      <c r="I197" s="13">
        <f t="shared" si="19"/>
        <v>0</v>
      </c>
      <c r="J197" s="13">
        <f t="shared" si="20"/>
        <v>0</v>
      </c>
    </row>
    <row r="198" spans="2:11" customFormat="1" hidden="1" outlineLevel="1">
      <c r="B198" s="98"/>
      <c r="C198" s="94"/>
      <c r="D198" s="95"/>
      <c r="E198" s="41"/>
      <c r="F198" s="40"/>
      <c r="G198" s="91"/>
      <c r="H198" s="84"/>
      <c r="I198" s="13">
        <f t="shared" si="19"/>
        <v>0</v>
      </c>
      <c r="J198" s="13">
        <f t="shared" si="20"/>
        <v>0</v>
      </c>
    </row>
    <row r="199" spans="2:11" customFormat="1" hidden="1" outlineLevel="1">
      <c r="B199" s="98"/>
      <c r="C199" s="94"/>
      <c r="D199" s="95"/>
      <c r="E199" s="41"/>
      <c r="F199" s="40"/>
      <c r="G199" s="91"/>
      <c r="H199" s="84"/>
      <c r="I199" s="13">
        <f t="shared" si="19"/>
        <v>0</v>
      </c>
      <c r="J199" s="13">
        <f t="shared" si="20"/>
        <v>0</v>
      </c>
    </row>
    <row r="200" spans="2:11" customFormat="1" hidden="1" outlineLevel="1">
      <c r="B200" s="98"/>
      <c r="C200" s="94"/>
      <c r="D200" s="95"/>
      <c r="E200" s="41"/>
      <c r="F200" s="40"/>
      <c r="G200" s="91"/>
      <c r="H200" s="84"/>
      <c r="I200" s="13">
        <f t="shared" si="19"/>
        <v>0</v>
      </c>
      <c r="J200" s="13">
        <f t="shared" si="20"/>
        <v>0</v>
      </c>
    </row>
    <row r="201" spans="2:11" customFormat="1" hidden="1" outlineLevel="1">
      <c r="B201" s="98"/>
      <c r="C201" s="94"/>
      <c r="D201" s="95"/>
      <c r="E201" s="41"/>
      <c r="F201" s="40"/>
      <c r="G201" s="91"/>
      <c r="H201" s="84"/>
      <c r="I201" s="13">
        <f t="shared" si="19"/>
        <v>0</v>
      </c>
      <c r="J201" s="13">
        <f t="shared" si="20"/>
        <v>0</v>
      </c>
    </row>
    <row r="202" spans="2:11" customFormat="1" hidden="1" outlineLevel="1">
      <c r="B202" s="98"/>
      <c r="C202" s="94"/>
      <c r="D202" s="95"/>
      <c r="E202" s="41"/>
      <c r="F202" s="40"/>
      <c r="G202" s="91"/>
      <c r="H202" s="84"/>
      <c r="I202" s="13">
        <f t="shared" si="19"/>
        <v>0</v>
      </c>
      <c r="J202" s="13">
        <f t="shared" si="20"/>
        <v>0</v>
      </c>
    </row>
    <row r="203" spans="2:11" customFormat="1" hidden="1" outlineLevel="1">
      <c r="B203" s="98"/>
      <c r="C203" s="94"/>
      <c r="D203" s="92"/>
      <c r="E203" s="41"/>
      <c r="F203" s="40"/>
      <c r="G203" s="91"/>
      <c r="H203" s="84"/>
      <c r="I203" s="13">
        <f t="shared" si="19"/>
        <v>0</v>
      </c>
      <c r="J203" s="13">
        <f t="shared" si="20"/>
        <v>0</v>
      </c>
    </row>
    <row r="204" spans="2:11" customFormat="1" hidden="1" outlineLevel="1">
      <c r="B204" s="98"/>
      <c r="C204" s="94"/>
      <c r="D204" s="94"/>
      <c r="E204" s="95"/>
      <c r="F204" s="90"/>
      <c r="G204" s="95"/>
      <c r="H204" s="84"/>
    </row>
    <row r="205" spans="2:11" customFormat="1" collapsed="1">
      <c r="B205" s="1"/>
      <c r="C205" s="35" t="s">
        <v>12</v>
      </c>
      <c r="D205" s="35"/>
      <c r="E205" s="46">
        <f>SUM(E144:E204)</f>
        <v>140550.45000000001</v>
      </c>
      <c r="F205" s="46">
        <f>SUM(F144:F204)</f>
        <v>105080.74999999999</v>
      </c>
      <c r="G205" s="46">
        <f>ROUND(SUM(G144:G204),0)</f>
        <v>21016</v>
      </c>
      <c r="H205" s="75"/>
      <c r="K205">
        <v>445661</v>
      </c>
    </row>
    <row r="206" spans="2:11" customFormat="1" ht="15.75" thickBot="1">
      <c r="B206" s="1"/>
      <c r="C206" s="3"/>
      <c r="D206" s="3"/>
      <c r="E206" s="51"/>
      <c r="F206" s="51"/>
      <c r="G206" s="51"/>
      <c r="H206" s="75"/>
    </row>
    <row r="207" spans="2:11" customFormat="1" ht="15.75" thickBot="1">
      <c r="B207" s="188" t="s">
        <v>76</v>
      </c>
      <c r="C207" s="189"/>
      <c r="D207" s="189"/>
      <c r="E207" s="189"/>
      <c r="F207" s="189"/>
      <c r="G207" s="190"/>
      <c r="H207" s="5"/>
    </row>
    <row r="208" spans="2:11" customFormat="1">
      <c r="B208" s="3" t="s">
        <v>933</v>
      </c>
      <c r="E208" s="6"/>
      <c r="F208" s="6"/>
      <c r="G208" s="6"/>
      <c r="H208" s="6"/>
    </row>
    <row r="209" spans="2:11" customFormat="1">
      <c r="B209" s="36" t="s">
        <v>73</v>
      </c>
      <c r="C209" s="35" t="s">
        <v>16</v>
      </c>
      <c r="D209" s="35" t="s">
        <v>0</v>
      </c>
      <c r="E209" s="37" t="s">
        <v>2</v>
      </c>
      <c r="F209" s="37" t="s">
        <v>3</v>
      </c>
      <c r="G209" s="37" t="s">
        <v>4</v>
      </c>
      <c r="H209" s="6"/>
    </row>
    <row r="210" spans="2:11" customFormat="1">
      <c r="B210" s="38"/>
      <c r="C210" s="39"/>
      <c r="E210" s="41"/>
      <c r="F210" s="141"/>
      <c r="G210" s="40"/>
      <c r="H210" s="74"/>
    </row>
    <row r="211" spans="2:11" customFormat="1">
      <c r="B211" s="38"/>
      <c r="C211" s="39"/>
      <c r="D211" s="38"/>
      <c r="E211" s="41"/>
      <c r="F211" s="141"/>
      <c r="G211" s="40"/>
      <c r="H211" s="74"/>
    </row>
    <row r="212" spans="2:11" customFormat="1">
      <c r="B212" s="38"/>
      <c r="C212" s="39"/>
      <c r="D212" s="38"/>
      <c r="E212" s="41"/>
      <c r="F212" s="141"/>
      <c r="G212" s="40"/>
      <c r="H212" s="74"/>
    </row>
    <row r="213" spans="2:11" customFormat="1">
      <c r="B213" s="38"/>
      <c r="C213" s="39"/>
      <c r="D213" s="38"/>
      <c r="E213" s="41"/>
      <c r="F213" s="141"/>
      <c r="G213" s="40"/>
      <c r="H213" s="74"/>
    </row>
    <row r="214" spans="2:11" customFormat="1" hidden="1" outlineLevel="1">
      <c r="B214" s="45"/>
      <c r="C214" s="39"/>
      <c r="D214" s="39"/>
      <c r="E214" s="41"/>
      <c r="F214" s="141"/>
      <c r="G214" s="41"/>
      <c r="H214" s="74"/>
    </row>
    <row r="215" spans="2:11" customFormat="1" hidden="1" outlineLevel="1">
      <c r="B215" s="38"/>
      <c r="C215" s="146"/>
      <c r="D215" s="38"/>
      <c r="E215" s="40"/>
      <c r="F215" s="40"/>
      <c r="G215" s="40"/>
      <c r="H215" s="74"/>
    </row>
    <row r="216" spans="2:11" customFormat="1" hidden="1" outlineLevel="1">
      <c r="B216" s="38"/>
      <c r="C216" s="39"/>
      <c r="D216" s="38"/>
      <c r="E216" s="40"/>
      <c r="F216" s="40"/>
      <c r="G216" s="40"/>
      <c r="H216" s="13"/>
    </row>
    <row r="217" spans="2:11" customFormat="1" hidden="1" outlineLevel="1">
      <c r="B217" s="38"/>
      <c r="C217" s="39"/>
      <c r="D217" s="38"/>
      <c r="E217" s="40"/>
      <c r="F217" s="40"/>
      <c r="G217" s="40"/>
      <c r="H217" s="13"/>
    </row>
    <row r="218" spans="2:11" customFormat="1" hidden="1" outlineLevel="1">
      <c r="B218" s="38"/>
      <c r="C218" s="39"/>
      <c r="D218" s="38"/>
      <c r="E218" s="40"/>
      <c r="F218" s="40"/>
      <c r="G218" s="40"/>
      <c r="H218" s="13"/>
    </row>
    <row r="219" spans="2:11" customFormat="1" hidden="1" outlineLevel="1">
      <c r="B219" s="38"/>
      <c r="C219" s="39"/>
      <c r="D219" s="38"/>
      <c r="E219" s="40"/>
      <c r="F219" s="40"/>
      <c r="G219" s="40"/>
      <c r="H219" s="13"/>
    </row>
    <row r="220" spans="2:11" customFormat="1" hidden="1" outlineLevel="1">
      <c r="B220" s="38"/>
      <c r="C220" s="39"/>
      <c r="D220" s="38"/>
      <c r="E220" s="40"/>
      <c r="F220" s="40"/>
      <c r="G220" s="40"/>
      <c r="H220" s="13"/>
    </row>
    <row r="221" spans="2:11" customFormat="1" collapsed="1">
      <c r="B221" s="8"/>
      <c r="C221" s="35" t="s">
        <v>12</v>
      </c>
      <c r="D221" s="35"/>
      <c r="E221" s="46">
        <f>SUM(E216:E216)</f>
        <v>0</v>
      </c>
      <c r="F221" s="46">
        <f>ROUND(SUM(F210:F220),0)</f>
        <v>0</v>
      </c>
      <c r="G221" s="142">
        <f>SUM(G210:G220)</f>
        <v>0</v>
      </c>
      <c r="H221" s="75"/>
      <c r="K221" t="s">
        <v>302</v>
      </c>
    </row>
    <row r="222" spans="2:11" customFormat="1">
      <c r="B222" s="1"/>
      <c r="C222" s="3"/>
      <c r="D222" s="3"/>
      <c r="E222" s="51"/>
      <c r="F222" s="51"/>
      <c r="G222" s="51"/>
      <c r="H222" s="75"/>
    </row>
    <row r="223" spans="2:11" customFormat="1">
      <c r="B223" s="1"/>
      <c r="C223" s="3"/>
      <c r="D223" s="3"/>
      <c r="E223" s="51"/>
      <c r="F223" s="51"/>
      <c r="G223" s="51"/>
      <c r="H223" s="75"/>
    </row>
    <row r="224" spans="2:11" customFormat="1" ht="15.75" thickBot="1">
      <c r="B224" s="1"/>
      <c r="E224" s="15"/>
      <c r="F224" s="15"/>
      <c r="G224" s="15"/>
      <c r="H224" s="81"/>
    </row>
    <row r="225" spans="2:8" customFormat="1" ht="15.75" thickBot="1">
      <c r="B225" s="188" t="s">
        <v>6</v>
      </c>
      <c r="C225" s="189"/>
      <c r="D225" s="189"/>
      <c r="E225" s="189"/>
      <c r="F225" s="189"/>
      <c r="G225" s="190"/>
      <c r="H225" s="5"/>
    </row>
    <row r="226" spans="2:8" customFormat="1">
      <c r="B226" s="135"/>
      <c r="C226" s="135"/>
      <c r="D226" s="135"/>
      <c r="E226" s="135"/>
      <c r="F226" s="135"/>
      <c r="G226" s="135"/>
      <c r="H226" s="5"/>
    </row>
    <row r="227" spans="2:8" customFormat="1">
      <c r="B227" s="3" t="s">
        <v>694</v>
      </c>
      <c r="C227" s="3"/>
      <c r="D227" s="3"/>
      <c r="E227" s="6"/>
      <c r="F227" s="6"/>
      <c r="G227" s="6"/>
      <c r="H227" s="5"/>
    </row>
    <row r="228" spans="2:8" customFormat="1">
      <c r="B228" s="1"/>
      <c r="C228" s="3"/>
      <c r="D228" s="3"/>
      <c r="E228" s="6"/>
      <c r="F228" s="6"/>
      <c r="G228" s="6"/>
      <c r="H228" s="5"/>
    </row>
    <row r="229" spans="2:8" customFormat="1">
      <c r="B229" s="36" t="s">
        <v>73</v>
      </c>
      <c r="C229" s="35" t="s">
        <v>16</v>
      </c>
      <c r="D229" s="35" t="s">
        <v>0</v>
      </c>
      <c r="E229" s="37" t="s">
        <v>2</v>
      </c>
      <c r="F229" s="37" t="s">
        <v>3</v>
      </c>
      <c r="G229" s="37" t="s">
        <v>4</v>
      </c>
      <c r="H229" s="5"/>
    </row>
    <row r="230" spans="2:8" customFormat="1">
      <c r="B230" s="38"/>
      <c r="C230" s="43"/>
      <c r="D230" s="43"/>
      <c r="E230" s="41"/>
      <c r="F230" s="40"/>
      <c r="G230" s="44"/>
      <c r="H230" s="5"/>
    </row>
    <row r="231" spans="2:8" customFormat="1" hidden="1" outlineLevel="1">
      <c r="B231" s="38"/>
      <c r="C231" s="43"/>
      <c r="D231" s="43"/>
      <c r="E231" s="41"/>
      <c r="F231" s="132"/>
      <c r="G231" s="44"/>
      <c r="H231" s="5"/>
    </row>
    <row r="232" spans="2:8" customFormat="1" hidden="1" outlineLevel="1">
      <c r="B232" s="38"/>
      <c r="C232" s="43"/>
      <c r="D232" s="43"/>
      <c r="E232" s="41"/>
      <c r="F232" s="40"/>
      <c r="G232" s="44"/>
      <c r="H232" s="5"/>
    </row>
    <row r="233" spans="2:8" customFormat="1" hidden="1" outlineLevel="1">
      <c r="B233" s="38"/>
      <c r="C233" s="146"/>
      <c r="D233" s="38"/>
      <c r="E233" s="40"/>
      <c r="F233" s="40"/>
      <c r="G233" s="40"/>
      <c r="H233" s="5"/>
    </row>
    <row r="234" spans="2:8" customFormat="1" hidden="1" outlineLevel="1">
      <c r="B234" s="38"/>
      <c r="C234" s="43"/>
      <c r="D234" s="43"/>
      <c r="E234" s="40"/>
      <c r="F234" s="41"/>
      <c r="G234" s="44"/>
      <c r="H234" s="5"/>
    </row>
    <row r="235" spans="2:8" customFormat="1" hidden="1" outlineLevel="1">
      <c r="B235" s="38"/>
      <c r="C235" s="43"/>
      <c r="D235" s="43"/>
      <c r="E235" s="40"/>
      <c r="F235" s="41"/>
      <c r="G235" s="44"/>
      <c r="H235" s="5"/>
    </row>
    <row r="236" spans="2:8" customFormat="1" hidden="1" outlineLevel="1">
      <c r="B236" s="38"/>
      <c r="C236" s="43"/>
      <c r="D236" s="39"/>
      <c r="E236" s="40"/>
      <c r="F236" s="40"/>
      <c r="G236" s="44"/>
      <c r="H236" s="5"/>
    </row>
    <row r="237" spans="2:8" customFormat="1" hidden="1" outlineLevel="1">
      <c r="B237" s="38"/>
      <c r="C237" s="43"/>
      <c r="D237" s="43"/>
      <c r="E237" s="40"/>
      <c r="F237" s="40"/>
      <c r="G237" s="44"/>
      <c r="H237" s="5"/>
    </row>
    <row r="238" spans="2:8" customFormat="1" collapsed="1">
      <c r="B238" s="1"/>
      <c r="C238" s="35" t="s">
        <v>13</v>
      </c>
      <c r="D238" s="35"/>
      <c r="E238" s="37"/>
      <c r="F238" s="37">
        <f>SUM(F230:F237)</f>
        <v>0</v>
      </c>
      <c r="G238" s="143">
        <f>SUM(G230:G237)</f>
        <v>0</v>
      </c>
      <c r="H238" s="5"/>
    </row>
    <row r="239" spans="2:8" customFormat="1">
      <c r="B239" s="135"/>
      <c r="C239" s="135"/>
      <c r="D239" s="135"/>
      <c r="E239" s="135"/>
      <c r="F239" s="135"/>
      <c r="G239" s="135"/>
      <c r="H239" s="5"/>
    </row>
    <row r="240" spans="2:8" customFormat="1">
      <c r="B240" s="10" t="s">
        <v>695</v>
      </c>
      <c r="E240" s="6"/>
      <c r="F240" s="6"/>
      <c r="G240" s="6"/>
      <c r="H240" s="6"/>
    </row>
    <row r="241" spans="2:11" customFormat="1">
      <c r="B241" s="36" t="s">
        <v>73</v>
      </c>
      <c r="C241" s="35" t="s">
        <v>16</v>
      </c>
      <c r="D241" s="35" t="s">
        <v>0</v>
      </c>
      <c r="E241" s="37" t="s">
        <v>2</v>
      </c>
      <c r="F241" s="37" t="s">
        <v>3</v>
      </c>
      <c r="G241" s="37" t="s">
        <v>4</v>
      </c>
      <c r="H241" s="6"/>
    </row>
    <row r="242" spans="2:11" customFormat="1">
      <c r="B242" s="38">
        <v>45170</v>
      </c>
      <c r="C242" s="43" t="s">
        <v>934</v>
      </c>
      <c r="D242" s="39" t="s">
        <v>2223</v>
      </c>
      <c r="E242" s="41">
        <v>33</v>
      </c>
      <c r="F242" s="141">
        <v>33</v>
      </c>
      <c r="G242" s="44">
        <v>6.6</v>
      </c>
      <c r="H242" s="76"/>
    </row>
    <row r="243" spans="2:11" customFormat="1">
      <c r="B243" s="38">
        <v>45170</v>
      </c>
      <c r="C243" s="43" t="s">
        <v>2224</v>
      </c>
      <c r="D243" s="39" t="s">
        <v>2225</v>
      </c>
      <c r="E243" s="41">
        <v>2297</v>
      </c>
      <c r="F243" s="141">
        <v>2297</v>
      </c>
      <c r="G243" s="44">
        <v>459.4</v>
      </c>
      <c r="H243" s="76"/>
    </row>
    <row r="244" spans="2:11" customFormat="1">
      <c r="B244" s="38">
        <v>45170</v>
      </c>
      <c r="C244" s="43" t="s">
        <v>2267</v>
      </c>
      <c r="D244" s="39" t="s">
        <v>2268</v>
      </c>
      <c r="E244" s="41">
        <v>13.23</v>
      </c>
      <c r="F244" s="141">
        <v>13.23</v>
      </c>
      <c r="G244" s="44">
        <v>2.65</v>
      </c>
      <c r="H244" s="76"/>
    </row>
    <row r="245" spans="2:11" customFormat="1">
      <c r="B245" s="38">
        <v>45170</v>
      </c>
      <c r="C245" s="43" t="s">
        <v>2271</v>
      </c>
      <c r="D245" s="39" t="s">
        <v>2272</v>
      </c>
      <c r="E245" s="41">
        <v>96.08</v>
      </c>
      <c r="F245" s="141">
        <v>96.08</v>
      </c>
      <c r="G245" s="44">
        <v>19.22</v>
      </c>
      <c r="H245" s="76"/>
    </row>
    <row r="246" spans="2:11" customFormat="1">
      <c r="B246" s="38">
        <v>45170</v>
      </c>
      <c r="C246" s="43" t="s">
        <v>2273</v>
      </c>
      <c r="D246" s="43" t="s">
        <v>2274</v>
      </c>
      <c r="E246" s="41">
        <v>39.26</v>
      </c>
      <c r="F246" s="40">
        <v>39.26</v>
      </c>
      <c r="G246" s="44">
        <v>7.85</v>
      </c>
      <c r="H246" s="76"/>
      <c r="K246" s="13">
        <f>F255-F60</f>
        <v>0</v>
      </c>
    </row>
    <row r="247" spans="2:11" customFormat="1">
      <c r="B247" s="38">
        <v>45170</v>
      </c>
      <c r="C247" s="43" t="s">
        <v>2275</v>
      </c>
      <c r="D247" s="43" t="s">
        <v>2276</v>
      </c>
      <c r="E247" s="41">
        <v>118.72</v>
      </c>
      <c r="F247" s="40">
        <v>118.72</v>
      </c>
      <c r="G247" s="44">
        <v>23.74</v>
      </c>
      <c r="H247" s="76"/>
    </row>
    <row r="248" spans="2:11" customFormat="1">
      <c r="B248" s="38">
        <v>45170</v>
      </c>
      <c r="C248" s="43" t="s">
        <v>2277</v>
      </c>
      <c r="D248" s="43" t="s">
        <v>2278</v>
      </c>
      <c r="E248" s="41">
        <v>44.97</v>
      </c>
      <c r="F248" s="132">
        <v>44.97</v>
      </c>
      <c r="G248" s="44">
        <v>8.99</v>
      </c>
      <c r="H248" s="76"/>
    </row>
    <row r="249" spans="2:11" customFormat="1">
      <c r="B249" s="38">
        <v>45170</v>
      </c>
      <c r="C249" s="43" t="s">
        <v>2279</v>
      </c>
      <c r="D249" s="43" t="s">
        <v>2280</v>
      </c>
      <c r="E249" s="41">
        <v>113.54</v>
      </c>
      <c r="F249" s="40">
        <v>113.54</v>
      </c>
      <c r="G249" s="44">
        <v>22.71</v>
      </c>
      <c r="H249" s="76"/>
    </row>
    <row r="250" spans="2:11" customFormat="1" hidden="1" outlineLevel="1">
      <c r="B250" s="38"/>
      <c r="C250" s="43"/>
      <c r="D250" s="43"/>
      <c r="E250" s="41"/>
      <c r="F250" s="40"/>
      <c r="G250" s="44"/>
      <c r="H250" s="76"/>
    </row>
    <row r="251" spans="2:11" customFormat="1" hidden="1" outlineLevel="1">
      <c r="B251" s="38"/>
      <c r="C251" s="146"/>
      <c r="D251" s="38"/>
      <c r="E251" s="40"/>
      <c r="F251" s="40"/>
      <c r="G251" s="40"/>
      <c r="H251" s="76"/>
    </row>
    <row r="252" spans="2:11" customFormat="1" hidden="1" outlineLevel="1">
      <c r="B252" s="38"/>
      <c r="C252" s="43"/>
      <c r="D252" s="43"/>
      <c r="E252" s="40"/>
      <c r="F252" s="41"/>
      <c r="G252" s="44"/>
      <c r="H252" s="76"/>
      <c r="J252" s="9"/>
    </row>
    <row r="253" spans="2:11" customFormat="1" hidden="1" outlineLevel="1">
      <c r="B253" s="182"/>
      <c r="C253" s="43"/>
      <c r="D253" s="43"/>
      <c r="E253" s="40"/>
      <c r="F253" s="41"/>
      <c r="G253" s="44"/>
      <c r="H253" s="76"/>
      <c r="J253" s="9"/>
    </row>
    <row r="254" spans="2:11" customFormat="1" hidden="1" outlineLevel="1">
      <c r="B254" s="43"/>
      <c r="C254" s="43"/>
      <c r="D254" s="43"/>
      <c r="E254" s="40"/>
      <c r="F254" s="41"/>
      <c r="G254" s="44"/>
      <c r="H254" s="76"/>
      <c r="J254" s="9"/>
    </row>
    <row r="255" spans="2:11" customFormat="1" collapsed="1">
      <c r="B255" s="1"/>
      <c r="C255" s="35" t="s">
        <v>13</v>
      </c>
      <c r="D255" s="35"/>
      <c r="E255" s="37"/>
      <c r="F255" s="37">
        <f>SUM(F242:F254)</f>
        <v>2755.7999999999997</v>
      </c>
      <c r="G255" s="143">
        <f>SUM(G242:G254)</f>
        <v>551.16000000000008</v>
      </c>
      <c r="H255" s="6"/>
      <c r="K255" t="s">
        <v>303</v>
      </c>
    </row>
    <row r="256" spans="2:11" customFormat="1" ht="15.75" thickBot="1">
      <c r="B256" s="1"/>
      <c r="E256" s="13"/>
      <c r="F256" s="13"/>
      <c r="G256" s="13"/>
      <c r="H256" s="13"/>
    </row>
    <row r="257" spans="2:11" customFormat="1" ht="15.75" thickBot="1">
      <c r="B257" s="191" t="s">
        <v>285</v>
      </c>
      <c r="C257" s="192"/>
      <c r="D257" s="192"/>
      <c r="E257" s="20"/>
      <c r="F257" s="20"/>
      <c r="G257" s="169">
        <f>ROUND(G139+G205+G221+G238+G255,0)</f>
        <v>22440</v>
      </c>
      <c r="H257" s="79"/>
      <c r="I257" s="6" t="s">
        <v>286</v>
      </c>
    </row>
    <row r="258" spans="2:11" customFormat="1" ht="15.75" thickBot="1">
      <c r="B258" s="1"/>
      <c r="E258" s="13"/>
      <c r="F258" s="13"/>
      <c r="G258" s="13"/>
      <c r="H258" s="13"/>
      <c r="J258" s="12"/>
    </row>
    <row r="259" spans="2:11" customFormat="1" ht="15.75" thickBot="1">
      <c r="B259" s="188" t="s">
        <v>1716</v>
      </c>
      <c r="C259" s="189"/>
      <c r="D259" s="189"/>
      <c r="E259" s="189"/>
      <c r="F259" s="189"/>
      <c r="G259" s="190"/>
      <c r="H259" s="5"/>
    </row>
    <row r="260" spans="2:11" customFormat="1">
      <c r="B260" s="3" t="s">
        <v>933</v>
      </c>
      <c r="E260" s="6"/>
      <c r="F260" s="6"/>
      <c r="G260" s="6"/>
      <c r="H260" s="6"/>
    </row>
    <row r="261" spans="2:11" customFormat="1">
      <c r="B261" s="36" t="s">
        <v>73</v>
      </c>
      <c r="C261" s="35" t="s">
        <v>16</v>
      </c>
      <c r="D261" s="35" t="s">
        <v>0</v>
      </c>
      <c r="E261" s="37" t="s">
        <v>2</v>
      </c>
      <c r="F261" s="37" t="s">
        <v>3</v>
      </c>
      <c r="G261" s="37" t="s">
        <v>4</v>
      </c>
      <c r="H261" s="6"/>
    </row>
    <row r="262" spans="2:11" customFormat="1">
      <c r="B262" s="38"/>
      <c r="C262" s="39"/>
      <c r="E262" s="40"/>
      <c r="F262" s="141"/>
      <c r="G262" s="40"/>
      <c r="H262" s="74"/>
    </row>
    <row r="263" spans="2:11" customFormat="1">
      <c r="B263" s="38"/>
      <c r="C263" s="146"/>
      <c r="D263" s="38"/>
      <c r="E263" s="40"/>
      <c r="F263" s="40"/>
      <c r="G263" s="40"/>
      <c r="H263" s="74"/>
    </row>
    <row r="264" spans="2:11" customFormat="1">
      <c r="B264" s="8"/>
      <c r="C264" s="35" t="s">
        <v>12</v>
      </c>
      <c r="D264" s="35"/>
      <c r="E264" s="46">
        <f>SUM(E262:E263)</f>
        <v>0</v>
      </c>
      <c r="F264" s="46">
        <f>ROUND(SUM(F262:F263),0)</f>
        <v>0</v>
      </c>
      <c r="G264" s="142">
        <f>SUM(G262:G263)</f>
        <v>0</v>
      </c>
      <c r="H264" s="75"/>
      <c r="K264" t="s">
        <v>302</v>
      </c>
    </row>
    <row r="265" spans="2:11" customFormat="1" ht="15.75" thickBot="1">
      <c r="B265" s="8"/>
      <c r="C265" s="3"/>
      <c r="D265" s="3"/>
      <c r="E265" s="51"/>
      <c r="F265" s="51"/>
      <c r="G265" s="158"/>
      <c r="H265" s="75"/>
    </row>
    <row r="266" spans="2:11" customFormat="1" ht="15.75" thickBot="1">
      <c r="B266" s="191" t="s">
        <v>1717</v>
      </c>
      <c r="C266" s="192"/>
      <c r="D266" s="192"/>
      <c r="E266" s="20"/>
      <c r="F266" s="20"/>
      <c r="G266" s="21">
        <f>ROUND(G264,0)</f>
        <v>0</v>
      </c>
      <c r="H266" s="75"/>
      <c r="I266" s="6"/>
    </row>
    <row r="267" spans="2:11" customFormat="1">
      <c r="B267" s="8"/>
      <c r="C267" s="3"/>
      <c r="D267" s="3"/>
      <c r="E267" s="51"/>
      <c r="F267" s="51"/>
      <c r="G267" s="158"/>
      <c r="H267" s="75"/>
    </row>
    <row r="268" spans="2:11" customFormat="1">
      <c r="B268" s="1"/>
      <c r="C268" s="3" t="s">
        <v>8</v>
      </c>
      <c r="D268" s="3"/>
      <c r="E268" s="6"/>
      <c r="F268" s="6"/>
      <c r="G268" s="6">
        <v>11352</v>
      </c>
      <c r="H268" s="6"/>
      <c r="I268" s="6" t="s">
        <v>289</v>
      </c>
      <c r="J268" s="9"/>
    </row>
    <row r="269" spans="2:11" customFormat="1" ht="15.75" thickBot="1">
      <c r="B269" s="1"/>
      <c r="C269" s="3"/>
      <c r="D269" s="3"/>
      <c r="E269" s="6"/>
      <c r="F269" s="6"/>
      <c r="G269" s="6"/>
      <c r="H269" s="6"/>
      <c r="J269" s="9"/>
    </row>
    <row r="270" spans="2:11" customFormat="1" ht="15.75" thickBot="1">
      <c r="B270" s="198" t="s">
        <v>287</v>
      </c>
      <c r="C270" s="199"/>
      <c r="D270" s="147"/>
      <c r="E270" s="103"/>
      <c r="F270" s="103"/>
      <c r="G270" s="104">
        <f>G110+G257+G266+G268</f>
        <v>33792</v>
      </c>
      <c r="H270" s="79"/>
      <c r="I270" s="6" t="s">
        <v>288</v>
      </c>
    </row>
    <row r="271" spans="2:11" customFormat="1">
      <c r="B271" s="1"/>
      <c r="C271" s="3"/>
      <c r="D271" s="3"/>
      <c r="E271" s="6"/>
      <c r="F271" s="6"/>
      <c r="G271" s="6"/>
      <c r="H271" s="6"/>
    </row>
    <row r="272" spans="2:11" customFormat="1">
      <c r="B272" s="1"/>
      <c r="C272" s="3" t="s">
        <v>250</v>
      </c>
      <c r="D272" s="3"/>
      <c r="E272" s="6"/>
      <c r="F272" s="6"/>
      <c r="G272" s="16">
        <f>IF((G86-G270)&gt;0,(G86-G270),0)</f>
        <v>0</v>
      </c>
      <c r="H272" s="85"/>
      <c r="I272" s="6" t="s">
        <v>290</v>
      </c>
    </row>
    <row r="273" spans="2:9" customFormat="1">
      <c r="B273" s="1"/>
      <c r="C273" s="3"/>
      <c r="D273" s="3"/>
      <c r="E273" s="6"/>
      <c r="F273" s="6"/>
      <c r="G273" s="6"/>
      <c r="H273" s="6"/>
    </row>
    <row r="274" spans="2:9" customFormat="1">
      <c r="B274" s="1"/>
      <c r="C274" s="3" t="s">
        <v>9</v>
      </c>
      <c r="D274" s="3"/>
      <c r="E274" s="6"/>
      <c r="F274" s="6"/>
      <c r="G274" s="16">
        <f>IF((G86-G270)&lt;0,-(G86-G270),0)</f>
        <v>33241</v>
      </c>
      <c r="H274" s="85"/>
      <c r="I274" s="6" t="s">
        <v>291</v>
      </c>
    </row>
    <row r="276" spans="2:9" customFormat="1">
      <c r="B276" s="1"/>
      <c r="C276" s="3" t="s">
        <v>251</v>
      </c>
      <c r="D276" s="3"/>
      <c r="E276" s="13"/>
      <c r="F276" s="13"/>
      <c r="G276" s="6">
        <v>0</v>
      </c>
      <c r="H276" s="6"/>
      <c r="I276" s="6" t="s">
        <v>292</v>
      </c>
    </row>
    <row r="277" spans="2:9" customFormat="1">
      <c r="B277" s="1"/>
      <c r="C277" s="3"/>
      <c r="D277" s="3"/>
      <c r="E277" s="13"/>
      <c r="F277" s="13"/>
      <c r="G277" s="6"/>
      <c r="H277" s="6"/>
    </row>
    <row r="278" spans="2:9" customFormat="1">
      <c r="B278" s="1"/>
      <c r="C278" s="3" t="s">
        <v>252</v>
      </c>
      <c r="D278" s="3"/>
      <c r="E278" s="13"/>
      <c r="F278" s="13"/>
      <c r="G278" s="6">
        <f>+G274-G276</f>
        <v>33241</v>
      </c>
      <c r="H278" s="6"/>
      <c r="I278" s="6" t="s">
        <v>293</v>
      </c>
    </row>
  </sheetData>
  <autoFilter ref="B143:K185" xr:uid="{2B61A341-9AE4-4E07-A04A-7A54BAF376F4}"/>
  <mergeCells count="18">
    <mergeCell ref="B74:D74"/>
    <mergeCell ref="B4:G4"/>
    <mergeCell ref="B6:G6"/>
    <mergeCell ref="B21:G21"/>
    <mergeCell ref="B37:G37"/>
    <mergeCell ref="B43:G43"/>
    <mergeCell ref="B270:C270"/>
    <mergeCell ref="B76:G76"/>
    <mergeCell ref="B83:D83"/>
    <mergeCell ref="B86:E86"/>
    <mergeCell ref="B90:G90"/>
    <mergeCell ref="B99:G99"/>
    <mergeCell ref="B110:D110"/>
    <mergeCell ref="B207:G207"/>
    <mergeCell ref="B225:G225"/>
    <mergeCell ref="B257:D257"/>
    <mergeCell ref="B259:G259"/>
    <mergeCell ref="B266:D266"/>
  </mergeCells>
  <pageMargins left="0.7" right="0.7" top="0.75" bottom="0.75" header="0.3" footer="0.3"/>
  <pageSetup paperSize="9" scale="3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DDF7-F12A-40FB-AD2A-D4480C1B9125}">
  <dimension ref="A1:K1044"/>
  <sheetViews>
    <sheetView workbookViewId="0">
      <selection activeCell="G654" sqref="G654"/>
    </sheetView>
  </sheetViews>
  <sheetFormatPr defaultRowHeight="15"/>
  <cols>
    <col min="1" max="1" width="9" style="120" bestFit="1" customWidth="1"/>
    <col min="2" max="2" width="11.140625" style="120" bestFit="1" customWidth="1"/>
    <col min="3" max="3" width="7.42578125" style="120" bestFit="1" customWidth="1"/>
    <col min="4" max="4" width="6" style="120" bestFit="1" customWidth="1"/>
    <col min="5" max="5" width="5" style="120" bestFit="1" customWidth="1"/>
    <col min="6" max="6" width="40.85546875" style="120" bestFit="1" customWidth="1"/>
    <col min="7" max="7" width="36" style="120" bestFit="1" customWidth="1"/>
    <col min="8" max="8" width="13.140625" style="120" bestFit="1" customWidth="1"/>
    <col min="9" max="10" width="10" style="119" bestFit="1" customWidth="1"/>
    <col min="11" max="11" width="10.7109375" style="119" bestFit="1" customWidth="1"/>
    <col min="12" max="16384" width="9.140625" style="120"/>
  </cols>
  <sheetData>
    <row r="1" spans="1:11">
      <c r="A1" s="120" t="s">
        <v>1077</v>
      </c>
      <c r="B1" s="120" t="s">
        <v>349</v>
      </c>
      <c r="C1" s="120" t="s">
        <v>348</v>
      </c>
      <c r="D1" s="120" t="s">
        <v>73</v>
      </c>
      <c r="E1" s="120" t="s">
        <v>1078</v>
      </c>
      <c r="F1" s="120" t="s">
        <v>83</v>
      </c>
      <c r="G1" s="120" t="s">
        <v>1079</v>
      </c>
      <c r="H1" s="120" t="s">
        <v>1080</v>
      </c>
      <c r="I1" s="119" t="s">
        <v>85</v>
      </c>
      <c r="J1" s="119" t="s">
        <v>86</v>
      </c>
      <c r="K1" s="119" t="s">
        <v>87</v>
      </c>
    </row>
    <row r="2" spans="1:11">
      <c r="A2" s="120">
        <v>40100000</v>
      </c>
      <c r="B2" s="120" t="s">
        <v>374</v>
      </c>
      <c r="C2" s="120" t="s">
        <v>309</v>
      </c>
      <c r="D2" s="120">
        <v>44964</v>
      </c>
      <c r="E2" s="120">
        <v>1</v>
      </c>
      <c r="F2" s="120" t="s">
        <v>975</v>
      </c>
      <c r="G2" s="120" t="s">
        <v>1082</v>
      </c>
      <c r="H2" s="120" t="s">
        <v>1083</v>
      </c>
      <c r="I2" s="119">
        <v>0</v>
      </c>
      <c r="J2" s="119">
        <v>2949.51</v>
      </c>
      <c r="K2" s="119">
        <v>-2949.51</v>
      </c>
    </row>
    <row r="3" spans="1:11">
      <c r="A3" s="120">
        <v>40100000</v>
      </c>
      <c r="B3" s="120" t="s">
        <v>391</v>
      </c>
      <c r="C3" s="120" t="s">
        <v>324</v>
      </c>
      <c r="D3" s="120">
        <v>44927</v>
      </c>
      <c r="E3" s="120">
        <v>563</v>
      </c>
      <c r="F3" s="120" t="s">
        <v>542</v>
      </c>
      <c r="G3" s="120" t="s">
        <v>1086</v>
      </c>
      <c r="H3" s="120" t="s">
        <v>1087</v>
      </c>
      <c r="I3" s="119">
        <v>0</v>
      </c>
      <c r="J3" s="119">
        <v>2268</v>
      </c>
      <c r="K3" s="119">
        <v>-2268</v>
      </c>
    </row>
    <row r="4" spans="1:11">
      <c r="A4" s="120">
        <v>40100000</v>
      </c>
      <c r="B4" s="120" t="s">
        <v>391</v>
      </c>
      <c r="C4" s="120" t="s">
        <v>324</v>
      </c>
      <c r="D4" s="120">
        <v>44927</v>
      </c>
      <c r="E4" s="120">
        <v>564</v>
      </c>
      <c r="F4" s="120" t="s">
        <v>542</v>
      </c>
      <c r="G4" s="120" t="s">
        <v>1090</v>
      </c>
      <c r="H4" s="120" t="s">
        <v>1087</v>
      </c>
      <c r="I4" s="119">
        <v>0</v>
      </c>
      <c r="J4" s="119">
        <v>3960</v>
      </c>
      <c r="K4" s="119">
        <v>-3960</v>
      </c>
    </row>
    <row r="5" spans="1:11">
      <c r="A5" s="120">
        <v>40100000</v>
      </c>
      <c r="B5" s="120" t="s">
        <v>1091</v>
      </c>
      <c r="C5" s="120" t="s">
        <v>324</v>
      </c>
      <c r="D5" s="120">
        <v>44927</v>
      </c>
      <c r="E5" s="120">
        <v>567</v>
      </c>
      <c r="F5" s="120" t="s">
        <v>496</v>
      </c>
      <c r="G5" s="120" t="s">
        <v>1026</v>
      </c>
      <c r="H5" s="120" t="s">
        <v>1092</v>
      </c>
      <c r="I5" s="119">
        <v>0</v>
      </c>
      <c r="J5" s="119">
        <v>360</v>
      </c>
      <c r="K5" s="119">
        <v>-360</v>
      </c>
    </row>
    <row r="6" spans="1:11">
      <c r="A6" s="120">
        <v>40100000</v>
      </c>
      <c r="B6" s="120" t="s">
        <v>1095</v>
      </c>
      <c r="C6" s="120" t="s">
        <v>324</v>
      </c>
      <c r="D6" s="120">
        <v>44927</v>
      </c>
      <c r="E6" s="120">
        <v>569</v>
      </c>
      <c r="F6" s="120" t="s">
        <v>1010</v>
      </c>
      <c r="G6" s="120" t="s">
        <v>1011</v>
      </c>
      <c r="H6" s="120" t="s">
        <v>1096</v>
      </c>
      <c r="I6" s="119">
        <v>0</v>
      </c>
      <c r="J6" s="119">
        <v>7056</v>
      </c>
      <c r="K6" s="119">
        <v>-7056</v>
      </c>
    </row>
    <row r="7" spans="1:11">
      <c r="A7" s="120">
        <v>40100000</v>
      </c>
      <c r="B7" s="120" t="s">
        <v>1095</v>
      </c>
      <c r="C7" s="120" t="s">
        <v>324</v>
      </c>
      <c r="D7" s="120">
        <v>44927</v>
      </c>
      <c r="E7" s="120">
        <v>570</v>
      </c>
      <c r="F7" s="120" t="s">
        <v>1010</v>
      </c>
      <c r="G7" s="120" t="s">
        <v>1012</v>
      </c>
      <c r="H7" s="120" t="s">
        <v>1096</v>
      </c>
      <c r="I7" s="119">
        <v>0</v>
      </c>
      <c r="J7" s="119">
        <v>7056</v>
      </c>
      <c r="K7" s="119">
        <v>-7056</v>
      </c>
    </row>
    <row r="8" spans="1:11">
      <c r="A8" s="120">
        <v>40100000</v>
      </c>
      <c r="B8" s="120" t="s">
        <v>353</v>
      </c>
      <c r="C8" s="120" t="s">
        <v>324</v>
      </c>
      <c r="D8" s="120">
        <v>44927</v>
      </c>
      <c r="E8" s="120">
        <v>571</v>
      </c>
      <c r="F8" s="120" t="s">
        <v>827</v>
      </c>
      <c r="G8" s="120" t="s">
        <v>1027</v>
      </c>
      <c r="H8" s="120" t="s">
        <v>371</v>
      </c>
      <c r="I8" s="119">
        <v>0</v>
      </c>
      <c r="J8" s="119">
        <v>419.8</v>
      </c>
      <c r="K8" s="119">
        <v>-419.8</v>
      </c>
    </row>
    <row r="9" spans="1:11">
      <c r="A9" s="120">
        <v>40100000</v>
      </c>
      <c r="B9" s="120" t="s">
        <v>388</v>
      </c>
      <c r="C9" s="120" t="s">
        <v>324</v>
      </c>
      <c r="D9" s="120">
        <v>44927</v>
      </c>
      <c r="E9" s="120">
        <v>572</v>
      </c>
      <c r="F9" s="120" t="s">
        <v>1101</v>
      </c>
      <c r="G9" s="120" t="s">
        <v>1102</v>
      </c>
      <c r="H9" s="120" t="s">
        <v>1103</v>
      </c>
      <c r="I9" s="119">
        <v>0</v>
      </c>
      <c r="J9" s="119">
        <v>105.26</v>
      </c>
      <c r="K9" s="119">
        <v>-105.26</v>
      </c>
    </row>
    <row r="10" spans="1:11">
      <c r="A10" s="120">
        <v>40100000</v>
      </c>
      <c r="B10" s="120" t="s">
        <v>377</v>
      </c>
      <c r="C10" s="120" t="s">
        <v>324</v>
      </c>
      <c r="D10" s="120">
        <v>44927</v>
      </c>
      <c r="E10" s="120">
        <v>575</v>
      </c>
      <c r="F10" s="120" t="s">
        <v>1105</v>
      </c>
      <c r="G10" s="120" t="s">
        <v>1106</v>
      </c>
      <c r="H10" s="120" t="s">
        <v>1087</v>
      </c>
      <c r="I10" s="119">
        <v>0</v>
      </c>
      <c r="J10" s="119">
        <v>746.1</v>
      </c>
      <c r="K10" s="119">
        <v>-746.1</v>
      </c>
    </row>
    <row r="11" spans="1:11">
      <c r="A11" s="120">
        <v>40100000</v>
      </c>
      <c r="B11" s="120" t="s">
        <v>377</v>
      </c>
      <c r="C11" s="120" t="s">
        <v>324</v>
      </c>
      <c r="D11" s="120">
        <v>44927</v>
      </c>
      <c r="E11" s="120">
        <v>576</v>
      </c>
      <c r="F11" s="120" t="s">
        <v>1105</v>
      </c>
      <c r="G11" s="120" t="s">
        <v>1108</v>
      </c>
      <c r="H11" s="120" t="s">
        <v>1087</v>
      </c>
      <c r="I11" s="119">
        <v>0</v>
      </c>
      <c r="J11" s="119">
        <v>61.27</v>
      </c>
      <c r="K11" s="119">
        <v>-61.27</v>
      </c>
    </row>
    <row r="12" spans="1:11">
      <c r="A12" s="120">
        <v>40100000</v>
      </c>
      <c r="B12" s="120" t="s">
        <v>364</v>
      </c>
      <c r="C12" s="120" t="s">
        <v>324</v>
      </c>
      <c r="D12" s="120">
        <v>44927</v>
      </c>
      <c r="E12" s="120">
        <v>585</v>
      </c>
      <c r="F12" s="120" t="s">
        <v>654</v>
      </c>
      <c r="G12" s="120" t="s">
        <v>1028</v>
      </c>
      <c r="H12" s="120" t="s">
        <v>1110</v>
      </c>
      <c r="I12" s="119">
        <v>0</v>
      </c>
      <c r="J12" s="119">
        <v>594.42999999999995</v>
      </c>
      <c r="K12" s="119">
        <v>-594.42999999999995</v>
      </c>
    </row>
    <row r="13" spans="1:11">
      <c r="A13" s="120">
        <v>40100000</v>
      </c>
      <c r="B13" s="120" t="s">
        <v>350</v>
      </c>
      <c r="C13" s="120" t="s">
        <v>324</v>
      </c>
      <c r="D13" s="120">
        <v>44927</v>
      </c>
      <c r="E13" s="120">
        <v>587</v>
      </c>
      <c r="F13" s="120" t="s">
        <v>1058</v>
      </c>
      <c r="G13" s="120" t="s">
        <v>1059</v>
      </c>
      <c r="H13" s="120" t="s">
        <v>1114</v>
      </c>
      <c r="I13" s="119">
        <v>0</v>
      </c>
      <c r="J13" s="119">
        <v>432</v>
      </c>
      <c r="K13" s="119">
        <v>-432</v>
      </c>
    </row>
    <row r="14" spans="1:11">
      <c r="A14" s="120">
        <v>40100000</v>
      </c>
      <c r="B14" s="120" t="s">
        <v>354</v>
      </c>
      <c r="C14" s="120" t="s">
        <v>324</v>
      </c>
      <c r="D14" s="120">
        <v>44927</v>
      </c>
      <c r="E14" s="120">
        <v>590</v>
      </c>
      <c r="F14" s="120" t="s">
        <v>163</v>
      </c>
      <c r="G14" s="120" t="s">
        <v>1013</v>
      </c>
      <c r="H14" s="120" t="s">
        <v>1092</v>
      </c>
      <c r="I14" s="119">
        <v>0</v>
      </c>
      <c r="J14" s="119">
        <v>6384</v>
      </c>
      <c r="K14" s="119">
        <v>-6384</v>
      </c>
    </row>
    <row r="15" spans="1:11">
      <c r="A15" s="120">
        <v>40100000</v>
      </c>
      <c r="B15" s="120" t="s">
        <v>354</v>
      </c>
      <c r="C15" s="120" t="s">
        <v>324</v>
      </c>
      <c r="D15" s="120">
        <v>44927</v>
      </c>
      <c r="E15" s="120">
        <v>591</v>
      </c>
      <c r="F15" s="120" t="s">
        <v>163</v>
      </c>
      <c r="G15" s="120" t="s">
        <v>1019</v>
      </c>
      <c r="H15" s="120" t="s">
        <v>1092</v>
      </c>
      <c r="I15" s="119">
        <v>0</v>
      </c>
      <c r="J15" s="119">
        <v>6384</v>
      </c>
      <c r="K15" s="119">
        <v>-6384</v>
      </c>
    </row>
    <row r="16" spans="1:11">
      <c r="A16" s="120">
        <v>40100000</v>
      </c>
      <c r="B16" s="120" t="s">
        <v>354</v>
      </c>
      <c r="C16" s="120" t="s">
        <v>324</v>
      </c>
      <c r="D16" s="120">
        <v>44927</v>
      </c>
      <c r="E16" s="120">
        <v>592</v>
      </c>
      <c r="F16" s="120" t="s">
        <v>163</v>
      </c>
      <c r="G16" s="120" t="s">
        <v>1014</v>
      </c>
      <c r="H16" s="120" t="s">
        <v>1092</v>
      </c>
      <c r="I16" s="119">
        <v>0</v>
      </c>
      <c r="J16" s="119">
        <v>6479</v>
      </c>
      <c r="K16" s="119">
        <v>-6479</v>
      </c>
    </row>
    <row r="17" spans="1:11">
      <c r="A17" s="120">
        <v>40100000</v>
      </c>
      <c r="B17" s="120" t="s">
        <v>379</v>
      </c>
      <c r="C17" s="120" t="s">
        <v>324</v>
      </c>
      <c r="D17" s="120">
        <v>44927</v>
      </c>
      <c r="E17" s="120">
        <v>594</v>
      </c>
      <c r="F17" s="120" t="s">
        <v>439</v>
      </c>
      <c r="G17" s="120" t="s">
        <v>1029</v>
      </c>
      <c r="H17" s="120" t="s">
        <v>1117</v>
      </c>
      <c r="I17" s="119">
        <v>0</v>
      </c>
      <c r="J17" s="119">
        <v>14836.72</v>
      </c>
      <c r="K17" s="119">
        <v>-14836.72</v>
      </c>
    </row>
    <row r="18" spans="1:11">
      <c r="A18" s="120">
        <v>40100000</v>
      </c>
      <c r="B18" s="120" t="s">
        <v>388</v>
      </c>
      <c r="C18" s="120" t="s">
        <v>324</v>
      </c>
      <c r="D18" s="120">
        <v>44927</v>
      </c>
      <c r="E18" s="120">
        <v>618</v>
      </c>
      <c r="F18" s="120" t="s">
        <v>1030</v>
      </c>
      <c r="G18" s="120" t="s">
        <v>1031</v>
      </c>
      <c r="H18" s="120" t="s">
        <v>1121</v>
      </c>
      <c r="I18" s="119">
        <v>0</v>
      </c>
      <c r="J18" s="119">
        <v>7457.96</v>
      </c>
      <c r="K18" s="119">
        <v>-7457.96</v>
      </c>
    </row>
    <row r="19" spans="1:11">
      <c r="A19" s="120">
        <v>40100000</v>
      </c>
      <c r="B19" s="120" t="s">
        <v>1130</v>
      </c>
      <c r="C19" s="120" t="s">
        <v>324</v>
      </c>
      <c r="D19" s="120">
        <v>44927</v>
      </c>
      <c r="E19" s="120">
        <v>620</v>
      </c>
      <c r="F19" s="120" t="s">
        <v>1131</v>
      </c>
      <c r="G19" s="120" t="s">
        <v>1132</v>
      </c>
      <c r="H19" s="120" t="s">
        <v>1083</v>
      </c>
      <c r="I19" s="119">
        <v>0</v>
      </c>
      <c r="J19" s="119">
        <v>102327.03999999999</v>
      </c>
      <c r="K19" s="119">
        <v>-102327.03999999999</v>
      </c>
    </row>
    <row r="20" spans="1:11">
      <c r="A20" s="120">
        <v>40100000</v>
      </c>
      <c r="B20" s="120" t="s">
        <v>388</v>
      </c>
      <c r="C20" s="120" t="s">
        <v>324</v>
      </c>
      <c r="D20" s="120">
        <v>44927</v>
      </c>
      <c r="E20" s="120">
        <v>623</v>
      </c>
      <c r="F20" s="120" t="s">
        <v>979</v>
      </c>
      <c r="G20" s="120" t="s">
        <v>1032</v>
      </c>
      <c r="H20" s="120" t="s">
        <v>1136</v>
      </c>
      <c r="I20" s="119">
        <v>0</v>
      </c>
      <c r="J20" s="119">
        <v>864.87</v>
      </c>
      <c r="K20" s="119">
        <v>-864.87</v>
      </c>
    </row>
    <row r="21" spans="1:11">
      <c r="A21" s="120">
        <v>40100000</v>
      </c>
      <c r="B21" s="120" t="s">
        <v>388</v>
      </c>
      <c r="C21" s="120" t="s">
        <v>324</v>
      </c>
      <c r="D21" s="120">
        <v>44927</v>
      </c>
      <c r="E21" s="120">
        <v>624</v>
      </c>
      <c r="F21" s="120" t="s">
        <v>979</v>
      </c>
      <c r="G21" s="120" t="s">
        <v>1138</v>
      </c>
      <c r="H21" s="120" t="s">
        <v>1136</v>
      </c>
      <c r="I21" s="119">
        <v>0</v>
      </c>
      <c r="J21" s="119">
        <v>1437.6</v>
      </c>
      <c r="K21" s="119">
        <v>-1437.6</v>
      </c>
    </row>
    <row r="22" spans="1:11">
      <c r="A22" s="120">
        <v>40100000</v>
      </c>
      <c r="B22" s="120" t="s">
        <v>1140</v>
      </c>
      <c r="C22" s="120" t="s">
        <v>324</v>
      </c>
      <c r="D22" s="120">
        <v>44929</v>
      </c>
      <c r="E22" s="120">
        <v>613</v>
      </c>
      <c r="F22" s="120" t="s">
        <v>971</v>
      </c>
      <c r="G22" s="120" t="s">
        <v>1060</v>
      </c>
      <c r="H22" s="120" t="s">
        <v>1141</v>
      </c>
      <c r="I22" s="119">
        <v>0</v>
      </c>
      <c r="J22" s="119">
        <v>43.67</v>
      </c>
      <c r="K22" s="119">
        <v>-43.67</v>
      </c>
    </row>
    <row r="23" spans="1:11">
      <c r="A23" s="120">
        <v>40100000</v>
      </c>
      <c r="B23" s="120" t="s">
        <v>1143</v>
      </c>
      <c r="C23" s="120" t="s">
        <v>324</v>
      </c>
      <c r="D23" s="120">
        <v>44931</v>
      </c>
      <c r="E23" s="120">
        <v>568</v>
      </c>
      <c r="F23" s="120" t="s">
        <v>1033</v>
      </c>
      <c r="G23" s="120" t="s">
        <v>1034</v>
      </c>
      <c r="H23" s="120" t="s">
        <v>312</v>
      </c>
      <c r="I23" s="119">
        <v>0</v>
      </c>
      <c r="J23" s="119">
        <v>876</v>
      </c>
      <c r="K23" s="119">
        <v>-876</v>
      </c>
    </row>
    <row r="24" spans="1:11">
      <c r="A24" s="120">
        <v>40100000</v>
      </c>
      <c r="B24" s="120" t="s">
        <v>1145</v>
      </c>
      <c r="C24" s="120" t="s">
        <v>324</v>
      </c>
      <c r="D24" s="120">
        <v>44931</v>
      </c>
      <c r="E24" s="120">
        <v>573</v>
      </c>
      <c r="F24" s="120" t="s">
        <v>535</v>
      </c>
      <c r="G24" s="120" t="s">
        <v>944</v>
      </c>
      <c r="H24" s="120" t="s">
        <v>89</v>
      </c>
      <c r="I24" s="119">
        <v>0</v>
      </c>
      <c r="J24" s="119">
        <v>3912.15</v>
      </c>
      <c r="K24" s="119">
        <v>-3912.15</v>
      </c>
    </row>
    <row r="25" spans="1:11">
      <c r="A25" s="120">
        <v>40100000</v>
      </c>
      <c r="B25" s="120" t="s">
        <v>374</v>
      </c>
      <c r="C25" s="120" t="s">
        <v>324</v>
      </c>
      <c r="D25" s="120">
        <v>44935</v>
      </c>
      <c r="E25" s="120">
        <v>565</v>
      </c>
      <c r="F25" s="120" t="s">
        <v>975</v>
      </c>
      <c r="G25" s="120" t="s">
        <v>1061</v>
      </c>
      <c r="H25" s="120" t="s">
        <v>384</v>
      </c>
      <c r="I25" s="119">
        <v>0</v>
      </c>
      <c r="J25" s="119">
        <v>164.4</v>
      </c>
      <c r="K25" s="119">
        <v>-164.4</v>
      </c>
    </row>
    <row r="26" spans="1:11">
      <c r="A26" s="120">
        <v>40100000</v>
      </c>
      <c r="B26" s="120" t="s">
        <v>369</v>
      </c>
      <c r="C26" s="120" t="s">
        <v>324</v>
      </c>
      <c r="D26" s="120">
        <v>44935</v>
      </c>
      <c r="E26" s="120">
        <v>574</v>
      </c>
      <c r="F26" s="120" t="s">
        <v>533</v>
      </c>
      <c r="G26" s="120" t="s">
        <v>1146</v>
      </c>
      <c r="H26" s="120" t="s">
        <v>1148</v>
      </c>
      <c r="I26" s="119">
        <v>0</v>
      </c>
      <c r="J26" s="119">
        <v>205.75</v>
      </c>
      <c r="K26" s="119">
        <v>-205.75</v>
      </c>
    </row>
    <row r="27" spans="1:11">
      <c r="A27" s="120">
        <v>40100000</v>
      </c>
      <c r="B27" s="120" t="s">
        <v>1149</v>
      </c>
      <c r="C27" s="120" t="s">
        <v>324</v>
      </c>
      <c r="D27" s="120">
        <v>44935</v>
      </c>
      <c r="E27" s="120">
        <v>595</v>
      </c>
      <c r="F27" s="120" t="s">
        <v>815</v>
      </c>
      <c r="G27" s="120" t="s">
        <v>1035</v>
      </c>
      <c r="H27" s="120" t="s">
        <v>1092</v>
      </c>
      <c r="I27" s="119">
        <v>0</v>
      </c>
      <c r="J27" s="119">
        <v>75</v>
      </c>
      <c r="K27" s="119">
        <v>-75</v>
      </c>
    </row>
    <row r="28" spans="1:11">
      <c r="A28" s="120">
        <v>40100000</v>
      </c>
      <c r="B28" s="120" t="s">
        <v>1149</v>
      </c>
      <c r="C28" s="120" t="s">
        <v>324</v>
      </c>
      <c r="D28" s="120">
        <v>44935</v>
      </c>
      <c r="E28" s="120">
        <v>596</v>
      </c>
      <c r="F28" s="120" t="s">
        <v>815</v>
      </c>
      <c r="G28" s="120" t="s">
        <v>1036</v>
      </c>
      <c r="H28" s="120" t="s">
        <v>1092</v>
      </c>
      <c r="I28" s="119">
        <v>0</v>
      </c>
      <c r="J28" s="119">
        <v>75</v>
      </c>
      <c r="K28" s="119">
        <v>-75</v>
      </c>
    </row>
    <row r="29" spans="1:11">
      <c r="A29" s="120">
        <v>40100000</v>
      </c>
      <c r="B29" s="120" t="s">
        <v>1149</v>
      </c>
      <c r="C29" s="120" t="s">
        <v>324</v>
      </c>
      <c r="D29" s="120">
        <v>44935</v>
      </c>
      <c r="E29" s="120">
        <v>597</v>
      </c>
      <c r="F29" s="120" t="s">
        <v>815</v>
      </c>
      <c r="G29" s="120" t="s">
        <v>1037</v>
      </c>
      <c r="H29" s="120" t="s">
        <v>1092</v>
      </c>
      <c r="I29" s="119">
        <v>0</v>
      </c>
      <c r="J29" s="119">
        <v>75</v>
      </c>
      <c r="K29" s="119">
        <v>-75</v>
      </c>
    </row>
    <row r="30" spans="1:11">
      <c r="A30" s="120">
        <v>40100000</v>
      </c>
      <c r="B30" s="120" t="s">
        <v>1149</v>
      </c>
      <c r="C30" s="120" t="s">
        <v>324</v>
      </c>
      <c r="D30" s="120">
        <v>44935</v>
      </c>
      <c r="E30" s="120">
        <v>598</v>
      </c>
      <c r="F30" s="120" t="s">
        <v>815</v>
      </c>
      <c r="G30" s="120" t="s">
        <v>1038</v>
      </c>
      <c r="H30" s="120" t="s">
        <v>1092</v>
      </c>
      <c r="I30" s="119">
        <v>0</v>
      </c>
      <c r="J30" s="119">
        <v>300</v>
      </c>
      <c r="K30" s="119">
        <v>-300</v>
      </c>
    </row>
    <row r="31" spans="1:11">
      <c r="A31" s="120">
        <v>40100000</v>
      </c>
      <c r="B31" s="120" t="s">
        <v>1149</v>
      </c>
      <c r="C31" s="120" t="s">
        <v>324</v>
      </c>
      <c r="D31" s="120">
        <v>44935</v>
      </c>
      <c r="E31" s="120">
        <v>599</v>
      </c>
      <c r="F31" s="120" t="s">
        <v>815</v>
      </c>
      <c r="G31" s="120" t="s">
        <v>1039</v>
      </c>
      <c r="H31" s="120" t="s">
        <v>1092</v>
      </c>
      <c r="I31" s="119">
        <v>0</v>
      </c>
      <c r="J31" s="119">
        <v>75</v>
      </c>
      <c r="K31" s="119">
        <v>-75</v>
      </c>
    </row>
    <row r="32" spans="1:11">
      <c r="A32" s="120">
        <v>40100000</v>
      </c>
      <c r="B32" s="120" t="s">
        <v>1140</v>
      </c>
      <c r="C32" s="120" t="s">
        <v>324</v>
      </c>
      <c r="D32" s="120">
        <v>44937</v>
      </c>
      <c r="E32" s="120">
        <v>611</v>
      </c>
      <c r="F32" s="120" t="s">
        <v>970</v>
      </c>
      <c r="G32" s="120" t="s">
        <v>1062</v>
      </c>
      <c r="H32" s="120" t="s">
        <v>1141</v>
      </c>
      <c r="I32" s="119">
        <v>0</v>
      </c>
      <c r="J32" s="119">
        <v>73.23</v>
      </c>
      <c r="K32" s="119">
        <v>-73.23</v>
      </c>
    </row>
    <row r="33" spans="1:11">
      <c r="A33" s="120">
        <v>40100000</v>
      </c>
      <c r="B33" s="120" t="s">
        <v>374</v>
      </c>
      <c r="C33" s="120" t="s">
        <v>324</v>
      </c>
      <c r="D33" s="120">
        <v>44938</v>
      </c>
      <c r="E33" s="120">
        <v>566</v>
      </c>
      <c r="F33" s="120" t="s">
        <v>975</v>
      </c>
      <c r="G33" s="120" t="s">
        <v>1023</v>
      </c>
      <c r="H33" s="120" t="s">
        <v>384</v>
      </c>
      <c r="I33" s="119">
        <v>0</v>
      </c>
      <c r="J33" s="119">
        <v>2280</v>
      </c>
      <c r="K33" s="119">
        <v>-2280</v>
      </c>
    </row>
    <row r="34" spans="1:11">
      <c r="A34" s="120">
        <v>40100000</v>
      </c>
      <c r="B34" s="120" t="s">
        <v>373</v>
      </c>
      <c r="C34" s="120" t="s">
        <v>324</v>
      </c>
      <c r="D34" s="120">
        <v>44938</v>
      </c>
      <c r="E34" s="120">
        <v>582</v>
      </c>
      <c r="F34" s="120" t="s">
        <v>534</v>
      </c>
      <c r="G34" s="120" t="s">
        <v>1152</v>
      </c>
      <c r="H34" s="120" t="s">
        <v>1371</v>
      </c>
      <c r="I34" s="119">
        <v>0</v>
      </c>
      <c r="J34" s="119">
        <v>3005.16</v>
      </c>
      <c r="K34" s="119">
        <v>-3005.16</v>
      </c>
    </row>
    <row r="35" spans="1:11">
      <c r="A35" s="120">
        <v>40100000</v>
      </c>
      <c r="B35" s="120" t="s">
        <v>365</v>
      </c>
      <c r="C35" s="120" t="s">
        <v>324</v>
      </c>
      <c r="D35" s="120">
        <v>44939</v>
      </c>
      <c r="E35" s="120">
        <v>577</v>
      </c>
      <c r="F35" s="120" t="s">
        <v>1063</v>
      </c>
      <c r="G35" s="120" t="s">
        <v>1064</v>
      </c>
      <c r="H35" s="120" t="s">
        <v>1141</v>
      </c>
      <c r="I35" s="119">
        <v>0</v>
      </c>
      <c r="J35" s="119">
        <v>68.8</v>
      </c>
      <c r="K35" s="119">
        <v>-68.8</v>
      </c>
    </row>
    <row r="36" spans="1:11">
      <c r="A36" s="120">
        <v>40100000</v>
      </c>
      <c r="B36" s="120" t="s">
        <v>1154</v>
      </c>
      <c r="C36" s="120" t="s">
        <v>324</v>
      </c>
      <c r="D36" s="120">
        <v>44941</v>
      </c>
      <c r="E36" s="120">
        <v>583</v>
      </c>
      <c r="F36" s="120" t="s">
        <v>899</v>
      </c>
      <c r="G36" s="120" t="s">
        <v>1155</v>
      </c>
      <c r="H36" s="120" t="s">
        <v>384</v>
      </c>
      <c r="I36" s="119">
        <v>0</v>
      </c>
      <c r="J36" s="119">
        <v>267.23</v>
      </c>
      <c r="K36" s="119">
        <v>-267.23</v>
      </c>
    </row>
    <row r="37" spans="1:11">
      <c r="A37" s="120">
        <v>40100000</v>
      </c>
      <c r="B37" s="120" t="s">
        <v>369</v>
      </c>
      <c r="C37" s="120" t="s">
        <v>324</v>
      </c>
      <c r="D37" s="120">
        <v>44942</v>
      </c>
      <c r="E37" s="120">
        <v>578</v>
      </c>
      <c r="F37" s="120" t="s">
        <v>533</v>
      </c>
      <c r="G37" s="120" t="s">
        <v>1157</v>
      </c>
      <c r="H37" s="120" t="s">
        <v>1158</v>
      </c>
      <c r="I37" s="119">
        <v>0</v>
      </c>
      <c r="J37" s="119">
        <v>502.94</v>
      </c>
      <c r="K37" s="119">
        <v>-502.94</v>
      </c>
    </row>
    <row r="38" spans="1:11">
      <c r="A38" s="120">
        <v>40100000</v>
      </c>
      <c r="B38" s="120" t="s">
        <v>370</v>
      </c>
      <c r="C38" s="120" t="s">
        <v>324</v>
      </c>
      <c r="D38" s="120">
        <v>44945</v>
      </c>
      <c r="E38" s="120">
        <v>593</v>
      </c>
      <c r="F38" s="120" t="s">
        <v>393</v>
      </c>
      <c r="G38" s="120" t="s">
        <v>1015</v>
      </c>
      <c r="H38" s="120" t="s">
        <v>1159</v>
      </c>
      <c r="I38" s="119">
        <v>0</v>
      </c>
      <c r="J38" s="119">
        <v>1834</v>
      </c>
      <c r="K38" s="119">
        <v>-1834</v>
      </c>
    </row>
    <row r="39" spans="1:11">
      <c r="A39" s="120">
        <v>40100000</v>
      </c>
      <c r="B39" s="120" t="s">
        <v>1162</v>
      </c>
      <c r="C39" s="120" t="s">
        <v>324</v>
      </c>
      <c r="D39" s="120">
        <v>44945</v>
      </c>
      <c r="E39" s="120">
        <v>619</v>
      </c>
      <c r="F39" s="120" t="s">
        <v>1040</v>
      </c>
      <c r="G39" s="120" t="s">
        <v>1041</v>
      </c>
      <c r="H39" s="120" t="s">
        <v>312</v>
      </c>
      <c r="I39" s="119">
        <v>0</v>
      </c>
      <c r="J39" s="119">
        <v>240</v>
      </c>
      <c r="K39" s="119">
        <v>-240</v>
      </c>
    </row>
    <row r="40" spans="1:11">
      <c r="A40" s="120">
        <v>40100000</v>
      </c>
      <c r="B40" s="120" t="s">
        <v>376</v>
      </c>
      <c r="C40" s="120" t="s">
        <v>324</v>
      </c>
      <c r="D40" s="120">
        <v>44946</v>
      </c>
      <c r="E40" s="120">
        <v>581</v>
      </c>
      <c r="F40" s="120" t="s">
        <v>1164</v>
      </c>
      <c r="G40" s="120" t="s">
        <v>1165</v>
      </c>
      <c r="H40" s="120" t="s">
        <v>1110</v>
      </c>
      <c r="I40" s="119">
        <v>0</v>
      </c>
      <c r="J40" s="119">
        <v>1415.39</v>
      </c>
      <c r="K40" s="119">
        <v>-1415.39</v>
      </c>
    </row>
    <row r="41" spans="1:11">
      <c r="A41" s="120">
        <v>40100000</v>
      </c>
      <c r="B41" s="120" t="s">
        <v>367</v>
      </c>
      <c r="C41" s="120" t="s">
        <v>324</v>
      </c>
      <c r="D41" s="120">
        <v>44946</v>
      </c>
      <c r="E41" s="120">
        <v>586</v>
      </c>
      <c r="F41" s="120" t="s">
        <v>1838</v>
      </c>
      <c r="G41" s="120" t="s">
        <v>1168</v>
      </c>
      <c r="H41" s="120" t="s">
        <v>1110</v>
      </c>
      <c r="I41" s="119">
        <v>0</v>
      </c>
      <c r="J41" s="119">
        <v>4160.9799999999996</v>
      </c>
      <c r="K41" s="119">
        <v>-4160.9799999999996</v>
      </c>
    </row>
    <row r="42" spans="1:11">
      <c r="A42" s="120">
        <v>40100000</v>
      </c>
      <c r="B42" s="120" t="s">
        <v>369</v>
      </c>
      <c r="C42" s="120" t="s">
        <v>324</v>
      </c>
      <c r="D42" s="120">
        <v>44949</v>
      </c>
      <c r="E42" s="120">
        <v>579</v>
      </c>
      <c r="F42" s="120" t="s">
        <v>533</v>
      </c>
      <c r="G42" s="120" t="s">
        <v>1169</v>
      </c>
      <c r="H42" s="120" t="s">
        <v>1148</v>
      </c>
      <c r="I42" s="119">
        <v>0</v>
      </c>
      <c r="J42" s="119">
        <v>563.79</v>
      </c>
      <c r="K42" s="119">
        <v>-563.79</v>
      </c>
    </row>
    <row r="43" spans="1:11">
      <c r="A43" s="120">
        <v>40100000</v>
      </c>
      <c r="B43" s="120" t="s">
        <v>369</v>
      </c>
      <c r="C43" s="120" t="s">
        <v>324</v>
      </c>
      <c r="D43" s="120">
        <v>44949</v>
      </c>
      <c r="E43" s="120">
        <v>580</v>
      </c>
      <c r="F43" s="120" t="s">
        <v>533</v>
      </c>
      <c r="G43" s="120" t="s">
        <v>1170</v>
      </c>
      <c r="H43" s="120" t="s">
        <v>1171</v>
      </c>
      <c r="I43" s="119">
        <v>0</v>
      </c>
      <c r="J43" s="119">
        <v>196.08</v>
      </c>
      <c r="K43" s="119">
        <v>-196.08</v>
      </c>
    </row>
    <row r="44" spans="1:11">
      <c r="A44" s="120">
        <v>40100000</v>
      </c>
      <c r="B44" s="120" t="s">
        <v>1140</v>
      </c>
      <c r="C44" s="120" t="s">
        <v>324</v>
      </c>
      <c r="D44" s="120">
        <v>44950</v>
      </c>
      <c r="E44" s="120">
        <v>616</v>
      </c>
      <c r="F44" s="120" t="s">
        <v>972</v>
      </c>
      <c r="G44" s="120" t="s">
        <v>1065</v>
      </c>
      <c r="H44" s="120" t="s">
        <v>1141</v>
      </c>
      <c r="I44" s="119">
        <v>0</v>
      </c>
      <c r="J44" s="119">
        <v>15.97</v>
      </c>
      <c r="K44" s="119">
        <v>-15.97</v>
      </c>
    </row>
    <row r="45" spans="1:11">
      <c r="A45" s="120">
        <v>40100000</v>
      </c>
      <c r="B45" s="120" t="s">
        <v>1140</v>
      </c>
      <c r="C45" s="120" t="s">
        <v>324</v>
      </c>
      <c r="D45" s="120">
        <v>44951</v>
      </c>
      <c r="E45" s="120">
        <v>607</v>
      </c>
      <c r="F45" s="120" t="s">
        <v>972</v>
      </c>
      <c r="G45" s="120" t="s">
        <v>1066</v>
      </c>
      <c r="H45" s="120" t="s">
        <v>1141</v>
      </c>
      <c r="I45" s="119">
        <v>0</v>
      </c>
      <c r="J45" s="119">
        <v>69.98</v>
      </c>
      <c r="K45" s="119">
        <v>-69.98</v>
      </c>
    </row>
    <row r="46" spans="1:11">
      <c r="A46" s="120">
        <v>40100000</v>
      </c>
      <c r="B46" s="120" t="s">
        <v>400</v>
      </c>
      <c r="C46" s="120" t="s">
        <v>324</v>
      </c>
      <c r="D46" s="120">
        <v>44956</v>
      </c>
      <c r="E46" s="120">
        <v>603</v>
      </c>
      <c r="F46" s="120" t="s">
        <v>651</v>
      </c>
      <c r="G46" s="120" t="s">
        <v>1172</v>
      </c>
      <c r="H46" s="120" t="s">
        <v>384</v>
      </c>
      <c r="I46" s="119">
        <v>0</v>
      </c>
      <c r="J46" s="119">
        <v>7560</v>
      </c>
      <c r="K46" s="119">
        <v>-7560</v>
      </c>
    </row>
    <row r="47" spans="1:11">
      <c r="A47" s="120">
        <v>40100000</v>
      </c>
      <c r="B47" s="120" t="s">
        <v>1177</v>
      </c>
      <c r="C47" s="120" t="s">
        <v>324</v>
      </c>
      <c r="D47" s="120">
        <v>44957</v>
      </c>
      <c r="E47" s="120">
        <v>584</v>
      </c>
      <c r="F47" s="120" t="s">
        <v>1175</v>
      </c>
      <c r="G47" s="120" t="s">
        <v>1176</v>
      </c>
      <c r="H47" s="120" t="s">
        <v>351</v>
      </c>
      <c r="I47" s="119">
        <v>0</v>
      </c>
      <c r="J47" s="119">
        <v>9785</v>
      </c>
      <c r="K47" s="119">
        <v>-9785</v>
      </c>
    </row>
    <row r="48" spans="1:11">
      <c r="A48" s="120">
        <v>40100000</v>
      </c>
      <c r="B48" s="120" t="s">
        <v>1181</v>
      </c>
      <c r="C48" s="120" t="s">
        <v>324</v>
      </c>
      <c r="D48" s="120">
        <v>44957</v>
      </c>
      <c r="E48" s="120">
        <v>588</v>
      </c>
      <c r="F48" s="120" t="s">
        <v>625</v>
      </c>
      <c r="G48" s="120" t="s">
        <v>1020</v>
      </c>
      <c r="H48" s="120" t="s">
        <v>371</v>
      </c>
      <c r="I48" s="119">
        <v>0</v>
      </c>
      <c r="J48" s="119">
        <v>5760</v>
      </c>
      <c r="K48" s="119">
        <v>-5760</v>
      </c>
    </row>
    <row r="49" spans="1:11">
      <c r="A49" s="120">
        <v>40100000</v>
      </c>
      <c r="B49" s="120" t="s">
        <v>1181</v>
      </c>
      <c r="C49" s="120" t="s">
        <v>324</v>
      </c>
      <c r="D49" s="120">
        <v>44957</v>
      </c>
      <c r="E49" s="120">
        <v>589</v>
      </c>
      <c r="F49" s="120" t="s">
        <v>625</v>
      </c>
      <c r="G49" s="120" t="s">
        <v>1021</v>
      </c>
      <c r="H49" s="120" t="s">
        <v>371</v>
      </c>
      <c r="I49" s="119">
        <v>0</v>
      </c>
      <c r="J49" s="119">
        <v>15993</v>
      </c>
      <c r="K49" s="119">
        <v>-15993</v>
      </c>
    </row>
    <row r="50" spans="1:11">
      <c r="A50" s="120">
        <v>40100000</v>
      </c>
      <c r="B50" s="120" t="s">
        <v>1181</v>
      </c>
      <c r="C50" s="120" t="s">
        <v>324</v>
      </c>
      <c r="D50" s="120">
        <v>44957</v>
      </c>
      <c r="E50" s="120">
        <v>600</v>
      </c>
      <c r="F50" s="120" t="s">
        <v>625</v>
      </c>
      <c r="G50" s="120" t="s">
        <v>1022</v>
      </c>
      <c r="H50" s="120" t="s">
        <v>371</v>
      </c>
      <c r="I50" s="119">
        <v>0</v>
      </c>
      <c r="J50" s="119">
        <v>3150</v>
      </c>
      <c r="K50" s="119">
        <v>-3150</v>
      </c>
    </row>
    <row r="51" spans="1:11">
      <c r="A51" s="120">
        <v>40100000</v>
      </c>
      <c r="B51" s="120" t="s">
        <v>378</v>
      </c>
      <c r="C51" s="120" t="s">
        <v>324</v>
      </c>
      <c r="D51" s="120">
        <v>44957</v>
      </c>
      <c r="E51" s="120">
        <v>601</v>
      </c>
      <c r="F51" s="120" t="s">
        <v>397</v>
      </c>
      <c r="G51" s="120" t="s">
        <v>1182</v>
      </c>
      <c r="H51" s="120" t="s">
        <v>1092</v>
      </c>
      <c r="I51" s="119">
        <v>0</v>
      </c>
      <c r="J51" s="119">
        <v>9120</v>
      </c>
      <c r="K51" s="119">
        <v>-9120</v>
      </c>
    </row>
    <row r="52" spans="1:11">
      <c r="A52" s="120">
        <v>40100000</v>
      </c>
      <c r="B52" s="120" t="s">
        <v>374</v>
      </c>
      <c r="C52" s="120" t="s">
        <v>324</v>
      </c>
      <c r="D52" s="120">
        <v>44957</v>
      </c>
      <c r="E52" s="120">
        <v>602</v>
      </c>
      <c r="F52" s="120" t="s">
        <v>975</v>
      </c>
      <c r="G52" s="120" t="s">
        <v>1082</v>
      </c>
      <c r="H52" s="120" t="s">
        <v>351</v>
      </c>
      <c r="I52" s="119">
        <v>0</v>
      </c>
      <c r="J52" s="119">
        <v>2949.51</v>
      </c>
      <c r="K52" s="119">
        <v>-2949.51</v>
      </c>
    </row>
    <row r="53" spans="1:11">
      <c r="A53" s="120">
        <v>40100000</v>
      </c>
      <c r="B53" s="120" t="s">
        <v>374</v>
      </c>
      <c r="C53" s="120" t="s">
        <v>324</v>
      </c>
      <c r="D53" s="120">
        <v>44957</v>
      </c>
      <c r="E53" s="120">
        <v>602</v>
      </c>
      <c r="F53" s="120" t="s">
        <v>975</v>
      </c>
      <c r="G53" s="120" t="s">
        <v>1082</v>
      </c>
      <c r="H53" s="120" t="s">
        <v>351</v>
      </c>
      <c r="I53" s="119">
        <v>2949.51</v>
      </c>
      <c r="J53" s="119">
        <v>0</v>
      </c>
      <c r="K53" s="119">
        <v>2949.51</v>
      </c>
    </row>
    <row r="54" spans="1:11">
      <c r="A54" s="120">
        <v>40100000</v>
      </c>
      <c r="B54" s="120" t="s">
        <v>354</v>
      </c>
      <c r="C54" s="120" t="s">
        <v>324</v>
      </c>
      <c r="D54" s="120">
        <v>44957</v>
      </c>
      <c r="E54" s="120">
        <v>604</v>
      </c>
      <c r="F54" s="120" t="s">
        <v>163</v>
      </c>
      <c r="G54" s="120" t="s">
        <v>1016</v>
      </c>
      <c r="H54" s="120" t="s">
        <v>1184</v>
      </c>
      <c r="I54" s="119">
        <v>0</v>
      </c>
      <c r="J54" s="119">
        <v>6080</v>
      </c>
      <c r="K54" s="119">
        <v>-6080</v>
      </c>
    </row>
    <row r="55" spans="1:11">
      <c r="A55" s="120">
        <v>40100000</v>
      </c>
      <c r="B55" s="120" t="s">
        <v>354</v>
      </c>
      <c r="C55" s="120" t="s">
        <v>324</v>
      </c>
      <c r="D55" s="120">
        <v>44957</v>
      </c>
      <c r="E55" s="120">
        <v>605</v>
      </c>
      <c r="F55" s="120" t="s">
        <v>163</v>
      </c>
      <c r="G55" s="120" t="s">
        <v>1017</v>
      </c>
      <c r="H55" s="120" t="s">
        <v>1184</v>
      </c>
      <c r="I55" s="119">
        <v>0</v>
      </c>
      <c r="J55" s="119">
        <v>6080</v>
      </c>
      <c r="K55" s="119">
        <v>-6080</v>
      </c>
    </row>
    <row r="56" spans="1:11">
      <c r="A56" s="120">
        <v>40100000</v>
      </c>
      <c r="B56" s="120" t="s">
        <v>354</v>
      </c>
      <c r="C56" s="120" t="s">
        <v>324</v>
      </c>
      <c r="D56" s="120">
        <v>44957</v>
      </c>
      <c r="E56" s="120">
        <v>606</v>
      </c>
      <c r="F56" s="120" t="s">
        <v>163</v>
      </c>
      <c r="G56" s="120" t="s">
        <v>1018</v>
      </c>
      <c r="H56" s="120" t="s">
        <v>1184</v>
      </c>
      <c r="I56" s="119">
        <v>0</v>
      </c>
      <c r="J56" s="119">
        <v>6289</v>
      </c>
      <c r="K56" s="119">
        <v>-6289</v>
      </c>
    </row>
    <row r="57" spans="1:11">
      <c r="A57" s="120">
        <v>40100000</v>
      </c>
      <c r="B57" s="120" t="s">
        <v>1140</v>
      </c>
      <c r="C57" s="120" t="s">
        <v>324</v>
      </c>
      <c r="D57" s="120">
        <v>44957</v>
      </c>
      <c r="E57" s="120">
        <v>608</v>
      </c>
      <c r="F57" s="120" t="s">
        <v>972</v>
      </c>
      <c r="G57" s="120" t="s">
        <v>1067</v>
      </c>
      <c r="H57" s="120" t="s">
        <v>1141</v>
      </c>
      <c r="I57" s="119">
        <v>0</v>
      </c>
      <c r="J57" s="119">
        <v>119.43</v>
      </c>
      <c r="K57" s="119">
        <v>-119.43</v>
      </c>
    </row>
    <row r="58" spans="1:11">
      <c r="A58" s="120">
        <v>40100000</v>
      </c>
      <c r="B58" s="120" t="s">
        <v>1140</v>
      </c>
      <c r="C58" s="120" t="s">
        <v>324</v>
      </c>
      <c r="D58" s="120">
        <v>44957</v>
      </c>
      <c r="E58" s="120">
        <v>609</v>
      </c>
      <c r="F58" s="120" t="s">
        <v>971</v>
      </c>
      <c r="G58" s="120" t="s">
        <v>1068</v>
      </c>
      <c r="H58" s="120" t="s">
        <v>1141</v>
      </c>
      <c r="I58" s="119">
        <v>0</v>
      </c>
      <c r="J58" s="119">
        <v>40.22</v>
      </c>
      <c r="K58" s="119">
        <v>-40.22</v>
      </c>
    </row>
    <row r="59" spans="1:11">
      <c r="A59" s="120">
        <v>40100000</v>
      </c>
      <c r="B59" s="120" t="s">
        <v>1140</v>
      </c>
      <c r="C59" s="120" t="s">
        <v>324</v>
      </c>
      <c r="D59" s="120">
        <v>44957</v>
      </c>
      <c r="E59" s="120">
        <v>610</v>
      </c>
      <c r="F59" s="120" t="s">
        <v>972</v>
      </c>
      <c r="G59" s="120" t="s">
        <v>701</v>
      </c>
      <c r="H59" s="120" t="s">
        <v>1141</v>
      </c>
      <c r="I59" s="119">
        <v>0</v>
      </c>
      <c r="J59" s="119">
        <v>40.58</v>
      </c>
      <c r="K59" s="119">
        <v>-40.58</v>
      </c>
    </row>
    <row r="60" spans="1:11">
      <c r="A60" s="120">
        <v>40100000</v>
      </c>
      <c r="B60" s="120" t="s">
        <v>1140</v>
      </c>
      <c r="C60" s="120" t="s">
        <v>324</v>
      </c>
      <c r="D60" s="120">
        <v>44957</v>
      </c>
      <c r="E60" s="120">
        <v>612</v>
      </c>
      <c r="F60" s="120" t="s">
        <v>970</v>
      </c>
      <c r="G60" s="120" t="s">
        <v>1185</v>
      </c>
      <c r="H60" s="120" t="s">
        <v>1141</v>
      </c>
      <c r="I60" s="119">
        <v>0</v>
      </c>
      <c r="J60" s="119">
        <v>33.520000000000003</v>
      </c>
      <c r="K60" s="119">
        <v>-33.520000000000003</v>
      </c>
    </row>
    <row r="61" spans="1:11">
      <c r="A61" s="120">
        <v>40100000</v>
      </c>
      <c r="B61" s="120" t="s">
        <v>1140</v>
      </c>
      <c r="C61" s="120" t="s">
        <v>324</v>
      </c>
      <c r="D61" s="120">
        <v>44957</v>
      </c>
      <c r="E61" s="120">
        <v>614</v>
      </c>
      <c r="F61" s="120" t="s">
        <v>971</v>
      </c>
      <c r="G61" s="120" t="s">
        <v>1069</v>
      </c>
      <c r="H61" s="120" t="s">
        <v>1141</v>
      </c>
      <c r="I61" s="119">
        <v>0</v>
      </c>
      <c r="J61" s="119">
        <v>61.98</v>
      </c>
      <c r="K61" s="119">
        <v>-61.98</v>
      </c>
    </row>
    <row r="62" spans="1:11">
      <c r="A62" s="120">
        <v>40100000</v>
      </c>
      <c r="B62" s="120" t="s">
        <v>1140</v>
      </c>
      <c r="C62" s="120" t="s">
        <v>324</v>
      </c>
      <c r="D62" s="120">
        <v>44957</v>
      </c>
      <c r="E62" s="120">
        <v>615</v>
      </c>
      <c r="F62" s="120" t="s">
        <v>972</v>
      </c>
      <c r="G62" s="120" t="s">
        <v>1070</v>
      </c>
      <c r="H62" s="120" t="s">
        <v>1141</v>
      </c>
      <c r="I62" s="119">
        <v>0</v>
      </c>
      <c r="J62" s="119">
        <v>34.880000000000003</v>
      </c>
      <c r="K62" s="119">
        <v>-34.880000000000003</v>
      </c>
    </row>
    <row r="63" spans="1:11">
      <c r="A63" s="120">
        <v>40100000</v>
      </c>
      <c r="B63" s="120" t="s">
        <v>391</v>
      </c>
      <c r="C63" s="120" t="s">
        <v>324</v>
      </c>
      <c r="D63" s="120">
        <v>44957</v>
      </c>
      <c r="E63" s="120">
        <v>621</v>
      </c>
      <c r="F63" s="120" t="s">
        <v>542</v>
      </c>
      <c r="G63" s="120" t="s">
        <v>1186</v>
      </c>
      <c r="H63" s="120" t="s">
        <v>1110</v>
      </c>
      <c r="I63" s="119">
        <v>0</v>
      </c>
      <c r="J63" s="119">
        <v>3108</v>
      </c>
      <c r="K63" s="119">
        <v>-3108</v>
      </c>
    </row>
    <row r="64" spans="1:11">
      <c r="A64" s="120">
        <v>40100000</v>
      </c>
      <c r="B64" s="120" t="s">
        <v>391</v>
      </c>
      <c r="C64" s="120" t="s">
        <v>324</v>
      </c>
      <c r="D64" s="120">
        <v>44957</v>
      </c>
      <c r="E64" s="120">
        <v>622</v>
      </c>
      <c r="F64" s="120" t="s">
        <v>542</v>
      </c>
      <c r="G64" s="120" t="s">
        <v>1187</v>
      </c>
      <c r="H64" s="120" t="s">
        <v>1110</v>
      </c>
      <c r="I64" s="119">
        <v>0</v>
      </c>
      <c r="J64" s="119">
        <v>4158</v>
      </c>
      <c r="K64" s="119">
        <v>-4158</v>
      </c>
    </row>
    <row r="65" spans="1:11">
      <c r="A65" s="120">
        <v>40100000</v>
      </c>
      <c r="B65" s="120" t="s">
        <v>388</v>
      </c>
      <c r="C65" s="120" t="s">
        <v>324</v>
      </c>
      <c r="D65" s="120">
        <v>44957</v>
      </c>
      <c r="E65" s="120">
        <v>625</v>
      </c>
      <c r="F65" s="120" t="s">
        <v>979</v>
      </c>
      <c r="G65" s="120" t="s">
        <v>1188</v>
      </c>
      <c r="H65" s="120" t="s">
        <v>1136</v>
      </c>
      <c r="I65" s="119">
        <v>0</v>
      </c>
      <c r="J65" s="119">
        <v>1437.6</v>
      </c>
      <c r="K65" s="119">
        <v>-1437.6</v>
      </c>
    </row>
    <row r="66" spans="1:11">
      <c r="A66" s="120">
        <v>40100000</v>
      </c>
      <c r="B66" s="120" t="s">
        <v>377</v>
      </c>
      <c r="C66" s="120" t="s">
        <v>324</v>
      </c>
      <c r="D66" s="120">
        <v>44958</v>
      </c>
      <c r="E66" s="120">
        <v>630</v>
      </c>
      <c r="F66" s="120" t="s">
        <v>1189</v>
      </c>
      <c r="G66" s="120" t="s">
        <v>1190</v>
      </c>
      <c r="H66" s="120" t="s">
        <v>1110</v>
      </c>
      <c r="I66" s="119">
        <v>0</v>
      </c>
      <c r="J66" s="119">
        <v>1110.21</v>
      </c>
      <c r="K66" s="119">
        <v>-1110.21</v>
      </c>
    </row>
    <row r="67" spans="1:11">
      <c r="A67" s="120">
        <v>40100000</v>
      </c>
      <c r="B67" s="120" t="s">
        <v>377</v>
      </c>
      <c r="C67" s="120" t="s">
        <v>324</v>
      </c>
      <c r="D67" s="120">
        <v>44958</v>
      </c>
      <c r="E67" s="120">
        <v>631</v>
      </c>
      <c r="F67" s="120" t="s">
        <v>1189</v>
      </c>
      <c r="G67" s="120" t="s">
        <v>1191</v>
      </c>
      <c r="H67" s="120" t="s">
        <v>1110</v>
      </c>
      <c r="I67" s="119">
        <v>0</v>
      </c>
      <c r="J67" s="119">
        <v>61.27</v>
      </c>
      <c r="K67" s="119">
        <v>-61.27</v>
      </c>
    </row>
    <row r="68" spans="1:11">
      <c r="A68" s="120">
        <v>40100000</v>
      </c>
      <c r="B68" s="120" t="s">
        <v>382</v>
      </c>
      <c r="C68" s="120" t="s">
        <v>324</v>
      </c>
      <c r="D68" s="120">
        <v>44958</v>
      </c>
      <c r="E68" s="120">
        <v>633</v>
      </c>
      <c r="F68" s="120" t="s">
        <v>902</v>
      </c>
      <c r="G68" s="120" t="s">
        <v>1192</v>
      </c>
      <c r="H68" s="120" t="s">
        <v>1083</v>
      </c>
      <c r="I68" s="119">
        <v>0</v>
      </c>
      <c r="J68" s="119">
        <v>250.56</v>
      </c>
      <c r="K68" s="119">
        <v>-250.56</v>
      </c>
    </row>
    <row r="69" spans="1:11">
      <c r="A69" s="120">
        <v>40100000</v>
      </c>
      <c r="B69" s="120" t="s">
        <v>369</v>
      </c>
      <c r="C69" s="120" t="s">
        <v>324</v>
      </c>
      <c r="D69" s="120">
        <v>44958</v>
      </c>
      <c r="E69" s="120">
        <v>634</v>
      </c>
      <c r="F69" s="120" t="s">
        <v>533</v>
      </c>
      <c r="G69" s="120" t="s">
        <v>1194</v>
      </c>
      <c r="H69" s="120" t="s">
        <v>1195</v>
      </c>
      <c r="I69" s="119">
        <v>0</v>
      </c>
      <c r="J69" s="119">
        <v>205.75</v>
      </c>
      <c r="K69" s="119">
        <v>-205.75</v>
      </c>
    </row>
    <row r="70" spans="1:11">
      <c r="A70" s="120">
        <v>40100000</v>
      </c>
      <c r="B70" s="120" t="s">
        <v>369</v>
      </c>
      <c r="C70" s="120" t="s">
        <v>324</v>
      </c>
      <c r="D70" s="120">
        <v>44958</v>
      </c>
      <c r="E70" s="120">
        <v>636</v>
      </c>
      <c r="F70" s="120" t="s">
        <v>533</v>
      </c>
      <c r="G70" s="120" t="s">
        <v>1196</v>
      </c>
      <c r="H70" s="120" t="s">
        <v>1197</v>
      </c>
      <c r="I70" s="119">
        <v>0</v>
      </c>
      <c r="J70" s="119">
        <v>274.57</v>
      </c>
      <c r="K70" s="119">
        <v>-274.57</v>
      </c>
    </row>
    <row r="71" spans="1:11">
      <c r="A71" s="120">
        <v>40100000</v>
      </c>
      <c r="B71" s="120" t="s">
        <v>369</v>
      </c>
      <c r="C71" s="120" t="s">
        <v>324</v>
      </c>
      <c r="D71" s="120">
        <v>44958</v>
      </c>
      <c r="E71" s="120">
        <v>637</v>
      </c>
      <c r="F71" s="120" t="s">
        <v>533</v>
      </c>
      <c r="G71" s="120" t="s">
        <v>1198</v>
      </c>
      <c r="H71" s="120" t="s">
        <v>1199</v>
      </c>
      <c r="I71" s="119">
        <v>0</v>
      </c>
      <c r="J71" s="119">
        <v>2129.27</v>
      </c>
      <c r="K71" s="119">
        <v>-2129.27</v>
      </c>
    </row>
    <row r="72" spans="1:11">
      <c r="A72" s="120">
        <v>40100000</v>
      </c>
      <c r="B72" s="120" t="s">
        <v>1091</v>
      </c>
      <c r="C72" s="120" t="s">
        <v>324</v>
      </c>
      <c r="D72" s="120">
        <v>44958</v>
      </c>
      <c r="E72" s="120">
        <v>641</v>
      </c>
      <c r="F72" s="120" t="s">
        <v>496</v>
      </c>
      <c r="G72" s="120" t="s">
        <v>1200</v>
      </c>
      <c r="H72" s="120" t="s">
        <v>1113</v>
      </c>
      <c r="I72" s="119">
        <v>0</v>
      </c>
      <c r="J72" s="119">
        <v>164.4</v>
      </c>
      <c r="K72" s="119">
        <v>-164.4</v>
      </c>
    </row>
    <row r="73" spans="1:11">
      <c r="A73" s="120">
        <v>40100000</v>
      </c>
      <c r="B73" s="120" t="s">
        <v>1204</v>
      </c>
      <c r="C73" s="120" t="s">
        <v>324</v>
      </c>
      <c r="D73" s="120">
        <v>44958</v>
      </c>
      <c r="E73" s="120">
        <v>645</v>
      </c>
      <c r="F73" s="120" t="s">
        <v>1202</v>
      </c>
      <c r="G73" s="120" t="s">
        <v>1203</v>
      </c>
      <c r="H73" s="120" t="s">
        <v>384</v>
      </c>
      <c r="I73" s="119">
        <v>0</v>
      </c>
      <c r="J73" s="119">
        <v>3200</v>
      </c>
      <c r="K73" s="119">
        <v>-3200</v>
      </c>
    </row>
    <row r="74" spans="1:11">
      <c r="A74" s="120">
        <v>40100000</v>
      </c>
      <c r="B74" s="120" t="s">
        <v>369</v>
      </c>
      <c r="C74" s="120" t="s">
        <v>324</v>
      </c>
      <c r="D74" s="120">
        <v>44958</v>
      </c>
      <c r="E74" s="120">
        <v>647</v>
      </c>
      <c r="F74" s="120" t="s">
        <v>533</v>
      </c>
      <c r="G74" s="120" t="s">
        <v>1205</v>
      </c>
      <c r="H74" s="120" t="s">
        <v>1148</v>
      </c>
      <c r="I74" s="119">
        <v>0</v>
      </c>
      <c r="J74" s="119">
        <v>44.99</v>
      </c>
      <c r="K74" s="119">
        <v>-44.99</v>
      </c>
    </row>
    <row r="75" spans="1:11">
      <c r="A75" s="120">
        <v>40100000</v>
      </c>
      <c r="B75" s="120" t="s">
        <v>360</v>
      </c>
      <c r="C75" s="120" t="s">
        <v>324</v>
      </c>
      <c r="D75" s="120">
        <v>44958</v>
      </c>
      <c r="E75" s="120">
        <v>652</v>
      </c>
      <c r="F75" s="120" t="s">
        <v>815</v>
      </c>
      <c r="G75" s="120" t="s">
        <v>1206</v>
      </c>
      <c r="H75" s="120" t="s">
        <v>371</v>
      </c>
      <c r="I75" s="119">
        <v>0</v>
      </c>
      <c r="J75" s="119">
        <v>84</v>
      </c>
      <c r="K75" s="119">
        <v>-84</v>
      </c>
    </row>
    <row r="76" spans="1:11">
      <c r="A76" s="120">
        <v>40100000</v>
      </c>
      <c r="B76" s="120" t="s">
        <v>360</v>
      </c>
      <c r="C76" s="120" t="s">
        <v>324</v>
      </c>
      <c r="D76" s="120">
        <v>44958</v>
      </c>
      <c r="E76" s="120">
        <v>653</v>
      </c>
      <c r="F76" s="120" t="s">
        <v>815</v>
      </c>
      <c r="G76" s="120" t="s">
        <v>1207</v>
      </c>
      <c r="H76" s="120" t="s">
        <v>371</v>
      </c>
      <c r="I76" s="119">
        <v>0</v>
      </c>
      <c r="J76" s="119">
        <v>336</v>
      </c>
      <c r="K76" s="119">
        <v>-336</v>
      </c>
    </row>
    <row r="77" spans="1:11">
      <c r="A77" s="120">
        <v>40100000</v>
      </c>
      <c r="B77" s="120" t="s">
        <v>360</v>
      </c>
      <c r="C77" s="120" t="s">
        <v>324</v>
      </c>
      <c r="D77" s="120">
        <v>44958</v>
      </c>
      <c r="E77" s="120">
        <v>654</v>
      </c>
      <c r="F77" s="120" t="s">
        <v>815</v>
      </c>
      <c r="G77" s="120" t="s">
        <v>1208</v>
      </c>
      <c r="H77" s="120" t="s">
        <v>371</v>
      </c>
      <c r="I77" s="119">
        <v>0</v>
      </c>
      <c r="J77" s="119">
        <v>84</v>
      </c>
      <c r="K77" s="119">
        <v>-84</v>
      </c>
    </row>
    <row r="78" spans="1:11">
      <c r="A78" s="120">
        <v>40100000</v>
      </c>
      <c r="B78" s="120" t="s">
        <v>360</v>
      </c>
      <c r="C78" s="120" t="s">
        <v>324</v>
      </c>
      <c r="D78" s="120">
        <v>44958</v>
      </c>
      <c r="E78" s="120">
        <v>655</v>
      </c>
      <c r="F78" s="120" t="s">
        <v>815</v>
      </c>
      <c r="G78" s="120" t="s">
        <v>1209</v>
      </c>
      <c r="H78" s="120" t="s">
        <v>371</v>
      </c>
      <c r="I78" s="119">
        <v>0</v>
      </c>
      <c r="J78" s="119">
        <v>84</v>
      </c>
      <c r="K78" s="119">
        <v>-84</v>
      </c>
    </row>
    <row r="79" spans="1:11">
      <c r="A79" s="120">
        <v>40100000</v>
      </c>
      <c r="B79" s="120" t="s">
        <v>360</v>
      </c>
      <c r="C79" s="120" t="s">
        <v>324</v>
      </c>
      <c r="D79" s="120">
        <v>44958</v>
      </c>
      <c r="E79" s="120">
        <v>656</v>
      </c>
      <c r="F79" s="120" t="s">
        <v>815</v>
      </c>
      <c r="G79" s="120" t="s">
        <v>1210</v>
      </c>
      <c r="H79" s="120" t="s">
        <v>371</v>
      </c>
      <c r="I79" s="119">
        <v>0</v>
      </c>
      <c r="J79" s="119">
        <v>84</v>
      </c>
      <c r="K79" s="119">
        <v>-84</v>
      </c>
    </row>
    <row r="80" spans="1:11">
      <c r="A80" s="120">
        <v>40100000</v>
      </c>
      <c r="B80" s="120" t="s">
        <v>1140</v>
      </c>
      <c r="C80" s="120" t="s">
        <v>324</v>
      </c>
      <c r="D80" s="120">
        <v>44958</v>
      </c>
      <c r="E80" s="120">
        <v>658</v>
      </c>
      <c r="F80" s="120" t="s">
        <v>1211</v>
      </c>
      <c r="G80" s="120" t="s">
        <v>1212</v>
      </c>
      <c r="H80" s="120" t="s">
        <v>1184</v>
      </c>
      <c r="I80" s="119">
        <v>0</v>
      </c>
      <c r="J80" s="119">
        <v>31.97</v>
      </c>
      <c r="K80" s="119">
        <v>-31.97</v>
      </c>
    </row>
    <row r="81" spans="1:11">
      <c r="A81" s="120">
        <v>40100000</v>
      </c>
      <c r="B81" s="120" t="s">
        <v>1140</v>
      </c>
      <c r="C81" s="120" t="s">
        <v>324</v>
      </c>
      <c r="D81" s="120">
        <v>44958</v>
      </c>
      <c r="E81" s="120">
        <v>661</v>
      </c>
      <c r="F81" s="120" t="s">
        <v>972</v>
      </c>
      <c r="G81" s="120" t="s">
        <v>1214</v>
      </c>
      <c r="H81" s="120" t="s">
        <v>1092</v>
      </c>
      <c r="I81" s="119">
        <v>0</v>
      </c>
      <c r="J81" s="119">
        <v>14.71</v>
      </c>
      <c r="K81" s="119">
        <v>-14.71</v>
      </c>
    </row>
    <row r="82" spans="1:11">
      <c r="A82" s="120">
        <v>40100000</v>
      </c>
      <c r="B82" s="120" t="s">
        <v>1140</v>
      </c>
      <c r="C82" s="120" t="s">
        <v>324</v>
      </c>
      <c r="D82" s="120">
        <v>44958</v>
      </c>
      <c r="E82" s="120">
        <v>662</v>
      </c>
      <c r="F82" s="120" t="s">
        <v>972</v>
      </c>
      <c r="G82" s="120" t="s">
        <v>1216</v>
      </c>
      <c r="H82" s="120" t="s">
        <v>1092</v>
      </c>
      <c r="I82" s="119">
        <v>0</v>
      </c>
      <c r="J82" s="119">
        <v>15.76</v>
      </c>
      <c r="K82" s="119">
        <v>-15.76</v>
      </c>
    </row>
    <row r="83" spans="1:11">
      <c r="A83" s="120">
        <v>40100000</v>
      </c>
      <c r="B83" s="120" t="s">
        <v>372</v>
      </c>
      <c r="C83" s="120" t="s">
        <v>324</v>
      </c>
      <c r="D83" s="120">
        <v>44958</v>
      </c>
      <c r="E83" s="120">
        <v>665</v>
      </c>
      <c r="F83" s="120" t="s">
        <v>126</v>
      </c>
      <c r="G83" s="120" t="s">
        <v>1217</v>
      </c>
      <c r="H83" s="120" t="s">
        <v>1159</v>
      </c>
      <c r="I83" s="119">
        <v>0</v>
      </c>
      <c r="J83" s="119">
        <v>252</v>
      </c>
      <c r="K83" s="119">
        <v>-252</v>
      </c>
    </row>
    <row r="84" spans="1:11">
      <c r="A84" s="120">
        <v>40100000</v>
      </c>
      <c r="B84" s="120" t="s">
        <v>372</v>
      </c>
      <c r="C84" s="120" t="s">
        <v>324</v>
      </c>
      <c r="D84" s="120">
        <v>44958</v>
      </c>
      <c r="E84" s="120">
        <v>666</v>
      </c>
      <c r="F84" s="120" t="s">
        <v>126</v>
      </c>
      <c r="G84" s="120" t="s">
        <v>1218</v>
      </c>
      <c r="H84" s="120" t="s">
        <v>1219</v>
      </c>
      <c r="I84" s="119">
        <v>0</v>
      </c>
      <c r="J84" s="119">
        <v>25.33</v>
      </c>
      <c r="K84" s="119">
        <v>-25.33</v>
      </c>
    </row>
    <row r="85" spans="1:11">
      <c r="A85" s="120">
        <v>40100000</v>
      </c>
      <c r="B85" s="120" t="s">
        <v>372</v>
      </c>
      <c r="C85" s="120" t="s">
        <v>324</v>
      </c>
      <c r="D85" s="120">
        <v>44958</v>
      </c>
      <c r="E85" s="120">
        <v>668</v>
      </c>
      <c r="F85" s="120" t="s">
        <v>126</v>
      </c>
      <c r="G85" s="120" t="s">
        <v>1220</v>
      </c>
      <c r="H85" s="120" t="s">
        <v>1221</v>
      </c>
      <c r="I85" s="119">
        <v>0</v>
      </c>
      <c r="J85" s="119">
        <v>180</v>
      </c>
      <c r="K85" s="119">
        <v>-180</v>
      </c>
    </row>
    <row r="86" spans="1:11">
      <c r="A86" s="120">
        <v>40100000</v>
      </c>
      <c r="B86" s="120" t="s">
        <v>369</v>
      </c>
      <c r="C86" s="120" t="s">
        <v>324</v>
      </c>
      <c r="D86" s="120">
        <v>44958</v>
      </c>
      <c r="E86" s="120">
        <v>669</v>
      </c>
      <c r="F86" s="120" t="s">
        <v>533</v>
      </c>
      <c r="G86" s="120" t="s">
        <v>1222</v>
      </c>
      <c r="H86" s="120" t="s">
        <v>1223</v>
      </c>
      <c r="I86" s="119">
        <v>0</v>
      </c>
      <c r="J86" s="119">
        <v>563.79</v>
      </c>
      <c r="K86" s="119">
        <v>-563.79</v>
      </c>
    </row>
    <row r="87" spans="1:11">
      <c r="A87" s="120">
        <v>40100000</v>
      </c>
      <c r="B87" s="120" t="s">
        <v>369</v>
      </c>
      <c r="C87" s="120" t="s">
        <v>324</v>
      </c>
      <c r="D87" s="120">
        <v>44958</v>
      </c>
      <c r="E87" s="120">
        <v>670</v>
      </c>
      <c r="F87" s="120" t="s">
        <v>533</v>
      </c>
      <c r="G87" s="120" t="s">
        <v>1224</v>
      </c>
      <c r="H87" s="120" t="s">
        <v>1223</v>
      </c>
      <c r="I87" s="119">
        <v>0</v>
      </c>
      <c r="J87" s="119">
        <v>196.08</v>
      </c>
      <c r="K87" s="119">
        <v>-196.08</v>
      </c>
    </row>
    <row r="88" spans="1:11">
      <c r="A88" s="120">
        <v>40100000</v>
      </c>
      <c r="B88" s="120" t="s">
        <v>350</v>
      </c>
      <c r="C88" s="120" t="s">
        <v>324</v>
      </c>
      <c r="D88" s="120">
        <v>44958</v>
      </c>
      <c r="E88" s="120">
        <v>671</v>
      </c>
      <c r="F88" s="120" t="s">
        <v>97</v>
      </c>
      <c r="G88" s="120" t="s">
        <v>1225</v>
      </c>
      <c r="H88" s="120" t="s">
        <v>1226</v>
      </c>
      <c r="I88" s="119">
        <v>0</v>
      </c>
      <c r="J88" s="119">
        <v>57.6</v>
      </c>
      <c r="K88" s="119">
        <v>-57.6</v>
      </c>
    </row>
    <row r="89" spans="1:11">
      <c r="A89" s="120">
        <v>40100000</v>
      </c>
      <c r="B89" s="120" t="s">
        <v>350</v>
      </c>
      <c r="C89" s="120" t="s">
        <v>324</v>
      </c>
      <c r="D89" s="120">
        <v>44958</v>
      </c>
      <c r="E89" s="120">
        <v>672</v>
      </c>
      <c r="F89" s="120" t="s">
        <v>97</v>
      </c>
      <c r="G89" s="120" t="s">
        <v>1227</v>
      </c>
      <c r="H89" s="120" t="s">
        <v>1226</v>
      </c>
      <c r="I89" s="119">
        <v>0</v>
      </c>
      <c r="J89" s="119">
        <v>57.6</v>
      </c>
      <c r="K89" s="119">
        <v>-57.6</v>
      </c>
    </row>
    <row r="90" spans="1:11">
      <c r="A90" s="120">
        <v>40100000</v>
      </c>
      <c r="B90" s="120" t="s">
        <v>350</v>
      </c>
      <c r="C90" s="120" t="s">
        <v>324</v>
      </c>
      <c r="D90" s="120">
        <v>44958</v>
      </c>
      <c r="E90" s="120">
        <v>673</v>
      </c>
      <c r="F90" s="120" t="s">
        <v>97</v>
      </c>
      <c r="G90" s="120" t="s">
        <v>1228</v>
      </c>
      <c r="H90" s="120" t="s">
        <v>1226</v>
      </c>
      <c r="I90" s="119">
        <v>0</v>
      </c>
      <c r="J90" s="119">
        <v>57.6</v>
      </c>
      <c r="K90" s="119">
        <v>-57.6</v>
      </c>
    </row>
    <row r="91" spans="1:11">
      <c r="A91" s="120">
        <v>40100000</v>
      </c>
      <c r="B91" s="120" t="s">
        <v>1091</v>
      </c>
      <c r="C91" s="120" t="s">
        <v>324</v>
      </c>
      <c r="D91" s="120">
        <v>44958</v>
      </c>
      <c r="E91" s="120">
        <v>676</v>
      </c>
      <c r="F91" s="120" t="s">
        <v>496</v>
      </c>
      <c r="G91" s="120" t="s">
        <v>1229</v>
      </c>
      <c r="H91" s="120" t="s">
        <v>1184</v>
      </c>
      <c r="I91" s="119">
        <v>0</v>
      </c>
      <c r="J91" s="119">
        <v>360</v>
      </c>
      <c r="K91" s="119">
        <v>-360</v>
      </c>
    </row>
    <row r="92" spans="1:11">
      <c r="A92" s="120">
        <v>40100000</v>
      </c>
      <c r="B92" s="120" t="s">
        <v>1091</v>
      </c>
      <c r="C92" s="120" t="s">
        <v>324</v>
      </c>
      <c r="D92" s="120">
        <v>44958</v>
      </c>
      <c r="E92" s="120">
        <v>678</v>
      </c>
      <c r="F92" s="120" t="s">
        <v>496</v>
      </c>
      <c r="G92" s="120" t="s">
        <v>1230</v>
      </c>
      <c r="H92" s="120" t="s">
        <v>1231</v>
      </c>
      <c r="I92" s="119">
        <v>0</v>
      </c>
      <c r="J92" s="119">
        <v>360</v>
      </c>
      <c r="K92" s="119">
        <v>-360</v>
      </c>
    </row>
    <row r="93" spans="1:11">
      <c r="A93" s="120">
        <v>40100000</v>
      </c>
      <c r="B93" s="120" t="s">
        <v>1091</v>
      </c>
      <c r="C93" s="120" t="s">
        <v>324</v>
      </c>
      <c r="D93" s="120">
        <v>44958</v>
      </c>
      <c r="E93" s="120">
        <v>679</v>
      </c>
      <c r="F93" s="120" t="s">
        <v>496</v>
      </c>
      <c r="G93" s="120" t="s">
        <v>1232</v>
      </c>
      <c r="H93" s="120" t="s">
        <v>1231</v>
      </c>
      <c r="I93" s="119">
        <v>0</v>
      </c>
      <c r="J93" s="119">
        <v>192</v>
      </c>
      <c r="K93" s="119">
        <v>-192</v>
      </c>
    </row>
    <row r="94" spans="1:11">
      <c r="A94" s="120">
        <v>40100000</v>
      </c>
      <c r="B94" s="120" t="s">
        <v>350</v>
      </c>
      <c r="C94" s="120" t="s">
        <v>324</v>
      </c>
      <c r="D94" s="120">
        <v>44958</v>
      </c>
      <c r="E94" s="120">
        <v>680</v>
      </c>
      <c r="F94" s="120" t="s">
        <v>97</v>
      </c>
      <c r="G94" s="120" t="s">
        <v>1233</v>
      </c>
      <c r="H94" s="120" t="s">
        <v>1226</v>
      </c>
      <c r="I94" s="119">
        <v>0</v>
      </c>
      <c r="J94" s="119">
        <v>254.35</v>
      </c>
      <c r="K94" s="119">
        <v>-254.35</v>
      </c>
    </row>
    <row r="95" spans="1:11">
      <c r="A95" s="120">
        <v>40100000</v>
      </c>
      <c r="B95" s="120" t="s">
        <v>350</v>
      </c>
      <c r="C95" s="120" t="s">
        <v>324</v>
      </c>
      <c r="D95" s="120">
        <v>44958</v>
      </c>
      <c r="E95" s="120">
        <v>681</v>
      </c>
      <c r="F95" s="120" t="s">
        <v>97</v>
      </c>
      <c r="G95" s="120" t="s">
        <v>1234</v>
      </c>
      <c r="H95" s="120" t="s">
        <v>1226</v>
      </c>
      <c r="I95" s="119">
        <v>0</v>
      </c>
      <c r="J95" s="119">
        <v>3268.16</v>
      </c>
      <c r="K95" s="119">
        <v>-3268.16</v>
      </c>
    </row>
    <row r="96" spans="1:11">
      <c r="A96" s="120">
        <v>40100000</v>
      </c>
      <c r="B96" s="120" t="s">
        <v>388</v>
      </c>
      <c r="C96" s="120" t="s">
        <v>324</v>
      </c>
      <c r="D96" s="120">
        <v>44958</v>
      </c>
      <c r="E96" s="120">
        <v>684</v>
      </c>
      <c r="F96" s="120" t="s">
        <v>979</v>
      </c>
      <c r="G96" s="120" t="s">
        <v>1235</v>
      </c>
      <c r="H96" s="120" t="s">
        <v>1629</v>
      </c>
      <c r="I96" s="119">
        <v>0</v>
      </c>
      <c r="J96" s="119">
        <v>2663.62</v>
      </c>
      <c r="K96" s="119">
        <v>-2663.62</v>
      </c>
    </row>
    <row r="97" spans="1:11">
      <c r="A97" s="120">
        <v>40100000</v>
      </c>
      <c r="B97" s="120" t="s">
        <v>388</v>
      </c>
      <c r="C97" s="120" t="s">
        <v>324</v>
      </c>
      <c r="D97" s="120">
        <v>44958</v>
      </c>
      <c r="E97" s="120">
        <v>685</v>
      </c>
      <c r="F97" s="120" t="s">
        <v>979</v>
      </c>
      <c r="G97" s="120" t="s">
        <v>1236</v>
      </c>
      <c r="H97" s="120" t="s">
        <v>1237</v>
      </c>
      <c r="I97" s="119">
        <v>0</v>
      </c>
      <c r="J97" s="119">
        <v>3137</v>
      </c>
      <c r="K97" s="119">
        <v>-3137</v>
      </c>
    </row>
    <row r="98" spans="1:11">
      <c r="A98" s="120">
        <v>40100000</v>
      </c>
      <c r="B98" s="120" t="s">
        <v>388</v>
      </c>
      <c r="C98" s="120" t="s">
        <v>324</v>
      </c>
      <c r="D98" s="120">
        <v>44958</v>
      </c>
      <c r="E98" s="120">
        <v>686</v>
      </c>
      <c r="F98" s="120" t="s">
        <v>1238</v>
      </c>
      <c r="G98" s="120" t="s">
        <v>1239</v>
      </c>
      <c r="H98" s="120" t="s">
        <v>89</v>
      </c>
      <c r="I98" s="119">
        <v>300</v>
      </c>
      <c r="J98" s="119">
        <v>0</v>
      </c>
      <c r="K98" s="119">
        <v>300</v>
      </c>
    </row>
    <row r="99" spans="1:11">
      <c r="A99" s="120">
        <v>40100000</v>
      </c>
      <c r="B99" s="120" t="s">
        <v>388</v>
      </c>
      <c r="C99" s="120" t="s">
        <v>324</v>
      </c>
      <c r="D99" s="120">
        <v>44958</v>
      </c>
      <c r="E99" s="120">
        <v>687</v>
      </c>
      <c r="F99" s="120" t="s">
        <v>979</v>
      </c>
      <c r="G99" s="120" t="s">
        <v>1240</v>
      </c>
      <c r="H99" s="120" t="s">
        <v>1237</v>
      </c>
      <c r="I99" s="119">
        <v>0</v>
      </c>
      <c r="J99" s="119">
        <v>7457.96</v>
      </c>
      <c r="K99" s="119">
        <v>-7457.96</v>
      </c>
    </row>
    <row r="100" spans="1:11">
      <c r="A100" s="120">
        <v>40100000</v>
      </c>
      <c r="B100" s="120" t="s">
        <v>350</v>
      </c>
      <c r="C100" s="120" t="s">
        <v>324</v>
      </c>
      <c r="D100" s="120">
        <v>44958</v>
      </c>
      <c r="E100" s="120">
        <v>690</v>
      </c>
      <c r="F100" s="120" t="s">
        <v>97</v>
      </c>
      <c r="G100" s="120" t="s">
        <v>1241</v>
      </c>
      <c r="H100" s="120" t="s">
        <v>1242</v>
      </c>
      <c r="I100" s="119">
        <v>0</v>
      </c>
      <c r="J100" s="119">
        <v>213.4</v>
      </c>
      <c r="K100" s="119">
        <v>-213.4</v>
      </c>
    </row>
    <row r="101" spans="1:11">
      <c r="A101" s="120">
        <v>40100000</v>
      </c>
      <c r="B101" s="120" t="s">
        <v>350</v>
      </c>
      <c r="C101" s="120" t="s">
        <v>324</v>
      </c>
      <c r="D101" s="120">
        <v>44958</v>
      </c>
      <c r="E101" s="120">
        <v>691</v>
      </c>
      <c r="F101" s="120" t="s">
        <v>97</v>
      </c>
      <c r="G101" s="120" t="s">
        <v>1243</v>
      </c>
      <c r="H101" s="120" t="s">
        <v>1242</v>
      </c>
      <c r="I101" s="119">
        <v>94.8</v>
      </c>
      <c r="J101" s="119">
        <v>0</v>
      </c>
      <c r="K101" s="119">
        <v>94.8</v>
      </c>
    </row>
    <row r="102" spans="1:11">
      <c r="A102" s="120">
        <v>40100000</v>
      </c>
      <c r="B102" s="120" t="s">
        <v>372</v>
      </c>
      <c r="C102" s="120" t="s">
        <v>324</v>
      </c>
      <c r="D102" s="120">
        <v>44958</v>
      </c>
      <c r="E102" s="120">
        <v>692</v>
      </c>
      <c r="F102" s="120" t="s">
        <v>126</v>
      </c>
      <c r="G102" s="120" t="s">
        <v>681</v>
      </c>
      <c r="H102" s="120" t="s">
        <v>1114</v>
      </c>
      <c r="I102" s="119">
        <v>0</v>
      </c>
      <c r="J102" s="119">
        <v>252</v>
      </c>
      <c r="K102" s="119">
        <v>-252</v>
      </c>
    </row>
    <row r="103" spans="1:11">
      <c r="A103" s="120">
        <v>40100000</v>
      </c>
      <c r="B103" s="120" t="s">
        <v>372</v>
      </c>
      <c r="C103" s="120" t="s">
        <v>324</v>
      </c>
      <c r="D103" s="120">
        <v>44958</v>
      </c>
      <c r="E103" s="120">
        <v>693</v>
      </c>
      <c r="F103" s="120" t="s">
        <v>126</v>
      </c>
      <c r="G103" s="120" t="s">
        <v>1244</v>
      </c>
      <c r="H103" s="120" t="s">
        <v>1114</v>
      </c>
      <c r="I103" s="119">
        <v>16.86</v>
      </c>
      <c r="J103" s="119">
        <v>0</v>
      </c>
      <c r="K103" s="119">
        <v>16.86</v>
      </c>
    </row>
    <row r="104" spans="1:11">
      <c r="A104" s="120">
        <v>40100000</v>
      </c>
      <c r="B104" s="120" t="s">
        <v>380</v>
      </c>
      <c r="C104" s="120" t="s">
        <v>324</v>
      </c>
      <c r="D104" s="120">
        <v>44958</v>
      </c>
      <c r="E104" s="120">
        <v>695</v>
      </c>
      <c r="F104" s="120" t="s">
        <v>394</v>
      </c>
      <c r="G104" s="120" t="s">
        <v>1245</v>
      </c>
      <c r="H104" s="120" t="s">
        <v>1261</v>
      </c>
      <c r="I104" s="119">
        <v>0</v>
      </c>
      <c r="J104" s="119">
        <v>112.5</v>
      </c>
      <c r="K104" s="119">
        <v>-112.5</v>
      </c>
    </row>
    <row r="105" spans="1:11">
      <c r="A105" s="120">
        <v>40100000</v>
      </c>
      <c r="B105" s="120" t="s">
        <v>380</v>
      </c>
      <c r="C105" s="120" t="s">
        <v>324</v>
      </c>
      <c r="D105" s="120">
        <v>44958</v>
      </c>
      <c r="E105" s="120">
        <v>696</v>
      </c>
      <c r="F105" s="120" t="s">
        <v>394</v>
      </c>
      <c r="G105" s="120" t="s">
        <v>1247</v>
      </c>
      <c r="H105" s="120" t="s">
        <v>1261</v>
      </c>
      <c r="I105" s="119">
        <v>0</v>
      </c>
      <c r="J105" s="119">
        <v>142.69</v>
      </c>
      <c r="K105" s="119">
        <v>-142.69</v>
      </c>
    </row>
    <row r="106" spans="1:11">
      <c r="A106" s="120">
        <v>40100000</v>
      </c>
      <c r="B106" s="120" t="s">
        <v>380</v>
      </c>
      <c r="C106" s="120" t="s">
        <v>324</v>
      </c>
      <c r="D106" s="120">
        <v>44958</v>
      </c>
      <c r="E106" s="120">
        <v>697</v>
      </c>
      <c r="F106" s="120" t="s">
        <v>394</v>
      </c>
      <c r="G106" s="120" t="s">
        <v>1248</v>
      </c>
      <c r="H106" s="120" t="s">
        <v>1261</v>
      </c>
      <c r="I106" s="119">
        <v>0</v>
      </c>
      <c r="J106" s="119">
        <v>118.74</v>
      </c>
      <c r="K106" s="119">
        <v>-118.74</v>
      </c>
    </row>
    <row r="107" spans="1:11">
      <c r="A107" s="120">
        <v>40100000</v>
      </c>
      <c r="B107" s="120" t="s">
        <v>380</v>
      </c>
      <c r="C107" s="120" t="s">
        <v>324</v>
      </c>
      <c r="D107" s="120">
        <v>44958</v>
      </c>
      <c r="E107" s="120">
        <v>698</v>
      </c>
      <c r="F107" s="120" t="s">
        <v>394</v>
      </c>
      <c r="G107" s="120" t="s">
        <v>1249</v>
      </c>
      <c r="H107" s="120" t="s">
        <v>1261</v>
      </c>
      <c r="I107" s="119">
        <v>0</v>
      </c>
      <c r="J107" s="119">
        <v>306.43</v>
      </c>
      <c r="K107" s="119">
        <v>-306.43</v>
      </c>
    </row>
    <row r="108" spans="1:11">
      <c r="A108" s="120">
        <v>40100000</v>
      </c>
      <c r="B108" s="120" t="s">
        <v>380</v>
      </c>
      <c r="C108" s="120" t="s">
        <v>324</v>
      </c>
      <c r="D108" s="120">
        <v>44958</v>
      </c>
      <c r="E108" s="120">
        <v>699</v>
      </c>
      <c r="F108" s="120" t="s">
        <v>394</v>
      </c>
      <c r="G108" s="120" t="s">
        <v>1250</v>
      </c>
      <c r="H108" s="120" t="s">
        <v>1261</v>
      </c>
      <c r="I108" s="119">
        <v>0</v>
      </c>
      <c r="J108" s="119">
        <v>228.72</v>
      </c>
      <c r="K108" s="119">
        <v>-228.72</v>
      </c>
    </row>
    <row r="109" spans="1:11">
      <c r="A109" s="120">
        <v>40100000</v>
      </c>
      <c r="B109" s="120" t="s">
        <v>380</v>
      </c>
      <c r="C109" s="120" t="s">
        <v>324</v>
      </c>
      <c r="D109" s="120">
        <v>44958</v>
      </c>
      <c r="E109" s="120">
        <v>700</v>
      </c>
      <c r="F109" s="120" t="s">
        <v>394</v>
      </c>
      <c r="G109" s="120" t="s">
        <v>1251</v>
      </c>
      <c r="H109" s="120" t="s">
        <v>1261</v>
      </c>
      <c r="I109" s="119">
        <v>0</v>
      </c>
      <c r="J109" s="119">
        <v>413.07</v>
      </c>
      <c r="K109" s="119">
        <v>-413.07</v>
      </c>
    </row>
    <row r="110" spans="1:11">
      <c r="A110" s="120">
        <v>40100000</v>
      </c>
      <c r="B110" s="120" t="s">
        <v>380</v>
      </c>
      <c r="C110" s="120" t="s">
        <v>324</v>
      </c>
      <c r="D110" s="120">
        <v>44958</v>
      </c>
      <c r="E110" s="120">
        <v>701</v>
      </c>
      <c r="F110" s="120" t="s">
        <v>394</v>
      </c>
      <c r="G110" s="120" t="s">
        <v>1252</v>
      </c>
      <c r="H110" s="120" t="s">
        <v>1261</v>
      </c>
      <c r="I110" s="119">
        <v>0</v>
      </c>
      <c r="J110" s="119">
        <v>157.69999999999999</v>
      </c>
      <c r="K110" s="119">
        <v>-157.69999999999999</v>
      </c>
    </row>
    <row r="111" spans="1:11">
      <c r="A111" s="120">
        <v>40100000</v>
      </c>
      <c r="B111" s="120" t="s">
        <v>380</v>
      </c>
      <c r="C111" s="120" t="s">
        <v>324</v>
      </c>
      <c r="D111" s="120">
        <v>44958</v>
      </c>
      <c r="E111" s="120">
        <v>702</v>
      </c>
      <c r="F111" s="120" t="s">
        <v>394</v>
      </c>
      <c r="G111" s="120" t="s">
        <v>1253</v>
      </c>
      <c r="H111" s="120" t="s">
        <v>1261</v>
      </c>
      <c r="I111" s="119">
        <v>0</v>
      </c>
      <c r="J111" s="119">
        <v>377.21</v>
      </c>
      <c r="K111" s="119">
        <v>-377.21</v>
      </c>
    </row>
    <row r="112" spans="1:11">
      <c r="A112" s="120">
        <v>40100000</v>
      </c>
      <c r="B112" s="120" t="s">
        <v>380</v>
      </c>
      <c r="C112" s="120" t="s">
        <v>324</v>
      </c>
      <c r="D112" s="120">
        <v>44958</v>
      </c>
      <c r="E112" s="120">
        <v>703</v>
      </c>
      <c r="F112" s="120" t="s">
        <v>394</v>
      </c>
      <c r="G112" s="120" t="s">
        <v>1254</v>
      </c>
      <c r="H112" s="120" t="s">
        <v>1261</v>
      </c>
      <c r="I112" s="119">
        <v>0</v>
      </c>
      <c r="J112" s="119">
        <v>372.47</v>
      </c>
      <c r="K112" s="119">
        <v>-372.47</v>
      </c>
    </row>
    <row r="113" spans="1:11">
      <c r="A113" s="120">
        <v>40100000</v>
      </c>
      <c r="B113" s="120" t="s">
        <v>380</v>
      </c>
      <c r="C113" s="120" t="s">
        <v>324</v>
      </c>
      <c r="D113" s="120">
        <v>44958</v>
      </c>
      <c r="E113" s="120">
        <v>704</v>
      </c>
      <c r="F113" s="120" t="s">
        <v>394</v>
      </c>
      <c r="G113" s="120" t="s">
        <v>1255</v>
      </c>
      <c r="H113" s="120" t="s">
        <v>1261</v>
      </c>
      <c r="I113" s="119">
        <v>0</v>
      </c>
      <c r="J113" s="119">
        <v>169.19</v>
      </c>
      <c r="K113" s="119">
        <v>-169.19</v>
      </c>
    </row>
    <row r="114" spans="1:11">
      <c r="A114" s="120">
        <v>40100000</v>
      </c>
      <c r="B114" s="120" t="s">
        <v>380</v>
      </c>
      <c r="C114" s="120" t="s">
        <v>324</v>
      </c>
      <c r="D114" s="120">
        <v>44958</v>
      </c>
      <c r="E114" s="120">
        <v>705</v>
      </c>
      <c r="F114" s="120" t="s">
        <v>394</v>
      </c>
      <c r="G114" s="120" t="s">
        <v>1256</v>
      </c>
      <c r="H114" s="120" t="s">
        <v>1261</v>
      </c>
      <c r="I114" s="119">
        <v>0</v>
      </c>
      <c r="J114" s="119">
        <v>289.64999999999998</v>
      </c>
      <c r="K114" s="119">
        <v>-289.64999999999998</v>
      </c>
    </row>
    <row r="115" spans="1:11">
      <c r="A115" s="120">
        <v>40100000</v>
      </c>
      <c r="B115" s="120" t="s">
        <v>380</v>
      </c>
      <c r="C115" s="120" t="s">
        <v>324</v>
      </c>
      <c r="D115" s="120">
        <v>44958</v>
      </c>
      <c r="E115" s="120">
        <v>706</v>
      </c>
      <c r="F115" s="120" t="s">
        <v>394</v>
      </c>
      <c r="G115" s="120" t="s">
        <v>1257</v>
      </c>
      <c r="H115" s="120" t="s">
        <v>1261</v>
      </c>
      <c r="I115" s="119">
        <v>0</v>
      </c>
      <c r="J115" s="119">
        <v>338.06</v>
      </c>
      <c r="K115" s="119">
        <v>-338.06</v>
      </c>
    </row>
    <row r="116" spans="1:11">
      <c r="A116" s="120">
        <v>40100000</v>
      </c>
      <c r="B116" s="120" t="s">
        <v>380</v>
      </c>
      <c r="C116" s="120" t="s">
        <v>324</v>
      </c>
      <c r="D116" s="120">
        <v>44958</v>
      </c>
      <c r="E116" s="120">
        <v>708</v>
      </c>
      <c r="F116" s="120" t="s">
        <v>394</v>
      </c>
      <c r="G116" s="120" t="s">
        <v>1258</v>
      </c>
      <c r="H116" s="120" t="s">
        <v>1261</v>
      </c>
      <c r="I116" s="119">
        <v>0</v>
      </c>
      <c r="J116" s="119">
        <v>415.81</v>
      </c>
      <c r="K116" s="119">
        <v>-415.81</v>
      </c>
    </row>
    <row r="117" spans="1:11">
      <c r="A117" s="120">
        <v>40100000</v>
      </c>
      <c r="B117" s="120" t="s">
        <v>361</v>
      </c>
      <c r="C117" s="120" t="s">
        <v>324</v>
      </c>
      <c r="D117" s="120">
        <v>44959</v>
      </c>
      <c r="E117" s="120">
        <v>632</v>
      </c>
      <c r="F117" s="120" t="s">
        <v>392</v>
      </c>
      <c r="G117" s="120" t="s">
        <v>1260</v>
      </c>
      <c r="H117" s="120" t="s">
        <v>1261</v>
      </c>
      <c r="I117" s="119">
        <v>0</v>
      </c>
      <c r="J117" s="119">
        <v>3200</v>
      </c>
      <c r="K117" s="119">
        <v>-3200</v>
      </c>
    </row>
    <row r="118" spans="1:11">
      <c r="A118" s="120">
        <v>40100000</v>
      </c>
      <c r="B118" s="120" t="s">
        <v>369</v>
      </c>
      <c r="C118" s="120" t="s">
        <v>324</v>
      </c>
      <c r="D118" s="120">
        <v>44959</v>
      </c>
      <c r="E118" s="120">
        <v>667</v>
      </c>
      <c r="F118" s="120" t="s">
        <v>533</v>
      </c>
      <c r="G118" s="120" t="s">
        <v>1262</v>
      </c>
      <c r="H118" s="120" t="s">
        <v>1223</v>
      </c>
      <c r="I118" s="119">
        <v>0</v>
      </c>
      <c r="J118" s="119">
        <v>260</v>
      </c>
      <c r="K118" s="119">
        <v>-260</v>
      </c>
    </row>
    <row r="119" spans="1:11">
      <c r="A119" s="120">
        <v>40100000</v>
      </c>
      <c r="B119" s="120" t="s">
        <v>380</v>
      </c>
      <c r="C119" s="120" t="s">
        <v>324</v>
      </c>
      <c r="D119" s="120">
        <v>44959</v>
      </c>
      <c r="E119" s="120">
        <v>694</v>
      </c>
      <c r="F119" s="120" t="s">
        <v>394</v>
      </c>
      <c r="G119" s="120" t="s">
        <v>1263</v>
      </c>
      <c r="H119" s="120" t="s">
        <v>1261</v>
      </c>
      <c r="I119" s="119">
        <v>0</v>
      </c>
      <c r="J119" s="119">
        <v>242.84</v>
      </c>
      <c r="K119" s="119">
        <v>-242.84</v>
      </c>
    </row>
    <row r="120" spans="1:11">
      <c r="A120" s="120">
        <v>40100000</v>
      </c>
      <c r="B120" s="120" t="s">
        <v>1091</v>
      </c>
      <c r="C120" s="120" t="s">
        <v>324</v>
      </c>
      <c r="D120" s="120">
        <v>44963</v>
      </c>
      <c r="E120" s="120">
        <v>677</v>
      </c>
      <c r="F120" s="120" t="s">
        <v>496</v>
      </c>
      <c r="G120" s="120" t="s">
        <v>1264</v>
      </c>
      <c r="H120" s="120" t="s">
        <v>1231</v>
      </c>
      <c r="I120" s="119">
        <v>0</v>
      </c>
      <c r="J120" s="119">
        <v>234</v>
      </c>
      <c r="K120" s="119">
        <v>-234</v>
      </c>
    </row>
    <row r="121" spans="1:11">
      <c r="A121" s="120">
        <v>40100000</v>
      </c>
      <c r="B121" s="120" t="s">
        <v>1177</v>
      </c>
      <c r="C121" s="120" t="s">
        <v>324</v>
      </c>
      <c r="D121" s="120">
        <v>44964</v>
      </c>
      <c r="E121" s="120">
        <v>643</v>
      </c>
      <c r="F121" s="120" t="s">
        <v>1175</v>
      </c>
      <c r="G121" s="120" t="s">
        <v>1265</v>
      </c>
      <c r="H121" s="120" t="s">
        <v>89</v>
      </c>
      <c r="I121" s="119">
        <v>0</v>
      </c>
      <c r="J121" s="119">
        <v>10300</v>
      </c>
      <c r="K121" s="119">
        <v>-10300</v>
      </c>
    </row>
    <row r="122" spans="1:11">
      <c r="A122" s="120">
        <v>40100000</v>
      </c>
      <c r="B122" s="120" t="s">
        <v>350</v>
      </c>
      <c r="C122" s="120" t="s">
        <v>324</v>
      </c>
      <c r="D122" s="120">
        <v>44964</v>
      </c>
      <c r="E122" s="120">
        <v>674</v>
      </c>
      <c r="F122" s="120" t="s">
        <v>97</v>
      </c>
      <c r="G122" s="120" t="s">
        <v>1266</v>
      </c>
      <c r="H122" s="120" t="s">
        <v>1121</v>
      </c>
      <c r="I122" s="119">
        <v>0</v>
      </c>
      <c r="J122" s="119">
        <v>57.6</v>
      </c>
      <c r="K122" s="119">
        <v>-57.6</v>
      </c>
    </row>
    <row r="123" spans="1:11">
      <c r="A123" s="120">
        <v>40100000</v>
      </c>
      <c r="B123" s="120" t="s">
        <v>380</v>
      </c>
      <c r="C123" s="120" t="s">
        <v>324</v>
      </c>
      <c r="D123" s="120">
        <v>44966</v>
      </c>
      <c r="E123" s="120">
        <v>710</v>
      </c>
      <c r="F123" s="120" t="s">
        <v>394</v>
      </c>
      <c r="G123" s="120" t="s">
        <v>1267</v>
      </c>
      <c r="H123" s="120" t="s">
        <v>1261</v>
      </c>
      <c r="I123" s="119">
        <v>0</v>
      </c>
      <c r="J123" s="119">
        <v>240.28</v>
      </c>
      <c r="K123" s="119">
        <v>-240.28</v>
      </c>
    </row>
    <row r="124" spans="1:11">
      <c r="A124" s="120">
        <v>40100000</v>
      </c>
      <c r="B124" s="120" t="s">
        <v>399</v>
      </c>
      <c r="C124" s="120" t="s">
        <v>324</v>
      </c>
      <c r="D124" s="120">
        <v>44967</v>
      </c>
      <c r="E124" s="120">
        <v>626</v>
      </c>
      <c r="F124" s="120" t="s">
        <v>978</v>
      </c>
      <c r="G124" s="120" t="s">
        <v>1269</v>
      </c>
      <c r="H124" s="120" t="s">
        <v>1083</v>
      </c>
      <c r="I124" s="119">
        <v>0</v>
      </c>
      <c r="J124" s="119">
        <v>5185.78</v>
      </c>
      <c r="K124" s="119">
        <v>-5185.78</v>
      </c>
    </row>
    <row r="125" spans="1:11">
      <c r="A125" s="120">
        <v>40100000</v>
      </c>
      <c r="B125" s="120" t="s">
        <v>388</v>
      </c>
      <c r="C125" s="120" t="s">
        <v>324</v>
      </c>
      <c r="D125" s="120">
        <v>44967</v>
      </c>
      <c r="E125" s="120">
        <v>627</v>
      </c>
      <c r="F125" s="120" t="s">
        <v>1270</v>
      </c>
      <c r="G125" s="120" t="s">
        <v>1271</v>
      </c>
      <c r="H125" s="120" t="s">
        <v>1272</v>
      </c>
      <c r="I125" s="119">
        <v>0</v>
      </c>
      <c r="J125" s="119">
        <v>581.04</v>
      </c>
      <c r="K125" s="119">
        <v>-581.04</v>
      </c>
    </row>
    <row r="126" spans="1:11">
      <c r="A126" s="120">
        <v>40100000</v>
      </c>
      <c r="B126" s="120" t="s">
        <v>1140</v>
      </c>
      <c r="C126" s="120" t="s">
        <v>324</v>
      </c>
      <c r="D126" s="120">
        <v>44967</v>
      </c>
      <c r="E126" s="120">
        <v>657</v>
      </c>
      <c r="F126" s="120" t="s">
        <v>970</v>
      </c>
      <c r="G126" s="120" t="s">
        <v>1274</v>
      </c>
      <c r="H126" s="120" t="s">
        <v>1231</v>
      </c>
      <c r="I126" s="119">
        <v>0</v>
      </c>
      <c r="J126" s="119">
        <v>27.9</v>
      </c>
      <c r="K126" s="119">
        <v>-27.9</v>
      </c>
    </row>
    <row r="127" spans="1:11">
      <c r="A127" s="120">
        <v>40100000</v>
      </c>
      <c r="B127" s="120" t="s">
        <v>1140</v>
      </c>
      <c r="C127" s="120" t="s">
        <v>324</v>
      </c>
      <c r="D127" s="120">
        <v>44967</v>
      </c>
      <c r="E127" s="120">
        <v>659</v>
      </c>
      <c r="F127" s="120" t="s">
        <v>972</v>
      </c>
      <c r="G127" s="120" t="s">
        <v>1275</v>
      </c>
      <c r="H127" s="120" t="s">
        <v>1231</v>
      </c>
      <c r="I127" s="119">
        <v>0</v>
      </c>
      <c r="J127" s="119">
        <v>71.56</v>
      </c>
      <c r="K127" s="119">
        <v>-71.56</v>
      </c>
    </row>
    <row r="128" spans="1:11">
      <c r="A128" s="120">
        <v>40100000</v>
      </c>
      <c r="B128" s="120" t="s">
        <v>1140</v>
      </c>
      <c r="C128" s="120" t="s">
        <v>324</v>
      </c>
      <c r="D128" s="120">
        <v>44967</v>
      </c>
      <c r="E128" s="120">
        <v>660</v>
      </c>
      <c r="F128" s="120" t="s">
        <v>972</v>
      </c>
      <c r="G128" s="120" t="s">
        <v>1276</v>
      </c>
      <c r="H128" s="120" t="s">
        <v>1231</v>
      </c>
      <c r="I128" s="119">
        <v>0</v>
      </c>
      <c r="J128" s="119">
        <v>23.1</v>
      </c>
      <c r="K128" s="119">
        <v>-23.1</v>
      </c>
    </row>
    <row r="129" spans="1:11">
      <c r="A129" s="120">
        <v>40100000</v>
      </c>
      <c r="B129" s="120" t="s">
        <v>1140</v>
      </c>
      <c r="C129" s="120" t="s">
        <v>324</v>
      </c>
      <c r="D129" s="120">
        <v>44967</v>
      </c>
      <c r="E129" s="120">
        <v>663</v>
      </c>
      <c r="F129" s="120" t="s">
        <v>972</v>
      </c>
      <c r="G129" s="120" t="s">
        <v>1275</v>
      </c>
      <c r="H129" s="120" t="s">
        <v>1113</v>
      </c>
      <c r="I129" s="119">
        <v>0</v>
      </c>
      <c r="J129" s="119">
        <v>53.47</v>
      </c>
      <c r="K129" s="119">
        <v>-53.47</v>
      </c>
    </row>
    <row r="130" spans="1:11">
      <c r="A130" s="120">
        <v>40100000</v>
      </c>
      <c r="B130" s="120" t="s">
        <v>1140</v>
      </c>
      <c r="C130" s="120" t="s">
        <v>324</v>
      </c>
      <c r="D130" s="120">
        <v>44967</v>
      </c>
      <c r="E130" s="120">
        <v>664</v>
      </c>
      <c r="F130" s="120" t="s">
        <v>970</v>
      </c>
      <c r="G130" s="120" t="s">
        <v>1277</v>
      </c>
      <c r="H130" s="120" t="s">
        <v>1113</v>
      </c>
      <c r="I130" s="119">
        <v>0</v>
      </c>
      <c r="J130" s="119">
        <v>35.75</v>
      </c>
      <c r="K130" s="119">
        <v>-35.75</v>
      </c>
    </row>
    <row r="131" spans="1:11">
      <c r="A131" s="120">
        <v>40100000</v>
      </c>
      <c r="B131" s="120" t="s">
        <v>1091</v>
      </c>
      <c r="C131" s="120" t="s">
        <v>324</v>
      </c>
      <c r="D131" s="120">
        <v>44970</v>
      </c>
      <c r="E131" s="120">
        <v>675</v>
      </c>
      <c r="F131" s="120" t="s">
        <v>496</v>
      </c>
      <c r="G131" s="120" t="s">
        <v>1278</v>
      </c>
      <c r="H131" s="120" t="s">
        <v>1231</v>
      </c>
      <c r="I131" s="119">
        <v>0</v>
      </c>
      <c r="J131" s="119">
        <v>84</v>
      </c>
      <c r="K131" s="119">
        <v>-84</v>
      </c>
    </row>
    <row r="132" spans="1:11">
      <c r="A132" s="120">
        <v>40100000</v>
      </c>
      <c r="B132" s="120" t="s">
        <v>1162</v>
      </c>
      <c r="C132" s="120" t="s">
        <v>324</v>
      </c>
      <c r="D132" s="120">
        <v>44971</v>
      </c>
      <c r="E132" s="120">
        <v>629</v>
      </c>
      <c r="F132" s="120" t="s">
        <v>1279</v>
      </c>
      <c r="G132" s="120" t="s">
        <v>1280</v>
      </c>
      <c r="H132" s="120" t="s">
        <v>362</v>
      </c>
      <c r="I132" s="119">
        <v>0</v>
      </c>
      <c r="J132" s="119">
        <v>360</v>
      </c>
      <c r="K132" s="119">
        <v>-360</v>
      </c>
    </row>
    <row r="133" spans="1:11">
      <c r="A133" s="120">
        <v>40100000</v>
      </c>
      <c r="B133" s="120" t="s">
        <v>380</v>
      </c>
      <c r="C133" s="120" t="s">
        <v>324</v>
      </c>
      <c r="D133" s="120">
        <v>44973</v>
      </c>
      <c r="E133" s="120">
        <v>709</v>
      </c>
      <c r="F133" s="120" t="s">
        <v>394</v>
      </c>
      <c r="G133" s="120" t="s">
        <v>1281</v>
      </c>
      <c r="H133" s="120" t="s">
        <v>1261</v>
      </c>
      <c r="I133" s="119">
        <v>0</v>
      </c>
      <c r="J133" s="119">
        <v>136.07</v>
      </c>
      <c r="K133" s="119">
        <v>-136.07</v>
      </c>
    </row>
    <row r="134" spans="1:11">
      <c r="A134" s="120">
        <v>40100000</v>
      </c>
      <c r="B134" s="120" t="s">
        <v>376</v>
      </c>
      <c r="C134" s="120" t="s">
        <v>324</v>
      </c>
      <c r="D134" s="120">
        <v>44977</v>
      </c>
      <c r="E134" s="120">
        <v>628</v>
      </c>
      <c r="F134" s="120" t="s">
        <v>719</v>
      </c>
      <c r="G134" s="120" t="s">
        <v>1282</v>
      </c>
      <c r="H134" s="120" t="s">
        <v>1141</v>
      </c>
      <c r="I134" s="119">
        <v>0</v>
      </c>
      <c r="J134" s="119">
        <v>1415.39</v>
      </c>
      <c r="K134" s="119">
        <v>-1415.39</v>
      </c>
    </row>
    <row r="135" spans="1:11">
      <c r="A135" s="120">
        <v>40100000</v>
      </c>
      <c r="B135" s="120" t="s">
        <v>380</v>
      </c>
      <c r="C135" s="120" t="s">
        <v>324</v>
      </c>
      <c r="D135" s="120">
        <v>44980</v>
      </c>
      <c r="E135" s="120">
        <v>707</v>
      </c>
      <c r="F135" s="120" t="s">
        <v>394</v>
      </c>
      <c r="G135" s="120" t="s">
        <v>1283</v>
      </c>
      <c r="H135" s="120" t="s">
        <v>1261</v>
      </c>
      <c r="I135" s="119">
        <v>0</v>
      </c>
      <c r="J135" s="119">
        <v>57.08</v>
      </c>
      <c r="K135" s="119">
        <v>-57.08</v>
      </c>
    </row>
    <row r="136" spans="1:11">
      <c r="A136" s="120">
        <v>40100000</v>
      </c>
      <c r="B136" s="120" t="s">
        <v>1204</v>
      </c>
      <c r="C136" s="120" t="s">
        <v>324</v>
      </c>
      <c r="D136" s="120">
        <v>44985</v>
      </c>
      <c r="E136" s="120">
        <v>644</v>
      </c>
      <c r="F136" s="120" t="s">
        <v>1284</v>
      </c>
      <c r="G136" s="120" t="s">
        <v>1285</v>
      </c>
      <c r="H136" s="120" t="s">
        <v>351</v>
      </c>
      <c r="I136" s="119">
        <v>0</v>
      </c>
      <c r="J136" s="119">
        <v>3200</v>
      </c>
      <c r="K136" s="119">
        <v>-3200</v>
      </c>
    </row>
    <row r="137" spans="1:11">
      <c r="A137" s="120">
        <v>40100000</v>
      </c>
      <c r="B137" s="120" t="s">
        <v>350</v>
      </c>
      <c r="C137" s="120" t="s">
        <v>324</v>
      </c>
      <c r="D137" s="120">
        <v>44985</v>
      </c>
      <c r="E137" s="120">
        <v>682</v>
      </c>
      <c r="F137" s="120" t="s">
        <v>97</v>
      </c>
      <c r="G137" s="120" t="s">
        <v>1286</v>
      </c>
      <c r="H137" s="120" t="s">
        <v>1136</v>
      </c>
      <c r="I137" s="119">
        <v>0</v>
      </c>
      <c r="J137" s="119">
        <v>3168.72</v>
      </c>
      <c r="K137" s="119">
        <v>-3168.72</v>
      </c>
    </row>
    <row r="138" spans="1:11">
      <c r="A138" s="120">
        <v>40100000</v>
      </c>
      <c r="B138" s="120" t="s">
        <v>350</v>
      </c>
      <c r="C138" s="120" t="s">
        <v>324</v>
      </c>
      <c r="D138" s="120">
        <v>44985</v>
      </c>
      <c r="E138" s="120">
        <v>683</v>
      </c>
      <c r="F138" s="120" t="s">
        <v>97</v>
      </c>
      <c r="G138" s="120" t="s">
        <v>1287</v>
      </c>
      <c r="H138" s="120" t="s">
        <v>1136</v>
      </c>
      <c r="I138" s="119">
        <v>0</v>
      </c>
      <c r="J138" s="119">
        <v>236.86</v>
      </c>
      <c r="K138" s="119">
        <v>-236.86</v>
      </c>
    </row>
    <row r="139" spans="1:11">
      <c r="A139" s="120">
        <v>40100000</v>
      </c>
      <c r="B139" s="120" t="s">
        <v>388</v>
      </c>
      <c r="C139" s="120" t="s">
        <v>324</v>
      </c>
      <c r="D139" s="120">
        <v>44985</v>
      </c>
      <c r="E139" s="120">
        <v>689</v>
      </c>
      <c r="F139" s="120" t="s">
        <v>979</v>
      </c>
      <c r="G139" s="120" t="s">
        <v>1288</v>
      </c>
      <c r="H139" s="120" t="s">
        <v>1630</v>
      </c>
      <c r="I139" s="119">
        <v>0</v>
      </c>
      <c r="J139" s="119">
        <v>1437.6</v>
      </c>
      <c r="K139" s="119">
        <v>-1437.6</v>
      </c>
    </row>
    <row r="140" spans="1:11">
      <c r="A140" s="120">
        <v>40100000</v>
      </c>
      <c r="B140" s="120" t="s">
        <v>378</v>
      </c>
      <c r="C140" s="120" t="s">
        <v>324</v>
      </c>
      <c r="D140" s="120">
        <v>44985</v>
      </c>
      <c r="E140" s="120">
        <v>711</v>
      </c>
      <c r="F140" s="120" t="s">
        <v>397</v>
      </c>
      <c r="G140" s="120" t="s">
        <v>1289</v>
      </c>
      <c r="H140" s="120" t="s">
        <v>1261</v>
      </c>
      <c r="I140" s="119">
        <v>0</v>
      </c>
      <c r="J140" s="119">
        <v>9120</v>
      </c>
      <c r="K140" s="119">
        <v>-9120</v>
      </c>
    </row>
    <row r="141" spans="1:11">
      <c r="A141" s="120">
        <v>40100000</v>
      </c>
      <c r="B141" s="120" t="s">
        <v>388</v>
      </c>
      <c r="C141" s="120" t="s">
        <v>324</v>
      </c>
      <c r="D141" s="120">
        <v>44986</v>
      </c>
      <c r="E141" s="120">
        <v>688</v>
      </c>
      <c r="F141" s="120" t="s">
        <v>979</v>
      </c>
      <c r="G141" s="120" t="s">
        <v>1631</v>
      </c>
      <c r="H141" s="120" t="s">
        <v>1632</v>
      </c>
      <c r="I141" s="119">
        <v>0</v>
      </c>
      <c r="J141" s="119">
        <v>7457.96</v>
      </c>
      <c r="K141" s="119">
        <v>-7457.96</v>
      </c>
    </row>
    <row r="142" spans="1:11">
      <c r="A142" s="120">
        <v>40100000</v>
      </c>
      <c r="B142" s="120" t="s">
        <v>377</v>
      </c>
      <c r="C142" s="120" t="s">
        <v>324</v>
      </c>
      <c r="D142" s="120">
        <v>44986</v>
      </c>
      <c r="E142" s="120">
        <v>713</v>
      </c>
      <c r="F142" s="120" t="s">
        <v>1105</v>
      </c>
      <c r="G142" s="120" t="s">
        <v>1633</v>
      </c>
      <c r="H142" s="120" t="s">
        <v>1141</v>
      </c>
      <c r="I142" s="119">
        <v>0</v>
      </c>
      <c r="J142" s="119">
        <v>61.27</v>
      </c>
      <c r="K142" s="119">
        <v>-61.27</v>
      </c>
    </row>
    <row r="143" spans="1:11">
      <c r="A143" s="120">
        <v>40100000</v>
      </c>
      <c r="B143" s="120" t="s">
        <v>377</v>
      </c>
      <c r="C143" s="120" t="s">
        <v>324</v>
      </c>
      <c r="D143" s="120">
        <v>44986</v>
      </c>
      <c r="E143" s="120">
        <v>714</v>
      </c>
      <c r="F143" s="120" t="s">
        <v>1634</v>
      </c>
      <c r="G143" s="120" t="s">
        <v>1635</v>
      </c>
      <c r="H143" s="120" t="s">
        <v>1141</v>
      </c>
      <c r="I143" s="119">
        <v>0</v>
      </c>
      <c r="J143" s="119">
        <v>960.85</v>
      </c>
      <c r="K143" s="119">
        <v>-960.85</v>
      </c>
    </row>
    <row r="144" spans="1:11">
      <c r="A144" s="120">
        <v>40100000</v>
      </c>
      <c r="B144" s="120" t="s">
        <v>1636</v>
      </c>
      <c r="C144" s="120" t="s">
        <v>324</v>
      </c>
      <c r="D144" s="120">
        <v>44986</v>
      </c>
      <c r="E144" s="120">
        <v>715</v>
      </c>
      <c r="F144" s="120" t="s">
        <v>1637</v>
      </c>
      <c r="G144" s="120" t="s">
        <v>1638</v>
      </c>
      <c r="H144" s="120" t="s">
        <v>312</v>
      </c>
      <c r="I144" s="119">
        <v>0</v>
      </c>
      <c r="J144" s="119">
        <v>90</v>
      </c>
      <c r="K144" s="119">
        <v>-90</v>
      </c>
    </row>
    <row r="145" spans="1:11">
      <c r="A145" s="120">
        <v>40100000</v>
      </c>
      <c r="B145" s="120" t="s">
        <v>352</v>
      </c>
      <c r="C145" s="120" t="s">
        <v>324</v>
      </c>
      <c r="D145" s="120">
        <v>44986</v>
      </c>
      <c r="E145" s="120">
        <v>720</v>
      </c>
      <c r="F145" s="120" t="s">
        <v>505</v>
      </c>
      <c r="G145" s="120" t="s">
        <v>1639</v>
      </c>
      <c r="H145" s="120" t="s">
        <v>1359</v>
      </c>
      <c r="I145" s="119">
        <v>0</v>
      </c>
      <c r="J145" s="119">
        <v>137.41999999999999</v>
      </c>
      <c r="K145" s="119">
        <v>-137.41999999999999</v>
      </c>
    </row>
    <row r="146" spans="1:11">
      <c r="A146" s="120">
        <v>40100000</v>
      </c>
      <c r="B146" s="120" t="s">
        <v>376</v>
      </c>
      <c r="C146" s="120" t="s">
        <v>324</v>
      </c>
      <c r="D146" s="120">
        <v>44986</v>
      </c>
      <c r="E146" s="120">
        <v>723</v>
      </c>
      <c r="F146" s="120" t="s">
        <v>719</v>
      </c>
      <c r="G146" s="120" t="s">
        <v>1640</v>
      </c>
      <c r="H146" s="120" t="s">
        <v>1261</v>
      </c>
      <c r="I146" s="119">
        <v>0</v>
      </c>
      <c r="J146" s="119">
        <v>1335.28</v>
      </c>
      <c r="K146" s="119">
        <v>-1335.28</v>
      </c>
    </row>
    <row r="147" spans="1:11">
      <c r="A147" s="120">
        <v>40100000</v>
      </c>
      <c r="B147" s="120" t="s">
        <v>1641</v>
      </c>
      <c r="C147" s="120" t="s">
        <v>324</v>
      </c>
      <c r="D147" s="120">
        <v>44986</v>
      </c>
      <c r="E147" s="120">
        <v>724</v>
      </c>
      <c r="F147" s="120" t="s">
        <v>1642</v>
      </c>
      <c r="G147" s="120" t="s">
        <v>1643</v>
      </c>
      <c r="H147" s="120" t="s">
        <v>312</v>
      </c>
      <c r="I147" s="119">
        <v>0</v>
      </c>
      <c r="J147" s="119">
        <v>120</v>
      </c>
      <c r="K147" s="119">
        <v>-120</v>
      </c>
    </row>
    <row r="148" spans="1:11">
      <c r="A148" s="120">
        <v>40100000</v>
      </c>
      <c r="B148" s="120" t="s">
        <v>378</v>
      </c>
      <c r="C148" s="120" t="s">
        <v>324</v>
      </c>
      <c r="D148" s="120">
        <v>44986</v>
      </c>
      <c r="E148" s="120">
        <v>726</v>
      </c>
      <c r="F148" s="120" t="s">
        <v>397</v>
      </c>
      <c r="G148" s="120" t="s">
        <v>1644</v>
      </c>
      <c r="H148" s="120" t="s">
        <v>1261</v>
      </c>
      <c r="I148" s="119">
        <v>7752</v>
      </c>
      <c r="J148" s="119">
        <v>0</v>
      </c>
      <c r="K148" s="119">
        <v>7752</v>
      </c>
    </row>
    <row r="149" spans="1:11">
      <c r="A149" s="120">
        <v>40100000</v>
      </c>
      <c r="B149" s="120" t="s">
        <v>391</v>
      </c>
      <c r="C149" s="120" t="s">
        <v>324</v>
      </c>
      <c r="D149" s="120">
        <v>44986</v>
      </c>
      <c r="E149" s="120">
        <v>728</v>
      </c>
      <c r="F149" s="120" t="s">
        <v>542</v>
      </c>
      <c r="G149" s="120" t="s">
        <v>1645</v>
      </c>
      <c r="H149" s="120" t="s">
        <v>1261</v>
      </c>
      <c r="I149" s="119">
        <v>0</v>
      </c>
      <c r="J149" s="119">
        <v>4158</v>
      </c>
      <c r="K149" s="119">
        <v>-4158</v>
      </c>
    </row>
    <row r="150" spans="1:11">
      <c r="A150" s="120">
        <v>40100000</v>
      </c>
      <c r="B150" s="120" t="s">
        <v>391</v>
      </c>
      <c r="C150" s="120" t="s">
        <v>324</v>
      </c>
      <c r="D150" s="120">
        <v>44986</v>
      </c>
      <c r="E150" s="120">
        <v>729</v>
      </c>
      <c r="F150" s="120" t="s">
        <v>542</v>
      </c>
      <c r="G150" s="120" t="s">
        <v>1646</v>
      </c>
      <c r="H150" s="120" t="s">
        <v>1261</v>
      </c>
      <c r="I150" s="119">
        <v>0</v>
      </c>
      <c r="J150" s="119">
        <v>2268</v>
      </c>
      <c r="K150" s="119">
        <v>-2268</v>
      </c>
    </row>
    <row r="151" spans="1:11">
      <c r="A151" s="120">
        <v>40100000</v>
      </c>
      <c r="B151" s="120" t="s">
        <v>367</v>
      </c>
      <c r="C151" s="120" t="s">
        <v>324</v>
      </c>
      <c r="D151" s="120">
        <v>44986</v>
      </c>
      <c r="E151" s="120">
        <v>731</v>
      </c>
      <c r="F151" s="120" t="s">
        <v>1839</v>
      </c>
      <c r="G151" s="120" t="s">
        <v>1648</v>
      </c>
      <c r="H151" s="120" t="s">
        <v>1261</v>
      </c>
      <c r="I151" s="119">
        <v>0</v>
      </c>
      <c r="J151" s="119">
        <v>4160.9799999999996</v>
      </c>
      <c r="K151" s="119">
        <v>-4160.9799999999996</v>
      </c>
    </row>
    <row r="152" spans="1:11">
      <c r="A152" s="120">
        <v>40100000</v>
      </c>
      <c r="B152" s="120" t="s">
        <v>367</v>
      </c>
      <c r="C152" s="120" t="s">
        <v>324</v>
      </c>
      <c r="D152" s="120">
        <v>44986</v>
      </c>
      <c r="E152" s="120">
        <v>732</v>
      </c>
      <c r="F152" s="120" t="s">
        <v>1647</v>
      </c>
      <c r="G152" s="120" t="s">
        <v>1649</v>
      </c>
      <c r="H152" s="120" t="s">
        <v>1141</v>
      </c>
      <c r="I152" s="119">
        <v>0</v>
      </c>
      <c r="J152" s="119">
        <v>4160.9799999999996</v>
      </c>
      <c r="K152" s="119">
        <v>-4160.9799999999996</v>
      </c>
    </row>
    <row r="153" spans="1:11">
      <c r="A153" s="120">
        <v>40100000</v>
      </c>
      <c r="B153" s="120" t="s">
        <v>1095</v>
      </c>
      <c r="C153" s="120" t="s">
        <v>324</v>
      </c>
      <c r="D153" s="120">
        <v>44986</v>
      </c>
      <c r="E153" s="120">
        <v>733</v>
      </c>
      <c r="F153" s="120" t="s">
        <v>1010</v>
      </c>
      <c r="G153" s="120" t="s">
        <v>1650</v>
      </c>
      <c r="H153" s="120" t="s">
        <v>1359</v>
      </c>
      <c r="I153" s="119">
        <v>0</v>
      </c>
      <c r="J153" s="119">
        <v>6720</v>
      </c>
      <c r="K153" s="119">
        <v>-6720</v>
      </c>
    </row>
    <row r="154" spans="1:11">
      <c r="A154" s="120">
        <v>40100000</v>
      </c>
      <c r="B154" s="120" t="s">
        <v>354</v>
      </c>
      <c r="C154" s="120" t="s">
        <v>324</v>
      </c>
      <c r="D154" s="120">
        <v>44986</v>
      </c>
      <c r="E154" s="120">
        <v>734</v>
      </c>
      <c r="F154" s="120" t="s">
        <v>163</v>
      </c>
      <c r="G154" s="120" t="s">
        <v>1651</v>
      </c>
      <c r="H154" s="120" t="s">
        <v>1231</v>
      </c>
      <c r="I154" s="119">
        <v>0</v>
      </c>
      <c r="J154" s="119">
        <v>3952</v>
      </c>
      <c r="K154" s="119">
        <v>-3952</v>
      </c>
    </row>
    <row r="155" spans="1:11">
      <c r="A155" s="120">
        <v>40100000</v>
      </c>
      <c r="B155" s="120" t="s">
        <v>354</v>
      </c>
      <c r="C155" s="120" t="s">
        <v>324</v>
      </c>
      <c r="D155" s="120">
        <v>44986</v>
      </c>
      <c r="E155" s="120">
        <v>735</v>
      </c>
      <c r="F155" s="120" t="s">
        <v>163</v>
      </c>
      <c r="G155" s="120" t="s">
        <v>1652</v>
      </c>
      <c r="H155" s="120" t="s">
        <v>1231</v>
      </c>
      <c r="I155" s="119">
        <v>0</v>
      </c>
      <c r="J155" s="119">
        <v>6080</v>
      </c>
      <c r="K155" s="119">
        <v>-6080</v>
      </c>
    </row>
    <row r="156" spans="1:11">
      <c r="A156" s="120">
        <v>40100000</v>
      </c>
      <c r="B156" s="120" t="s">
        <v>354</v>
      </c>
      <c r="C156" s="120" t="s">
        <v>324</v>
      </c>
      <c r="D156" s="120">
        <v>44986</v>
      </c>
      <c r="E156" s="120">
        <v>736</v>
      </c>
      <c r="F156" s="120" t="s">
        <v>163</v>
      </c>
      <c r="G156" s="120" t="s">
        <v>1653</v>
      </c>
      <c r="H156" s="120" t="s">
        <v>1231</v>
      </c>
      <c r="I156" s="119">
        <v>0</v>
      </c>
      <c r="J156" s="119">
        <v>5890</v>
      </c>
      <c r="K156" s="119">
        <v>-5890</v>
      </c>
    </row>
    <row r="157" spans="1:11">
      <c r="A157" s="120">
        <v>40100000</v>
      </c>
      <c r="B157" s="120" t="s">
        <v>1130</v>
      </c>
      <c r="C157" s="120" t="s">
        <v>324</v>
      </c>
      <c r="D157" s="120">
        <v>44986</v>
      </c>
      <c r="E157" s="120">
        <v>737</v>
      </c>
      <c r="F157" s="120" t="s">
        <v>1718</v>
      </c>
      <c r="G157" s="120" t="s">
        <v>1654</v>
      </c>
      <c r="H157" s="120" t="s">
        <v>371</v>
      </c>
      <c r="I157" s="119">
        <v>0</v>
      </c>
      <c r="J157" s="119">
        <v>119732.48</v>
      </c>
      <c r="K157" s="119">
        <v>-119732.48</v>
      </c>
    </row>
    <row r="158" spans="1:11">
      <c r="A158" s="120">
        <v>40100000</v>
      </c>
      <c r="B158" s="120" t="s">
        <v>1140</v>
      </c>
      <c r="C158" s="120" t="s">
        <v>324</v>
      </c>
      <c r="D158" s="120">
        <v>44986</v>
      </c>
      <c r="E158" s="120">
        <v>738</v>
      </c>
      <c r="F158" s="120" t="s">
        <v>970</v>
      </c>
      <c r="G158" s="120" t="s">
        <v>1655</v>
      </c>
      <c r="H158" s="120" t="s">
        <v>1351</v>
      </c>
      <c r="I158" s="119">
        <v>0</v>
      </c>
      <c r="J158" s="119">
        <v>174.63</v>
      </c>
      <c r="K158" s="119">
        <v>-174.63</v>
      </c>
    </row>
    <row r="159" spans="1:11">
      <c r="A159" s="120">
        <v>40100000</v>
      </c>
      <c r="B159" s="120" t="s">
        <v>1149</v>
      </c>
      <c r="C159" s="120" t="s">
        <v>324</v>
      </c>
      <c r="D159" s="120">
        <v>44986</v>
      </c>
      <c r="E159" s="120">
        <v>744</v>
      </c>
      <c r="F159" s="120" t="s">
        <v>815</v>
      </c>
      <c r="G159" s="120" t="s">
        <v>1656</v>
      </c>
      <c r="H159" s="120" t="s">
        <v>1113</v>
      </c>
      <c r="I159" s="119">
        <v>0</v>
      </c>
      <c r="J159" s="119">
        <v>84</v>
      </c>
      <c r="K159" s="119">
        <v>-84</v>
      </c>
    </row>
    <row r="160" spans="1:11">
      <c r="A160" s="120">
        <v>40100000</v>
      </c>
      <c r="B160" s="120" t="s">
        <v>1149</v>
      </c>
      <c r="C160" s="120" t="s">
        <v>324</v>
      </c>
      <c r="D160" s="120">
        <v>44986</v>
      </c>
      <c r="E160" s="120">
        <v>745</v>
      </c>
      <c r="F160" s="120" t="s">
        <v>815</v>
      </c>
      <c r="G160" s="120" t="s">
        <v>1657</v>
      </c>
      <c r="H160" s="120" t="s">
        <v>1113</v>
      </c>
      <c r="I160" s="119">
        <v>0</v>
      </c>
      <c r="J160" s="119">
        <v>84</v>
      </c>
      <c r="K160" s="119">
        <v>-84</v>
      </c>
    </row>
    <row r="161" spans="1:11">
      <c r="A161" s="120">
        <v>40100000</v>
      </c>
      <c r="B161" s="120" t="s">
        <v>1149</v>
      </c>
      <c r="C161" s="120" t="s">
        <v>324</v>
      </c>
      <c r="D161" s="120">
        <v>44986</v>
      </c>
      <c r="E161" s="120">
        <v>746</v>
      </c>
      <c r="F161" s="120" t="s">
        <v>815</v>
      </c>
      <c r="G161" s="120" t="s">
        <v>1658</v>
      </c>
      <c r="H161" s="120" t="s">
        <v>1113</v>
      </c>
      <c r="I161" s="119">
        <v>0</v>
      </c>
      <c r="J161" s="119">
        <v>84</v>
      </c>
      <c r="K161" s="119">
        <v>-84</v>
      </c>
    </row>
    <row r="162" spans="1:11">
      <c r="A162" s="120">
        <v>40100000</v>
      </c>
      <c r="B162" s="120" t="s">
        <v>1149</v>
      </c>
      <c r="C162" s="120" t="s">
        <v>324</v>
      </c>
      <c r="D162" s="120">
        <v>44986</v>
      </c>
      <c r="E162" s="120">
        <v>747</v>
      </c>
      <c r="F162" s="120" t="s">
        <v>815</v>
      </c>
      <c r="G162" s="120" t="s">
        <v>1659</v>
      </c>
      <c r="H162" s="120" t="s">
        <v>1113</v>
      </c>
      <c r="I162" s="119">
        <v>0</v>
      </c>
      <c r="J162" s="119">
        <v>84</v>
      </c>
      <c r="K162" s="119">
        <v>-84</v>
      </c>
    </row>
    <row r="163" spans="1:11">
      <c r="A163" s="120">
        <v>40100000</v>
      </c>
      <c r="B163" s="120" t="s">
        <v>1149</v>
      </c>
      <c r="C163" s="120" t="s">
        <v>324</v>
      </c>
      <c r="D163" s="120">
        <v>44986</v>
      </c>
      <c r="E163" s="120">
        <v>748</v>
      </c>
      <c r="F163" s="120" t="s">
        <v>815</v>
      </c>
      <c r="G163" s="120" t="s">
        <v>1660</v>
      </c>
      <c r="H163" s="120" t="s">
        <v>1113</v>
      </c>
      <c r="I163" s="119">
        <v>0</v>
      </c>
      <c r="J163" s="119">
        <v>336</v>
      </c>
      <c r="K163" s="119">
        <v>-336</v>
      </c>
    </row>
    <row r="164" spans="1:11">
      <c r="A164" s="120">
        <v>40100000</v>
      </c>
      <c r="B164" s="120" t="s">
        <v>352</v>
      </c>
      <c r="C164" s="120" t="s">
        <v>324</v>
      </c>
      <c r="D164" s="120">
        <v>44986</v>
      </c>
      <c r="E164" s="120">
        <v>751</v>
      </c>
      <c r="F164" s="120" t="s">
        <v>505</v>
      </c>
      <c r="G164" s="120" t="s">
        <v>1661</v>
      </c>
      <c r="H164" s="120" t="s">
        <v>1087</v>
      </c>
      <c r="I164" s="119">
        <v>0</v>
      </c>
      <c r="J164" s="119">
        <v>111.72</v>
      </c>
      <c r="K164" s="119">
        <v>-111.72</v>
      </c>
    </row>
    <row r="165" spans="1:11">
      <c r="A165" s="120">
        <v>40100000</v>
      </c>
      <c r="B165" s="120" t="s">
        <v>350</v>
      </c>
      <c r="C165" s="120" t="s">
        <v>324</v>
      </c>
      <c r="D165" s="120">
        <v>44987</v>
      </c>
      <c r="E165" s="120">
        <v>712</v>
      </c>
      <c r="F165" s="120" t="s">
        <v>97</v>
      </c>
      <c r="G165" s="120" t="s">
        <v>1662</v>
      </c>
      <c r="H165" s="120" t="s">
        <v>1237</v>
      </c>
      <c r="I165" s="119">
        <v>0</v>
      </c>
      <c r="J165" s="119">
        <v>432</v>
      </c>
      <c r="K165" s="119">
        <v>-432</v>
      </c>
    </row>
    <row r="166" spans="1:11">
      <c r="A166" s="120">
        <v>40100000</v>
      </c>
      <c r="B166" s="120" t="s">
        <v>372</v>
      </c>
      <c r="C166" s="120" t="s">
        <v>324</v>
      </c>
      <c r="D166" s="120">
        <v>44991</v>
      </c>
      <c r="E166" s="120">
        <v>721</v>
      </c>
      <c r="F166" s="120" t="s">
        <v>126</v>
      </c>
      <c r="G166" s="120" t="s">
        <v>1663</v>
      </c>
      <c r="H166" s="120" t="s">
        <v>1226</v>
      </c>
      <c r="I166" s="119">
        <v>0</v>
      </c>
      <c r="J166" s="119">
        <v>316.27</v>
      </c>
      <c r="K166" s="119">
        <v>-316.27</v>
      </c>
    </row>
    <row r="167" spans="1:11">
      <c r="A167" s="120">
        <v>40100000</v>
      </c>
      <c r="B167" s="120" t="s">
        <v>361</v>
      </c>
      <c r="C167" s="120" t="s">
        <v>324</v>
      </c>
      <c r="D167" s="120">
        <v>44992</v>
      </c>
      <c r="E167" s="120">
        <v>717</v>
      </c>
      <c r="F167" s="120" t="s">
        <v>392</v>
      </c>
      <c r="G167" s="120" t="s">
        <v>1664</v>
      </c>
      <c r="H167" s="120" t="s">
        <v>1092</v>
      </c>
      <c r="I167" s="119">
        <v>0</v>
      </c>
      <c r="J167" s="119">
        <v>3200</v>
      </c>
      <c r="K167" s="119">
        <v>-3200</v>
      </c>
    </row>
    <row r="168" spans="1:11">
      <c r="A168" s="120">
        <v>40100000</v>
      </c>
      <c r="B168" s="120" t="s">
        <v>352</v>
      </c>
      <c r="C168" s="120" t="s">
        <v>324</v>
      </c>
      <c r="D168" s="120">
        <v>44992</v>
      </c>
      <c r="E168" s="120">
        <v>719</v>
      </c>
      <c r="F168" s="120" t="s">
        <v>505</v>
      </c>
      <c r="G168" s="120" t="s">
        <v>1665</v>
      </c>
      <c r="H168" s="120" t="s">
        <v>1096</v>
      </c>
      <c r="I168" s="119">
        <v>0</v>
      </c>
      <c r="J168" s="119">
        <v>212.52</v>
      </c>
      <c r="K168" s="119">
        <v>-212.52</v>
      </c>
    </row>
    <row r="169" spans="1:11">
      <c r="A169" s="120">
        <v>40100000</v>
      </c>
      <c r="B169" s="120" t="s">
        <v>398</v>
      </c>
      <c r="C169" s="120" t="s">
        <v>324</v>
      </c>
      <c r="D169" s="120">
        <v>44993</v>
      </c>
      <c r="E169" s="120">
        <v>727</v>
      </c>
      <c r="F169" s="120" t="s">
        <v>1666</v>
      </c>
      <c r="G169" s="120" t="s">
        <v>1667</v>
      </c>
      <c r="H169" s="120" t="s">
        <v>362</v>
      </c>
      <c r="I169" s="119">
        <v>0</v>
      </c>
      <c r="J169" s="119">
        <v>22032</v>
      </c>
      <c r="K169" s="119">
        <v>-22032</v>
      </c>
    </row>
    <row r="170" spans="1:11">
      <c r="A170" s="120">
        <v>40100000</v>
      </c>
      <c r="B170" s="120" t="s">
        <v>352</v>
      </c>
      <c r="C170" s="120" t="s">
        <v>324</v>
      </c>
      <c r="D170" s="120">
        <v>44994</v>
      </c>
      <c r="E170" s="120">
        <v>718</v>
      </c>
      <c r="F170" s="120" t="s">
        <v>505</v>
      </c>
      <c r="G170" s="120" t="s">
        <v>1668</v>
      </c>
      <c r="H170" s="120" t="s">
        <v>1117</v>
      </c>
      <c r="I170" s="119">
        <v>0</v>
      </c>
      <c r="J170" s="119">
        <v>152.62</v>
      </c>
      <c r="K170" s="119">
        <v>-152.62</v>
      </c>
    </row>
    <row r="171" spans="1:11">
      <c r="A171" s="120">
        <v>40100000</v>
      </c>
      <c r="B171" s="120" t="s">
        <v>1669</v>
      </c>
      <c r="C171" s="120" t="s">
        <v>324</v>
      </c>
      <c r="D171" s="120">
        <v>44998</v>
      </c>
      <c r="E171" s="120">
        <v>716</v>
      </c>
      <c r="F171" s="120" t="s">
        <v>656</v>
      </c>
      <c r="G171" s="120" t="s">
        <v>1670</v>
      </c>
      <c r="H171" s="120" t="s">
        <v>351</v>
      </c>
      <c r="I171" s="119">
        <v>0</v>
      </c>
      <c r="J171" s="119">
        <v>532.79999999999995</v>
      </c>
      <c r="K171" s="119">
        <v>-532.79999999999995</v>
      </c>
    </row>
    <row r="172" spans="1:11">
      <c r="A172" s="120">
        <v>40100000</v>
      </c>
      <c r="B172" s="120" t="s">
        <v>1671</v>
      </c>
      <c r="C172" s="120" t="s">
        <v>324</v>
      </c>
      <c r="D172" s="120">
        <v>45002</v>
      </c>
      <c r="E172" s="120">
        <v>725</v>
      </c>
      <c r="F172" s="120" t="s">
        <v>1672</v>
      </c>
      <c r="G172" s="120" t="s">
        <v>1840</v>
      </c>
      <c r="H172" s="120" t="s">
        <v>312</v>
      </c>
      <c r="I172" s="119">
        <v>0</v>
      </c>
      <c r="J172" s="119">
        <v>282</v>
      </c>
      <c r="K172" s="119">
        <v>-282</v>
      </c>
    </row>
    <row r="173" spans="1:11">
      <c r="A173" s="120">
        <v>40100000</v>
      </c>
      <c r="B173" s="120" t="s">
        <v>369</v>
      </c>
      <c r="C173" s="120" t="s">
        <v>324</v>
      </c>
      <c r="D173" s="120">
        <v>45005</v>
      </c>
      <c r="E173" s="120">
        <v>753</v>
      </c>
      <c r="F173" s="120" t="s">
        <v>533</v>
      </c>
      <c r="G173" s="120" t="s">
        <v>1674</v>
      </c>
      <c r="H173" s="120" t="s">
        <v>1719</v>
      </c>
      <c r="I173" s="119">
        <v>0</v>
      </c>
      <c r="J173" s="119">
        <v>244.65</v>
      </c>
      <c r="K173" s="119">
        <v>-244.65</v>
      </c>
    </row>
    <row r="174" spans="1:11">
      <c r="A174" s="120">
        <v>40100000</v>
      </c>
      <c r="B174" s="120" t="s">
        <v>1140</v>
      </c>
      <c r="C174" s="120" t="s">
        <v>324</v>
      </c>
      <c r="D174" s="120">
        <v>45007</v>
      </c>
      <c r="E174" s="120">
        <v>739</v>
      </c>
      <c r="F174" s="120" t="s">
        <v>972</v>
      </c>
      <c r="G174" s="120" t="s">
        <v>1675</v>
      </c>
      <c r="H174" s="120" t="s">
        <v>1159</v>
      </c>
      <c r="I174" s="119">
        <v>0</v>
      </c>
      <c r="J174" s="119">
        <v>42.81</v>
      </c>
      <c r="K174" s="119">
        <v>-42.81</v>
      </c>
    </row>
    <row r="175" spans="1:11">
      <c r="A175" s="120">
        <v>40100000</v>
      </c>
      <c r="B175" s="120" t="s">
        <v>1140</v>
      </c>
      <c r="C175" s="120" t="s">
        <v>324</v>
      </c>
      <c r="D175" s="120">
        <v>45007</v>
      </c>
      <c r="E175" s="120">
        <v>740</v>
      </c>
      <c r="F175" s="120" t="s">
        <v>970</v>
      </c>
      <c r="G175" s="120" t="s">
        <v>1676</v>
      </c>
      <c r="H175" s="120" t="s">
        <v>1159</v>
      </c>
      <c r="I175" s="119">
        <v>0</v>
      </c>
      <c r="J175" s="119">
        <v>23.5</v>
      </c>
      <c r="K175" s="119">
        <v>-23.5</v>
      </c>
    </row>
    <row r="176" spans="1:11">
      <c r="A176" s="120">
        <v>40100000</v>
      </c>
      <c r="B176" s="120" t="s">
        <v>1140</v>
      </c>
      <c r="C176" s="120" t="s">
        <v>324</v>
      </c>
      <c r="D176" s="120">
        <v>45007</v>
      </c>
      <c r="E176" s="120">
        <v>741</v>
      </c>
      <c r="F176" s="120" t="s">
        <v>970</v>
      </c>
      <c r="G176" s="120" t="s">
        <v>1677</v>
      </c>
      <c r="H176" s="120" t="s">
        <v>1159</v>
      </c>
      <c r="I176" s="119">
        <v>0</v>
      </c>
      <c r="J176" s="119">
        <v>13</v>
      </c>
      <c r="K176" s="119">
        <v>-13</v>
      </c>
    </row>
    <row r="177" spans="1:11">
      <c r="A177" s="120">
        <v>40100000</v>
      </c>
      <c r="B177" s="120" t="s">
        <v>1140</v>
      </c>
      <c r="C177" s="120" t="s">
        <v>324</v>
      </c>
      <c r="D177" s="120">
        <v>45007</v>
      </c>
      <c r="E177" s="120">
        <v>742</v>
      </c>
      <c r="F177" s="120" t="s">
        <v>970</v>
      </c>
      <c r="G177" s="120" t="s">
        <v>1678</v>
      </c>
      <c r="H177" s="120" t="s">
        <v>1159</v>
      </c>
      <c r="I177" s="119">
        <v>0</v>
      </c>
      <c r="J177" s="119">
        <v>60.54</v>
      </c>
      <c r="K177" s="119">
        <v>-60.54</v>
      </c>
    </row>
    <row r="178" spans="1:11">
      <c r="A178" s="120">
        <v>40100000</v>
      </c>
      <c r="B178" s="120" t="s">
        <v>1140</v>
      </c>
      <c r="C178" s="120" t="s">
        <v>324</v>
      </c>
      <c r="D178" s="120">
        <v>45007</v>
      </c>
      <c r="E178" s="120">
        <v>743</v>
      </c>
      <c r="F178" s="120" t="s">
        <v>972</v>
      </c>
      <c r="G178" s="120" t="s">
        <v>1679</v>
      </c>
      <c r="H178" s="120" t="s">
        <v>1159</v>
      </c>
      <c r="I178" s="119">
        <v>0</v>
      </c>
      <c r="J178" s="119">
        <v>47.78</v>
      </c>
      <c r="K178" s="119">
        <v>-47.78</v>
      </c>
    </row>
    <row r="179" spans="1:11">
      <c r="A179" s="120">
        <v>40100000</v>
      </c>
      <c r="B179" s="120" t="s">
        <v>369</v>
      </c>
      <c r="C179" s="120" t="s">
        <v>324</v>
      </c>
      <c r="D179" s="120">
        <v>45012</v>
      </c>
      <c r="E179" s="120">
        <v>754</v>
      </c>
      <c r="F179" s="120" t="s">
        <v>533</v>
      </c>
      <c r="G179" s="120" t="s">
        <v>1680</v>
      </c>
      <c r="H179" s="120" t="s">
        <v>1719</v>
      </c>
      <c r="I179" s="119">
        <v>0</v>
      </c>
      <c r="J179" s="119">
        <v>299.62</v>
      </c>
      <c r="K179" s="119">
        <v>-299.62</v>
      </c>
    </row>
    <row r="180" spans="1:11">
      <c r="A180" s="120">
        <v>40100000</v>
      </c>
      <c r="B180" s="120" t="s">
        <v>1681</v>
      </c>
      <c r="C180" s="120" t="s">
        <v>324</v>
      </c>
      <c r="D180" s="120">
        <v>45013</v>
      </c>
      <c r="E180" s="120">
        <v>756</v>
      </c>
      <c r="F180" s="120" t="s">
        <v>1682</v>
      </c>
      <c r="G180" s="120" t="s">
        <v>1683</v>
      </c>
      <c r="H180" s="120" t="s">
        <v>312</v>
      </c>
      <c r="I180" s="119">
        <v>0</v>
      </c>
      <c r="J180" s="119">
        <v>36309</v>
      </c>
      <c r="K180" s="119">
        <v>-36309</v>
      </c>
    </row>
    <row r="181" spans="1:11">
      <c r="A181" s="120">
        <v>40100000</v>
      </c>
      <c r="B181" s="120" t="s">
        <v>1315</v>
      </c>
      <c r="C181" s="120" t="s">
        <v>324</v>
      </c>
      <c r="D181" s="120">
        <v>45016</v>
      </c>
      <c r="E181" s="120">
        <v>730</v>
      </c>
      <c r="F181" s="120" t="s">
        <v>1684</v>
      </c>
      <c r="G181" s="120" t="s">
        <v>1685</v>
      </c>
      <c r="H181" s="120" t="s">
        <v>312</v>
      </c>
      <c r="I181" s="119">
        <v>0</v>
      </c>
      <c r="J181" s="119">
        <v>677.17</v>
      </c>
      <c r="K181" s="119">
        <v>-677.17</v>
      </c>
    </row>
    <row r="182" spans="1:11">
      <c r="A182" s="120">
        <v>40100000</v>
      </c>
      <c r="B182" s="120" t="s">
        <v>388</v>
      </c>
      <c r="C182" s="120" t="s">
        <v>324</v>
      </c>
      <c r="D182" s="120">
        <v>45016</v>
      </c>
      <c r="E182" s="120">
        <v>750</v>
      </c>
      <c r="F182" s="120" t="s">
        <v>979</v>
      </c>
      <c r="G182" s="120" t="s">
        <v>1686</v>
      </c>
      <c r="H182" s="120" t="s">
        <v>1687</v>
      </c>
      <c r="I182" s="119">
        <v>0</v>
      </c>
      <c r="J182" s="119">
        <v>1437.6</v>
      </c>
      <c r="K182" s="119">
        <v>-1437.6</v>
      </c>
    </row>
    <row r="183" spans="1:11">
      <c r="A183" s="120">
        <v>40100000</v>
      </c>
      <c r="B183" s="120" t="s">
        <v>1204</v>
      </c>
      <c r="C183" s="120" t="s">
        <v>324</v>
      </c>
      <c r="D183" s="120">
        <v>45016</v>
      </c>
      <c r="E183" s="120">
        <v>752</v>
      </c>
      <c r="F183" s="120" t="s">
        <v>1688</v>
      </c>
      <c r="G183" s="120" t="s">
        <v>1689</v>
      </c>
      <c r="H183" s="120" t="s">
        <v>371</v>
      </c>
      <c r="I183" s="119">
        <v>0</v>
      </c>
      <c r="J183" s="119">
        <v>3200</v>
      </c>
      <c r="K183" s="119">
        <v>-3200</v>
      </c>
    </row>
    <row r="184" spans="1:11">
      <c r="A184" s="120">
        <v>40100000</v>
      </c>
      <c r="B184" s="120" t="s">
        <v>1315</v>
      </c>
      <c r="C184" s="120" t="s">
        <v>324</v>
      </c>
      <c r="D184" s="120">
        <v>45017</v>
      </c>
      <c r="E184" s="120">
        <v>722</v>
      </c>
      <c r="F184" s="120" t="s">
        <v>1684</v>
      </c>
      <c r="G184" s="120" t="s">
        <v>1720</v>
      </c>
      <c r="H184" s="120" t="s">
        <v>362</v>
      </c>
      <c r="I184" s="119">
        <v>0</v>
      </c>
      <c r="J184" s="119">
        <v>711.07</v>
      </c>
      <c r="K184" s="119">
        <v>-711.07</v>
      </c>
    </row>
    <row r="185" spans="1:11">
      <c r="A185" s="120">
        <v>40100000</v>
      </c>
      <c r="B185" s="120" t="s">
        <v>350</v>
      </c>
      <c r="C185" s="120" t="s">
        <v>324</v>
      </c>
      <c r="D185" s="120">
        <v>45017</v>
      </c>
      <c r="E185" s="120">
        <v>755</v>
      </c>
      <c r="F185" s="120" t="s">
        <v>97</v>
      </c>
      <c r="G185" s="120" t="s">
        <v>1721</v>
      </c>
      <c r="H185" s="120" t="s">
        <v>1103</v>
      </c>
      <c r="I185" s="119">
        <v>0</v>
      </c>
      <c r="J185" s="119">
        <v>3139.85</v>
      </c>
      <c r="K185" s="119">
        <v>-3139.85</v>
      </c>
    </row>
    <row r="186" spans="1:11">
      <c r="A186" s="120">
        <v>40100000</v>
      </c>
      <c r="B186" s="120" t="s">
        <v>1722</v>
      </c>
      <c r="C186" s="120" t="s">
        <v>324</v>
      </c>
      <c r="D186" s="120">
        <v>45017</v>
      </c>
      <c r="E186" s="120">
        <v>757</v>
      </c>
      <c r="F186" s="120" t="s">
        <v>592</v>
      </c>
      <c r="G186" s="120" t="s">
        <v>1723</v>
      </c>
      <c r="H186" s="120" t="s">
        <v>362</v>
      </c>
      <c r="I186" s="119">
        <v>0</v>
      </c>
      <c r="J186" s="119">
        <v>1050</v>
      </c>
      <c r="K186" s="119">
        <v>-1050</v>
      </c>
    </row>
    <row r="187" spans="1:11">
      <c r="A187" s="120">
        <v>40100000</v>
      </c>
      <c r="B187" s="120" t="s">
        <v>380</v>
      </c>
      <c r="C187" s="120" t="s">
        <v>324</v>
      </c>
      <c r="D187" s="120">
        <v>45017</v>
      </c>
      <c r="E187" s="120">
        <v>758</v>
      </c>
      <c r="F187" s="120" t="s">
        <v>394</v>
      </c>
      <c r="G187" s="120" t="s">
        <v>1724</v>
      </c>
      <c r="H187" s="120" t="s">
        <v>1092</v>
      </c>
      <c r="I187" s="119">
        <v>0</v>
      </c>
      <c r="J187" s="119">
        <v>212.01</v>
      </c>
      <c r="K187" s="119">
        <v>-212.01</v>
      </c>
    </row>
    <row r="188" spans="1:11">
      <c r="A188" s="120">
        <v>40100000</v>
      </c>
      <c r="B188" s="120" t="s">
        <v>1669</v>
      </c>
      <c r="C188" s="120" t="s">
        <v>324</v>
      </c>
      <c r="D188" s="120">
        <v>45017</v>
      </c>
      <c r="E188" s="120">
        <v>761</v>
      </c>
      <c r="F188" s="120" t="s">
        <v>656</v>
      </c>
      <c r="G188" s="120" t="s">
        <v>1725</v>
      </c>
      <c r="H188" s="120" t="s">
        <v>1083</v>
      </c>
      <c r="I188" s="119">
        <v>0</v>
      </c>
      <c r="J188" s="119">
        <v>522</v>
      </c>
      <c r="K188" s="119">
        <v>-522</v>
      </c>
    </row>
    <row r="189" spans="1:11">
      <c r="A189" s="120">
        <v>40100000</v>
      </c>
      <c r="B189" s="120" t="s">
        <v>367</v>
      </c>
      <c r="C189" s="120" t="s">
        <v>324</v>
      </c>
      <c r="D189" s="120">
        <v>45017</v>
      </c>
      <c r="E189" s="120">
        <v>762</v>
      </c>
      <c r="F189" s="120" t="s">
        <v>1842</v>
      </c>
      <c r="G189" s="120" t="s">
        <v>1726</v>
      </c>
      <c r="H189" s="120" t="s">
        <v>1092</v>
      </c>
      <c r="I189" s="119">
        <v>0</v>
      </c>
      <c r="J189" s="119">
        <v>4160.9799999999996</v>
      </c>
      <c r="K189" s="119">
        <v>-4160.9799999999996</v>
      </c>
    </row>
    <row r="190" spans="1:11">
      <c r="A190" s="120">
        <v>40100000</v>
      </c>
      <c r="B190" s="120" t="s">
        <v>367</v>
      </c>
      <c r="C190" s="120" t="s">
        <v>324</v>
      </c>
      <c r="D190" s="120">
        <v>45017</v>
      </c>
      <c r="E190" s="120">
        <v>762</v>
      </c>
      <c r="F190" s="120" t="s">
        <v>1841</v>
      </c>
      <c r="G190" s="120" t="s">
        <v>1649</v>
      </c>
      <c r="H190" s="120" t="s">
        <v>1092</v>
      </c>
      <c r="I190" s="119">
        <v>4160.9799999999996</v>
      </c>
      <c r="J190" s="119">
        <v>0</v>
      </c>
      <c r="K190" s="119">
        <v>4160.9799999999996</v>
      </c>
    </row>
    <row r="191" spans="1:11">
      <c r="A191" s="120">
        <v>40100000</v>
      </c>
      <c r="B191" s="120" t="s">
        <v>376</v>
      </c>
      <c r="C191" s="120" t="s">
        <v>324</v>
      </c>
      <c r="D191" s="120">
        <v>45017</v>
      </c>
      <c r="E191" s="120">
        <v>763</v>
      </c>
      <c r="F191" s="120" t="s">
        <v>1727</v>
      </c>
      <c r="G191" s="120" t="s">
        <v>1728</v>
      </c>
      <c r="H191" s="120" t="s">
        <v>1092</v>
      </c>
      <c r="I191" s="119">
        <v>0</v>
      </c>
      <c r="J191" s="119">
        <v>1415.39</v>
      </c>
      <c r="K191" s="119">
        <v>-1415.39</v>
      </c>
    </row>
    <row r="192" spans="1:11">
      <c r="A192" s="120">
        <v>40100000</v>
      </c>
      <c r="B192" s="120" t="s">
        <v>1636</v>
      </c>
      <c r="C192" s="120" t="s">
        <v>324</v>
      </c>
      <c r="D192" s="120">
        <v>45017</v>
      </c>
      <c r="E192" s="120">
        <v>766</v>
      </c>
      <c r="F192" s="120" t="s">
        <v>1637</v>
      </c>
      <c r="G192" s="120" t="s">
        <v>1729</v>
      </c>
      <c r="H192" s="120" t="s">
        <v>362</v>
      </c>
      <c r="I192" s="119">
        <v>0</v>
      </c>
      <c r="J192" s="119">
        <v>33</v>
      </c>
      <c r="K192" s="119">
        <v>-33</v>
      </c>
    </row>
    <row r="193" spans="1:11">
      <c r="A193" s="120">
        <v>40100000</v>
      </c>
      <c r="B193" s="120" t="s">
        <v>364</v>
      </c>
      <c r="C193" s="120" t="s">
        <v>324</v>
      </c>
      <c r="D193" s="120">
        <v>45017</v>
      </c>
      <c r="E193" s="120">
        <v>767</v>
      </c>
      <c r="F193" s="120" t="s">
        <v>654</v>
      </c>
      <c r="G193" s="120" t="s">
        <v>1730</v>
      </c>
      <c r="H193" s="120" t="s">
        <v>1141</v>
      </c>
      <c r="I193" s="119">
        <v>0</v>
      </c>
      <c r="J193" s="119">
        <v>594.42999999999995</v>
      </c>
      <c r="K193" s="119">
        <v>-594.42999999999995</v>
      </c>
    </row>
    <row r="194" spans="1:11">
      <c r="A194" s="120">
        <v>40100000</v>
      </c>
      <c r="B194" s="120" t="s">
        <v>1731</v>
      </c>
      <c r="C194" s="120" t="s">
        <v>324</v>
      </c>
      <c r="D194" s="120">
        <v>45017</v>
      </c>
      <c r="E194" s="120">
        <v>768</v>
      </c>
      <c r="F194" s="120" t="s">
        <v>1732</v>
      </c>
      <c r="G194" s="120" t="s">
        <v>1733</v>
      </c>
      <c r="H194" s="120" t="s">
        <v>312</v>
      </c>
      <c r="I194" s="119">
        <v>0</v>
      </c>
      <c r="J194" s="119">
        <v>27150</v>
      </c>
      <c r="K194" s="119">
        <v>-27150</v>
      </c>
    </row>
    <row r="195" spans="1:11">
      <c r="A195" s="120">
        <v>40100000</v>
      </c>
      <c r="B195" s="120" t="s">
        <v>1091</v>
      </c>
      <c r="C195" s="120" t="s">
        <v>324</v>
      </c>
      <c r="D195" s="120">
        <v>45017</v>
      </c>
      <c r="E195" s="120">
        <v>770</v>
      </c>
      <c r="F195" s="120" t="s">
        <v>496</v>
      </c>
      <c r="G195" s="120" t="s">
        <v>1734</v>
      </c>
      <c r="H195" s="120" t="s">
        <v>1351</v>
      </c>
      <c r="I195" s="119">
        <v>0</v>
      </c>
      <c r="J195" s="119">
        <v>360</v>
      </c>
      <c r="K195" s="119">
        <v>-360</v>
      </c>
    </row>
    <row r="196" spans="1:11">
      <c r="A196" s="120">
        <v>40100000</v>
      </c>
      <c r="B196" s="120" t="s">
        <v>1669</v>
      </c>
      <c r="C196" s="120" t="s">
        <v>324</v>
      </c>
      <c r="D196" s="120">
        <v>45017</v>
      </c>
      <c r="E196" s="120">
        <v>771</v>
      </c>
      <c r="F196" s="120" t="s">
        <v>656</v>
      </c>
      <c r="G196" s="120" t="s">
        <v>1735</v>
      </c>
      <c r="H196" s="120" t="s">
        <v>1083</v>
      </c>
      <c r="I196" s="119">
        <v>0</v>
      </c>
      <c r="J196" s="119">
        <v>522</v>
      </c>
      <c r="K196" s="119">
        <v>-522</v>
      </c>
    </row>
    <row r="197" spans="1:11">
      <c r="A197" s="120">
        <v>40100000</v>
      </c>
      <c r="B197" s="120" t="s">
        <v>391</v>
      </c>
      <c r="C197" s="120" t="s">
        <v>324</v>
      </c>
      <c r="D197" s="120">
        <v>45017</v>
      </c>
      <c r="E197" s="120">
        <v>772</v>
      </c>
      <c r="F197" s="120" t="s">
        <v>542</v>
      </c>
      <c r="G197" s="120" t="s">
        <v>1736</v>
      </c>
      <c r="H197" s="120" t="s">
        <v>1261</v>
      </c>
      <c r="I197" s="119">
        <v>0</v>
      </c>
      <c r="J197" s="119">
        <v>4158</v>
      </c>
      <c r="K197" s="119">
        <v>-4158</v>
      </c>
    </row>
    <row r="198" spans="1:11">
      <c r="A198" s="120">
        <v>40100000</v>
      </c>
      <c r="B198" s="120" t="s">
        <v>391</v>
      </c>
      <c r="C198" s="120" t="s">
        <v>324</v>
      </c>
      <c r="D198" s="120">
        <v>45017</v>
      </c>
      <c r="E198" s="120">
        <v>773</v>
      </c>
      <c r="F198" s="120" t="s">
        <v>542</v>
      </c>
      <c r="G198" s="120" t="s">
        <v>1737</v>
      </c>
      <c r="H198" s="120" t="s">
        <v>1141</v>
      </c>
      <c r="I198" s="119">
        <v>0</v>
      </c>
      <c r="J198" s="119">
        <v>2760</v>
      </c>
      <c r="K198" s="119">
        <v>-2760</v>
      </c>
    </row>
    <row r="199" spans="1:11">
      <c r="A199" s="120">
        <v>40100000</v>
      </c>
      <c r="B199" s="120" t="s">
        <v>1738</v>
      </c>
      <c r="C199" s="120" t="s">
        <v>324</v>
      </c>
      <c r="D199" s="120">
        <v>45017</v>
      </c>
      <c r="E199" s="120">
        <v>776</v>
      </c>
      <c r="F199" s="120" t="s">
        <v>1739</v>
      </c>
      <c r="G199" s="120" t="s">
        <v>1740</v>
      </c>
      <c r="H199" s="120" t="s">
        <v>312</v>
      </c>
      <c r="I199" s="119">
        <v>0</v>
      </c>
      <c r="J199" s="119">
        <v>2325.6</v>
      </c>
      <c r="K199" s="119">
        <v>-2325.6</v>
      </c>
    </row>
    <row r="200" spans="1:11">
      <c r="A200" s="120">
        <v>40100000</v>
      </c>
      <c r="B200" s="120" t="s">
        <v>353</v>
      </c>
      <c r="C200" s="120" t="s">
        <v>324</v>
      </c>
      <c r="D200" s="120">
        <v>45017</v>
      </c>
      <c r="E200" s="120">
        <v>779</v>
      </c>
      <c r="F200" s="120" t="s">
        <v>827</v>
      </c>
      <c r="G200" s="120" t="s">
        <v>1741</v>
      </c>
      <c r="H200" s="120" t="s">
        <v>1371</v>
      </c>
      <c r="I200" s="119">
        <v>0</v>
      </c>
      <c r="J200" s="119">
        <v>419.8</v>
      </c>
      <c r="K200" s="119">
        <v>-419.8</v>
      </c>
    </row>
    <row r="201" spans="1:11">
      <c r="A201" s="120">
        <v>40100000</v>
      </c>
      <c r="B201" s="120" t="s">
        <v>1742</v>
      </c>
      <c r="C201" s="120" t="s">
        <v>324</v>
      </c>
      <c r="D201" s="120">
        <v>45017</v>
      </c>
      <c r="E201" s="120">
        <v>780</v>
      </c>
      <c r="F201" s="120" t="s">
        <v>460</v>
      </c>
      <c r="G201" s="120" t="s">
        <v>1743</v>
      </c>
      <c r="H201" s="120" t="s">
        <v>362</v>
      </c>
      <c r="I201" s="119">
        <v>0</v>
      </c>
      <c r="J201" s="119">
        <v>2547</v>
      </c>
      <c r="K201" s="119">
        <v>-2547</v>
      </c>
    </row>
    <row r="202" spans="1:11">
      <c r="A202" s="120">
        <v>40100000</v>
      </c>
      <c r="B202" s="120" t="s">
        <v>377</v>
      </c>
      <c r="C202" s="120" t="s">
        <v>324</v>
      </c>
      <c r="D202" s="120">
        <v>45017</v>
      </c>
      <c r="E202" s="120">
        <v>781</v>
      </c>
      <c r="F202" s="120" t="s">
        <v>1744</v>
      </c>
      <c r="G202" s="120" t="s">
        <v>1745</v>
      </c>
      <c r="H202" s="120" t="s">
        <v>1261</v>
      </c>
      <c r="I202" s="119">
        <v>0</v>
      </c>
      <c r="J202" s="119">
        <v>904.83</v>
      </c>
      <c r="K202" s="119">
        <v>-904.83</v>
      </c>
    </row>
    <row r="203" spans="1:11">
      <c r="A203" s="120">
        <v>40100000</v>
      </c>
      <c r="B203" s="120" t="s">
        <v>377</v>
      </c>
      <c r="C203" s="120" t="s">
        <v>324</v>
      </c>
      <c r="D203" s="120">
        <v>45017</v>
      </c>
      <c r="E203" s="120">
        <v>782</v>
      </c>
      <c r="F203" s="120" t="s">
        <v>1105</v>
      </c>
      <c r="G203" s="120" t="s">
        <v>1746</v>
      </c>
      <c r="H203" s="120" t="s">
        <v>1261</v>
      </c>
      <c r="I203" s="119">
        <v>0</v>
      </c>
      <c r="J203" s="119">
        <v>47.81</v>
      </c>
      <c r="K203" s="119">
        <v>-47.81</v>
      </c>
    </row>
    <row r="204" spans="1:11">
      <c r="A204" s="120">
        <v>40100000</v>
      </c>
      <c r="B204" s="120" t="s">
        <v>375</v>
      </c>
      <c r="C204" s="120" t="s">
        <v>324</v>
      </c>
      <c r="D204" s="120">
        <v>45017</v>
      </c>
      <c r="E204" s="120">
        <v>784</v>
      </c>
      <c r="F204" s="120" t="s">
        <v>468</v>
      </c>
      <c r="G204" s="120" t="s">
        <v>1747</v>
      </c>
      <c r="H204" s="120" t="s">
        <v>1096</v>
      </c>
      <c r="I204" s="119">
        <v>0</v>
      </c>
      <c r="J204" s="119">
        <v>1654.81</v>
      </c>
      <c r="K204" s="119">
        <v>-1654.81</v>
      </c>
    </row>
    <row r="205" spans="1:11">
      <c r="A205" s="120">
        <v>40100000</v>
      </c>
      <c r="B205" s="120" t="s">
        <v>375</v>
      </c>
      <c r="C205" s="120" t="s">
        <v>324</v>
      </c>
      <c r="D205" s="120">
        <v>45017</v>
      </c>
      <c r="E205" s="120">
        <v>785</v>
      </c>
      <c r="F205" s="120" t="s">
        <v>468</v>
      </c>
      <c r="G205" s="120" t="s">
        <v>1748</v>
      </c>
      <c r="H205" s="120" t="s">
        <v>1096</v>
      </c>
      <c r="I205" s="119">
        <v>0</v>
      </c>
      <c r="J205" s="119">
        <v>1654.81</v>
      </c>
      <c r="K205" s="119">
        <v>-1654.81</v>
      </c>
    </row>
    <row r="206" spans="1:11">
      <c r="A206" s="120">
        <v>40100000</v>
      </c>
      <c r="B206" s="120" t="s">
        <v>1749</v>
      </c>
      <c r="C206" s="120" t="s">
        <v>324</v>
      </c>
      <c r="D206" s="120">
        <v>45017</v>
      </c>
      <c r="E206" s="120">
        <v>787</v>
      </c>
      <c r="F206" s="120" t="s">
        <v>1750</v>
      </c>
      <c r="G206" s="120" t="s">
        <v>1751</v>
      </c>
      <c r="H206" s="120" t="s">
        <v>312</v>
      </c>
      <c r="I206" s="119">
        <v>0</v>
      </c>
      <c r="J206" s="119">
        <v>2232</v>
      </c>
      <c r="K206" s="119">
        <v>-2232</v>
      </c>
    </row>
    <row r="207" spans="1:11">
      <c r="A207" s="120">
        <v>40100000</v>
      </c>
      <c r="B207" s="120" t="s">
        <v>379</v>
      </c>
      <c r="C207" s="120" t="s">
        <v>324</v>
      </c>
      <c r="D207" s="120">
        <v>45017</v>
      </c>
      <c r="E207" s="120">
        <v>788</v>
      </c>
      <c r="F207" s="120" t="s">
        <v>439</v>
      </c>
      <c r="G207" s="120" t="s">
        <v>1752</v>
      </c>
      <c r="H207" s="120" t="s">
        <v>1087</v>
      </c>
      <c r="I207" s="119">
        <v>0</v>
      </c>
      <c r="J207" s="119">
        <v>634.61</v>
      </c>
      <c r="K207" s="119">
        <v>-634.61</v>
      </c>
    </row>
    <row r="208" spans="1:11">
      <c r="A208" s="120">
        <v>40100000</v>
      </c>
      <c r="B208" s="120" t="s">
        <v>379</v>
      </c>
      <c r="C208" s="120" t="s">
        <v>324</v>
      </c>
      <c r="D208" s="120">
        <v>45017</v>
      </c>
      <c r="E208" s="120">
        <v>790</v>
      </c>
      <c r="F208" s="120" t="s">
        <v>1753</v>
      </c>
      <c r="G208" s="120" t="s">
        <v>1754</v>
      </c>
      <c r="H208" s="120" t="s">
        <v>1087</v>
      </c>
      <c r="I208" s="119">
        <v>0</v>
      </c>
      <c r="J208" s="119">
        <v>8145.59</v>
      </c>
      <c r="K208" s="119">
        <v>-8145.59</v>
      </c>
    </row>
    <row r="209" spans="1:11">
      <c r="A209" s="120">
        <v>40100000</v>
      </c>
      <c r="B209" s="120" t="s">
        <v>1731</v>
      </c>
      <c r="C209" s="120" t="s">
        <v>324</v>
      </c>
      <c r="D209" s="120">
        <v>45017</v>
      </c>
      <c r="E209" s="120">
        <v>793</v>
      </c>
      <c r="F209" s="120" t="s">
        <v>1755</v>
      </c>
      <c r="G209" s="120" t="s">
        <v>1756</v>
      </c>
      <c r="H209" s="120" t="s">
        <v>362</v>
      </c>
      <c r="I209" s="119">
        <v>0</v>
      </c>
      <c r="J209" s="119">
        <v>46200</v>
      </c>
      <c r="K209" s="119">
        <v>-46200</v>
      </c>
    </row>
    <row r="210" spans="1:11">
      <c r="A210" s="120">
        <v>40100000</v>
      </c>
      <c r="B210" s="120" t="s">
        <v>365</v>
      </c>
      <c r="C210" s="120" t="s">
        <v>324</v>
      </c>
      <c r="D210" s="120">
        <v>45017</v>
      </c>
      <c r="E210" s="120">
        <v>794</v>
      </c>
      <c r="F210" s="120" t="s">
        <v>758</v>
      </c>
      <c r="G210" s="120" t="s">
        <v>1757</v>
      </c>
      <c r="H210" s="120" t="s">
        <v>1261</v>
      </c>
      <c r="I210" s="119">
        <v>0</v>
      </c>
      <c r="J210" s="119">
        <v>7173.65</v>
      </c>
      <c r="K210" s="119">
        <v>-7173.65</v>
      </c>
    </row>
    <row r="211" spans="1:11">
      <c r="A211" s="120">
        <v>40100000</v>
      </c>
      <c r="B211" s="120" t="s">
        <v>365</v>
      </c>
      <c r="C211" s="120" t="s">
        <v>324</v>
      </c>
      <c r="D211" s="120">
        <v>45017</v>
      </c>
      <c r="E211" s="120">
        <v>795</v>
      </c>
      <c r="F211" s="120" t="s">
        <v>758</v>
      </c>
      <c r="G211" s="120" t="s">
        <v>1758</v>
      </c>
      <c r="H211" s="120" t="s">
        <v>1261</v>
      </c>
      <c r="I211" s="119">
        <v>0</v>
      </c>
      <c r="J211" s="119">
        <v>229.2</v>
      </c>
      <c r="K211" s="119">
        <v>-229.2</v>
      </c>
    </row>
    <row r="212" spans="1:11">
      <c r="A212" s="120">
        <v>40100000</v>
      </c>
      <c r="B212" s="120" t="s">
        <v>1759</v>
      </c>
      <c r="C212" s="120" t="s">
        <v>324</v>
      </c>
      <c r="D212" s="120">
        <v>45017</v>
      </c>
      <c r="E212" s="120">
        <v>796</v>
      </c>
      <c r="F212" s="120" t="s">
        <v>1760</v>
      </c>
      <c r="G212" s="120" t="s">
        <v>1761</v>
      </c>
      <c r="H212" s="120" t="s">
        <v>312</v>
      </c>
      <c r="I212" s="119">
        <v>0</v>
      </c>
      <c r="J212" s="119">
        <v>3150</v>
      </c>
      <c r="K212" s="119">
        <v>-3150</v>
      </c>
    </row>
    <row r="213" spans="1:11">
      <c r="A213" s="120">
        <v>40100000</v>
      </c>
      <c r="B213" s="120" t="s">
        <v>369</v>
      </c>
      <c r="C213" s="120" t="s">
        <v>324</v>
      </c>
      <c r="D213" s="120">
        <v>45017</v>
      </c>
      <c r="E213" s="120">
        <v>813</v>
      </c>
      <c r="F213" s="120" t="s">
        <v>533</v>
      </c>
      <c r="G213" s="120" t="s">
        <v>1762</v>
      </c>
      <c r="H213" s="120" t="s">
        <v>1763</v>
      </c>
      <c r="I213" s="119">
        <v>0</v>
      </c>
      <c r="J213" s="119">
        <v>146.63999999999999</v>
      </c>
      <c r="K213" s="119">
        <v>-146.63999999999999</v>
      </c>
    </row>
    <row r="214" spans="1:11">
      <c r="A214" s="120">
        <v>40100000</v>
      </c>
      <c r="B214" s="120" t="s">
        <v>369</v>
      </c>
      <c r="C214" s="120" t="s">
        <v>324</v>
      </c>
      <c r="D214" s="120">
        <v>45017</v>
      </c>
      <c r="E214" s="120">
        <v>814</v>
      </c>
      <c r="F214" s="120" t="s">
        <v>533</v>
      </c>
      <c r="G214" s="120" t="s">
        <v>1764</v>
      </c>
      <c r="H214" s="120" t="s">
        <v>1763</v>
      </c>
      <c r="I214" s="119">
        <v>0</v>
      </c>
      <c r="J214" s="119">
        <v>156.08000000000001</v>
      </c>
      <c r="K214" s="119">
        <v>-156.08000000000001</v>
      </c>
    </row>
    <row r="215" spans="1:11">
      <c r="A215" s="120">
        <v>40100000</v>
      </c>
      <c r="B215" s="120" t="s">
        <v>369</v>
      </c>
      <c r="C215" s="120" t="s">
        <v>324</v>
      </c>
      <c r="D215" s="120">
        <v>45017</v>
      </c>
      <c r="E215" s="120">
        <v>815</v>
      </c>
      <c r="F215" s="120" t="s">
        <v>533</v>
      </c>
      <c r="G215" s="120" t="s">
        <v>1765</v>
      </c>
      <c r="H215" s="120" t="s">
        <v>1763</v>
      </c>
      <c r="I215" s="119">
        <v>0</v>
      </c>
      <c r="J215" s="119">
        <v>99.43</v>
      </c>
      <c r="K215" s="119">
        <v>-99.43</v>
      </c>
    </row>
    <row r="216" spans="1:11">
      <c r="A216" s="120">
        <v>40100000</v>
      </c>
      <c r="B216" s="120" t="s">
        <v>1693</v>
      </c>
      <c r="C216" s="120" t="s">
        <v>324</v>
      </c>
      <c r="D216" s="120">
        <v>45017</v>
      </c>
      <c r="E216" s="120">
        <v>817</v>
      </c>
      <c r="F216" s="120" t="s">
        <v>1766</v>
      </c>
      <c r="G216" s="120" t="s">
        <v>1767</v>
      </c>
      <c r="H216" s="120" t="s">
        <v>362</v>
      </c>
      <c r="I216" s="119">
        <v>0</v>
      </c>
      <c r="J216" s="119">
        <v>157.36000000000001</v>
      </c>
      <c r="K216" s="119">
        <v>-157.36000000000001</v>
      </c>
    </row>
    <row r="217" spans="1:11">
      <c r="A217" s="120">
        <v>40100000</v>
      </c>
      <c r="B217" s="120" t="s">
        <v>352</v>
      </c>
      <c r="C217" s="120" t="s">
        <v>324</v>
      </c>
      <c r="D217" s="120">
        <v>45017</v>
      </c>
      <c r="E217" s="120">
        <v>818</v>
      </c>
      <c r="F217" s="120" t="s">
        <v>505</v>
      </c>
      <c r="G217" s="120" t="s">
        <v>1768</v>
      </c>
      <c r="H217" s="120" t="s">
        <v>1110</v>
      </c>
      <c r="I217" s="119">
        <v>0</v>
      </c>
      <c r="J217" s="119">
        <v>129.41999999999999</v>
      </c>
      <c r="K217" s="119">
        <v>-129.41999999999999</v>
      </c>
    </row>
    <row r="218" spans="1:11">
      <c r="A218" s="120">
        <v>40100000</v>
      </c>
      <c r="B218" s="120" t="s">
        <v>1091</v>
      </c>
      <c r="C218" s="120" t="s">
        <v>324</v>
      </c>
      <c r="D218" s="120">
        <v>45017</v>
      </c>
      <c r="E218" s="120">
        <v>819</v>
      </c>
      <c r="F218" s="120" t="s">
        <v>496</v>
      </c>
      <c r="G218" s="120" t="s">
        <v>1769</v>
      </c>
      <c r="H218" s="120" t="s">
        <v>1159</v>
      </c>
      <c r="I218" s="119">
        <v>0</v>
      </c>
      <c r="J218" s="119">
        <v>360</v>
      </c>
      <c r="K218" s="119">
        <v>-360</v>
      </c>
    </row>
    <row r="219" spans="1:11">
      <c r="A219" s="120">
        <v>40100000</v>
      </c>
      <c r="B219" s="120" t="s">
        <v>388</v>
      </c>
      <c r="C219" s="120" t="s">
        <v>324</v>
      </c>
      <c r="D219" s="120">
        <v>45017</v>
      </c>
      <c r="E219" s="120">
        <v>825</v>
      </c>
      <c r="F219" s="120" t="s">
        <v>979</v>
      </c>
      <c r="G219" s="120" t="s">
        <v>1770</v>
      </c>
      <c r="H219" s="120" t="s">
        <v>1771</v>
      </c>
      <c r="I219" s="119">
        <v>0</v>
      </c>
      <c r="J219" s="119">
        <v>8978.3799999999992</v>
      </c>
      <c r="K219" s="119">
        <v>-8978.3799999999992</v>
      </c>
    </row>
    <row r="220" spans="1:11">
      <c r="A220" s="120">
        <v>40100000</v>
      </c>
      <c r="B220" s="120" t="s">
        <v>388</v>
      </c>
      <c r="C220" s="120" t="s">
        <v>324</v>
      </c>
      <c r="D220" s="120">
        <v>45017</v>
      </c>
      <c r="E220" s="120">
        <v>827</v>
      </c>
      <c r="F220" s="120" t="s">
        <v>979</v>
      </c>
      <c r="G220" s="120" t="s">
        <v>1772</v>
      </c>
      <c r="H220" s="120" t="s">
        <v>1771</v>
      </c>
      <c r="I220" s="119">
        <v>0</v>
      </c>
      <c r="J220" s="119">
        <v>1771.67</v>
      </c>
      <c r="K220" s="119">
        <v>-1771.67</v>
      </c>
    </row>
    <row r="221" spans="1:11">
      <c r="A221" s="120">
        <v>40100000</v>
      </c>
      <c r="B221" s="120" t="s">
        <v>350</v>
      </c>
      <c r="C221" s="120" t="s">
        <v>324</v>
      </c>
      <c r="D221" s="120">
        <v>45017</v>
      </c>
      <c r="E221" s="120">
        <v>829</v>
      </c>
      <c r="F221" s="120" t="s">
        <v>97</v>
      </c>
      <c r="G221" s="120" t="s">
        <v>1773</v>
      </c>
      <c r="H221" s="120" t="s">
        <v>1272</v>
      </c>
      <c r="I221" s="119">
        <v>0</v>
      </c>
      <c r="J221" s="119">
        <v>57.6</v>
      </c>
      <c r="K221" s="119">
        <v>-57.6</v>
      </c>
    </row>
    <row r="222" spans="1:11">
      <c r="A222" s="120">
        <v>40100000</v>
      </c>
      <c r="B222" s="120" t="s">
        <v>372</v>
      </c>
      <c r="C222" s="120" t="s">
        <v>324</v>
      </c>
      <c r="D222" s="120">
        <v>45017</v>
      </c>
      <c r="E222" s="120">
        <v>831</v>
      </c>
      <c r="F222" s="120" t="s">
        <v>126</v>
      </c>
      <c r="G222" s="120" t="s">
        <v>1774</v>
      </c>
      <c r="H222" s="120" t="s">
        <v>1121</v>
      </c>
      <c r="I222" s="119">
        <v>0</v>
      </c>
      <c r="J222" s="119">
        <v>30.32</v>
      </c>
      <c r="K222" s="119">
        <v>-30.32</v>
      </c>
    </row>
    <row r="223" spans="1:11">
      <c r="A223" s="120">
        <v>40100000</v>
      </c>
      <c r="B223" s="120" t="s">
        <v>372</v>
      </c>
      <c r="C223" s="120" t="s">
        <v>324</v>
      </c>
      <c r="D223" s="120">
        <v>45017</v>
      </c>
      <c r="E223" s="120">
        <v>832</v>
      </c>
      <c r="F223" s="120" t="s">
        <v>126</v>
      </c>
      <c r="G223" s="120" t="s">
        <v>1775</v>
      </c>
      <c r="H223" s="120" t="s">
        <v>1121</v>
      </c>
      <c r="I223" s="119">
        <v>0</v>
      </c>
      <c r="J223" s="119">
        <v>252</v>
      </c>
      <c r="K223" s="119">
        <v>-252</v>
      </c>
    </row>
    <row r="224" spans="1:11">
      <c r="A224" s="120">
        <v>40100000</v>
      </c>
      <c r="B224" s="120" t="s">
        <v>385</v>
      </c>
      <c r="C224" s="120" t="s">
        <v>324</v>
      </c>
      <c r="D224" s="120">
        <v>45017</v>
      </c>
      <c r="E224" s="120">
        <v>835</v>
      </c>
      <c r="F224" s="120" t="s">
        <v>474</v>
      </c>
      <c r="G224" s="120" t="s">
        <v>1776</v>
      </c>
      <c r="H224" s="120" t="s">
        <v>1087</v>
      </c>
      <c r="I224" s="119">
        <v>0</v>
      </c>
      <c r="J224" s="119">
        <v>40.659999999999997</v>
      </c>
      <c r="K224" s="119">
        <v>-40.659999999999997</v>
      </c>
    </row>
    <row r="225" spans="1:11">
      <c r="A225" s="120">
        <v>40100000</v>
      </c>
      <c r="B225" s="120" t="s">
        <v>385</v>
      </c>
      <c r="C225" s="120" t="s">
        <v>324</v>
      </c>
      <c r="D225" s="120">
        <v>45017</v>
      </c>
      <c r="E225" s="120">
        <v>836</v>
      </c>
      <c r="F225" s="120" t="s">
        <v>474</v>
      </c>
      <c r="G225" s="120" t="s">
        <v>1777</v>
      </c>
      <c r="H225" s="120" t="s">
        <v>1087</v>
      </c>
      <c r="I225" s="119">
        <v>0</v>
      </c>
      <c r="J225" s="119">
        <v>37.26</v>
      </c>
      <c r="K225" s="119">
        <v>-37.26</v>
      </c>
    </row>
    <row r="226" spans="1:11">
      <c r="A226" s="120">
        <v>40100000</v>
      </c>
      <c r="B226" s="120" t="s">
        <v>375</v>
      </c>
      <c r="C226" s="120" t="s">
        <v>324</v>
      </c>
      <c r="D226" s="120">
        <v>45018</v>
      </c>
      <c r="E226" s="120">
        <v>783</v>
      </c>
      <c r="F226" s="120" t="s">
        <v>468</v>
      </c>
      <c r="G226" s="120" t="s">
        <v>1778</v>
      </c>
      <c r="H226" s="120" t="s">
        <v>1096</v>
      </c>
      <c r="I226" s="119">
        <v>0</v>
      </c>
      <c r="J226" s="119">
        <v>1654.81</v>
      </c>
      <c r="K226" s="119">
        <v>-1654.81</v>
      </c>
    </row>
    <row r="227" spans="1:11">
      <c r="A227" s="120">
        <v>40100000</v>
      </c>
      <c r="B227" s="120" t="s">
        <v>361</v>
      </c>
      <c r="C227" s="120" t="s">
        <v>324</v>
      </c>
      <c r="D227" s="120">
        <v>45019</v>
      </c>
      <c r="E227" s="120">
        <v>765</v>
      </c>
      <c r="F227" s="120" t="s">
        <v>392</v>
      </c>
      <c r="G227" s="120" t="s">
        <v>701</v>
      </c>
      <c r="H227" s="120" t="s">
        <v>1113</v>
      </c>
      <c r="I227" s="119">
        <v>0</v>
      </c>
      <c r="J227" s="119">
        <v>3200</v>
      </c>
      <c r="K227" s="119">
        <v>-3200</v>
      </c>
    </row>
    <row r="228" spans="1:11">
      <c r="A228" s="120">
        <v>40100000</v>
      </c>
      <c r="B228" s="120" t="s">
        <v>1779</v>
      </c>
      <c r="C228" s="120" t="s">
        <v>324</v>
      </c>
      <c r="D228" s="120">
        <v>45019</v>
      </c>
      <c r="E228" s="120">
        <v>798</v>
      </c>
      <c r="F228" s="120" t="s">
        <v>1780</v>
      </c>
      <c r="G228" s="120" t="s">
        <v>1781</v>
      </c>
      <c r="H228" s="120" t="s">
        <v>312</v>
      </c>
      <c r="I228" s="119">
        <v>0</v>
      </c>
      <c r="J228" s="119">
        <v>1100</v>
      </c>
      <c r="K228" s="119">
        <v>-1100</v>
      </c>
    </row>
    <row r="229" spans="1:11">
      <c r="A229" s="120">
        <v>40100000</v>
      </c>
      <c r="B229" s="120" t="s">
        <v>360</v>
      </c>
      <c r="C229" s="120" t="s">
        <v>324</v>
      </c>
      <c r="D229" s="120">
        <v>45019</v>
      </c>
      <c r="E229" s="120">
        <v>805</v>
      </c>
      <c r="F229" s="120" t="s">
        <v>815</v>
      </c>
      <c r="G229" s="120" t="s">
        <v>1660</v>
      </c>
      <c r="H229" s="120" t="s">
        <v>1096</v>
      </c>
      <c r="I229" s="119">
        <v>0</v>
      </c>
      <c r="J229" s="119">
        <v>336</v>
      </c>
      <c r="K229" s="119">
        <v>-336</v>
      </c>
    </row>
    <row r="230" spans="1:11">
      <c r="A230" s="120">
        <v>40100000</v>
      </c>
      <c r="B230" s="120" t="s">
        <v>360</v>
      </c>
      <c r="C230" s="120" t="s">
        <v>324</v>
      </c>
      <c r="D230" s="120">
        <v>45019</v>
      </c>
      <c r="E230" s="120">
        <v>806</v>
      </c>
      <c r="F230" s="120" t="s">
        <v>815</v>
      </c>
      <c r="G230" s="120" t="s">
        <v>1659</v>
      </c>
      <c r="H230" s="120" t="s">
        <v>1096</v>
      </c>
      <c r="I230" s="119">
        <v>0</v>
      </c>
      <c r="J230" s="119">
        <v>84</v>
      </c>
      <c r="K230" s="119">
        <v>-84</v>
      </c>
    </row>
    <row r="231" spans="1:11">
      <c r="A231" s="120">
        <v>40100000</v>
      </c>
      <c r="B231" s="120" t="s">
        <v>360</v>
      </c>
      <c r="C231" s="120" t="s">
        <v>324</v>
      </c>
      <c r="D231" s="120">
        <v>45019</v>
      </c>
      <c r="E231" s="120">
        <v>807</v>
      </c>
      <c r="F231" s="120" t="s">
        <v>815</v>
      </c>
      <c r="G231" s="120" t="s">
        <v>1658</v>
      </c>
      <c r="H231" s="120" t="s">
        <v>1096</v>
      </c>
      <c r="I231" s="119">
        <v>0</v>
      </c>
      <c r="J231" s="119">
        <v>84</v>
      </c>
      <c r="K231" s="119">
        <v>-84</v>
      </c>
    </row>
    <row r="232" spans="1:11">
      <c r="A232" s="120">
        <v>40100000</v>
      </c>
      <c r="B232" s="120" t="s">
        <v>360</v>
      </c>
      <c r="C232" s="120" t="s">
        <v>324</v>
      </c>
      <c r="D232" s="120">
        <v>45019</v>
      </c>
      <c r="E232" s="120">
        <v>808</v>
      </c>
      <c r="F232" s="120" t="s">
        <v>815</v>
      </c>
      <c r="G232" s="120" t="s">
        <v>1657</v>
      </c>
      <c r="H232" s="120" t="s">
        <v>1096</v>
      </c>
      <c r="I232" s="119">
        <v>0</v>
      </c>
      <c r="J232" s="119">
        <v>84</v>
      </c>
      <c r="K232" s="119">
        <v>-84</v>
      </c>
    </row>
    <row r="233" spans="1:11">
      <c r="A233" s="120">
        <v>40100000</v>
      </c>
      <c r="B233" s="120" t="s">
        <v>360</v>
      </c>
      <c r="C233" s="120" t="s">
        <v>324</v>
      </c>
      <c r="D233" s="120">
        <v>45019</v>
      </c>
      <c r="E233" s="120">
        <v>816</v>
      </c>
      <c r="F233" s="120" t="s">
        <v>815</v>
      </c>
      <c r="G233" s="120" t="s">
        <v>1656</v>
      </c>
      <c r="H233" s="120" t="s">
        <v>1096</v>
      </c>
      <c r="I233" s="119">
        <v>0</v>
      </c>
      <c r="J233" s="119">
        <v>84</v>
      </c>
      <c r="K233" s="119">
        <v>-84</v>
      </c>
    </row>
    <row r="234" spans="1:11">
      <c r="A234" s="120">
        <v>40100000</v>
      </c>
      <c r="B234" s="120" t="s">
        <v>380</v>
      </c>
      <c r="C234" s="120" t="s">
        <v>324</v>
      </c>
      <c r="D234" s="120">
        <v>45020</v>
      </c>
      <c r="E234" s="120">
        <v>759</v>
      </c>
      <c r="F234" s="120" t="s">
        <v>394</v>
      </c>
      <c r="G234" s="120" t="s">
        <v>1782</v>
      </c>
      <c r="H234" s="120" t="s">
        <v>1092</v>
      </c>
      <c r="I234" s="119">
        <v>0</v>
      </c>
      <c r="J234" s="119">
        <v>77.12</v>
      </c>
      <c r="K234" s="119">
        <v>-77.12</v>
      </c>
    </row>
    <row r="235" spans="1:11">
      <c r="A235" s="120">
        <v>40100000</v>
      </c>
      <c r="B235" s="120" t="s">
        <v>360</v>
      </c>
      <c r="C235" s="120" t="s">
        <v>324</v>
      </c>
      <c r="D235" s="120">
        <v>45020</v>
      </c>
      <c r="E235" s="120">
        <v>764</v>
      </c>
      <c r="F235" s="120" t="s">
        <v>815</v>
      </c>
      <c r="G235" s="120" t="s">
        <v>1783</v>
      </c>
      <c r="H235" s="120" t="s">
        <v>1096</v>
      </c>
      <c r="I235" s="119">
        <v>0</v>
      </c>
      <c r="J235" s="119">
        <v>84</v>
      </c>
      <c r="K235" s="119">
        <v>-84</v>
      </c>
    </row>
    <row r="236" spans="1:11">
      <c r="A236" s="120">
        <v>40100000</v>
      </c>
      <c r="B236" s="120" t="s">
        <v>1731</v>
      </c>
      <c r="C236" s="120" t="s">
        <v>324</v>
      </c>
      <c r="D236" s="120">
        <v>45020</v>
      </c>
      <c r="E236" s="120">
        <v>775</v>
      </c>
      <c r="F236" s="120" t="s">
        <v>1732</v>
      </c>
      <c r="G236" s="120" t="s">
        <v>1784</v>
      </c>
      <c r="H236" s="120" t="s">
        <v>384</v>
      </c>
      <c r="I236" s="119">
        <v>0</v>
      </c>
      <c r="J236" s="119">
        <v>46200</v>
      </c>
      <c r="K236" s="119">
        <v>-46200</v>
      </c>
    </row>
    <row r="237" spans="1:11">
      <c r="A237" s="120">
        <v>40100000</v>
      </c>
      <c r="B237" s="120" t="s">
        <v>379</v>
      </c>
      <c r="C237" s="120" t="s">
        <v>324</v>
      </c>
      <c r="D237" s="120">
        <v>45020</v>
      </c>
      <c r="E237" s="120">
        <v>789</v>
      </c>
      <c r="F237" s="120" t="s">
        <v>1753</v>
      </c>
      <c r="G237" s="120" t="s">
        <v>1785</v>
      </c>
      <c r="H237" s="120" t="s">
        <v>1087</v>
      </c>
      <c r="I237" s="119">
        <v>0</v>
      </c>
      <c r="J237" s="119">
        <v>8145.59</v>
      </c>
      <c r="K237" s="119">
        <v>-8145.59</v>
      </c>
    </row>
    <row r="238" spans="1:11">
      <c r="A238" s="120">
        <v>40100000</v>
      </c>
      <c r="B238" s="120" t="s">
        <v>380</v>
      </c>
      <c r="C238" s="120" t="s">
        <v>324</v>
      </c>
      <c r="D238" s="120">
        <v>45022</v>
      </c>
      <c r="E238" s="120">
        <v>774</v>
      </c>
      <c r="F238" s="120" t="s">
        <v>394</v>
      </c>
      <c r="G238" s="120" t="s">
        <v>1786</v>
      </c>
      <c r="H238" s="120" t="s">
        <v>1113</v>
      </c>
      <c r="I238" s="119">
        <v>0</v>
      </c>
      <c r="J238" s="119">
        <v>640.01</v>
      </c>
      <c r="K238" s="119">
        <v>-640.01</v>
      </c>
    </row>
    <row r="239" spans="1:11">
      <c r="A239" s="120">
        <v>40100000</v>
      </c>
      <c r="B239" s="120" t="s">
        <v>369</v>
      </c>
      <c r="C239" s="120" t="s">
        <v>324</v>
      </c>
      <c r="D239" s="120">
        <v>45022</v>
      </c>
      <c r="E239" s="120">
        <v>822</v>
      </c>
      <c r="F239" s="120" t="s">
        <v>533</v>
      </c>
      <c r="G239" s="120" t="s">
        <v>1787</v>
      </c>
      <c r="H239" s="120" t="s">
        <v>1788</v>
      </c>
      <c r="I239" s="119">
        <v>0</v>
      </c>
      <c r="J239" s="119">
        <v>141.69999999999999</v>
      </c>
      <c r="K239" s="119">
        <v>-141.69999999999999</v>
      </c>
    </row>
    <row r="240" spans="1:11">
      <c r="A240" s="120">
        <v>40100000</v>
      </c>
      <c r="B240" s="120" t="s">
        <v>350</v>
      </c>
      <c r="C240" s="120" t="s">
        <v>324</v>
      </c>
      <c r="D240" s="120">
        <v>45022</v>
      </c>
      <c r="E240" s="120">
        <v>830</v>
      </c>
      <c r="F240" s="120" t="s">
        <v>97</v>
      </c>
      <c r="G240" s="120" t="s">
        <v>1789</v>
      </c>
      <c r="H240" s="120" t="s">
        <v>1630</v>
      </c>
      <c r="I240" s="119">
        <v>0</v>
      </c>
      <c r="J240" s="119">
        <v>57.6</v>
      </c>
      <c r="K240" s="119">
        <v>-57.6</v>
      </c>
    </row>
    <row r="241" spans="1:11">
      <c r="A241" s="120">
        <v>40100000</v>
      </c>
      <c r="B241" s="120" t="s">
        <v>365</v>
      </c>
      <c r="C241" s="120" t="s">
        <v>324</v>
      </c>
      <c r="D241" s="120">
        <v>45024</v>
      </c>
      <c r="E241" s="120">
        <v>769</v>
      </c>
      <c r="F241" s="120" t="s">
        <v>758</v>
      </c>
      <c r="G241" s="120" t="s">
        <v>1790</v>
      </c>
      <c r="H241" s="120" t="s">
        <v>1092</v>
      </c>
      <c r="I241" s="119">
        <v>0</v>
      </c>
      <c r="J241" s="119">
        <v>2244.29</v>
      </c>
      <c r="K241" s="119">
        <v>-2244.29</v>
      </c>
    </row>
    <row r="242" spans="1:11">
      <c r="A242" s="120">
        <v>40100000</v>
      </c>
      <c r="B242" s="120" t="s">
        <v>369</v>
      </c>
      <c r="C242" s="120" t="s">
        <v>324</v>
      </c>
      <c r="D242" s="120">
        <v>45026</v>
      </c>
      <c r="E242" s="120">
        <v>820</v>
      </c>
      <c r="F242" s="120" t="s">
        <v>533</v>
      </c>
      <c r="G242" s="120" t="s">
        <v>1791</v>
      </c>
      <c r="H242" s="120" t="s">
        <v>1843</v>
      </c>
      <c r="I242" s="119">
        <v>0</v>
      </c>
      <c r="J242" s="119">
        <v>356.84</v>
      </c>
      <c r="K242" s="119">
        <v>-356.84</v>
      </c>
    </row>
    <row r="243" spans="1:11">
      <c r="A243" s="120">
        <v>40100000</v>
      </c>
      <c r="B243" s="120" t="s">
        <v>367</v>
      </c>
      <c r="C243" s="120" t="s">
        <v>324</v>
      </c>
      <c r="D243" s="120">
        <v>45027</v>
      </c>
      <c r="E243" s="120">
        <v>778</v>
      </c>
      <c r="F243" s="120" t="s">
        <v>1647</v>
      </c>
      <c r="G243" s="120" t="s">
        <v>1792</v>
      </c>
      <c r="H243" s="120" t="s">
        <v>1261</v>
      </c>
      <c r="I243" s="119">
        <v>0</v>
      </c>
      <c r="J243" s="119">
        <v>329.27</v>
      </c>
      <c r="K243" s="119">
        <v>-329.27</v>
      </c>
    </row>
    <row r="244" spans="1:11">
      <c r="A244" s="120">
        <v>40100000</v>
      </c>
      <c r="B244" s="120" t="s">
        <v>369</v>
      </c>
      <c r="C244" s="120" t="s">
        <v>324</v>
      </c>
      <c r="D244" s="120">
        <v>45029</v>
      </c>
      <c r="E244" s="120">
        <v>821</v>
      </c>
      <c r="F244" s="120" t="s">
        <v>533</v>
      </c>
      <c r="G244" s="120" t="s">
        <v>1793</v>
      </c>
      <c r="H244" s="120" t="s">
        <v>1794</v>
      </c>
      <c r="I244" s="119">
        <v>0</v>
      </c>
      <c r="J244" s="119">
        <v>497.53</v>
      </c>
      <c r="K244" s="119">
        <v>-497.53</v>
      </c>
    </row>
    <row r="245" spans="1:11">
      <c r="A245" s="120">
        <v>40100000</v>
      </c>
      <c r="B245" s="120" t="s">
        <v>369</v>
      </c>
      <c r="C245" s="120" t="s">
        <v>324</v>
      </c>
      <c r="D245" s="120">
        <v>45033</v>
      </c>
      <c r="E245" s="120">
        <v>777</v>
      </c>
      <c r="F245" s="120" t="s">
        <v>533</v>
      </c>
      <c r="G245" s="120" t="s">
        <v>1795</v>
      </c>
      <c r="H245" s="120" t="s">
        <v>1844</v>
      </c>
      <c r="I245" s="119">
        <v>0</v>
      </c>
      <c r="J245" s="119">
        <v>96.49</v>
      </c>
      <c r="K245" s="119">
        <v>-96.49</v>
      </c>
    </row>
    <row r="246" spans="1:11">
      <c r="A246" s="120">
        <v>40100000</v>
      </c>
      <c r="B246" s="120" t="s">
        <v>1759</v>
      </c>
      <c r="C246" s="120" t="s">
        <v>324</v>
      </c>
      <c r="D246" s="120">
        <v>45035</v>
      </c>
      <c r="E246" s="120">
        <v>791</v>
      </c>
      <c r="F246" s="120" t="s">
        <v>1796</v>
      </c>
      <c r="G246" s="120" t="s">
        <v>1797</v>
      </c>
      <c r="H246" s="120" t="s">
        <v>312</v>
      </c>
      <c r="I246" s="119">
        <v>3150</v>
      </c>
      <c r="J246" s="119">
        <v>0</v>
      </c>
      <c r="K246" s="119">
        <v>3150</v>
      </c>
    </row>
    <row r="247" spans="1:11">
      <c r="A247" s="120">
        <v>40100000</v>
      </c>
      <c r="B247" s="120" t="s">
        <v>1759</v>
      </c>
      <c r="C247" s="120" t="s">
        <v>324</v>
      </c>
      <c r="D247" s="120">
        <v>45035</v>
      </c>
      <c r="E247" s="120">
        <v>797</v>
      </c>
      <c r="F247" s="120" t="s">
        <v>1760</v>
      </c>
      <c r="G247" s="120" t="s">
        <v>1798</v>
      </c>
      <c r="H247" s="120" t="s">
        <v>362</v>
      </c>
      <c r="I247" s="119">
        <v>0</v>
      </c>
      <c r="J247" s="119">
        <v>3000</v>
      </c>
      <c r="K247" s="119">
        <v>-3000</v>
      </c>
    </row>
    <row r="248" spans="1:11">
      <c r="A248" s="120">
        <v>40100000</v>
      </c>
      <c r="B248" s="120" t="s">
        <v>1140</v>
      </c>
      <c r="C248" s="120" t="s">
        <v>324</v>
      </c>
      <c r="D248" s="120">
        <v>45035</v>
      </c>
      <c r="E248" s="120">
        <v>809</v>
      </c>
      <c r="F248" s="120" t="s">
        <v>970</v>
      </c>
      <c r="G248" s="120" t="s">
        <v>1799</v>
      </c>
      <c r="H248" s="120" t="s">
        <v>1219</v>
      </c>
      <c r="I248" s="119">
        <v>0</v>
      </c>
      <c r="J248" s="119">
        <v>19.88</v>
      </c>
      <c r="K248" s="119">
        <v>-19.88</v>
      </c>
    </row>
    <row r="249" spans="1:11">
      <c r="A249" s="120">
        <v>40100000</v>
      </c>
      <c r="B249" s="120" t="s">
        <v>1140</v>
      </c>
      <c r="C249" s="120" t="s">
        <v>324</v>
      </c>
      <c r="D249" s="120">
        <v>45035</v>
      </c>
      <c r="E249" s="120">
        <v>811</v>
      </c>
      <c r="F249" s="120" t="s">
        <v>970</v>
      </c>
      <c r="G249" s="120" t="s">
        <v>1800</v>
      </c>
      <c r="H249" s="120" t="s">
        <v>1219</v>
      </c>
      <c r="I249" s="119">
        <v>0</v>
      </c>
      <c r="J249" s="119">
        <v>37.880000000000003</v>
      </c>
      <c r="K249" s="119">
        <v>-37.880000000000003</v>
      </c>
    </row>
    <row r="250" spans="1:11">
      <c r="A250" s="120">
        <v>40100000</v>
      </c>
      <c r="B250" s="120" t="s">
        <v>1140</v>
      </c>
      <c r="C250" s="120" t="s">
        <v>324</v>
      </c>
      <c r="D250" s="120">
        <v>45035</v>
      </c>
      <c r="E250" s="120">
        <v>812</v>
      </c>
      <c r="F250" s="120" t="s">
        <v>970</v>
      </c>
      <c r="G250" s="120" t="s">
        <v>1801</v>
      </c>
      <c r="H250" s="120" t="s">
        <v>1219</v>
      </c>
      <c r="I250" s="119">
        <v>0</v>
      </c>
      <c r="J250" s="119">
        <v>36.630000000000003</v>
      </c>
      <c r="K250" s="119">
        <v>-36.630000000000003</v>
      </c>
    </row>
    <row r="251" spans="1:11">
      <c r="A251" s="120">
        <v>40100000</v>
      </c>
      <c r="B251" s="120" t="s">
        <v>1140</v>
      </c>
      <c r="C251" s="120" t="s">
        <v>324</v>
      </c>
      <c r="D251" s="120">
        <v>45036</v>
      </c>
      <c r="E251" s="120">
        <v>810</v>
      </c>
      <c r="F251" s="120" t="s">
        <v>972</v>
      </c>
      <c r="G251" s="120" t="s">
        <v>1802</v>
      </c>
      <c r="H251" s="120" t="s">
        <v>1219</v>
      </c>
      <c r="I251" s="119">
        <v>0</v>
      </c>
      <c r="J251" s="119">
        <v>27.68</v>
      </c>
      <c r="K251" s="119">
        <v>-27.68</v>
      </c>
    </row>
    <row r="252" spans="1:11">
      <c r="A252" s="120">
        <v>40100000</v>
      </c>
      <c r="B252" s="120" t="s">
        <v>369</v>
      </c>
      <c r="C252" s="120" t="s">
        <v>324</v>
      </c>
      <c r="D252" s="120">
        <v>45044</v>
      </c>
      <c r="E252" s="120">
        <v>823</v>
      </c>
      <c r="F252" s="120" t="s">
        <v>533</v>
      </c>
      <c r="G252" s="120" t="s">
        <v>1803</v>
      </c>
      <c r="H252" s="120" t="s">
        <v>1804</v>
      </c>
      <c r="I252" s="119">
        <v>0</v>
      </c>
      <c r="J252" s="119">
        <v>185.04</v>
      </c>
      <c r="K252" s="119">
        <v>-185.04</v>
      </c>
    </row>
    <row r="253" spans="1:11">
      <c r="A253" s="120">
        <v>40100000</v>
      </c>
      <c r="B253" s="120" t="s">
        <v>369</v>
      </c>
      <c r="C253" s="120" t="s">
        <v>324</v>
      </c>
      <c r="D253" s="120">
        <v>45044</v>
      </c>
      <c r="E253" s="120">
        <v>824</v>
      </c>
      <c r="F253" s="120" t="s">
        <v>533</v>
      </c>
      <c r="G253" s="120" t="s">
        <v>1805</v>
      </c>
      <c r="H253" s="120" t="s">
        <v>1804</v>
      </c>
      <c r="I253" s="119">
        <v>0</v>
      </c>
      <c r="J253" s="119">
        <v>652.62</v>
      </c>
      <c r="K253" s="119">
        <v>-652.62</v>
      </c>
    </row>
    <row r="254" spans="1:11">
      <c r="A254" s="120">
        <v>40100000</v>
      </c>
      <c r="B254" s="120" t="s">
        <v>1731</v>
      </c>
      <c r="C254" s="120" t="s">
        <v>324</v>
      </c>
      <c r="D254" s="120">
        <v>45046</v>
      </c>
      <c r="E254" s="120">
        <v>792</v>
      </c>
      <c r="F254" s="120" t="s">
        <v>1755</v>
      </c>
      <c r="G254" s="120" t="s">
        <v>1806</v>
      </c>
      <c r="H254" s="120" t="s">
        <v>362</v>
      </c>
      <c r="I254" s="119">
        <v>46200</v>
      </c>
      <c r="J254" s="119">
        <v>0</v>
      </c>
      <c r="K254" s="119">
        <v>46200</v>
      </c>
    </row>
    <row r="255" spans="1:11">
      <c r="A255" s="120">
        <v>40100000</v>
      </c>
      <c r="B255" s="120" t="s">
        <v>388</v>
      </c>
      <c r="C255" s="120" t="s">
        <v>324</v>
      </c>
      <c r="D255" s="120">
        <v>45046</v>
      </c>
      <c r="E255" s="120">
        <v>826</v>
      </c>
      <c r="F255" s="120" t="s">
        <v>979</v>
      </c>
      <c r="G255" s="120" t="s">
        <v>1807</v>
      </c>
      <c r="H255" s="120" t="s">
        <v>1771</v>
      </c>
      <c r="I255" s="119">
        <v>0</v>
      </c>
      <c r="J255" s="119">
        <v>1437.6</v>
      </c>
      <c r="K255" s="119">
        <v>-1437.6</v>
      </c>
    </row>
    <row r="256" spans="1:11">
      <c r="A256" s="120">
        <v>40100000</v>
      </c>
      <c r="B256" s="120" t="s">
        <v>1204</v>
      </c>
      <c r="C256" s="120" t="s">
        <v>324</v>
      </c>
      <c r="D256" s="120">
        <v>45046</v>
      </c>
      <c r="E256" s="120">
        <v>833</v>
      </c>
      <c r="F256" s="120" t="s">
        <v>1688</v>
      </c>
      <c r="G256" s="120" t="s">
        <v>1808</v>
      </c>
      <c r="H256" s="120" t="s">
        <v>1110</v>
      </c>
      <c r="I256" s="119">
        <v>0</v>
      </c>
      <c r="J256" s="119">
        <v>3200</v>
      </c>
      <c r="K256" s="119">
        <v>-3200</v>
      </c>
    </row>
    <row r="257" spans="1:11">
      <c r="A257" s="120">
        <v>40100000</v>
      </c>
      <c r="B257" s="120" t="s">
        <v>363</v>
      </c>
      <c r="C257" s="120" t="s">
        <v>324</v>
      </c>
      <c r="D257" s="120">
        <v>45046</v>
      </c>
      <c r="E257" s="120">
        <v>834</v>
      </c>
      <c r="F257" s="120" t="s">
        <v>1809</v>
      </c>
      <c r="G257" s="120" t="s">
        <v>1812</v>
      </c>
      <c r="H257" s="120" t="s">
        <v>1113</v>
      </c>
      <c r="I257" s="119">
        <v>385.52</v>
      </c>
      <c r="J257" s="119">
        <v>0</v>
      </c>
      <c r="K257" s="119">
        <v>385.52</v>
      </c>
    </row>
    <row r="258" spans="1:11">
      <c r="A258" s="120">
        <v>40100000</v>
      </c>
      <c r="B258" s="120" t="s">
        <v>363</v>
      </c>
      <c r="C258" s="120" t="s">
        <v>324</v>
      </c>
      <c r="D258" s="120">
        <v>45046</v>
      </c>
      <c r="E258" s="120">
        <v>834</v>
      </c>
      <c r="F258" s="120" t="s">
        <v>1809</v>
      </c>
      <c r="G258" s="120" t="s">
        <v>1811</v>
      </c>
      <c r="H258" s="120" t="s">
        <v>1113</v>
      </c>
      <c r="I258" s="119">
        <v>0</v>
      </c>
      <c r="J258" s="119">
        <v>2571.62</v>
      </c>
      <c r="K258" s="119">
        <v>-2571.62</v>
      </c>
    </row>
    <row r="259" spans="1:11">
      <c r="A259" s="120">
        <v>40100000</v>
      </c>
      <c r="B259" s="120" t="s">
        <v>363</v>
      </c>
      <c r="C259" s="120" t="s">
        <v>324</v>
      </c>
      <c r="D259" s="120">
        <v>45046</v>
      </c>
      <c r="E259" s="120">
        <v>834</v>
      </c>
      <c r="F259" s="120" t="s">
        <v>1809</v>
      </c>
      <c r="G259" s="120" t="s">
        <v>1810</v>
      </c>
      <c r="H259" s="120" t="s">
        <v>1113</v>
      </c>
      <c r="I259" s="119">
        <v>1250.18</v>
      </c>
      <c r="J259" s="119">
        <v>0</v>
      </c>
      <c r="K259" s="119">
        <v>1250.18</v>
      </c>
    </row>
    <row r="260" spans="1:11">
      <c r="A260" s="120">
        <v>40100000</v>
      </c>
      <c r="B260" s="120" t="s">
        <v>385</v>
      </c>
      <c r="C260" s="120" t="s">
        <v>324</v>
      </c>
      <c r="D260" s="120">
        <v>45046</v>
      </c>
      <c r="E260" s="120">
        <v>837</v>
      </c>
      <c r="F260" s="120" t="s">
        <v>1813</v>
      </c>
      <c r="G260" s="120" t="s">
        <v>1815</v>
      </c>
      <c r="H260" s="120" t="s">
        <v>1110</v>
      </c>
      <c r="I260" s="119">
        <v>93.62</v>
      </c>
      <c r="J260" s="119">
        <v>0</v>
      </c>
      <c r="K260" s="119">
        <v>93.62</v>
      </c>
    </row>
    <row r="261" spans="1:11">
      <c r="A261" s="120">
        <v>40100000</v>
      </c>
      <c r="B261" s="120" t="s">
        <v>383</v>
      </c>
      <c r="C261" s="120" t="s">
        <v>324</v>
      </c>
      <c r="D261" s="120">
        <v>45046</v>
      </c>
      <c r="E261" s="120">
        <v>837</v>
      </c>
      <c r="F261" s="120" t="s">
        <v>1816</v>
      </c>
      <c r="G261" s="120" t="s">
        <v>1817</v>
      </c>
      <c r="H261" s="120" t="s">
        <v>371</v>
      </c>
      <c r="I261" s="119">
        <v>105.44</v>
      </c>
      <c r="J261" s="119">
        <v>0</v>
      </c>
      <c r="K261" s="119">
        <v>105.44</v>
      </c>
    </row>
    <row r="262" spans="1:11">
      <c r="A262" s="120">
        <v>40100000</v>
      </c>
      <c r="B262" s="120" t="s">
        <v>385</v>
      </c>
      <c r="C262" s="120" t="s">
        <v>324</v>
      </c>
      <c r="D262" s="120">
        <v>45046</v>
      </c>
      <c r="E262" s="120">
        <v>837</v>
      </c>
      <c r="F262" s="120" t="s">
        <v>1813</v>
      </c>
      <c r="G262" s="120" t="s">
        <v>1814</v>
      </c>
      <c r="H262" s="120" t="s">
        <v>1110</v>
      </c>
      <c r="I262" s="119">
        <v>73</v>
      </c>
      <c r="J262" s="119">
        <v>0</v>
      </c>
      <c r="K262" s="119">
        <v>73</v>
      </c>
    </row>
    <row r="263" spans="1:11">
      <c r="A263" s="120">
        <v>40100000</v>
      </c>
      <c r="B263" s="120" t="s">
        <v>388</v>
      </c>
      <c r="C263" s="120" t="s">
        <v>324</v>
      </c>
      <c r="D263" s="120">
        <v>45047</v>
      </c>
      <c r="E263" s="120">
        <v>828</v>
      </c>
      <c r="F263" s="120" t="s">
        <v>979</v>
      </c>
      <c r="G263" s="120" t="s">
        <v>1845</v>
      </c>
      <c r="H263" s="120" t="s">
        <v>1846</v>
      </c>
      <c r="I263" s="119">
        <v>0</v>
      </c>
      <c r="J263" s="119">
        <v>9528.76</v>
      </c>
      <c r="K263" s="119">
        <v>-9528.76</v>
      </c>
    </row>
    <row r="264" spans="1:11">
      <c r="A264" s="120">
        <v>40100000</v>
      </c>
      <c r="B264" s="120" t="s">
        <v>378</v>
      </c>
      <c r="C264" s="120" t="s">
        <v>324</v>
      </c>
      <c r="D264" s="120">
        <v>45047</v>
      </c>
      <c r="E264" s="120">
        <v>839</v>
      </c>
      <c r="F264" s="120" t="s">
        <v>397</v>
      </c>
      <c r="G264" s="120" t="s">
        <v>1847</v>
      </c>
      <c r="H264" s="120" t="s">
        <v>1092</v>
      </c>
      <c r="I264" s="119">
        <v>0</v>
      </c>
      <c r="J264" s="119">
        <v>10488</v>
      </c>
      <c r="K264" s="119">
        <v>-10488</v>
      </c>
    </row>
    <row r="265" spans="1:11">
      <c r="A265" s="120">
        <v>40100000</v>
      </c>
      <c r="B265" s="120" t="s">
        <v>378</v>
      </c>
      <c r="C265" s="120" t="s">
        <v>324</v>
      </c>
      <c r="D265" s="120">
        <v>45047</v>
      </c>
      <c r="E265" s="120">
        <v>840</v>
      </c>
      <c r="F265" s="120" t="s">
        <v>397</v>
      </c>
      <c r="G265" s="120" t="s">
        <v>1848</v>
      </c>
      <c r="H265" s="120" t="s">
        <v>1092</v>
      </c>
      <c r="I265" s="119">
        <v>0</v>
      </c>
      <c r="J265" s="119">
        <v>7296</v>
      </c>
      <c r="K265" s="119">
        <v>-7296</v>
      </c>
    </row>
    <row r="266" spans="1:11">
      <c r="A266" s="120">
        <v>40100000</v>
      </c>
      <c r="B266" s="120" t="s">
        <v>376</v>
      </c>
      <c r="C266" s="120" t="s">
        <v>324</v>
      </c>
      <c r="D266" s="120">
        <v>45047</v>
      </c>
      <c r="E266" s="120">
        <v>841</v>
      </c>
      <c r="F266" s="120" t="s">
        <v>719</v>
      </c>
      <c r="G266" s="120" t="s">
        <v>1849</v>
      </c>
      <c r="H266" s="120" t="s">
        <v>1113</v>
      </c>
      <c r="I266" s="119">
        <v>0</v>
      </c>
      <c r="J266" s="119">
        <v>1415.39</v>
      </c>
      <c r="K266" s="119">
        <v>-1415.39</v>
      </c>
    </row>
    <row r="267" spans="1:11">
      <c r="A267" s="120">
        <v>40100000</v>
      </c>
      <c r="B267" s="120" t="s">
        <v>367</v>
      </c>
      <c r="C267" s="120" t="s">
        <v>324</v>
      </c>
      <c r="D267" s="120">
        <v>45047</v>
      </c>
      <c r="E267" s="120">
        <v>842</v>
      </c>
      <c r="F267" s="120" t="s">
        <v>1647</v>
      </c>
      <c r="G267" s="120" t="s">
        <v>1850</v>
      </c>
      <c r="H267" s="120" t="s">
        <v>1113</v>
      </c>
      <c r="I267" s="119">
        <v>0</v>
      </c>
      <c r="J267" s="119">
        <v>4160.9799999999996</v>
      </c>
      <c r="K267" s="119">
        <v>-4160.9799999999996</v>
      </c>
    </row>
    <row r="268" spans="1:11">
      <c r="A268" s="120">
        <v>40100000</v>
      </c>
      <c r="B268" s="120" t="s">
        <v>1154</v>
      </c>
      <c r="C268" s="120" t="s">
        <v>324</v>
      </c>
      <c r="D268" s="120">
        <v>45047</v>
      </c>
      <c r="E268" s="120">
        <v>843</v>
      </c>
      <c r="F268" s="120" t="s">
        <v>899</v>
      </c>
      <c r="G268" s="120" t="s">
        <v>1851</v>
      </c>
      <c r="H268" s="120" t="s">
        <v>351</v>
      </c>
      <c r="I268" s="119">
        <v>0</v>
      </c>
      <c r="J268" s="119">
        <v>267.23</v>
      </c>
      <c r="K268" s="119">
        <v>-267.23</v>
      </c>
    </row>
    <row r="269" spans="1:11">
      <c r="A269" s="120">
        <v>40100000</v>
      </c>
      <c r="B269" s="120" t="s">
        <v>369</v>
      </c>
      <c r="C269" s="120" t="s">
        <v>324</v>
      </c>
      <c r="D269" s="120">
        <v>45047</v>
      </c>
      <c r="E269" s="120">
        <v>844</v>
      </c>
      <c r="F269" s="120" t="s">
        <v>533</v>
      </c>
      <c r="G269" s="120" t="s">
        <v>1852</v>
      </c>
      <c r="H269" s="120" t="s">
        <v>1844</v>
      </c>
      <c r="I269" s="119">
        <v>0</v>
      </c>
      <c r="J269" s="119">
        <v>65.22</v>
      </c>
      <c r="K269" s="119">
        <v>-65.22</v>
      </c>
    </row>
    <row r="270" spans="1:11">
      <c r="A270" s="120">
        <v>40100000</v>
      </c>
      <c r="B270" s="120" t="s">
        <v>369</v>
      </c>
      <c r="C270" s="120" t="s">
        <v>324</v>
      </c>
      <c r="D270" s="120">
        <v>45047</v>
      </c>
      <c r="E270" s="120">
        <v>845</v>
      </c>
      <c r="F270" s="120" t="s">
        <v>533</v>
      </c>
      <c r="G270" s="120" t="s">
        <v>1853</v>
      </c>
      <c r="H270" s="120" t="s">
        <v>1844</v>
      </c>
      <c r="I270" s="119">
        <v>0</v>
      </c>
      <c r="J270" s="119">
        <v>1004.38</v>
      </c>
      <c r="K270" s="119">
        <v>-1004.38</v>
      </c>
    </row>
    <row r="271" spans="1:11">
      <c r="A271" s="120">
        <v>40100000</v>
      </c>
      <c r="B271" s="120" t="s">
        <v>377</v>
      </c>
      <c r="C271" s="120" t="s">
        <v>324</v>
      </c>
      <c r="D271" s="120">
        <v>45047</v>
      </c>
      <c r="E271" s="120">
        <v>848</v>
      </c>
      <c r="F271" s="120" t="s">
        <v>1105</v>
      </c>
      <c r="G271" s="120" t="s">
        <v>1745</v>
      </c>
      <c r="H271" s="120" t="s">
        <v>1261</v>
      </c>
      <c r="I271" s="119">
        <v>0</v>
      </c>
      <c r="J271" s="119">
        <v>904.83</v>
      </c>
      <c r="K271" s="119">
        <v>-904.83</v>
      </c>
    </row>
    <row r="272" spans="1:11">
      <c r="A272" s="120">
        <v>40100000</v>
      </c>
      <c r="B272" s="120" t="s">
        <v>377</v>
      </c>
      <c r="C272" s="120" t="s">
        <v>324</v>
      </c>
      <c r="D272" s="120">
        <v>45047</v>
      </c>
      <c r="E272" s="120">
        <v>849</v>
      </c>
      <c r="F272" s="120" t="s">
        <v>1105</v>
      </c>
      <c r="G272" s="120" t="s">
        <v>1746</v>
      </c>
      <c r="H272" s="120" t="s">
        <v>1261</v>
      </c>
      <c r="I272" s="119">
        <v>0</v>
      </c>
      <c r="J272" s="119">
        <v>47.81</v>
      </c>
      <c r="K272" s="119">
        <v>-47.81</v>
      </c>
    </row>
    <row r="273" spans="1:11">
      <c r="A273" s="120">
        <v>40100000</v>
      </c>
      <c r="B273" s="120" t="s">
        <v>1749</v>
      </c>
      <c r="C273" s="120" t="s">
        <v>324</v>
      </c>
      <c r="D273" s="120">
        <v>45047</v>
      </c>
      <c r="E273" s="120">
        <v>850</v>
      </c>
      <c r="F273" s="120" t="s">
        <v>1750</v>
      </c>
      <c r="G273" s="120" t="s">
        <v>1854</v>
      </c>
      <c r="H273" s="120" t="s">
        <v>362</v>
      </c>
      <c r="I273" s="119">
        <v>0</v>
      </c>
      <c r="J273" s="119">
        <v>1317.6</v>
      </c>
      <c r="K273" s="119">
        <v>-1317.6</v>
      </c>
    </row>
    <row r="274" spans="1:11">
      <c r="A274" s="120">
        <v>40100000</v>
      </c>
      <c r="B274" s="120" t="s">
        <v>370</v>
      </c>
      <c r="C274" s="120" t="s">
        <v>324</v>
      </c>
      <c r="D274" s="120">
        <v>45047</v>
      </c>
      <c r="E274" s="120">
        <v>852</v>
      </c>
      <c r="F274" s="120" t="s">
        <v>393</v>
      </c>
      <c r="G274" s="120" t="s">
        <v>1855</v>
      </c>
      <c r="H274" s="120" t="s">
        <v>1219</v>
      </c>
      <c r="I274" s="119">
        <v>0</v>
      </c>
      <c r="J274" s="119">
        <v>1920</v>
      </c>
      <c r="K274" s="119">
        <v>-1920</v>
      </c>
    </row>
    <row r="275" spans="1:11">
      <c r="A275" s="120">
        <v>40100000</v>
      </c>
      <c r="B275" s="120" t="s">
        <v>1091</v>
      </c>
      <c r="C275" s="120" t="s">
        <v>324</v>
      </c>
      <c r="D275" s="120">
        <v>45047</v>
      </c>
      <c r="E275" s="120">
        <v>854</v>
      </c>
      <c r="F275" s="120" t="s">
        <v>496</v>
      </c>
      <c r="G275" s="120" t="s">
        <v>1856</v>
      </c>
      <c r="H275" s="120" t="s">
        <v>1219</v>
      </c>
      <c r="I275" s="119">
        <v>0</v>
      </c>
      <c r="J275" s="119">
        <v>360</v>
      </c>
      <c r="K275" s="119">
        <v>-360</v>
      </c>
    </row>
    <row r="276" spans="1:11">
      <c r="A276" s="120">
        <v>40100000</v>
      </c>
      <c r="B276" s="120" t="s">
        <v>380</v>
      </c>
      <c r="C276" s="120" t="s">
        <v>324</v>
      </c>
      <c r="D276" s="120">
        <v>45047</v>
      </c>
      <c r="E276" s="120">
        <v>855</v>
      </c>
      <c r="F276" s="120" t="s">
        <v>394</v>
      </c>
      <c r="G276" s="120" t="s">
        <v>1857</v>
      </c>
      <c r="H276" s="120" t="s">
        <v>1113</v>
      </c>
      <c r="I276" s="119">
        <v>0</v>
      </c>
      <c r="J276" s="119">
        <v>300.64999999999998</v>
      </c>
      <c r="K276" s="119">
        <v>-300.64999999999998</v>
      </c>
    </row>
    <row r="277" spans="1:11">
      <c r="A277" s="120">
        <v>40100000</v>
      </c>
      <c r="B277" s="120" t="s">
        <v>372</v>
      </c>
      <c r="C277" s="120" t="s">
        <v>324</v>
      </c>
      <c r="D277" s="120">
        <v>45047</v>
      </c>
      <c r="E277" s="120">
        <v>858</v>
      </c>
      <c r="F277" s="120" t="s">
        <v>126</v>
      </c>
      <c r="G277" s="120" t="s">
        <v>1858</v>
      </c>
      <c r="H277" s="120" t="s">
        <v>1242</v>
      </c>
      <c r="I277" s="119">
        <v>0</v>
      </c>
      <c r="J277" s="119">
        <v>414</v>
      </c>
      <c r="K277" s="119">
        <v>-414</v>
      </c>
    </row>
    <row r="278" spans="1:11">
      <c r="A278" s="120">
        <v>40100000</v>
      </c>
      <c r="B278" s="120" t="s">
        <v>1181</v>
      </c>
      <c r="C278" s="120" t="s">
        <v>324</v>
      </c>
      <c r="D278" s="120">
        <v>45047</v>
      </c>
      <c r="E278" s="120">
        <v>860</v>
      </c>
      <c r="F278" s="120" t="s">
        <v>625</v>
      </c>
      <c r="G278" s="120" t="s">
        <v>1836</v>
      </c>
      <c r="H278" s="120" t="s">
        <v>1371</v>
      </c>
      <c r="I278" s="119">
        <v>0</v>
      </c>
      <c r="J278" s="119">
        <v>20340</v>
      </c>
      <c r="K278" s="119">
        <v>-20340</v>
      </c>
    </row>
    <row r="279" spans="1:11">
      <c r="A279" s="120">
        <v>40100000</v>
      </c>
      <c r="B279" s="120" t="s">
        <v>391</v>
      </c>
      <c r="C279" s="120" t="s">
        <v>324</v>
      </c>
      <c r="D279" s="120">
        <v>45047</v>
      </c>
      <c r="E279" s="120">
        <v>861</v>
      </c>
      <c r="F279" s="120" t="s">
        <v>542</v>
      </c>
      <c r="G279" s="120" t="s">
        <v>1859</v>
      </c>
      <c r="H279" s="120" t="s">
        <v>1141</v>
      </c>
      <c r="I279" s="119">
        <v>0</v>
      </c>
      <c r="J279" s="119">
        <v>4158</v>
      </c>
      <c r="K279" s="119">
        <v>-4158</v>
      </c>
    </row>
    <row r="280" spans="1:11">
      <c r="A280" s="120">
        <v>40100000</v>
      </c>
      <c r="B280" s="120" t="s">
        <v>391</v>
      </c>
      <c r="C280" s="120" t="s">
        <v>324</v>
      </c>
      <c r="D280" s="120">
        <v>45047</v>
      </c>
      <c r="E280" s="120">
        <v>862</v>
      </c>
      <c r="F280" s="120" t="s">
        <v>542</v>
      </c>
      <c r="G280" s="120" t="s">
        <v>1860</v>
      </c>
      <c r="H280" s="120" t="s">
        <v>1261</v>
      </c>
      <c r="I280" s="119">
        <v>0</v>
      </c>
      <c r="J280" s="119">
        <v>2192.4</v>
      </c>
      <c r="K280" s="119">
        <v>-2192.4</v>
      </c>
    </row>
    <row r="281" spans="1:11">
      <c r="A281" s="120">
        <v>40100000</v>
      </c>
      <c r="B281" s="120" t="s">
        <v>1742</v>
      </c>
      <c r="C281" s="120" t="s">
        <v>324</v>
      </c>
      <c r="D281" s="120">
        <v>45047</v>
      </c>
      <c r="E281" s="120">
        <v>863</v>
      </c>
      <c r="F281" s="120" t="s">
        <v>460</v>
      </c>
      <c r="G281" s="120" t="s">
        <v>1861</v>
      </c>
      <c r="H281" s="120" t="s">
        <v>89</v>
      </c>
      <c r="I281" s="119">
        <v>0</v>
      </c>
      <c r="J281" s="119">
        <v>2547</v>
      </c>
      <c r="K281" s="119">
        <v>-2547</v>
      </c>
    </row>
    <row r="282" spans="1:11">
      <c r="A282" s="120">
        <v>40100000</v>
      </c>
      <c r="B282" s="120" t="s">
        <v>388</v>
      </c>
      <c r="C282" s="120" t="s">
        <v>324</v>
      </c>
      <c r="D282" s="120">
        <v>45047</v>
      </c>
      <c r="E282" s="120">
        <v>864</v>
      </c>
      <c r="F282" s="120" t="s">
        <v>979</v>
      </c>
      <c r="G282" s="120" t="s">
        <v>1862</v>
      </c>
      <c r="H282" s="120" t="s">
        <v>1863</v>
      </c>
      <c r="I282" s="119">
        <v>0</v>
      </c>
      <c r="J282" s="119">
        <v>1867.86</v>
      </c>
      <c r="K282" s="119">
        <v>-1867.86</v>
      </c>
    </row>
    <row r="283" spans="1:11">
      <c r="A283" s="120">
        <v>40100000</v>
      </c>
      <c r="B283" s="120" t="s">
        <v>388</v>
      </c>
      <c r="C283" s="120" t="s">
        <v>324</v>
      </c>
      <c r="D283" s="120">
        <v>45047</v>
      </c>
      <c r="E283" s="120">
        <v>865</v>
      </c>
      <c r="F283" s="120" t="s">
        <v>979</v>
      </c>
      <c r="G283" s="120" t="s">
        <v>1864</v>
      </c>
      <c r="H283" s="120" t="s">
        <v>1863</v>
      </c>
      <c r="I283" s="119">
        <v>0</v>
      </c>
      <c r="J283" s="119">
        <v>1785.96</v>
      </c>
      <c r="K283" s="119">
        <v>-1785.96</v>
      </c>
    </row>
    <row r="284" spans="1:11">
      <c r="A284" s="120">
        <v>40100000</v>
      </c>
      <c r="B284" s="120" t="s">
        <v>363</v>
      </c>
      <c r="C284" s="120" t="s">
        <v>324</v>
      </c>
      <c r="D284" s="120">
        <v>45047</v>
      </c>
      <c r="E284" s="120">
        <v>866</v>
      </c>
      <c r="F284" s="120" t="s">
        <v>478</v>
      </c>
      <c r="G284" s="120" t="s">
        <v>1865</v>
      </c>
      <c r="H284" s="120" t="s">
        <v>1184</v>
      </c>
      <c r="I284" s="119">
        <v>0</v>
      </c>
      <c r="J284" s="119">
        <v>328.64</v>
      </c>
      <c r="K284" s="119">
        <v>-328.64</v>
      </c>
    </row>
    <row r="285" spans="1:11">
      <c r="A285" s="120">
        <v>40100000</v>
      </c>
      <c r="B285" s="120" t="s">
        <v>363</v>
      </c>
      <c r="C285" s="120" t="s">
        <v>324</v>
      </c>
      <c r="D285" s="120">
        <v>45047</v>
      </c>
      <c r="E285" s="120">
        <v>867</v>
      </c>
      <c r="F285" s="120" t="s">
        <v>478</v>
      </c>
      <c r="G285" s="120" t="s">
        <v>1866</v>
      </c>
      <c r="H285" s="120" t="s">
        <v>1184</v>
      </c>
      <c r="I285" s="119">
        <v>0</v>
      </c>
      <c r="J285" s="119">
        <v>328.64</v>
      </c>
      <c r="K285" s="119">
        <v>-328.64</v>
      </c>
    </row>
    <row r="286" spans="1:11">
      <c r="A286" s="120">
        <v>40100000</v>
      </c>
      <c r="B286" s="120" t="s">
        <v>354</v>
      </c>
      <c r="C286" s="120" t="s">
        <v>324</v>
      </c>
      <c r="D286" s="120">
        <v>45047</v>
      </c>
      <c r="E286" s="120">
        <v>869</v>
      </c>
      <c r="F286" s="120" t="s">
        <v>163</v>
      </c>
      <c r="G286" s="120" t="s">
        <v>1867</v>
      </c>
      <c r="H286" s="120" t="s">
        <v>1351</v>
      </c>
      <c r="I286" s="119">
        <v>0</v>
      </c>
      <c r="J286" s="119">
        <v>5548</v>
      </c>
      <c r="K286" s="119">
        <v>-5548</v>
      </c>
    </row>
    <row r="287" spans="1:11">
      <c r="A287" s="120">
        <v>40100000</v>
      </c>
      <c r="B287" s="120" t="s">
        <v>354</v>
      </c>
      <c r="C287" s="120" t="s">
        <v>324</v>
      </c>
      <c r="D287" s="120">
        <v>45047</v>
      </c>
      <c r="E287" s="120">
        <v>870</v>
      </c>
      <c r="F287" s="120" t="s">
        <v>163</v>
      </c>
      <c r="G287" s="120" t="s">
        <v>1868</v>
      </c>
      <c r="H287" s="120" t="s">
        <v>1351</v>
      </c>
      <c r="I287" s="119">
        <v>0</v>
      </c>
      <c r="J287" s="119">
        <v>3914</v>
      </c>
      <c r="K287" s="119">
        <v>-3914</v>
      </c>
    </row>
    <row r="288" spans="1:11">
      <c r="A288" s="120">
        <v>40100000</v>
      </c>
      <c r="B288" s="120" t="s">
        <v>354</v>
      </c>
      <c r="C288" s="120" t="s">
        <v>324</v>
      </c>
      <c r="D288" s="120">
        <v>45047</v>
      </c>
      <c r="E288" s="120">
        <v>871</v>
      </c>
      <c r="F288" s="120" t="s">
        <v>163</v>
      </c>
      <c r="G288" s="120" t="s">
        <v>1869</v>
      </c>
      <c r="H288" s="120" t="s">
        <v>1351</v>
      </c>
      <c r="I288" s="119">
        <v>0</v>
      </c>
      <c r="J288" s="119">
        <v>5700</v>
      </c>
      <c r="K288" s="119">
        <v>-5700</v>
      </c>
    </row>
    <row r="289" spans="1:11">
      <c r="A289" s="120">
        <v>40100000</v>
      </c>
      <c r="B289" s="120" t="s">
        <v>361</v>
      </c>
      <c r="C289" s="120" t="s">
        <v>324</v>
      </c>
      <c r="D289" s="120">
        <v>45048</v>
      </c>
      <c r="E289" s="120">
        <v>851</v>
      </c>
      <c r="F289" s="120" t="s">
        <v>392</v>
      </c>
      <c r="G289" s="120" t="s">
        <v>1870</v>
      </c>
      <c r="H289" s="120" t="s">
        <v>1184</v>
      </c>
      <c r="I289" s="119">
        <v>0</v>
      </c>
      <c r="J289" s="119">
        <v>3600</v>
      </c>
      <c r="K289" s="119">
        <v>-3600</v>
      </c>
    </row>
    <row r="290" spans="1:11">
      <c r="A290" s="120">
        <v>40100000</v>
      </c>
      <c r="B290" s="120" t="s">
        <v>380</v>
      </c>
      <c r="C290" s="120" t="s">
        <v>324</v>
      </c>
      <c r="D290" s="120">
        <v>45050</v>
      </c>
      <c r="E290" s="120">
        <v>856</v>
      </c>
      <c r="F290" s="120" t="s">
        <v>394</v>
      </c>
      <c r="G290" s="120" t="s">
        <v>1871</v>
      </c>
      <c r="H290" s="120" t="s">
        <v>1113</v>
      </c>
      <c r="I290" s="119">
        <v>0</v>
      </c>
      <c r="J290" s="119">
        <v>220.38</v>
      </c>
      <c r="K290" s="119">
        <v>-220.38</v>
      </c>
    </row>
    <row r="291" spans="1:11">
      <c r="A291" s="120">
        <v>40100000</v>
      </c>
      <c r="B291" s="120" t="s">
        <v>375</v>
      </c>
      <c r="C291" s="120" t="s">
        <v>324</v>
      </c>
      <c r="D291" s="120">
        <v>45052</v>
      </c>
      <c r="E291" s="120">
        <v>857</v>
      </c>
      <c r="F291" s="120" t="s">
        <v>468</v>
      </c>
      <c r="G291" s="120" t="s">
        <v>1837</v>
      </c>
      <c r="H291" s="120" t="s">
        <v>1359</v>
      </c>
      <c r="I291" s="119">
        <v>0</v>
      </c>
      <c r="J291" s="119">
        <v>1654.81</v>
      </c>
      <c r="K291" s="119">
        <v>-1654.81</v>
      </c>
    </row>
    <row r="292" spans="1:11">
      <c r="A292" s="120">
        <v>40100000</v>
      </c>
      <c r="B292" s="120" t="s">
        <v>360</v>
      </c>
      <c r="C292" s="120" t="s">
        <v>324</v>
      </c>
      <c r="D292" s="120">
        <v>45054</v>
      </c>
      <c r="E292" s="120">
        <v>799</v>
      </c>
      <c r="F292" s="120" t="s">
        <v>815</v>
      </c>
      <c r="G292" s="120" t="s">
        <v>1872</v>
      </c>
      <c r="H292" s="120" t="s">
        <v>1359</v>
      </c>
      <c r="I292" s="119">
        <v>0</v>
      </c>
      <c r="J292" s="119">
        <v>84</v>
      </c>
      <c r="K292" s="119">
        <v>-84</v>
      </c>
    </row>
    <row r="293" spans="1:11">
      <c r="A293" s="120">
        <v>40100000</v>
      </c>
      <c r="B293" s="120" t="s">
        <v>360</v>
      </c>
      <c r="C293" s="120" t="s">
        <v>324</v>
      </c>
      <c r="D293" s="120">
        <v>45054</v>
      </c>
      <c r="E293" s="120">
        <v>800</v>
      </c>
      <c r="F293" s="120" t="s">
        <v>815</v>
      </c>
      <c r="G293" s="120" t="s">
        <v>1873</v>
      </c>
      <c r="H293" s="120" t="s">
        <v>1359</v>
      </c>
      <c r="I293" s="119">
        <v>0</v>
      </c>
      <c r="J293" s="119">
        <v>84</v>
      </c>
      <c r="K293" s="119">
        <v>-84</v>
      </c>
    </row>
    <row r="294" spans="1:11">
      <c r="A294" s="120">
        <v>40100000</v>
      </c>
      <c r="B294" s="120" t="s">
        <v>360</v>
      </c>
      <c r="C294" s="120" t="s">
        <v>324</v>
      </c>
      <c r="D294" s="120">
        <v>45054</v>
      </c>
      <c r="E294" s="120">
        <v>801</v>
      </c>
      <c r="F294" s="120" t="s">
        <v>815</v>
      </c>
      <c r="G294" s="120" t="s">
        <v>1874</v>
      </c>
      <c r="H294" s="120" t="s">
        <v>1359</v>
      </c>
      <c r="I294" s="119">
        <v>0</v>
      </c>
      <c r="J294" s="119">
        <v>84</v>
      </c>
      <c r="K294" s="119">
        <v>-84</v>
      </c>
    </row>
    <row r="295" spans="1:11">
      <c r="A295" s="120">
        <v>40100000</v>
      </c>
      <c r="B295" s="120" t="s">
        <v>360</v>
      </c>
      <c r="C295" s="120" t="s">
        <v>324</v>
      </c>
      <c r="D295" s="120">
        <v>45054</v>
      </c>
      <c r="E295" s="120">
        <v>802</v>
      </c>
      <c r="F295" s="120" t="s">
        <v>815</v>
      </c>
      <c r="G295" s="120" t="s">
        <v>1875</v>
      </c>
      <c r="H295" s="120" t="s">
        <v>1359</v>
      </c>
      <c r="I295" s="119">
        <v>0</v>
      </c>
      <c r="J295" s="119">
        <v>336</v>
      </c>
      <c r="K295" s="119">
        <v>-336</v>
      </c>
    </row>
    <row r="296" spans="1:11">
      <c r="A296" s="120">
        <v>40100000</v>
      </c>
      <c r="B296" s="120" t="s">
        <v>360</v>
      </c>
      <c r="C296" s="120" t="s">
        <v>324</v>
      </c>
      <c r="D296" s="120">
        <v>45054</v>
      </c>
      <c r="E296" s="120">
        <v>803</v>
      </c>
      <c r="F296" s="120" t="s">
        <v>815</v>
      </c>
      <c r="G296" s="120" t="s">
        <v>1876</v>
      </c>
      <c r="H296" s="120" t="s">
        <v>1359</v>
      </c>
      <c r="I296" s="119">
        <v>0</v>
      </c>
      <c r="J296" s="119">
        <v>84</v>
      </c>
      <c r="K296" s="119">
        <v>-84</v>
      </c>
    </row>
    <row r="297" spans="1:11">
      <c r="A297" s="120">
        <v>40100000</v>
      </c>
      <c r="B297" s="120" t="s">
        <v>360</v>
      </c>
      <c r="C297" s="120" t="s">
        <v>324</v>
      </c>
      <c r="D297" s="120">
        <v>45054</v>
      </c>
      <c r="E297" s="120">
        <v>804</v>
      </c>
      <c r="F297" s="120" t="s">
        <v>815</v>
      </c>
      <c r="G297" s="120" t="s">
        <v>1877</v>
      </c>
      <c r="H297" s="120" t="s">
        <v>1359</v>
      </c>
      <c r="I297" s="119">
        <v>0</v>
      </c>
      <c r="J297" s="119">
        <v>84</v>
      </c>
      <c r="K297" s="119">
        <v>-84</v>
      </c>
    </row>
    <row r="298" spans="1:11">
      <c r="A298" s="120">
        <v>40100000</v>
      </c>
      <c r="B298" s="120" t="s">
        <v>369</v>
      </c>
      <c r="C298" s="120" t="s">
        <v>324</v>
      </c>
      <c r="D298" s="120">
        <v>45054</v>
      </c>
      <c r="E298" s="120">
        <v>846</v>
      </c>
      <c r="F298" s="120" t="s">
        <v>533</v>
      </c>
      <c r="G298" s="120" t="s">
        <v>1878</v>
      </c>
      <c r="H298" s="120" t="s">
        <v>1562</v>
      </c>
      <c r="I298" s="119">
        <v>0</v>
      </c>
      <c r="J298" s="119">
        <v>317.27999999999997</v>
      </c>
      <c r="K298" s="119">
        <v>-317.27999999999997</v>
      </c>
    </row>
    <row r="299" spans="1:11">
      <c r="A299" s="120">
        <v>40100000</v>
      </c>
      <c r="B299" s="120" t="s">
        <v>365</v>
      </c>
      <c r="C299" s="120" t="s">
        <v>324</v>
      </c>
      <c r="D299" s="120">
        <v>45055</v>
      </c>
      <c r="E299" s="120">
        <v>881</v>
      </c>
      <c r="F299" s="120" t="s">
        <v>758</v>
      </c>
      <c r="G299" s="120" t="s">
        <v>1879</v>
      </c>
      <c r="H299" s="120" t="s">
        <v>1113</v>
      </c>
      <c r="I299" s="119">
        <v>0</v>
      </c>
      <c r="J299" s="119">
        <v>755.27</v>
      </c>
      <c r="K299" s="119">
        <v>-755.27</v>
      </c>
    </row>
    <row r="300" spans="1:11">
      <c r="A300" s="120">
        <v>40100000</v>
      </c>
      <c r="B300" s="120" t="s">
        <v>369</v>
      </c>
      <c r="C300" s="120" t="s">
        <v>324</v>
      </c>
      <c r="D300" s="120">
        <v>45061</v>
      </c>
      <c r="E300" s="120">
        <v>847</v>
      </c>
      <c r="F300" s="120" t="s">
        <v>533</v>
      </c>
      <c r="G300" s="120" t="s">
        <v>1880</v>
      </c>
      <c r="H300" s="120" t="s">
        <v>1934</v>
      </c>
      <c r="I300" s="119">
        <v>0</v>
      </c>
      <c r="J300" s="119">
        <v>1230.5999999999999</v>
      </c>
      <c r="K300" s="119">
        <v>-1230.5999999999999</v>
      </c>
    </row>
    <row r="301" spans="1:11">
      <c r="A301" s="120">
        <v>40100000</v>
      </c>
      <c r="B301" s="120" t="s">
        <v>1881</v>
      </c>
      <c r="C301" s="120" t="s">
        <v>324</v>
      </c>
      <c r="D301" s="120">
        <v>45061</v>
      </c>
      <c r="E301" s="120">
        <v>859</v>
      </c>
      <c r="F301" s="120" t="s">
        <v>1882</v>
      </c>
      <c r="G301" s="120" t="s">
        <v>1883</v>
      </c>
      <c r="H301" s="120" t="s">
        <v>312</v>
      </c>
      <c r="I301" s="119">
        <v>0</v>
      </c>
      <c r="J301" s="119">
        <v>1750</v>
      </c>
      <c r="K301" s="119">
        <v>-1750</v>
      </c>
    </row>
    <row r="302" spans="1:11">
      <c r="A302" s="120">
        <v>40100000</v>
      </c>
      <c r="B302" s="120" t="s">
        <v>1140</v>
      </c>
      <c r="C302" s="120" t="s">
        <v>324</v>
      </c>
      <c r="D302" s="120">
        <v>45062</v>
      </c>
      <c r="E302" s="120">
        <v>873</v>
      </c>
      <c r="F302" s="120" t="s">
        <v>1884</v>
      </c>
      <c r="G302" s="120" t="s">
        <v>1885</v>
      </c>
      <c r="H302" s="120" t="s">
        <v>1221</v>
      </c>
      <c r="I302" s="119">
        <v>0</v>
      </c>
      <c r="J302" s="119">
        <v>8.65</v>
      </c>
      <c r="K302" s="119">
        <v>-8.65</v>
      </c>
    </row>
    <row r="303" spans="1:11">
      <c r="A303" s="120">
        <v>40100000</v>
      </c>
      <c r="B303" s="120" t="s">
        <v>1140</v>
      </c>
      <c r="C303" s="120" t="s">
        <v>324</v>
      </c>
      <c r="D303" s="120">
        <v>45062</v>
      </c>
      <c r="E303" s="120">
        <v>874</v>
      </c>
      <c r="F303" s="120" t="s">
        <v>970</v>
      </c>
      <c r="G303" s="120" t="s">
        <v>1886</v>
      </c>
      <c r="H303" s="120" t="s">
        <v>1221</v>
      </c>
      <c r="I303" s="119">
        <v>0</v>
      </c>
      <c r="J303" s="119">
        <v>28.32</v>
      </c>
      <c r="K303" s="119">
        <v>-28.32</v>
      </c>
    </row>
    <row r="304" spans="1:11">
      <c r="A304" s="120">
        <v>40100000</v>
      </c>
      <c r="B304" s="120" t="s">
        <v>1140</v>
      </c>
      <c r="C304" s="120" t="s">
        <v>324</v>
      </c>
      <c r="D304" s="120">
        <v>45062</v>
      </c>
      <c r="E304" s="120">
        <v>876</v>
      </c>
      <c r="F304" s="120" t="s">
        <v>970</v>
      </c>
      <c r="G304" s="120" t="s">
        <v>1887</v>
      </c>
      <c r="H304" s="120" t="s">
        <v>1221</v>
      </c>
      <c r="I304" s="119">
        <v>0</v>
      </c>
      <c r="J304" s="119">
        <v>16.66</v>
      </c>
      <c r="K304" s="119">
        <v>-16.66</v>
      </c>
    </row>
    <row r="305" spans="1:11">
      <c r="A305" s="120">
        <v>40100000</v>
      </c>
      <c r="B305" s="120" t="s">
        <v>1140</v>
      </c>
      <c r="C305" s="120" t="s">
        <v>324</v>
      </c>
      <c r="D305" s="120">
        <v>45062</v>
      </c>
      <c r="E305" s="120">
        <v>877</v>
      </c>
      <c r="F305" s="120" t="s">
        <v>970</v>
      </c>
      <c r="G305" s="120" t="s">
        <v>1888</v>
      </c>
      <c r="H305" s="120" t="s">
        <v>1221</v>
      </c>
      <c r="I305" s="119">
        <v>0</v>
      </c>
      <c r="J305" s="119">
        <v>20.75</v>
      </c>
      <c r="K305" s="119">
        <v>-20.75</v>
      </c>
    </row>
    <row r="306" spans="1:11">
      <c r="A306" s="120">
        <v>40100000</v>
      </c>
      <c r="B306" s="120" t="s">
        <v>1140</v>
      </c>
      <c r="C306" s="120" t="s">
        <v>324</v>
      </c>
      <c r="D306" s="120">
        <v>45062</v>
      </c>
      <c r="E306" s="120">
        <v>878</v>
      </c>
      <c r="F306" s="120" t="s">
        <v>970</v>
      </c>
      <c r="G306" s="120" t="s">
        <v>1889</v>
      </c>
      <c r="H306" s="120" t="s">
        <v>1221</v>
      </c>
      <c r="I306" s="119">
        <v>0</v>
      </c>
      <c r="J306" s="119">
        <v>21.11</v>
      </c>
      <c r="K306" s="119">
        <v>-21.11</v>
      </c>
    </row>
    <row r="307" spans="1:11">
      <c r="A307" s="120">
        <v>40100000</v>
      </c>
      <c r="B307" s="120" t="s">
        <v>1140</v>
      </c>
      <c r="C307" s="120" t="s">
        <v>324</v>
      </c>
      <c r="D307" s="120">
        <v>45062</v>
      </c>
      <c r="E307" s="120">
        <v>879</v>
      </c>
      <c r="F307" s="120" t="s">
        <v>970</v>
      </c>
      <c r="G307" s="120" t="s">
        <v>1890</v>
      </c>
      <c r="H307" s="120" t="s">
        <v>1221</v>
      </c>
      <c r="I307" s="119">
        <v>0</v>
      </c>
      <c r="J307" s="119">
        <v>71.64</v>
      </c>
      <c r="K307" s="119">
        <v>-71.64</v>
      </c>
    </row>
    <row r="308" spans="1:11">
      <c r="A308" s="120">
        <v>40100000</v>
      </c>
      <c r="B308" s="120" t="s">
        <v>1140</v>
      </c>
      <c r="C308" s="120" t="s">
        <v>324</v>
      </c>
      <c r="D308" s="120">
        <v>45064</v>
      </c>
      <c r="E308" s="120">
        <v>875</v>
      </c>
      <c r="F308" s="120" t="s">
        <v>970</v>
      </c>
      <c r="G308" s="120" t="s">
        <v>1891</v>
      </c>
      <c r="H308" s="120" t="s">
        <v>1221</v>
      </c>
      <c r="I308" s="119">
        <v>0</v>
      </c>
      <c r="J308" s="119">
        <v>26.24</v>
      </c>
      <c r="K308" s="119">
        <v>-26.24</v>
      </c>
    </row>
    <row r="309" spans="1:11">
      <c r="A309" s="120">
        <v>40100000</v>
      </c>
      <c r="B309" s="120" t="s">
        <v>365</v>
      </c>
      <c r="C309" s="120" t="s">
        <v>324</v>
      </c>
      <c r="D309" s="120">
        <v>45065</v>
      </c>
      <c r="E309" s="120">
        <v>883</v>
      </c>
      <c r="F309" s="120" t="s">
        <v>758</v>
      </c>
      <c r="G309" s="120" t="s">
        <v>1892</v>
      </c>
      <c r="H309" s="120" t="s">
        <v>1231</v>
      </c>
      <c r="I309" s="119">
        <v>0</v>
      </c>
      <c r="J309" s="119">
        <v>580.24</v>
      </c>
      <c r="K309" s="119">
        <v>-580.24</v>
      </c>
    </row>
    <row r="310" spans="1:11">
      <c r="A310" s="120">
        <v>40100000</v>
      </c>
      <c r="B310" s="120" t="s">
        <v>1140</v>
      </c>
      <c r="C310" s="120" t="s">
        <v>324</v>
      </c>
      <c r="D310" s="120">
        <v>45066</v>
      </c>
      <c r="E310" s="120">
        <v>880</v>
      </c>
      <c r="F310" s="120" t="s">
        <v>970</v>
      </c>
      <c r="G310" s="120" t="s">
        <v>1893</v>
      </c>
      <c r="H310" s="120" t="s">
        <v>1221</v>
      </c>
      <c r="I310" s="119">
        <v>0</v>
      </c>
      <c r="J310" s="119">
        <v>12.08</v>
      </c>
      <c r="K310" s="119">
        <v>-12.08</v>
      </c>
    </row>
    <row r="311" spans="1:11">
      <c r="A311" s="120">
        <v>40100000</v>
      </c>
      <c r="B311" s="120" t="s">
        <v>378</v>
      </c>
      <c r="C311" s="120" t="s">
        <v>324</v>
      </c>
      <c r="D311" s="120">
        <v>45077</v>
      </c>
      <c r="E311" s="120">
        <v>838</v>
      </c>
      <c r="F311" s="120" t="s">
        <v>1894</v>
      </c>
      <c r="G311" s="120" t="s">
        <v>1644</v>
      </c>
      <c r="H311" s="120" t="s">
        <v>1113</v>
      </c>
      <c r="I311" s="119">
        <v>0</v>
      </c>
      <c r="J311" s="119">
        <v>7752</v>
      </c>
      <c r="K311" s="119">
        <v>-7752</v>
      </c>
    </row>
    <row r="312" spans="1:11">
      <c r="A312" s="120">
        <v>40100000</v>
      </c>
      <c r="B312" s="120" t="s">
        <v>388</v>
      </c>
      <c r="C312" s="120" t="s">
        <v>324</v>
      </c>
      <c r="D312" s="120">
        <v>45077</v>
      </c>
      <c r="E312" s="120">
        <v>872</v>
      </c>
      <c r="F312" s="120" t="s">
        <v>979</v>
      </c>
      <c r="G312" s="120" t="s">
        <v>1895</v>
      </c>
      <c r="H312" s="120" t="s">
        <v>1896</v>
      </c>
      <c r="I312" s="119">
        <v>0</v>
      </c>
      <c r="J312" s="119">
        <v>1437.6</v>
      </c>
      <c r="K312" s="119">
        <v>-1437.6</v>
      </c>
    </row>
    <row r="313" spans="1:11">
      <c r="A313" s="120">
        <v>40100000</v>
      </c>
      <c r="B313" s="120" t="s">
        <v>363</v>
      </c>
      <c r="C313" s="120" t="s">
        <v>324</v>
      </c>
      <c r="D313" s="120">
        <v>45078</v>
      </c>
      <c r="E313" s="120">
        <v>868</v>
      </c>
      <c r="F313" s="120" t="s">
        <v>478</v>
      </c>
      <c r="G313" s="120" t="s">
        <v>1935</v>
      </c>
      <c r="H313" s="120" t="s">
        <v>1231</v>
      </c>
      <c r="I313" s="119">
        <v>0</v>
      </c>
      <c r="J313" s="119">
        <v>328.64</v>
      </c>
      <c r="K313" s="119">
        <v>-328.64</v>
      </c>
    </row>
    <row r="314" spans="1:11">
      <c r="A314" s="120">
        <v>40100000</v>
      </c>
      <c r="B314" s="120" t="s">
        <v>388</v>
      </c>
      <c r="C314" s="120" t="s">
        <v>324</v>
      </c>
      <c r="D314" s="120">
        <v>45078</v>
      </c>
      <c r="E314" s="120">
        <v>886</v>
      </c>
      <c r="F314" s="120" t="s">
        <v>979</v>
      </c>
      <c r="G314" s="120" t="s">
        <v>1936</v>
      </c>
      <c r="H314" s="120" t="s">
        <v>1937</v>
      </c>
      <c r="I314" s="119">
        <v>0</v>
      </c>
      <c r="J314" s="119">
        <v>105.26</v>
      </c>
      <c r="K314" s="119">
        <v>-105.26</v>
      </c>
    </row>
    <row r="315" spans="1:11">
      <c r="A315" s="120">
        <v>40100000</v>
      </c>
      <c r="B315" s="120" t="s">
        <v>388</v>
      </c>
      <c r="C315" s="120" t="s">
        <v>324</v>
      </c>
      <c r="D315" s="120">
        <v>45078</v>
      </c>
      <c r="E315" s="120">
        <v>887</v>
      </c>
      <c r="F315" s="120" t="s">
        <v>979</v>
      </c>
      <c r="G315" s="120" t="s">
        <v>1938</v>
      </c>
      <c r="H315" s="120" t="s">
        <v>1937</v>
      </c>
      <c r="I315" s="119">
        <v>0</v>
      </c>
      <c r="J315" s="119">
        <v>105.26</v>
      </c>
      <c r="K315" s="119">
        <v>-105.26</v>
      </c>
    </row>
    <row r="316" spans="1:11">
      <c r="A316" s="120">
        <v>40100000</v>
      </c>
      <c r="B316" s="120" t="s">
        <v>388</v>
      </c>
      <c r="C316" s="120" t="s">
        <v>324</v>
      </c>
      <c r="D316" s="120">
        <v>45078</v>
      </c>
      <c r="E316" s="120">
        <v>888</v>
      </c>
      <c r="F316" s="120" t="s">
        <v>979</v>
      </c>
      <c r="G316" s="120" t="s">
        <v>1939</v>
      </c>
      <c r="H316" s="120" t="s">
        <v>1937</v>
      </c>
      <c r="I316" s="119">
        <v>0</v>
      </c>
      <c r="J316" s="119">
        <v>105.26</v>
      </c>
      <c r="K316" s="119">
        <v>-105.26</v>
      </c>
    </row>
    <row r="317" spans="1:11">
      <c r="A317" s="120">
        <v>40100000</v>
      </c>
      <c r="B317" s="120" t="s">
        <v>1940</v>
      </c>
      <c r="C317" s="120" t="s">
        <v>324</v>
      </c>
      <c r="D317" s="120">
        <v>45078</v>
      </c>
      <c r="E317" s="120">
        <v>889</v>
      </c>
      <c r="F317" s="120" t="s">
        <v>395</v>
      </c>
      <c r="G317" s="120" t="s">
        <v>1941</v>
      </c>
      <c r="H317" s="120" t="s">
        <v>1371</v>
      </c>
      <c r="I317" s="119">
        <v>0</v>
      </c>
      <c r="J317" s="119">
        <v>3330.92</v>
      </c>
      <c r="K317" s="119">
        <v>-3330.92</v>
      </c>
    </row>
    <row r="318" spans="1:11">
      <c r="A318" s="120">
        <v>40100000</v>
      </c>
      <c r="B318" s="120" t="s">
        <v>1940</v>
      </c>
      <c r="C318" s="120" t="s">
        <v>324</v>
      </c>
      <c r="D318" s="120">
        <v>45078</v>
      </c>
      <c r="E318" s="120">
        <v>890</v>
      </c>
      <c r="F318" s="120" t="s">
        <v>395</v>
      </c>
      <c r="G318" s="120" t="s">
        <v>1942</v>
      </c>
      <c r="H318" s="120" t="s">
        <v>1371</v>
      </c>
      <c r="I318" s="119">
        <v>0</v>
      </c>
      <c r="J318" s="119">
        <v>3332.48</v>
      </c>
      <c r="K318" s="119">
        <v>-3332.48</v>
      </c>
    </row>
    <row r="319" spans="1:11">
      <c r="A319" s="120">
        <v>40100000</v>
      </c>
      <c r="B319" s="120" t="s">
        <v>1943</v>
      </c>
      <c r="C319" s="120" t="s">
        <v>324</v>
      </c>
      <c r="D319" s="120">
        <v>45078</v>
      </c>
      <c r="E319" s="120">
        <v>891</v>
      </c>
      <c r="F319" s="120" t="s">
        <v>541</v>
      </c>
      <c r="G319" s="120" t="s">
        <v>1944</v>
      </c>
      <c r="H319" s="120" t="s">
        <v>362</v>
      </c>
      <c r="I319" s="119">
        <v>0</v>
      </c>
      <c r="J319" s="119">
        <v>181.98</v>
      </c>
      <c r="K319" s="119">
        <v>-181.98</v>
      </c>
    </row>
    <row r="320" spans="1:11">
      <c r="A320" s="120">
        <v>40100000</v>
      </c>
      <c r="B320" s="120" t="s">
        <v>1943</v>
      </c>
      <c r="C320" s="120" t="s">
        <v>324</v>
      </c>
      <c r="D320" s="120">
        <v>45078</v>
      </c>
      <c r="E320" s="120">
        <v>892</v>
      </c>
      <c r="F320" s="120" t="s">
        <v>541</v>
      </c>
      <c r="G320" s="120" t="s">
        <v>1945</v>
      </c>
      <c r="H320" s="120" t="s">
        <v>362</v>
      </c>
      <c r="I320" s="119">
        <v>0</v>
      </c>
      <c r="J320" s="119">
        <v>173.34</v>
      </c>
      <c r="K320" s="119">
        <v>-173.34</v>
      </c>
    </row>
    <row r="321" spans="1:11">
      <c r="A321" s="120">
        <v>40100000</v>
      </c>
      <c r="B321" s="120" t="s">
        <v>369</v>
      </c>
      <c r="C321" s="120" t="s">
        <v>324</v>
      </c>
      <c r="D321" s="120">
        <v>45078</v>
      </c>
      <c r="E321" s="120">
        <v>893</v>
      </c>
      <c r="F321" s="120" t="s">
        <v>533</v>
      </c>
      <c r="G321" s="120" t="s">
        <v>1946</v>
      </c>
      <c r="H321" s="120" t="s">
        <v>1539</v>
      </c>
      <c r="I321" s="119">
        <v>0</v>
      </c>
      <c r="J321" s="119">
        <v>384.02</v>
      </c>
      <c r="K321" s="119">
        <v>-384.02</v>
      </c>
    </row>
    <row r="322" spans="1:11">
      <c r="A322" s="120">
        <v>40100000</v>
      </c>
      <c r="B322" s="120" t="s">
        <v>369</v>
      </c>
      <c r="C322" s="120" t="s">
        <v>324</v>
      </c>
      <c r="D322" s="120">
        <v>45078</v>
      </c>
      <c r="E322" s="120">
        <v>894</v>
      </c>
      <c r="F322" s="120" t="s">
        <v>533</v>
      </c>
      <c r="G322" s="120" t="s">
        <v>1947</v>
      </c>
      <c r="H322" s="120" t="s">
        <v>1539</v>
      </c>
      <c r="I322" s="119">
        <v>0</v>
      </c>
      <c r="J322" s="119">
        <v>106.46</v>
      </c>
      <c r="K322" s="119">
        <v>-106.46</v>
      </c>
    </row>
    <row r="323" spans="1:11">
      <c r="A323" s="120">
        <v>40100000</v>
      </c>
      <c r="B323" s="120" t="s">
        <v>350</v>
      </c>
      <c r="C323" s="120" t="s">
        <v>324</v>
      </c>
      <c r="D323" s="120">
        <v>45078</v>
      </c>
      <c r="E323" s="120">
        <v>895</v>
      </c>
      <c r="F323" s="120" t="s">
        <v>97</v>
      </c>
      <c r="G323" s="120" t="s">
        <v>1948</v>
      </c>
      <c r="H323" s="120" t="s">
        <v>1704</v>
      </c>
      <c r="I323" s="119">
        <v>0</v>
      </c>
      <c r="J323" s="119">
        <v>432</v>
      </c>
      <c r="K323" s="119">
        <v>-432</v>
      </c>
    </row>
    <row r="324" spans="1:11">
      <c r="A324" s="120">
        <v>40100000</v>
      </c>
      <c r="B324" s="120" t="s">
        <v>1949</v>
      </c>
      <c r="C324" s="120" t="s">
        <v>324</v>
      </c>
      <c r="D324" s="120">
        <v>45078</v>
      </c>
      <c r="E324" s="120">
        <v>896</v>
      </c>
      <c r="F324" s="120" t="s">
        <v>1950</v>
      </c>
      <c r="G324" s="120" t="s">
        <v>1951</v>
      </c>
      <c r="H324" s="120" t="s">
        <v>89</v>
      </c>
      <c r="I324" s="119">
        <v>0</v>
      </c>
      <c r="J324" s="119">
        <v>3799.16</v>
      </c>
      <c r="K324" s="119">
        <v>-3799.16</v>
      </c>
    </row>
    <row r="325" spans="1:11">
      <c r="A325" s="120">
        <v>40100000</v>
      </c>
      <c r="B325" s="120" t="s">
        <v>1334</v>
      </c>
      <c r="C325" s="120" t="s">
        <v>324</v>
      </c>
      <c r="D325" s="120">
        <v>45078</v>
      </c>
      <c r="E325" s="120">
        <v>897</v>
      </c>
      <c r="F325" s="120" t="s">
        <v>934</v>
      </c>
      <c r="G325" s="120" t="s">
        <v>1952</v>
      </c>
      <c r="H325" s="120" t="s">
        <v>312</v>
      </c>
      <c r="I325" s="119">
        <v>0</v>
      </c>
      <c r="J325" s="119">
        <v>90</v>
      </c>
      <c r="K325" s="119">
        <v>-90</v>
      </c>
    </row>
    <row r="326" spans="1:11">
      <c r="A326" s="120">
        <v>40100000</v>
      </c>
      <c r="B326" s="120" t="s">
        <v>374</v>
      </c>
      <c r="C326" s="120" t="s">
        <v>324</v>
      </c>
      <c r="D326" s="120">
        <v>45078</v>
      </c>
      <c r="E326" s="120">
        <v>898</v>
      </c>
      <c r="F326" s="120" t="s">
        <v>975</v>
      </c>
      <c r="G326" s="120" t="s">
        <v>1953</v>
      </c>
      <c r="H326" s="120" t="s">
        <v>371</v>
      </c>
      <c r="I326" s="119">
        <v>0</v>
      </c>
      <c r="J326" s="119">
        <v>1519.27</v>
      </c>
      <c r="K326" s="119">
        <v>-1519.27</v>
      </c>
    </row>
    <row r="327" spans="1:11">
      <c r="A327" s="120">
        <v>40100000</v>
      </c>
      <c r="B327" s="120" t="s">
        <v>375</v>
      </c>
      <c r="C327" s="120" t="s">
        <v>324</v>
      </c>
      <c r="D327" s="120">
        <v>45078</v>
      </c>
      <c r="E327" s="120">
        <v>899</v>
      </c>
      <c r="F327" s="120" t="s">
        <v>468</v>
      </c>
      <c r="G327" s="120" t="s">
        <v>1929</v>
      </c>
      <c r="H327" s="120" t="s">
        <v>1117</v>
      </c>
      <c r="I327" s="119">
        <v>0</v>
      </c>
      <c r="J327" s="119">
        <v>1654.81</v>
      </c>
      <c r="K327" s="119">
        <v>-1654.81</v>
      </c>
    </row>
    <row r="328" spans="1:11">
      <c r="A328" s="120">
        <v>40100000</v>
      </c>
      <c r="B328" s="120" t="s">
        <v>378</v>
      </c>
      <c r="C328" s="120" t="s">
        <v>324</v>
      </c>
      <c r="D328" s="120">
        <v>45078</v>
      </c>
      <c r="E328" s="120">
        <v>900</v>
      </c>
      <c r="F328" s="120" t="s">
        <v>397</v>
      </c>
      <c r="G328" s="120" t="s">
        <v>1954</v>
      </c>
      <c r="H328" s="120" t="s">
        <v>1184</v>
      </c>
      <c r="I328" s="119">
        <v>0</v>
      </c>
      <c r="J328" s="119">
        <v>7752</v>
      </c>
      <c r="K328" s="119">
        <v>-7752</v>
      </c>
    </row>
    <row r="329" spans="1:11">
      <c r="A329" s="120">
        <v>40100000</v>
      </c>
      <c r="B329" s="120" t="s">
        <v>367</v>
      </c>
      <c r="C329" s="120" t="s">
        <v>324</v>
      </c>
      <c r="D329" s="120">
        <v>45078</v>
      </c>
      <c r="E329" s="120">
        <v>901</v>
      </c>
      <c r="F329" s="120" t="s">
        <v>1647</v>
      </c>
      <c r="G329" s="120" t="s">
        <v>1955</v>
      </c>
      <c r="H329" s="120" t="s">
        <v>1184</v>
      </c>
      <c r="I329" s="119">
        <v>0</v>
      </c>
      <c r="J329" s="119">
        <v>4160.9799999999996</v>
      </c>
      <c r="K329" s="119">
        <v>-4160.9799999999996</v>
      </c>
    </row>
    <row r="330" spans="1:11">
      <c r="A330" s="120">
        <v>40100000</v>
      </c>
      <c r="B330" s="120" t="s">
        <v>1641</v>
      </c>
      <c r="C330" s="120" t="s">
        <v>324</v>
      </c>
      <c r="D330" s="120">
        <v>45078</v>
      </c>
      <c r="E330" s="120">
        <v>902</v>
      </c>
      <c r="F330" s="120" t="s">
        <v>1642</v>
      </c>
      <c r="G330" s="120" t="s">
        <v>1956</v>
      </c>
      <c r="H330" s="120" t="s">
        <v>362</v>
      </c>
      <c r="I330" s="119">
        <v>0</v>
      </c>
      <c r="J330" s="119">
        <v>120</v>
      </c>
      <c r="K330" s="119">
        <v>-120</v>
      </c>
    </row>
    <row r="331" spans="1:11">
      <c r="A331" s="120">
        <v>40100000</v>
      </c>
      <c r="B331" s="120" t="s">
        <v>366</v>
      </c>
      <c r="C331" s="120" t="s">
        <v>324</v>
      </c>
      <c r="D331" s="120">
        <v>45078</v>
      </c>
      <c r="E331" s="120">
        <v>903</v>
      </c>
      <c r="F331" s="120" t="s">
        <v>658</v>
      </c>
      <c r="G331" s="120" t="s">
        <v>1957</v>
      </c>
      <c r="H331" s="120" t="s">
        <v>371</v>
      </c>
      <c r="I331" s="119">
        <v>0</v>
      </c>
      <c r="J331" s="119">
        <v>1440</v>
      </c>
      <c r="K331" s="119">
        <v>-1440</v>
      </c>
    </row>
    <row r="332" spans="1:11">
      <c r="A332" s="120">
        <v>40100000</v>
      </c>
      <c r="B332" s="120" t="s">
        <v>361</v>
      </c>
      <c r="C332" s="120" t="s">
        <v>324</v>
      </c>
      <c r="D332" s="120">
        <v>45078</v>
      </c>
      <c r="E332" s="120">
        <v>904</v>
      </c>
      <c r="F332" s="120" t="s">
        <v>392</v>
      </c>
      <c r="G332" s="120" t="s">
        <v>1958</v>
      </c>
      <c r="H332" s="120" t="s">
        <v>1231</v>
      </c>
      <c r="I332" s="119">
        <v>0</v>
      </c>
      <c r="J332" s="119">
        <v>3200</v>
      </c>
      <c r="K332" s="119">
        <v>-3200</v>
      </c>
    </row>
    <row r="333" spans="1:11">
      <c r="A333" s="120">
        <v>40100000</v>
      </c>
      <c r="B333" s="120" t="s">
        <v>377</v>
      </c>
      <c r="C333" s="120" t="s">
        <v>324</v>
      </c>
      <c r="D333" s="120">
        <v>45078</v>
      </c>
      <c r="E333" s="120">
        <v>905</v>
      </c>
      <c r="F333" s="120" t="s">
        <v>1634</v>
      </c>
      <c r="G333" s="120" t="s">
        <v>1959</v>
      </c>
      <c r="H333" s="120" t="s">
        <v>1092</v>
      </c>
      <c r="I333" s="119">
        <v>0</v>
      </c>
      <c r="J333" s="119">
        <v>39</v>
      </c>
      <c r="K333" s="119">
        <v>-39</v>
      </c>
    </row>
    <row r="334" spans="1:11">
      <c r="A334" s="120">
        <v>40100000</v>
      </c>
      <c r="B334" s="120" t="s">
        <v>377</v>
      </c>
      <c r="C334" s="120" t="s">
        <v>324</v>
      </c>
      <c r="D334" s="120">
        <v>45078</v>
      </c>
      <c r="E334" s="120">
        <v>906</v>
      </c>
      <c r="F334" s="120" t="s">
        <v>1634</v>
      </c>
      <c r="G334" s="120" t="s">
        <v>1960</v>
      </c>
      <c r="H334" s="120" t="s">
        <v>1092</v>
      </c>
      <c r="I334" s="119">
        <v>0</v>
      </c>
      <c r="J334" s="119">
        <v>1000.72</v>
      </c>
      <c r="K334" s="119">
        <v>-1000.72</v>
      </c>
    </row>
    <row r="335" spans="1:11">
      <c r="A335" s="120">
        <v>40100000</v>
      </c>
      <c r="B335" s="120" t="s">
        <v>1671</v>
      </c>
      <c r="C335" s="120" t="s">
        <v>324</v>
      </c>
      <c r="D335" s="120">
        <v>45078</v>
      </c>
      <c r="E335" s="120">
        <v>907</v>
      </c>
      <c r="F335" s="120" t="s">
        <v>1672</v>
      </c>
      <c r="G335" s="120" t="s">
        <v>1961</v>
      </c>
      <c r="H335" s="120" t="s">
        <v>89</v>
      </c>
      <c r="I335" s="119">
        <v>0</v>
      </c>
      <c r="J335" s="119">
        <v>282</v>
      </c>
      <c r="K335" s="119">
        <v>-282</v>
      </c>
    </row>
    <row r="336" spans="1:11">
      <c r="A336" s="120">
        <v>40100000</v>
      </c>
      <c r="B336" s="120" t="s">
        <v>1145</v>
      </c>
      <c r="C336" s="120" t="s">
        <v>324</v>
      </c>
      <c r="D336" s="120">
        <v>45078</v>
      </c>
      <c r="E336" s="120">
        <v>908</v>
      </c>
      <c r="F336" s="120" t="s">
        <v>535</v>
      </c>
      <c r="G336" s="120" t="s">
        <v>1962</v>
      </c>
      <c r="H336" s="120" t="s">
        <v>1141</v>
      </c>
      <c r="I336" s="119">
        <v>0</v>
      </c>
      <c r="J336" s="119">
        <v>10800</v>
      </c>
      <c r="K336" s="119">
        <v>-10800</v>
      </c>
    </row>
    <row r="337" spans="1:11">
      <c r="A337" s="120">
        <v>40100000</v>
      </c>
      <c r="B337" s="120" t="s">
        <v>1145</v>
      </c>
      <c r="C337" s="120" t="s">
        <v>324</v>
      </c>
      <c r="D337" s="120">
        <v>45078</v>
      </c>
      <c r="E337" s="120">
        <v>909</v>
      </c>
      <c r="F337" s="120" t="s">
        <v>535</v>
      </c>
      <c r="G337" s="120" t="s">
        <v>1963</v>
      </c>
      <c r="H337" s="120" t="s">
        <v>1141</v>
      </c>
      <c r="I337" s="119">
        <v>0</v>
      </c>
      <c r="J337" s="119">
        <v>9600</v>
      </c>
      <c r="K337" s="119">
        <v>-9600</v>
      </c>
    </row>
    <row r="338" spans="1:11">
      <c r="A338" s="120">
        <v>40100000</v>
      </c>
      <c r="B338" s="120" t="s">
        <v>1145</v>
      </c>
      <c r="C338" s="120" t="s">
        <v>324</v>
      </c>
      <c r="D338" s="120">
        <v>45078</v>
      </c>
      <c r="E338" s="120">
        <v>910</v>
      </c>
      <c r="F338" s="120" t="s">
        <v>535</v>
      </c>
      <c r="G338" s="120" t="s">
        <v>1964</v>
      </c>
      <c r="H338" s="120" t="s">
        <v>1141</v>
      </c>
      <c r="I338" s="119">
        <v>0</v>
      </c>
      <c r="J338" s="119">
        <v>13800</v>
      </c>
      <c r="K338" s="119">
        <v>-13800</v>
      </c>
    </row>
    <row r="339" spans="1:11">
      <c r="A339" s="120">
        <v>40100000</v>
      </c>
      <c r="B339" s="120" t="s">
        <v>1145</v>
      </c>
      <c r="C339" s="120" t="s">
        <v>324</v>
      </c>
      <c r="D339" s="120">
        <v>45078</v>
      </c>
      <c r="E339" s="120">
        <v>911</v>
      </c>
      <c r="F339" s="120" t="s">
        <v>535</v>
      </c>
      <c r="G339" s="120" t="s">
        <v>1965</v>
      </c>
      <c r="H339" s="120" t="s">
        <v>1141</v>
      </c>
      <c r="I339" s="119">
        <v>0</v>
      </c>
      <c r="J339" s="119">
        <v>12000</v>
      </c>
      <c r="K339" s="119">
        <v>-12000</v>
      </c>
    </row>
    <row r="340" spans="1:11">
      <c r="A340" s="120">
        <v>40100000</v>
      </c>
      <c r="B340" s="120" t="s">
        <v>1145</v>
      </c>
      <c r="C340" s="120" t="s">
        <v>324</v>
      </c>
      <c r="D340" s="120">
        <v>45078</v>
      </c>
      <c r="E340" s="120">
        <v>912</v>
      </c>
      <c r="F340" s="120" t="s">
        <v>535</v>
      </c>
      <c r="G340" s="120" t="s">
        <v>1966</v>
      </c>
      <c r="H340" s="120" t="s">
        <v>1141</v>
      </c>
      <c r="I340" s="119">
        <v>0</v>
      </c>
      <c r="J340" s="119">
        <v>12900</v>
      </c>
      <c r="K340" s="119">
        <v>-12900</v>
      </c>
    </row>
    <row r="341" spans="1:11">
      <c r="A341" s="120">
        <v>40100000</v>
      </c>
      <c r="B341" s="120" t="s">
        <v>1145</v>
      </c>
      <c r="C341" s="120" t="s">
        <v>324</v>
      </c>
      <c r="D341" s="120">
        <v>45078</v>
      </c>
      <c r="E341" s="120">
        <v>913</v>
      </c>
      <c r="F341" s="120" t="s">
        <v>535</v>
      </c>
      <c r="G341" s="120" t="s">
        <v>1967</v>
      </c>
      <c r="H341" s="120" t="s">
        <v>1141</v>
      </c>
      <c r="I341" s="119">
        <v>0</v>
      </c>
      <c r="J341" s="119">
        <v>10200</v>
      </c>
      <c r="K341" s="119">
        <v>-10200</v>
      </c>
    </row>
    <row r="342" spans="1:11">
      <c r="A342" s="120">
        <v>40100000</v>
      </c>
      <c r="B342" s="120" t="s">
        <v>1181</v>
      </c>
      <c r="C342" s="120" t="s">
        <v>324</v>
      </c>
      <c r="D342" s="120">
        <v>45078</v>
      </c>
      <c r="E342" s="120">
        <v>914</v>
      </c>
      <c r="F342" s="120" t="s">
        <v>625</v>
      </c>
      <c r="G342" s="120" t="s">
        <v>1930</v>
      </c>
      <c r="H342" s="120" t="s">
        <v>1096</v>
      </c>
      <c r="I342" s="119">
        <v>0</v>
      </c>
      <c r="J342" s="119">
        <v>847</v>
      </c>
      <c r="K342" s="119">
        <v>-847</v>
      </c>
    </row>
    <row r="343" spans="1:11">
      <c r="A343" s="120">
        <v>40100000</v>
      </c>
      <c r="B343" s="120" t="s">
        <v>1181</v>
      </c>
      <c r="C343" s="120" t="s">
        <v>324</v>
      </c>
      <c r="D343" s="120">
        <v>45078</v>
      </c>
      <c r="E343" s="120">
        <v>915</v>
      </c>
      <c r="F343" s="120" t="s">
        <v>625</v>
      </c>
      <c r="G343" s="120" t="s">
        <v>1931</v>
      </c>
      <c r="H343" s="120" t="s">
        <v>1096</v>
      </c>
      <c r="I343" s="119">
        <v>0</v>
      </c>
      <c r="J343" s="119">
        <v>21131</v>
      </c>
      <c r="K343" s="119">
        <v>-21131</v>
      </c>
    </row>
    <row r="344" spans="1:11">
      <c r="A344" s="120">
        <v>40100000</v>
      </c>
      <c r="B344" s="120" t="s">
        <v>1181</v>
      </c>
      <c r="C344" s="120" t="s">
        <v>324</v>
      </c>
      <c r="D344" s="120">
        <v>45078</v>
      </c>
      <c r="E344" s="120">
        <v>916</v>
      </c>
      <c r="F344" s="120" t="s">
        <v>625</v>
      </c>
      <c r="G344" s="120" t="s">
        <v>1932</v>
      </c>
      <c r="H344" s="120" t="s">
        <v>1096</v>
      </c>
      <c r="I344" s="119">
        <v>0</v>
      </c>
      <c r="J344" s="119">
        <v>4529.5200000000004</v>
      </c>
      <c r="K344" s="119">
        <v>-4529.5200000000004</v>
      </c>
    </row>
    <row r="345" spans="1:11">
      <c r="A345" s="120">
        <v>40100000</v>
      </c>
      <c r="B345" s="120" t="s">
        <v>1091</v>
      </c>
      <c r="C345" s="120" t="s">
        <v>324</v>
      </c>
      <c r="D345" s="120">
        <v>45078</v>
      </c>
      <c r="E345" s="120">
        <v>917</v>
      </c>
      <c r="F345" s="120" t="s">
        <v>496</v>
      </c>
      <c r="G345" s="120" t="s">
        <v>1968</v>
      </c>
      <c r="H345" s="120" t="s">
        <v>1221</v>
      </c>
      <c r="I345" s="119">
        <v>0</v>
      </c>
      <c r="J345" s="119">
        <v>360</v>
      </c>
      <c r="K345" s="119">
        <v>-360</v>
      </c>
    </row>
    <row r="346" spans="1:11">
      <c r="A346" s="120">
        <v>40100000</v>
      </c>
      <c r="B346" s="120" t="s">
        <v>1181</v>
      </c>
      <c r="C346" s="120" t="s">
        <v>324</v>
      </c>
      <c r="D346" s="120">
        <v>45078</v>
      </c>
      <c r="E346" s="120">
        <v>918</v>
      </c>
      <c r="F346" s="120" t="s">
        <v>625</v>
      </c>
      <c r="G346" s="120" t="s">
        <v>1933</v>
      </c>
      <c r="H346" s="120" t="s">
        <v>1096</v>
      </c>
      <c r="I346" s="119">
        <v>0</v>
      </c>
      <c r="J346" s="119">
        <v>4347</v>
      </c>
      <c r="K346" s="119">
        <v>-4347</v>
      </c>
    </row>
    <row r="347" spans="1:11">
      <c r="A347" s="120">
        <v>40100000</v>
      </c>
      <c r="B347" s="120" t="s">
        <v>380</v>
      </c>
      <c r="C347" s="120" t="s">
        <v>324</v>
      </c>
      <c r="D347" s="120">
        <v>45078</v>
      </c>
      <c r="E347" s="120">
        <v>919</v>
      </c>
      <c r="F347" s="120" t="s">
        <v>394</v>
      </c>
      <c r="G347" s="120" t="s">
        <v>1969</v>
      </c>
      <c r="H347" s="120" t="s">
        <v>1184</v>
      </c>
      <c r="I347" s="119">
        <v>0</v>
      </c>
      <c r="J347" s="119">
        <v>121.57</v>
      </c>
      <c r="K347" s="119">
        <v>-121.57</v>
      </c>
    </row>
    <row r="348" spans="1:11">
      <c r="A348" s="120">
        <v>40100000</v>
      </c>
      <c r="B348" s="120" t="s">
        <v>1940</v>
      </c>
      <c r="C348" s="120" t="s">
        <v>324</v>
      </c>
      <c r="D348" s="120">
        <v>45078</v>
      </c>
      <c r="E348" s="120">
        <v>920</v>
      </c>
      <c r="F348" s="120" t="s">
        <v>395</v>
      </c>
      <c r="G348" s="120" t="s">
        <v>1970</v>
      </c>
      <c r="H348" s="120" t="s">
        <v>1371</v>
      </c>
      <c r="I348" s="119">
        <v>0</v>
      </c>
      <c r="J348" s="119">
        <v>3330.89</v>
      </c>
      <c r="K348" s="119">
        <v>-3330.89</v>
      </c>
    </row>
    <row r="349" spans="1:11">
      <c r="A349" s="120">
        <v>40100000</v>
      </c>
      <c r="B349" s="120" t="s">
        <v>391</v>
      </c>
      <c r="C349" s="120" t="s">
        <v>324</v>
      </c>
      <c r="D349" s="120">
        <v>45078</v>
      </c>
      <c r="E349" s="120">
        <v>921</v>
      </c>
      <c r="F349" s="120" t="s">
        <v>542</v>
      </c>
      <c r="G349" s="120" t="s">
        <v>1971</v>
      </c>
      <c r="H349" s="120" t="s">
        <v>1113</v>
      </c>
      <c r="I349" s="119">
        <v>0</v>
      </c>
      <c r="J349" s="119">
        <v>4158</v>
      </c>
      <c r="K349" s="119">
        <v>-4158</v>
      </c>
    </row>
    <row r="350" spans="1:11">
      <c r="A350" s="120">
        <v>40100000</v>
      </c>
      <c r="B350" s="120" t="s">
        <v>391</v>
      </c>
      <c r="C350" s="120" t="s">
        <v>324</v>
      </c>
      <c r="D350" s="120">
        <v>45078</v>
      </c>
      <c r="E350" s="120">
        <v>922</v>
      </c>
      <c r="F350" s="120" t="s">
        <v>542</v>
      </c>
      <c r="G350" s="120" t="s">
        <v>1972</v>
      </c>
      <c r="H350" s="120" t="s">
        <v>1113</v>
      </c>
      <c r="I350" s="119">
        <v>0</v>
      </c>
      <c r="J350" s="119">
        <v>2192.4</v>
      </c>
      <c r="K350" s="119">
        <v>-2192.4</v>
      </c>
    </row>
    <row r="351" spans="1:11">
      <c r="A351" s="120">
        <v>40100000</v>
      </c>
      <c r="B351" s="120" t="s">
        <v>1313</v>
      </c>
      <c r="C351" s="120" t="s">
        <v>324</v>
      </c>
      <c r="D351" s="120">
        <v>45078</v>
      </c>
      <c r="E351" s="120">
        <v>927</v>
      </c>
      <c r="F351" s="120" t="s">
        <v>1024</v>
      </c>
      <c r="G351" s="120" t="s">
        <v>1973</v>
      </c>
      <c r="H351" s="120" t="s">
        <v>362</v>
      </c>
      <c r="I351" s="119">
        <v>0</v>
      </c>
      <c r="J351" s="119">
        <v>1790.12</v>
      </c>
      <c r="K351" s="119">
        <v>-1790.12</v>
      </c>
    </row>
    <row r="352" spans="1:11">
      <c r="A352" s="120">
        <v>40100000</v>
      </c>
      <c r="B352" s="120" t="s">
        <v>377</v>
      </c>
      <c r="C352" s="120" t="s">
        <v>324</v>
      </c>
      <c r="D352" s="120">
        <v>45078</v>
      </c>
      <c r="E352" s="120">
        <v>928</v>
      </c>
      <c r="F352" s="120" t="s">
        <v>1744</v>
      </c>
      <c r="G352" s="120" t="s">
        <v>1974</v>
      </c>
      <c r="H352" s="120" t="s">
        <v>1113</v>
      </c>
      <c r="I352" s="119">
        <v>0</v>
      </c>
      <c r="J352" s="119">
        <v>44.57</v>
      </c>
      <c r="K352" s="119">
        <v>-44.57</v>
      </c>
    </row>
    <row r="353" spans="1:11">
      <c r="A353" s="120">
        <v>40100000</v>
      </c>
      <c r="B353" s="120" t="s">
        <v>380</v>
      </c>
      <c r="C353" s="120" t="s">
        <v>324</v>
      </c>
      <c r="D353" s="120">
        <v>45078</v>
      </c>
      <c r="E353" s="120">
        <v>932</v>
      </c>
      <c r="F353" s="120" t="s">
        <v>394</v>
      </c>
      <c r="G353" s="120" t="s">
        <v>1975</v>
      </c>
      <c r="H353" s="120" t="s">
        <v>1231</v>
      </c>
      <c r="I353" s="119">
        <v>0</v>
      </c>
      <c r="J353" s="119">
        <v>128.59</v>
      </c>
      <c r="K353" s="119">
        <v>-128.59</v>
      </c>
    </row>
    <row r="354" spans="1:11">
      <c r="A354" s="120">
        <v>40100000</v>
      </c>
      <c r="B354" s="120" t="s">
        <v>380</v>
      </c>
      <c r="C354" s="120" t="s">
        <v>324</v>
      </c>
      <c r="D354" s="120">
        <v>45078</v>
      </c>
      <c r="E354" s="120">
        <v>933</v>
      </c>
      <c r="F354" s="120" t="s">
        <v>394</v>
      </c>
      <c r="G354" s="120" t="s">
        <v>1976</v>
      </c>
      <c r="H354" s="120" t="s">
        <v>1231</v>
      </c>
      <c r="I354" s="119">
        <v>0</v>
      </c>
      <c r="J354" s="119">
        <v>100.02</v>
      </c>
      <c r="K354" s="119">
        <v>-100.02</v>
      </c>
    </row>
    <row r="355" spans="1:11">
      <c r="A355" s="120">
        <v>40100000</v>
      </c>
      <c r="B355" s="120" t="s">
        <v>380</v>
      </c>
      <c r="C355" s="120" t="s">
        <v>324</v>
      </c>
      <c r="D355" s="120">
        <v>45078</v>
      </c>
      <c r="E355" s="120">
        <v>934</v>
      </c>
      <c r="F355" s="120" t="s">
        <v>394</v>
      </c>
      <c r="G355" s="120" t="s">
        <v>1977</v>
      </c>
      <c r="H355" s="120" t="s">
        <v>1231</v>
      </c>
      <c r="I355" s="119">
        <v>0</v>
      </c>
      <c r="J355" s="119">
        <v>95.17</v>
      </c>
      <c r="K355" s="119">
        <v>-95.17</v>
      </c>
    </row>
    <row r="356" spans="1:11">
      <c r="A356" s="120">
        <v>40100000</v>
      </c>
      <c r="B356" s="120" t="s">
        <v>380</v>
      </c>
      <c r="C356" s="120" t="s">
        <v>324</v>
      </c>
      <c r="D356" s="120">
        <v>45078</v>
      </c>
      <c r="E356" s="120">
        <v>935</v>
      </c>
      <c r="F356" s="120" t="s">
        <v>394</v>
      </c>
      <c r="G356" s="120" t="s">
        <v>1978</v>
      </c>
      <c r="H356" s="120" t="s">
        <v>1231</v>
      </c>
      <c r="I356" s="119">
        <v>0</v>
      </c>
      <c r="J356" s="119">
        <v>29.18</v>
      </c>
      <c r="K356" s="119">
        <v>-29.18</v>
      </c>
    </row>
    <row r="357" spans="1:11">
      <c r="A357" s="120">
        <v>40100000</v>
      </c>
      <c r="B357" s="120" t="s">
        <v>354</v>
      </c>
      <c r="C357" s="120" t="s">
        <v>324</v>
      </c>
      <c r="D357" s="120">
        <v>45078</v>
      </c>
      <c r="E357" s="120">
        <v>941</v>
      </c>
      <c r="F357" s="120" t="s">
        <v>163</v>
      </c>
      <c r="G357" s="120" t="s">
        <v>1979</v>
      </c>
      <c r="H357" s="120" t="s">
        <v>1159</v>
      </c>
      <c r="I357" s="119">
        <v>0</v>
      </c>
      <c r="J357" s="119">
        <v>7030</v>
      </c>
      <c r="K357" s="119">
        <v>-7030</v>
      </c>
    </row>
    <row r="358" spans="1:11">
      <c r="A358" s="120">
        <v>40100000</v>
      </c>
      <c r="B358" s="120" t="s">
        <v>354</v>
      </c>
      <c r="C358" s="120" t="s">
        <v>324</v>
      </c>
      <c r="D358" s="120">
        <v>45078</v>
      </c>
      <c r="E358" s="120">
        <v>942</v>
      </c>
      <c r="F358" s="120" t="s">
        <v>163</v>
      </c>
      <c r="G358" s="120" t="s">
        <v>1980</v>
      </c>
      <c r="H358" s="120" t="s">
        <v>1159</v>
      </c>
      <c r="I358" s="119">
        <v>0</v>
      </c>
      <c r="J358" s="119">
        <v>7353</v>
      </c>
      <c r="K358" s="119">
        <v>-7353</v>
      </c>
    </row>
    <row r="359" spans="1:11">
      <c r="A359" s="120">
        <v>40100000</v>
      </c>
      <c r="B359" s="120" t="s">
        <v>354</v>
      </c>
      <c r="C359" s="120" t="s">
        <v>324</v>
      </c>
      <c r="D359" s="120">
        <v>45078</v>
      </c>
      <c r="E359" s="120">
        <v>943</v>
      </c>
      <c r="F359" s="120" t="s">
        <v>163</v>
      </c>
      <c r="G359" s="120" t="s">
        <v>1981</v>
      </c>
      <c r="H359" s="120" t="s">
        <v>1159</v>
      </c>
      <c r="I359" s="119">
        <v>0</v>
      </c>
      <c r="J359" s="119">
        <v>6118</v>
      </c>
      <c r="K359" s="119">
        <v>-6118</v>
      </c>
    </row>
    <row r="360" spans="1:11">
      <c r="A360" s="120">
        <v>40100000</v>
      </c>
      <c r="B360" s="120" t="s">
        <v>1681</v>
      </c>
      <c r="C360" s="120" t="s">
        <v>324</v>
      </c>
      <c r="D360" s="120">
        <v>45078</v>
      </c>
      <c r="E360" s="120">
        <v>944</v>
      </c>
      <c r="F360" s="120" t="s">
        <v>1682</v>
      </c>
      <c r="G360" s="120" t="s">
        <v>1982</v>
      </c>
      <c r="H360" s="120" t="s">
        <v>362</v>
      </c>
      <c r="I360" s="119">
        <v>0</v>
      </c>
      <c r="J360" s="119">
        <v>5280</v>
      </c>
      <c r="K360" s="119">
        <v>-5280</v>
      </c>
    </row>
    <row r="361" spans="1:11">
      <c r="A361" s="120">
        <v>40100000</v>
      </c>
      <c r="B361" s="120" t="s">
        <v>365</v>
      </c>
      <c r="C361" s="120" t="s">
        <v>324</v>
      </c>
      <c r="D361" s="120">
        <v>45078</v>
      </c>
      <c r="E361" s="120">
        <v>958</v>
      </c>
      <c r="F361" s="120" t="s">
        <v>758</v>
      </c>
      <c r="G361" s="120" t="s">
        <v>1983</v>
      </c>
      <c r="H361" s="120" t="s">
        <v>1351</v>
      </c>
      <c r="I361" s="119">
        <v>0</v>
      </c>
      <c r="J361" s="119">
        <v>85.18</v>
      </c>
      <c r="K361" s="119">
        <v>-85.18</v>
      </c>
    </row>
    <row r="362" spans="1:11">
      <c r="A362" s="120">
        <v>40100000</v>
      </c>
      <c r="B362" s="120" t="s">
        <v>388</v>
      </c>
      <c r="C362" s="120" t="s">
        <v>324</v>
      </c>
      <c r="D362" s="120">
        <v>45078</v>
      </c>
      <c r="E362" s="120">
        <v>959</v>
      </c>
      <c r="F362" s="120" t="s">
        <v>979</v>
      </c>
      <c r="G362" s="120" t="s">
        <v>1984</v>
      </c>
      <c r="H362" s="120" t="s">
        <v>1985</v>
      </c>
      <c r="I362" s="119">
        <v>0</v>
      </c>
      <c r="J362" s="119">
        <v>2404.19</v>
      </c>
      <c r="K362" s="119">
        <v>-2404.19</v>
      </c>
    </row>
    <row r="363" spans="1:11">
      <c r="A363" s="120">
        <v>40100000</v>
      </c>
      <c r="B363" s="120" t="s">
        <v>388</v>
      </c>
      <c r="C363" s="120" t="s">
        <v>324</v>
      </c>
      <c r="D363" s="120">
        <v>45078</v>
      </c>
      <c r="E363" s="120">
        <v>960</v>
      </c>
      <c r="F363" s="120" t="s">
        <v>979</v>
      </c>
      <c r="G363" s="120" t="s">
        <v>1986</v>
      </c>
      <c r="H363" s="120" t="s">
        <v>2027</v>
      </c>
      <c r="I363" s="119">
        <v>0</v>
      </c>
      <c r="J363" s="119">
        <v>2335.31</v>
      </c>
      <c r="K363" s="119">
        <v>-2335.31</v>
      </c>
    </row>
    <row r="364" spans="1:11">
      <c r="A364" s="120">
        <v>40100000</v>
      </c>
      <c r="B364" s="120" t="s">
        <v>388</v>
      </c>
      <c r="C364" s="120" t="s">
        <v>324</v>
      </c>
      <c r="D364" s="120">
        <v>45078</v>
      </c>
      <c r="E364" s="120">
        <v>961</v>
      </c>
      <c r="F364" s="120" t="s">
        <v>979</v>
      </c>
      <c r="G364" s="120" t="s">
        <v>1987</v>
      </c>
      <c r="H364" s="120" t="s">
        <v>1094</v>
      </c>
      <c r="I364" s="119">
        <v>0</v>
      </c>
      <c r="J364" s="119">
        <v>7896.07</v>
      </c>
      <c r="K364" s="119">
        <v>-7896.07</v>
      </c>
    </row>
    <row r="365" spans="1:11">
      <c r="A365" s="120">
        <v>40100000</v>
      </c>
      <c r="B365" s="120" t="s">
        <v>369</v>
      </c>
      <c r="C365" s="120" t="s">
        <v>324</v>
      </c>
      <c r="D365" s="120">
        <v>45078</v>
      </c>
      <c r="E365" s="120">
        <v>975</v>
      </c>
      <c r="F365" s="120" t="s">
        <v>533</v>
      </c>
      <c r="G365" s="120" t="s">
        <v>1988</v>
      </c>
      <c r="H365" s="120" t="s">
        <v>1561</v>
      </c>
      <c r="I365" s="119">
        <v>0</v>
      </c>
      <c r="J365" s="119">
        <v>404.54</v>
      </c>
      <c r="K365" s="119">
        <v>-404.54</v>
      </c>
    </row>
    <row r="366" spans="1:11">
      <c r="A366" s="120">
        <v>40100000</v>
      </c>
      <c r="B366" s="120" t="s">
        <v>365</v>
      </c>
      <c r="C366" s="120" t="s">
        <v>324</v>
      </c>
      <c r="D366" s="120">
        <v>45079</v>
      </c>
      <c r="E366" s="120">
        <v>957</v>
      </c>
      <c r="F366" s="120" t="s">
        <v>758</v>
      </c>
      <c r="G366" s="120" t="s">
        <v>1989</v>
      </c>
      <c r="H366" s="120" t="s">
        <v>1351</v>
      </c>
      <c r="I366" s="119">
        <v>0</v>
      </c>
      <c r="J366" s="119">
        <v>61.87</v>
      </c>
      <c r="K366" s="119">
        <v>-61.87</v>
      </c>
    </row>
    <row r="367" spans="1:11">
      <c r="A367" s="120">
        <v>40100000</v>
      </c>
      <c r="B367" s="120" t="s">
        <v>365</v>
      </c>
      <c r="C367" s="120" t="s">
        <v>324</v>
      </c>
      <c r="D367" s="120">
        <v>45084</v>
      </c>
      <c r="E367" s="120">
        <v>930</v>
      </c>
      <c r="F367" s="120" t="s">
        <v>758</v>
      </c>
      <c r="G367" s="120" t="s">
        <v>1990</v>
      </c>
      <c r="H367" s="120" t="s">
        <v>1184</v>
      </c>
      <c r="I367" s="119">
        <v>0</v>
      </c>
      <c r="J367" s="119">
        <v>112.03</v>
      </c>
      <c r="K367" s="119">
        <v>-112.03</v>
      </c>
    </row>
    <row r="368" spans="1:11">
      <c r="A368" s="120">
        <v>40100000</v>
      </c>
      <c r="B368" s="120" t="s">
        <v>365</v>
      </c>
      <c r="C368" s="120" t="s">
        <v>324</v>
      </c>
      <c r="D368" s="120">
        <v>45085</v>
      </c>
      <c r="E368" s="120">
        <v>931</v>
      </c>
      <c r="F368" s="120" t="s">
        <v>758</v>
      </c>
      <c r="G368" s="120" t="s">
        <v>1991</v>
      </c>
      <c r="H368" s="120" t="s">
        <v>1184</v>
      </c>
      <c r="I368" s="119">
        <v>0</v>
      </c>
      <c r="J368" s="119">
        <v>644.04999999999995</v>
      </c>
      <c r="K368" s="119">
        <v>-644.04999999999995</v>
      </c>
    </row>
    <row r="369" spans="1:11">
      <c r="A369" s="120">
        <v>40100000</v>
      </c>
      <c r="B369" s="120" t="s">
        <v>380</v>
      </c>
      <c r="C369" s="120" t="s">
        <v>324</v>
      </c>
      <c r="D369" s="120">
        <v>45085</v>
      </c>
      <c r="E369" s="120">
        <v>938</v>
      </c>
      <c r="F369" s="120" t="s">
        <v>394</v>
      </c>
      <c r="G369" s="120" t="s">
        <v>1992</v>
      </c>
      <c r="H369" s="120" t="s">
        <v>1231</v>
      </c>
      <c r="I369" s="119">
        <v>0</v>
      </c>
      <c r="J369" s="119">
        <v>396.76</v>
      </c>
      <c r="K369" s="119">
        <v>-396.76</v>
      </c>
    </row>
    <row r="370" spans="1:11">
      <c r="A370" s="120">
        <v>40100000</v>
      </c>
      <c r="B370" s="120" t="s">
        <v>360</v>
      </c>
      <c r="C370" s="120" t="s">
        <v>324</v>
      </c>
      <c r="D370" s="120">
        <v>45086</v>
      </c>
      <c r="E370" s="120">
        <v>963</v>
      </c>
      <c r="F370" s="120" t="s">
        <v>815</v>
      </c>
      <c r="G370" s="120" t="s">
        <v>1993</v>
      </c>
      <c r="H370" s="120" t="s">
        <v>1117</v>
      </c>
      <c r="I370" s="119">
        <v>0</v>
      </c>
      <c r="J370" s="119">
        <v>336</v>
      </c>
      <c r="K370" s="119">
        <v>-336</v>
      </c>
    </row>
    <row r="371" spans="1:11">
      <c r="A371" s="120">
        <v>40100000</v>
      </c>
      <c r="B371" s="120" t="s">
        <v>360</v>
      </c>
      <c r="C371" s="120" t="s">
        <v>324</v>
      </c>
      <c r="D371" s="120">
        <v>45086</v>
      </c>
      <c r="E371" s="120">
        <v>964</v>
      </c>
      <c r="F371" s="120" t="s">
        <v>815</v>
      </c>
      <c r="G371" s="120" t="s">
        <v>1994</v>
      </c>
      <c r="H371" s="120" t="s">
        <v>1117</v>
      </c>
      <c r="I371" s="119">
        <v>0</v>
      </c>
      <c r="J371" s="119">
        <v>84</v>
      </c>
      <c r="K371" s="119">
        <v>-84</v>
      </c>
    </row>
    <row r="372" spans="1:11">
      <c r="A372" s="120">
        <v>40100000</v>
      </c>
      <c r="B372" s="120" t="s">
        <v>360</v>
      </c>
      <c r="C372" s="120" t="s">
        <v>324</v>
      </c>
      <c r="D372" s="120">
        <v>45086</v>
      </c>
      <c r="E372" s="120">
        <v>965</v>
      </c>
      <c r="F372" s="120" t="s">
        <v>815</v>
      </c>
      <c r="G372" s="120" t="s">
        <v>1995</v>
      </c>
      <c r="H372" s="120" t="s">
        <v>1117</v>
      </c>
      <c r="I372" s="119">
        <v>0</v>
      </c>
      <c r="J372" s="119">
        <v>84</v>
      </c>
      <c r="K372" s="119">
        <v>-84</v>
      </c>
    </row>
    <row r="373" spans="1:11">
      <c r="A373" s="120">
        <v>40100000</v>
      </c>
      <c r="B373" s="120" t="s">
        <v>360</v>
      </c>
      <c r="C373" s="120" t="s">
        <v>324</v>
      </c>
      <c r="D373" s="120">
        <v>45086</v>
      </c>
      <c r="E373" s="120">
        <v>966</v>
      </c>
      <c r="F373" s="120" t="s">
        <v>815</v>
      </c>
      <c r="G373" s="120" t="s">
        <v>1996</v>
      </c>
      <c r="H373" s="120" t="s">
        <v>1117</v>
      </c>
      <c r="I373" s="119">
        <v>0</v>
      </c>
      <c r="J373" s="119">
        <v>84</v>
      </c>
      <c r="K373" s="119">
        <v>-84</v>
      </c>
    </row>
    <row r="374" spans="1:11">
      <c r="A374" s="120">
        <v>40100000</v>
      </c>
      <c r="B374" s="120" t="s">
        <v>360</v>
      </c>
      <c r="C374" s="120" t="s">
        <v>324</v>
      </c>
      <c r="D374" s="120">
        <v>45086</v>
      </c>
      <c r="E374" s="120">
        <v>967</v>
      </c>
      <c r="F374" s="120" t="s">
        <v>815</v>
      </c>
      <c r="G374" s="120" t="s">
        <v>1997</v>
      </c>
      <c r="H374" s="120" t="s">
        <v>1117</v>
      </c>
      <c r="I374" s="119">
        <v>0</v>
      </c>
      <c r="J374" s="119">
        <v>84</v>
      </c>
      <c r="K374" s="119">
        <v>-84</v>
      </c>
    </row>
    <row r="375" spans="1:11">
      <c r="A375" s="120">
        <v>40100000</v>
      </c>
      <c r="B375" s="120" t="s">
        <v>360</v>
      </c>
      <c r="C375" s="120" t="s">
        <v>324</v>
      </c>
      <c r="D375" s="120">
        <v>45086</v>
      </c>
      <c r="E375" s="120">
        <v>968</v>
      </c>
      <c r="F375" s="120" t="s">
        <v>815</v>
      </c>
      <c r="G375" s="120" t="s">
        <v>1998</v>
      </c>
      <c r="H375" s="120" t="s">
        <v>1117</v>
      </c>
      <c r="I375" s="119">
        <v>0</v>
      </c>
      <c r="J375" s="119">
        <v>84</v>
      </c>
      <c r="K375" s="119">
        <v>-84</v>
      </c>
    </row>
    <row r="376" spans="1:11">
      <c r="A376" s="120">
        <v>40100000</v>
      </c>
      <c r="B376" s="120" t="s">
        <v>369</v>
      </c>
      <c r="C376" s="120" t="s">
        <v>324</v>
      </c>
      <c r="D376" s="120">
        <v>45089</v>
      </c>
      <c r="E376" s="120">
        <v>929</v>
      </c>
      <c r="F376" s="120" t="s">
        <v>533</v>
      </c>
      <c r="G376" s="120" t="s">
        <v>1999</v>
      </c>
      <c r="H376" s="120" t="s">
        <v>2028</v>
      </c>
      <c r="I376" s="119">
        <v>0</v>
      </c>
      <c r="J376" s="119">
        <v>2103.7399999999998</v>
      </c>
      <c r="K376" s="119">
        <v>-2103.7399999999998</v>
      </c>
    </row>
    <row r="377" spans="1:11">
      <c r="A377" s="120">
        <v>40100000</v>
      </c>
      <c r="B377" s="120" t="s">
        <v>1140</v>
      </c>
      <c r="C377" s="120" t="s">
        <v>324</v>
      </c>
      <c r="D377" s="120">
        <v>45091</v>
      </c>
      <c r="E377" s="120">
        <v>948</v>
      </c>
      <c r="F377" s="120" t="s">
        <v>970</v>
      </c>
      <c r="G377" s="120" t="s">
        <v>2000</v>
      </c>
      <c r="H377" s="120" t="s">
        <v>1121</v>
      </c>
      <c r="I377" s="119">
        <v>0</v>
      </c>
      <c r="J377" s="119">
        <v>54.32</v>
      </c>
      <c r="K377" s="119">
        <v>-54.32</v>
      </c>
    </row>
    <row r="378" spans="1:11">
      <c r="A378" s="120">
        <v>40100000</v>
      </c>
      <c r="B378" s="120" t="s">
        <v>1140</v>
      </c>
      <c r="C378" s="120" t="s">
        <v>324</v>
      </c>
      <c r="D378" s="120">
        <v>45091</v>
      </c>
      <c r="E378" s="120">
        <v>952</v>
      </c>
      <c r="F378" s="120" t="s">
        <v>970</v>
      </c>
      <c r="G378" s="120" t="s">
        <v>2001</v>
      </c>
      <c r="H378" s="120" t="s">
        <v>1121</v>
      </c>
      <c r="I378" s="119">
        <v>0</v>
      </c>
      <c r="J378" s="119">
        <v>30</v>
      </c>
      <c r="K378" s="119">
        <v>-30</v>
      </c>
    </row>
    <row r="379" spans="1:11">
      <c r="A379" s="120">
        <v>40100000</v>
      </c>
      <c r="B379" s="120" t="s">
        <v>1140</v>
      </c>
      <c r="C379" s="120" t="s">
        <v>324</v>
      </c>
      <c r="D379" s="120">
        <v>45091</v>
      </c>
      <c r="E379" s="120">
        <v>953</v>
      </c>
      <c r="F379" s="120" t="s">
        <v>970</v>
      </c>
      <c r="G379" s="120" t="s">
        <v>2002</v>
      </c>
      <c r="H379" s="120" t="s">
        <v>1121</v>
      </c>
      <c r="I379" s="119">
        <v>0</v>
      </c>
      <c r="J379" s="119">
        <v>39.9</v>
      </c>
      <c r="K379" s="119">
        <v>-39.9</v>
      </c>
    </row>
    <row r="380" spans="1:11">
      <c r="A380" s="120">
        <v>40100000</v>
      </c>
      <c r="B380" s="120" t="s">
        <v>1140</v>
      </c>
      <c r="C380" s="120" t="s">
        <v>324</v>
      </c>
      <c r="D380" s="120">
        <v>45091</v>
      </c>
      <c r="E380" s="120">
        <v>954</v>
      </c>
      <c r="F380" s="120" t="s">
        <v>970</v>
      </c>
      <c r="G380" s="120" t="s">
        <v>2003</v>
      </c>
      <c r="H380" s="120" t="s">
        <v>1121</v>
      </c>
      <c r="I380" s="119">
        <v>0</v>
      </c>
      <c r="J380" s="119">
        <v>75.98</v>
      </c>
      <c r="K380" s="119">
        <v>-75.98</v>
      </c>
    </row>
    <row r="381" spans="1:11">
      <c r="A381" s="120">
        <v>40100000</v>
      </c>
      <c r="B381" s="120" t="s">
        <v>380</v>
      </c>
      <c r="C381" s="120" t="s">
        <v>324</v>
      </c>
      <c r="D381" s="120">
        <v>45092</v>
      </c>
      <c r="E381" s="120">
        <v>936</v>
      </c>
      <c r="F381" s="120" t="s">
        <v>394</v>
      </c>
      <c r="G381" s="120" t="s">
        <v>2004</v>
      </c>
      <c r="H381" s="120" t="s">
        <v>1231</v>
      </c>
      <c r="I381" s="119">
        <v>0</v>
      </c>
      <c r="J381" s="119">
        <v>153.32</v>
      </c>
      <c r="K381" s="119">
        <v>-153.32</v>
      </c>
    </row>
    <row r="382" spans="1:11">
      <c r="A382" s="120">
        <v>40100000</v>
      </c>
      <c r="B382" s="120" t="s">
        <v>400</v>
      </c>
      <c r="C382" s="120" t="s">
        <v>324</v>
      </c>
      <c r="D382" s="120">
        <v>45093</v>
      </c>
      <c r="E382" s="120">
        <v>945</v>
      </c>
      <c r="F382" s="120" t="s">
        <v>651</v>
      </c>
      <c r="G382" s="120" t="s">
        <v>2005</v>
      </c>
      <c r="H382" s="120" t="s">
        <v>351</v>
      </c>
      <c r="I382" s="119">
        <v>0</v>
      </c>
      <c r="J382" s="119">
        <v>7560</v>
      </c>
      <c r="K382" s="119">
        <v>-7560</v>
      </c>
    </row>
    <row r="383" spans="1:11">
      <c r="A383" s="120">
        <v>40100000</v>
      </c>
      <c r="B383" s="120" t="s">
        <v>1140</v>
      </c>
      <c r="C383" s="120" t="s">
        <v>324</v>
      </c>
      <c r="D383" s="120">
        <v>45096</v>
      </c>
      <c r="E383" s="120">
        <v>950</v>
      </c>
      <c r="F383" s="120" t="s">
        <v>972</v>
      </c>
      <c r="G383" s="120" t="s">
        <v>2006</v>
      </c>
      <c r="H383" s="120" t="s">
        <v>1121</v>
      </c>
      <c r="I383" s="119">
        <v>0</v>
      </c>
      <c r="J383" s="119">
        <v>102.86</v>
      </c>
      <c r="K383" s="119">
        <v>-102.86</v>
      </c>
    </row>
    <row r="384" spans="1:11">
      <c r="A384" s="120">
        <v>40100000</v>
      </c>
      <c r="B384" s="120" t="s">
        <v>379</v>
      </c>
      <c r="C384" s="120" t="s">
        <v>324</v>
      </c>
      <c r="D384" s="120">
        <v>45097</v>
      </c>
      <c r="E384" s="120">
        <v>946</v>
      </c>
      <c r="F384" s="120" t="s">
        <v>439</v>
      </c>
      <c r="G384" s="120" t="s">
        <v>2007</v>
      </c>
      <c r="H384" s="120" t="s">
        <v>1110</v>
      </c>
      <c r="I384" s="119">
        <v>0</v>
      </c>
      <c r="J384" s="119">
        <v>14554.3</v>
      </c>
      <c r="K384" s="119">
        <v>-14554.3</v>
      </c>
    </row>
    <row r="385" spans="1:11">
      <c r="A385" s="120">
        <v>40100000</v>
      </c>
      <c r="B385" s="120" t="s">
        <v>380</v>
      </c>
      <c r="C385" s="120" t="s">
        <v>324</v>
      </c>
      <c r="D385" s="120">
        <v>45099</v>
      </c>
      <c r="E385" s="120">
        <v>937</v>
      </c>
      <c r="F385" s="120" t="s">
        <v>394</v>
      </c>
      <c r="G385" s="120" t="s">
        <v>2008</v>
      </c>
      <c r="H385" s="120" t="s">
        <v>1231</v>
      </c>
      <c r="I385" s="119">
        <v>0</v>
      </c>
      <c r="J385" s="119">
        <v>127.48</v>
      </c>
      <c r="K385" s="119">
        <v>-127.48</v>
      </c>
    </row>
    <row r="386" spans="1:11">
      <c r="A386" s="120">
        <v>40100000</v>
      </c>
      <c r="B386" s="120" t="s">
        <v>1140</v>
      </c>
      <c r="C386" s="120" t="s">
        <v>324</v>
      </c>
      <c r="D386" s="120">
        <v>45103</v>
      </c>
      <c r="E386" s="120">
        <v>951</v>
      </c>
      <c r="F386" s="120" t="s">
        <v>972</v>
      </c>
      <c r="G386" s="120" t="s">
        <v>2009</v>
      </c>
      <c r="H386" s="120" t="s">
        <v>1121</v>
      </c>
      <c r="I386" s="119">
        <v>0</v>
      </c>
      <c r="J386" s="119">
        <v>98.35</v>
      </c>
      <c r="K386" s="119">
        <v>-98.35</v>
      </c>
    </row>
    <row r="387" spans="1:11">
      <c r="A387" s="120">
        <v>40100000</v>
      </c>
      <c r="B387" s="120" t="s">
        <v>1140</v>
      </c>
      <c r="C387" s="120" t="s">
        <v>324</v>
      </c>
      <c r="D387" s="120">
        <v>45104</v>
      </c>
      <c r="E387" s="120">
        <v>955</v>
      </c>
      <c r="F387" s="120" t="s">
        <v>972</v>
      </c>
      <c r="G387" s="120" t="s">
        <v>2010</v>
      </c>
      <c r="H387" s="120" t="s">
        <v>1121</v>
      </c>
      <c r="I387" s="119">
        <v>0</v>
      </c>
      <c r="J387" s="119">
        <v>29.99</v>
      </c>
      <c r="K387" s="119">
        <v>-29.99</v>
      </c>
    </row>
    <row r="388" spans="1:11">
      <c r="A388" s="120">
        <v>40100000</v>
      </c>
      <c r="B388" s="120" t="s">
        <v>1140</v>
      </c>
      <c r="C388" s="120" t="s">
        <v>324</v>
      </c>
      <c r="D388" s="120">
        <v>45104</v>
      </c>
      <c r="E388" s="120">
        <v>956</v>
      </c>
      <c r="F388" s="120" t="s">
        <v>972</v>
      </c>
      <c r="G388" s="120" t="s">
        <v>2011</v>
      </c>
      <c r="H388" s="120" t="s">
        <v>1121</v>
      </c>
      <c r="I388" s="119">
        <v>0</v>
      </c>
      <c r="J388" s="119">
        <v>7.16</v>
      </c>
      <c r="K388" s="119">
        <v>-7.16</v>
      </c>
    </row>
    <row r="389" spans="1:11">
      <c r="A389" s="120">
        <v>40100000</v>
      </c>
      <c r="B389" s="120" t="s">
        <v>1140</v>
      </c>
      <c r="C389" s="120" t="s">
        <v>324</v>
      </c>
      <c r="D389" s="120">
        <v>45106</v>
      </c>
      <c r="E389" s="120">
        <v>947</v>
      </c>
      <c r="F389" s="120" t="s">
        <v>972</v>
      </c>
      <c r="G389" s="120" t="s">
        <v>2012</v>
      </c>
      <c r="H389" s="120" t="s">
        <v>1121</v>
      </c>
      <c r="I389" s="119">
        <v>0</v>
      </c>
      <c r="J389" s="119">
        <v>47.82</v>
      </c>
      <c r="K389" s="119">
        <v>-47.82</v>
      </c>
    </row>
    <row r="390" spans="1:11">
      <c r="A390" s="120">
        <v>40100000</v>
      </c>
      <c r="B390" s="120" t="s">
        <v>388</v>
      </c>
      <c r="C390" s="120" t="s">
        <v>324</v>
      </c>
      <c r="D390" s="120">
        <v>45108</v>
      </c>
      <c r="E390" s="120">
        <v>962</v>
      </c>
      <c r="F390" s="120" t="s">
        <v>979</v>
      </c>
      <c r="G390" s="120" t="s">
        <v>2029</v>
      </c>
      <c r="H390" s="120" t="s">
        <v>2030</v>
      </c>
      <c r="I390" s="119">
        <v>0</v>
      </c>
      <c r="J390" s="119">
        <v>9160.81</v>
      </c>
      <c r="K390" s="119">
        <v>-9160.81</v>
      </c>
    </row>
    <row r="391" spans="1:11">
      <c r="A391" s="120">
        <v>40100000</v>
      </c>
      <c r="B391" s="120" t="s">
        <v>391</v>
      </c>
      <c r="C391" s="120" t="s">
        <v>324</v>
      </c>
      <c r="D391" s="120">
        <v>45108</v>
      </c>
      <c r="E391" s="120">
        <v>976</v>
      </c>
      <c r="F391" s="120" t="s">
        <v>542</v>
      </c>
      <c r="G391" s="120" t="s">
        <v>2031</v>
      </c>
      <c r="H391" s="120" t="s">
        <v>1092</v>
      </c>
      <c r="I391" s="119">
        <v>0</v>
      </c>
      <c r="J391" s="119">
        <v>4158</v>
      </c>
      <c r="K391" s="119">
        <v>-4158</v>
      </c>
    </row>
    <row r="392" spans="1:11">
      <c r="A392" s="120">
        <v>40100000</v>
      </c>
      <c r="B392" s="120" t="s">
        <v>391</v>
      </c>
      <c r="C392" s="120" t="s">
        <v>324</v>
      </c>
      <c r="D392" s="120">
        <v>45108</v>
      </c>
      <c r="E392" s="120">
        <v>977</v>
      </c>
      <c r="F392" s="120" t="s">
        <v>542</v>
      </c>
      <c r="G392" s="120" t="s">
        <v>2032</v>
      </c>
      <c r="H392" s="120" t="s">
        <v>1092</v>
      </c>
      <c r="I392" s="119">
        <v>0</v>
      </c>
      <c r="J392" s="119">
        <v>1257.5999999999999</v>
      </c>
      <c r="K392" s="119">
        <v>-1257.5999999999999</v>
      </c>
    </row>
    <row r="393" spans="1:11">
      <c r="A393" s="120">
        <v>40100000</v>
      </c>
      <c r="B393" s="120" t="s">
        <v>391</v>
      </c>
      <c r="C393" s="120" t="s">
        <v>324</v>
      </c>
      <c r="D393" s="120">
        <v>45108</v>
      </c>
      <c r="E393" s="120">
        <v>978</v>
      </c>
      <c r="F393" s="120" t="s">
        <v>542</v>
      </c>
      <c r="G393" s="120" t="s">
        <v>2033</v>
      </c>
      <c r="H393" s="120" t="s">
        <v>1092</v>
      </c>
      <c r="I393" s="119">
        <v>0</v>
      </c>
      <c r="J393" s="119">
        <v>2364</v>
      </c>
      <c r="K393" s="119">
        <v>-2364</v>
      </c>
    </row>
    <row r="394" spans="1:11">
      <c r="A394" s="120">
        <v>40100000</v>
      </c>
      <c r="B394" s="120" t="s">
        <v>376</v>
      </c>
      <c r="C394" s="120" t="s">
        <v>324</v>
      </c>
      <c r="D394" s="120">
        <v>45108</v>
      </c>
      <c r="E394" s="120">
        <v>979</v>
      </c>
      <c r="F394" s="120" t="s">
        <v>719</v>
      </c>
      <c r="G394" s="120" t="s">
        <v>2034</v>
      </c>
      <c r="H394" s="120" t="s">
        <v>1184</v>
      </c>
      <c r="I394" s="119">
        <v>0</v>
      </c>
      <c r="J394" s="119">
        <v>1415.39</v>
      </c>
      <c r="K394" s="119">
        <v>-1415.39</v>
      </c>
    </row>
    <row r="395" spans="1:11">
      <c r="A395" s="120">
        <v>40100000</v>
      </c>
      <c r="B395" s="120" t="s">
        <v>367</v>
      </c>
      <c r="C395" s="120" t="s">
        <v>324</v>
      </c>
      <c r="D395" s="120">
        <v>45108</v>
      </c>
      <c r="E395" s="120">
        <v>980</v>
      </c>
      <c r="F395" s="120" t="s">
        <v>1647</v>
      </c>
      <c r="G395" s="120" t="s">
        <v>2035</v>
      </c>
      <c r="H395" s="120" t="s">
        <v>1231</v>
      </c>
      <c r="I395" s="119">
        <v>0</v>
      </c>
      <c r="J395" s="119">
        <v>4490.25</v>
      </c>
      <c r="K395" s="119">
        <v>-4490.25</v>
      </c>
    </row>
    <row r="396" spans="1:11">
      <c r="A396" s="120">
        <v>40100000</v>
      </c>
      <c r="B396" s="120" t="s">
        <v>385</v>
      </c>
      <c r="C396" s="120" t="s">
        <v>324</v>
      </c>
      <c r="D396" s="120">
        <v>45108</v>
      </c>
      <c r="E396" s="120">
        <v>981</v>
      </c>
      <c r="F396" s="120" t="s">
        <v>474</v>
      </c>
      <c r="G396" s="120" t="s">
        <v>2036</v>
      </c>
      <c r="H396" s="120" t="s">
        <v>1261</v>
      </c>
      <c r="I396" s="119">
        <v>0</v>
      </c>
      <c r="J396" s="119">
        <v>48.22</v>
      </c>
      <c r="K396" s="119">
        <v>-48.22</v>
      </c>
    </row>
    <row r="397" spans="1:11">
      <c r="A397" s="120">
        <v>40100000</v>
      </c>
      <c r="B397" s="120" t="s">
        <v>369</v>
      </c>
      <c r="C397" s="120" t="s">
        <v>324</v>
      </c>
      <c r="D397" s="120">
        <v>45108</v>
      </c>
      <c r="E397" s="120">
        <v>982</v>
      </c>
      <c r="F397" s="120" t="s">
        <v>533</v>
      </c>
      <c r="G397" s="120" t="s">
        <v>2037</v>
      </c>
      <c r="H397" s="120" t="s">
        <v>2038</v>
      </c>
      <c r="I397" s="119">
        <v>0</v>
      </c>
      <c r="J397" s="119">
        <v>1069.52</v>
      </c>
      <c r="K397" s="119">
        <v>-1069.52</v>
      </c>
    </row>
    <row r="398" spans="1:11">
      <c r="A398" s="120">
        <v>40100000</v>
      </c>
      <c r="B398" s="120" t="s">
        <v>377</v>
      </c>
      <c r="C398" s="120" t="s">
        <v>324</v>
      </c>
      <c r="D398" s="120">
        <v>45108</v>
      </c>
      <c r="E398" s="120">
        <v>986</v>
      </c>
      <c r="F398" s="120" t="s">
        <v>1105</v>
      </c>
      <c r="G398" s="120" t="s">
        <v>2039</v>
      </c>
      <c r="H398" s="120" t="s">
        <v>1184</v>
      </c>
      <c r="I398" s="119">
        <v>0</v>
      </c>
      <c r="J398" s="119">
        <v>771.54</v>
      </c>
      <c r="K398" s="119">
        <v>-771.54</v>
      </c>
    </row>
    <row r="399" spans="1:11">
      <c r="A399" s="120">
        <v>40100000</v>
      </c>
      <c r="B399" s="120" t="s">
        <v>377</v>
      </c>
      <c r="C399" s="120" t="s">
        <v>324</v>
      </c>
      <c r="D399" s="120">
        <v>45108</v>
      </c>
      <c r="E399" s="120">
        <v>987</v>
      </c>
      <c r="F399" s="120" t="s">
        <v>1189</v>
      </c>
      <c r="G399" s="120" t="s">
        <v>2040</v>
      </c>
      <c r="H399" s="120" t="s">
        <v>1184</v>
      </c>
      <c r="I399" s="119">
        <v>0</v>
      </c>
      <c r="J399" s="119">
        <v>974.77</v>
      </c>
      <c r="K399" s="119">
        <v>-974.77</v>
      </c>
    </row>
    <row r="400" spans="1:11">
      <c r="A400" s="120">
        <v>40100000</v>
      </c>
      <c r="B400" s="120" t="s">
        <v>377</v>
      </c>
      <c r="C400" s="120" t="s">
        <v>324</v>
      </c>
      <c r="D400" s="120">
        <v>45108</v>
      </c>
      <c r="E400" s="120">
        <v>988</v>
      </c>
      <c r="F400" s="120" t="s">
        <v>1189</v>
      </c>
      <c r="G400" s="120" t="s">
        <v>2041</v>
      </c>
      <c r="H400" s="120" t="s">
        <v>1184</v>
      </c>
      <c r="I400" s="119">
        <v>0</v>
      </c>
      <c r="J400" s="119">
        <v>39.01</v>
      </c>
      <c r="K400" s="119">
        <v>-39.01</v>
      </c>
    </row>
    <row r="401" spans="1:11">
      <c r="A401" s="120">
        <v>40100000</v>
      </c>
      <c r="B401" s="120" t="s">
        <v>1636</v>
      </c>
      <c r="C401" s="120" t="s">
        <v>324</v>
      </c>
      <c r="D401" s="120">
        <v>45108</v>
      </c>
      <c r="E401" s="120">
        <v>990</v>
      </c>
      <c r="F401" s="120" t="s">
        <v>934</v>
      </c>
      <c r="G401" s="120" t="s">
        <v>2042</v>
      </c>
      <c r="H401" s="120" t="s">
        <v>89</v>
      </c>
      <c r="I401" s="119">
        <v>0</v>
      </c>
      <c r="J401" s="119">
        <v>90</v>
      </c>
      <c r="K401" s="119">
        <v>-90</v>
      </c>
    </row>
    <row r="402" spans="1:11">
      <c r="A402" s="120">
        <v>40100000</v>
      </c>
      <c r="B402" s="120" t="s">
        <v>380</v>
      </c>
      <c r="C402" s="120" t="s">
        <v>324</v>
      </c>
      <c r="D402" s="120">
        <v>45108</v>
      </c>
      <c r="E402" s="120">
        <v>991</v>
      </c>
      <c r="F402" s="120" t="s">
        <v>394</v>
      </c>
      <c r="G402" s="120" t="s">
        <v>2043</v>
      </c>
      <c r="H402" s="120" t="s">
        <v>1351</v>
      </c>
      <c r="I402" s="119">
        <v>0</v>
      </c>
      <c r="J402" s="119">
        <v>301.49</v>
      </c>
      <c r="K402" s="119">
        <v>-301.49</v>
      </c>
    </row>
    <row r="403" spans="1:11">
      <c r="A403" s="120">
        <v>40100000</v>
      </c>
      <c r="B403" s="120" t="s">
        <v>375</v>
      </c>
      <c r="C403" s="120" t="s">
        <v>324</v>
      </c>
      <c r="D403" s="120">
        <v>45108</v>
      </c>
      <c r="E403" s="120">
        <v>994</v>
      </c>
      <c r="F403" s="120" t="s">
        <v>468</v>
      </c>
      <c r="G403" s="120" t="s">
        <v>2022</v>
      </c>
      <c r="H403" s="120" t="s">
        <v>1087</v>
      </c>
      <c r="I403" s="119">
        <v>0</v>
      </c>
      <c r="J403" s="119">
        <v>1654.81</v>
      </c>
      <c r="K403" s="119">
        <v>-1654.81</v>
      </c>
    </row>
    <row r="404" spans="1:11">
      <c r="A404" s="120">
        <v>40100000</v>
      </c>
      <c r="B404" s="120" t="s">
        <v>350</v>
      </c>
      <c r="C404" s="120" t="s">
        <v>324</v>
      </c>
      <c r="D404" s="120">
        <v>45108</v>
      </c>
      <c r="E404" s="120">
        <v>996</v>
      </c>
      <c r="F404" s="120" t="s">
        <v>97</v>
      </c>
      <c r="G404" s="120" t="s">
        <v>2044</v>
      </c>
      <c r="H404" s="120" t="s">
        <v>1771</v>
      </c>
      <c r="I404" s="119">
        <v>0</v>
      </c>
      <c r="J404" s="119">
        <v>432</v>
      </c>
      <c r="K404" s="119">
        <v>-432</v>
      </c>
    </row>
    <row r="405" spans="1:11">
      <c r="A405" s="120">
        <v>40100000</v>
      </c>
      <c r="B405" s="120" t="s">
        <v>1181</v>
      </c>
      <c r="C405" s="120" t="s">
        <v>324</v>
      </c>
      <c r="D405" s="120">
        <v>45108</v>
      </c>
      <c r="E405" s="120">
        <v>998</v>
      </c>
      <c r="F405" s="120" t="s">
        <v>625</v>
      </c>
      <c r="G405" s="120" t="s">
        <v>2023</v>
      </c>
      <c r="H405" s="120" t="s">
        <v>1117</v>
      </c>
      <c r="I405" s="119">
        <v>0</v>
      </c>
      <c r="J405" s="119">
        <v>19440</v>
      </c>
      <c r="K405" s="119">
        <v>-19440</v>
      </c>
    </row>
    <row r="406" spans="1:11">
      <c r="A406" s="120">
        <v>40100000</v>
      </c>
      <c r="B406" s="120" t="s">
        <v>1181</v>
      </c>
      <c r="C406" s="120" t="s">
        <v>324</v>
      </c>
      <c r="D406" s="120">
        <v>45108</v>
      </c>
      <c r="E406" s="120">
        <v>999</v>
      </c>
      <c r="F406" s="120" t="s">
        <v>625</v>
      </c>
      <c r="G406" s="120" t="s">
        <v>2024</v>
      </c>
      <c r="H406" s="120" t="s">
        <v>89</v>
      </c>
      <c r="I406" s="119">
        <v>0</v>
      </c>
      <c r="J406" s="119">
        <v>2313</v>
      </c>
      <c r="K406" s="119">
        <v>-2313</v>
      </c>
    </row>
    <row r="407" spans="1:11">
      <c r="A407" s="120">
        <v>40100000</v>
      </c>
      <c r="B407" s="120" t="s">
        <v>1181</v>
      </c>
      <c r="C407" s="120" t="s">
        <v>324</v>
      </c>
      <c r="D407" s="120">
        <v>45108</v>
      </c>
      <c r="E407" s="120">
        <v>1000</v>
      </c>
      <c r="F407" s="120" t="s">
        <v>625</v>
      </c>
      <c r="G407" s="120" t="s">
        <v>2025</v>
      </c>
      <c r="H407" s="120" t="s">
        <v>89</v>
      </c>
      <c r="I407" s="119">
        <v>0</v>
      </c>
      <c r="J407" s="119">
        <v>3265</v>
      </c>
      <c r="K407" s="119">
        <v>-3265</v>
      </c>
    </row>
    <row r="408" spans="1:11">
      <c r="A408" s="120">
        <v>40100000</v>
      </c>
      <c r="B408" s="120" t="s">
        <v>1177</v>
      </c>
      <c r="C408" s="120" t="s">
        <v>324</v>
      </c>
      <c r="D408" s="120">
        <v>45108</v>
      </c>
      <c r="E408" s="120">
        <v>1001</v>
      </c>
      <c r="F408" s="120" t="s">
        <v>1175</v>
      </c>
      <c r="G408" s="120" t="s">
        <v>2026</v>
      </c>
      <c r="H408" s="120" t="s">
        <v>1083</v>
      </c>
      <c r="I408" s="119">
        <v>0</v>
      </c>
      <c r="J408" s="119">
        <v>13922</v>
      </c>
      <c r="K408" s="119">
        <v>-13922</v>
      </c>
    </row>
    <row r="409" spans="1:11">
      <c r="A409" s="120">
        <v>40100000</v>
      </c>
      <c r="B409" s="120" t="s">
        <v>353</v>
      </c>
      <c r="C409" s="120" t="s">
        <v>324</v>
      </c>
      <c r="D409" s="120">
        <v>45108</v>
      </c>
      <c r="E409" s="120">
        <v>1004</v>
      </c>
      <c r="F409" s="120" t="s">
        <v>827</v>
      </c>
      <c r="G409" s="120" t="s">
        <v>2045</v>
      </c>
      <c r="H409" s="120" t="s">
        <v>1096</v>
      </c>
      <c r="I409" s="119">
        <v>0</v>
      </c>
      <c r="J409" s="119">
        <v>419.8</v>
      </c>
      <c r="K409" s="119">
        <v>-419.8</v>
      </c>
    </row>
    <row r="410" spans="1:11">
      <c r="A410" s="120">
        <v>40100000</v>
      </c>
      <c r="B410" s="120" t="s">
        <v>364</v>
      </c>
      <c r="C410" s="120" t="s">
        <v>324</v>
      </c>
      <c r="D410" s="120">
        <v>45108</v>
      </c>
      <c r="E410" s="120">
        <v>1005</v>
      </c>
      <c r="F410" s="120" t="s">
        <v>654</v>
      </c>
      <c r="G410" s="120" t="s">
        <v>2046</v>
      </c>
      <c r="H410" s="120" t="s">
        <v>1261</v>
      </c>
      <c r="I410" s="119">
        <v>0</v>
      </c>
      <c r="J410" s="119">
        <v>594.42999999999995</v>
      </c>
      <c r="K410" s="119">
        <v>-594.42999999999995</v>
      </c>
    </row>
    <row r="411" spans="1:11">
      <c r="A411" s="120">
        <v>40100000</v>
      </c>
      <c r="B411" s="120" t="s">
        <v>378</v>
      </c>
      <c r="C411" s="120" t="s">
        <v>324</v>
      </c>
      <c r="D411" s="120">
        <v>45108</v>
      </c>
      <c r="E411" s="120">
        <v>1006</v>
      </c>
      <c r="F411" s="120" t="s">
        <v>397</v>
      </c>
      <c r="G411" s="120" t="s">
        <v>2047</v>
      </c>
      <c r="H411" s="120" t="s">
        <v>1231</v>
      </c>
      <c r="I411" s="119">
        <v>0</v>
      </c>
      <c r="J411" s="119">
        <v>10032</v>
      </c>
      <c r="K411" s="119">
        <v>-10032</v>
      </c>
    </row>
    <row r="412" spans="1:11">
      <c r="A412" s="120">
        <v>40100000</v>
      </c>
      <c r="B412" s="120" t="s">
        <v>354</v>
      </c>
      <c r="C412" s="120" t="s">
        <v>324</v>
      </c>
      <c r="D412" s="120">
        <v>45108</v>
      </c>
      <c r="E412" s="120">
        <v>1007</v>
      </c>
      <c r="F412" s="120" t="s">
        <v>163</v>
      </c>
      <c r="G412" s="120" t="s">
        <v>2048</v>
      </c>
      <c r="H412" s="120" t="s">
        <v>1219</v>
      </c>
      <c r="I412" s="119">
        <v>0</v>
      </c>
      <c r="J412" s="119">
        <v>6384</v>
      </c>
      <c r="K412" s="119">
        <v>-6384</v>
      </c>
    </row>
    <row r="413" spans="1:11">
      <c r="A413" s="120">
        <v>40100000</v>
      </c>
      <c r="B413" s="120" t="s">
        <v>1091</v>
      </c>
      <c r="C413" s="120" t="s">
        <v>324</v>
      </c>
      <c r="D413" s="120">
        <v>45108</v>
      </c>
      <c r="E413" s="120">
        <v>1008</v>
      </c>
      <c r="F413" s="120" t="s">
        <v>496</v>
      </c>
      <c r="G413" s="120" t="s">
        <v>2049</v>
      </c>
      <c r="H413" s="120" t="s">
        <v>1114</v>
      </c>
      <c r="I413" s="119">
        <v>0</v>
      </c>
      <c r="J413" s="119">
        <v>360</v>
      </c>
      <c r="K413" s="119">
        <v>-360</v>
      </c>
    </row>
    <row r="414" spans="1:11">
      <c r="A414" s="120">
        <v>40100000</v>
      </c>
      <c r="B414" s="120" t="s">
        <v>370</v>
      </c>
      <c r="C414" s="120" t="s">
        <v>324</v>
      </c>
      <c r="D414" s="120">
        <v>45108</v>
      </c>
      <c r="E414" s="120">
        <v>1009</v>
      </c>
      <c r="F414" s="120" t="s">
        <v>393</v>
      </c>
      <c r="G414" s="120" t="s">
        <v>2050</v>
      </c>
      <c r="H414" s="120" t="s">
        <v>89</v>
      </c>
      <c r="I414" s="119">
        <v>0</v>
      </c>
      <c r="J414" s="119">
        <v>350</v>
      </c>
      <c r="K414" s="119">
        <v>-350</v>
      </c>
    </row>
    <row r="415" spans="1:11">
      <c r="A415" s="120">
        <v>40100000</v>
      </c>
      <c r="B415" s="120" t="s">
        <v>370</v>
      </c>
      <c r="C415" s="120" t="s">
        <v>324</v>
      </c>
      <c r="D415" s="120">
        <v>45108</v>
      </c>
      <c r="E415" s="120">
        <v>1010</v>
      </c>
      <c r="F415" s="120" t="s">
        <v>393</v>
      </c>
      <c r="G415" s="120" t="s">
        <v>2051</v>
      </c>
      <c r="H415" s="120" t="s">
        <v>89</v>
      </c>
      <c r="I415" s="119">
        <v>0</v>
      </c>
      <c r="J415" s="119">
        <v>300</v>
      </c>
      <c r="K415" s="119">
        <v>-300</v>
      </c>
    </row>
    <row r="416" spans="1:11">
      <c r="A416" s="120">
        <v>40100000</v>
      </c>
      <c r="B416" s="120" t="s">
        <v>385</v>
      </c>
      <c r="C416" s="120" t="s">
        <v>324</v>
      </c>
      <c r="D416" s="120">
        <v>45108</v>
      </c>
      <c r="E416" s="120">
        <v>1011</v>
      </c>
      <c r="F416" s="120" t="s">
        <v>474</v>
      </c>
      <c r="G416" s="120" t="s">
        <v>2052</v>
      </c>
      <c r="H416" s="120" t="s">
        <v>1261</v>
      </c>
      <c r="I416" s="119">
        <v>0</v>
      </c>
      <c r="J416" s="119">
        <v>124.99</v>
      </c>
      <c r="K416" s="119">
        <v>-124.99</v>
      </c>
    </row>
    <row r="417" spans="1:11">
      <c r="A417" s="120">
        <v>40100000</v>
      </c>
      <c r="B417" s="120" t="s">
        <v>379</v>
      </c>
      <c r="C417" s="120" t="s">
        <v>324</v>
      </c>
      <c r="D417" s="120">
        <v>45108</v>
      </c>
      <c r="E417" s="120">
        <v>1012</v>
      </c>
      <c r="F417" s="120" t="s">
        <v>439</v>
      </c>
      <c r="G417" s="120" t="s">
        <v>2053</v>
      </c>
      <c r="H417" s="120" t="s">
        <v>1141</v>
      </c>
      <c r="I417" s="119">
        <v>0</v>
      </c>
      <c r="J417" s="119">
        <v>8145.59</v>
      </c>
      <c r="K417" s="119">
        <v>-8145.59</v>
      </c>
    </row>
    <row r="418" spans="1:11">
      <c r="A418" s="120">
        <v>40100000</v>
      </c>
      <c r="B418" s="120" t="s">
        <v>379</v>
      </c>
      <c r="C418" s="120" t="s">
        <v>324</v>
      </c>
      <c r="D418" s="120">
        <v>45108</v>
      </c>
      <c r="E418" s="120">
        <v>1013</v>
      </c>
      <c r="F418" s="120" t="s">
        <v>439</v>
      </c>
      <c r="G418" s="120" t="s">
        <v>2054</v>
      </c>
      <c r="H418" s="120" t="s">
        <v>1141</v>
      </c>
      <c r="I418" s="119">
        <v>0</v>
      </c>
      <c r="J418" s="119">
        <v>14554.31</v>
      </c>
      <c r="K418" s="119">
        <v>-14554.31</v>
      </c>
    </row>
    <row r="419" spans="1:11">
      <c r="A419" s="120">
        <v>40100000</v>
      </c>
      <c r="B419" s="120" t="s">
        <v>350</v>
      </c>
      <c r="C419" s="120" t="s">
        <v>324</v>
      </c>
      <c r="D419" s="120">
        <v>45108</v>
      </c>
      <c r="E419" s="120">
        <v>1014</v>
      </c>
      <c r="F419" s="120" t="s">
        <v>97</v>
      </c>
      <c r="G419" s="120" t="s">
        <v>2055</v>
      </c>
      <c r="H419" s="120" t="s">
        <v>1629</v>
      </c>
      <c r="I419" s="119">
        <v>0</v>
      </c>
      <c r="J419" s="119">
        <v>3703.67</v>
      </c>
      <c r="K419" s="119">
        <v>-3703.67</v>
      </c>
    </row>
    <row r="420" spans="1:11">
      <c r="A420" s="120">
        <v>40100000</v>
      </c>
      <c r="B420" s="120" t="s">
        <v>350</v>
      </c>
      <c r="C420" s="120" t="s">
        <v>324</v>
      </c>
      <c r="D420" s="120">
        <v>45108</v>
      </c>
      <c r="E420" s="120">
        <v>1015</v>
      </c>
      <c r="F420" s="120" t="s">
        <v>97</v>
      </c>
      <c r="G420" s="120" t="s">
        <v>2056</v>
      </c>
      <c r="H420" s="120" t="s">
        <v>1632</v>
      </c>
      <c r="I420" s="119">
        <v>0</v>
      </c>
      <c r="J420" s="119">
        <v>297.26</v>
      </c>
      <c r="K420" s="119">
        <v>-297.26</v>
      </c>
    </row>
    <row r="421" spans="1:11">
      <c r="A421" s="120">
        <v>40100000</v>
      </c>
      <c r="B421" s="120" t="s">
        <v>350</v>
      </c>
      <c r="C421" s="120" t="s">
        <v>324</v>
      </c>
      <c r="D421" s="120">
        <v>45108</v>
      </c>
      <c r="E421" s="120">
        <v>1016</v>
      </c>
      <c r="F421" s="120" t="s">
        <v>97</v>
      </c>
      <c r="G421" s="120" t="s">
        <v>2057</v>
      </c>
      <c r="H421" s="120" t="s">
        <v>1632</v>
      </c>
      <c r="I421" s="119">
        <v>0</v>
      </c>
      <c r="J421" s="119">
        <v>3163.1</v>
      </c>
      <c r="K421" s="119">
        <v>-3163.1</v>
      </c>
    </row>
    <row r="422" spans="1:11">
      <c r="A422" s="120">
        <v>40100000</v>
      </c>
      <c r="B422" s="120" t="s">
        <v>350</v>
      </c>
      <c r="C422" s="120" t="s">
        <v>324</v>
      </c>
      <c r="D422" s="120">
        <v>45108</v>
      </c>
      <c r="E422" s="120">
        <v>1017</v>
      </c>
      <c r="F422" s="120" t="s">
        <v>97</v>
      </c>
      <c r="G422" s="120" t="s">
        <v>2058</v>
      </c>
      <c r="H422" s="120" t="s">
        <v>1632</v>
      </c>
      <c r="I422" s="119">
        <v>0</v>
      </c>
      <c r="J422" s="119">
        <v>57.6</v>
      </c>
      <c r="K422" s="119">
        <v>-57.6</v>
      </c>
    </row>
    <row r="423" spans="1:11">
      <c r="A423" s="120">
        <v>40100000</v>
      </c>
      <c r="B423" s="120" t="s">
        <v>370</v>
      </c>
      <c r="C423" s="120" t="s">
        <v>324</v>
      </c>
      <c r="D423" s="120">
        <v>45108</v>
      </c>
      <c r="E423" s="120">
        <v>1018</v>
      </c>
      <c r="F423" s="120" t="s">
        <v>393</v>
      </c>
      <c r="G423" s="120" t="s">
        <v>2059</v>
      </c>
      <c r="H423" s="120" t="s">
        <v>89</v>
      </c>
      <c r="I423" s="119">
        <v>0</v>
      </c>
      <c r="J423" s="119">
        <v>228</v>
      </c>
      <c r="K423" s="119">
        <v>-228</v>
      </c>
    </row>
    <row r="424" spans="1:11">
      <c r="A424" s="120">
        <v>40100000</v>
      </c>
      <c r="B424" s="120" t="s">
        <v>370</v>
      </c>
      <c r="C424" s="120" t="s">
        <v>324</v>
      </c>
      <c r="D424" s="120">
        <v>45108</v>
      </c>
      <c r="E424" s="120">
        <v>1019</v>
      </c>
      <c r="F424" s="120" t="s">
        <v>393</v>
      </c>
      <c r="G424" s="120" t="s">
        <v>2060</v>
      </c>
      <c r="H424" s="120" t="s">
        <v>89</v>
      </c>
      <c r="I424" s="119">
        <v>0</v>
      </c>
      <c r="J424" s="119">
        <v>360</v>
      </c>
      <c r="K424" s="119">
        <v>-360</v>
      </c>
    </row>
    <row r="425" spans="1:11">
      <c r="A425" s="120">
        <v>40100000</v>
      </c>
      <c r="B425" s="120" t="s">
        <v>354</v>
      </c>
      <c r="C425" s="120" t="s">
        <v>324</v>
      </c>
      <c r="D425" s="120">
        <v>45108</v>
      </c>
      <c r="E425" s="120">
        <v>1020</v>
      </c>
      <c r="F425" s="120" t="s">
        <v>163</v>
      </c>
      <c r="G425" s="120" t="s">
        <v>2061</v>
      </c>
      <c r="H425" s="120" t="s">
        <v>1219</v>
      </c>
      <c r="I425" s="119">
        <v>0</v>
      </c>
      <c r="J425" s="119">
        <v>6004</v>
      </c>
      <c r="K425" s="119">
        <v>-6004</v>
      </c>
    </row>
    <row r="426" spans="1:11">
      <c r="A426" s="120">
        <v>40100000</v>
      </c>
      <c r="B426" s="120" t="s">
        <v>354</v>
      </c>
      <c r="C426" s="120" t="s">
        <v>324</v>
      </c>
      <c r="D426" s="120">
        <v>45108</v>
      </c>
      <c r="E426" s="120">
        <v>1021</v>
      </c>
      <c r="F426" s="120" t="s">
        <v>163</v>
      </c>
      <c r="G426" s="120" t="s">
        <v>2062</v>
      </c>
      <c r="H426" s="120" t="s">
        <v>1219</v>
      </c>
      <c r="I426" s="119">
        <v>0</v>
      </c>
      <c r="J426" s="119">
        <v>6384</v>
      </c>
      <c r="K426" s="119">
        <v>-6384</v>
      </c>
    </row>
    <row r="427" spans="1:11">
      <c r="A427" s="120">
        <v>40100000</v>
      </c>
      <c r="B427" s="120" t="s">
        <v>354</v>
      </c>
      <c r="C427" s="120" t="s">
        <v>324</v>
      </c>
      <c r="D427" s="120">
        <v>45108</v>
      </c>
      <c r="E427" s="120">
        <v>1022</v>
      </c>
      <c r="F427" s="120" t="s">
        <v>163</v>
      </c>
      <c r="G427" s="120" t="s">
        <v>2063</v>
      </c>
      <c r="H427" s="120" t="s">
        <v>1219</v>
      </c>
      <c r="I427" s="119">
        <v>0</v>
      </c>
      <c r="J427" s="119">
        <v>6859</v>
      </c>
      <c r="K427" s="119">
        <v>-6859</v>
      </c>
    </row>
    <row r="428" spans="1:11">
      <c r="A428" s="120">
        <v>40100000</v>
      </c>
      <c r="B428" s="120" t="s">
        <v>354</v>
      </c>
      <c r="C428" s="120" t="s">
        <v>324</v>
      </c>
      <c r="D428" s="120">
        <v>45108</v>
      </c>
      <c r="E428" s="120">
        <v>1023</v>
      </c>
      <c r="F428" s="120" t="s">
        <v>163</v>
      </c>
      <c r="G428" s="120" t="s">
        <v>2064</v>
      </c>
      <c r="H428" s="120" t="s">
        <v>1219</v>
      </c>
      <c r="I428" s="119">
        <v>0</v>
      </c>
      <c r="J428" s="119">
        <v>6688</v>
      </c>
      <c r="K428" s="119">
        <v>-6688</v>
      </c>
    </row>
    <row r="429" spans="1:11">
      <c r="A429" s="120">
        <v>40100000</v>
      </c>
      <c r="B429" s="120" t="s">
        <v>354</v>
      </c>
      <c r="C429" s="120" t="s">
        <v>324</v>
      </c>
      <c r="D429" s="120">
        <v>45108</v>
      </c>
      <c r="E429" s="120">
        <v>1024</v>
      </c>
      <c r="F429" s="120" t="s">
        <v>163</v>
      </c>
      <c r="G429" s="120" t="s">
        <v>2065</v>
      </c>
      <c r="H429" s="120" t="s">
        <v>1219</v>
      </c>
      <c r="I429" s="119">
        <v>0</v>
      </c>
      <c r="J429" s="119">
        <v>6973</v>
      </c>
      <c r="K429" s="119">
        <v>-6973</v>
      </c>
    </row>
    <row r="430" spans="1:11">
      <c r="A430" s="120">
        <v>40100000</v>
      </c>
      <c r="B430" s="120" t="s">
        <v>385</v>
      </c>
      <c r="C430" s="120" t="s">
        <v>324</v>
      </c>
      <c r="D430" s="120">
        <v>45108</v>
      </c>
      <c r="E430" s="120">
        <v>1025</v>
      </c>
      <c r="F430" s="120" t="s">
        <v>474</v>
      </c>
      <c r="G430" s="120" t="s">
        <v>2066</v>
      </c>
      <c r="H430" s="120" t="s">
        <v>1141</v>
      </c>
      <c r="I430" s="119">
        <v>0</v>
      </c>
      <c r="J430" s="119">
        <v>28.73</v>
      </c>
      <c r="K430" s="119">
        <v>-28.73</v>
      </c>
    </row>
    <row r="431" spans="1:11">
      <c r="A431" s="120">
        <v>40100000</v>
      </c>
      <c r="B431" s="120" t="s">
        <v>352</v>
      </c>
      <c r="C431" s="120" t="s">
        <v>324</v>
      </c>
      <c r="D431" s="120">
        <v>45108</v>
      </c>
      <c r="E431" s="120">
        <v>1026</v>
      </c>
      <c r="F431" s="120" t="s">
        <v>505</v>
      </c>
      <c r="G431" s="120" t="s">
        <v>2067</v>
      </c>
      <c r="H431" s="120" t="s">
        <v>1261</v>
      </c>
      <c r="I431" s="119">
        <v>0</v>
      </c>
      <c r="J431" s="119">
        <v>48.1</v>
      </c>
      <c r="K431" s="119">
        <v>-48.1</v>
      </c>
    </row>
    <row r="432" spans="1:11">
      <c r="A432" s="120">
        <v>40100000</v>
      </c>
      <c r="B432" s="120" t="s">
        <v>352</v>
      </c>
      <c r="C432" s="120" t="s">
        <v>324</v>
      </c>
      <c r="D432" s="120">
        <v>45108</v>
      </c>
      <c r="E432" s="120">
        <v>1027</v>
      </c>
      <c r="F432" s="120" t="s">
        <v>505</v>
      </c>
      <c r="G432" s="120" t="s">
        <v>2068</v>
      </c>
      <c r="H432" s="120" t="s">
        <v>1141</v>
      </c>
      <c r="I432" s="119">
        <v>0</v>
      </c>
      <c r="J432" s="119">
        <v>106.7</v>
      </c>
      <c r="K432" s="119">
        <v>-106.7</v>
      </c>
    </row>
    <row r="433" spans="1:11">
      <c r="A433" s="120">
        <v>40100000</v>
      </c>
      <c r="B433" s="120" t="s">
        <v>1140</v>
      </c>
      <c r="C433" s="120" t="s">
        <v>324</v>
      </c>
      <c r="D433" s="120">
        <v>45108</v>
      </c>
      <c r="E433" s="120">
        <v>1028</v>
      </c>
      <c r="F433" s="120" t="s">
        <v>972</v>
      </c>
      <c r="G433" s="120" t="s">
        <v>2010</v>
      </c>
      <c r="H433" s="120" t="s">
        <v>1136</v>
      </c>
      <c r="I433" s="119">
        <v>0</v>
      </c>
      <c r="J433" s="119">
        <v>29.99</v>
      </c>
      <c r="K433" s="119">
        <v>-29.99</v>
      </c>
    </row>
    <row r="434" spans="1:11">
      <c r="A434" s="120">
        <v>40100000</v>
      </c>
      <c r="B434" s="120" t="s">
        <v>1140</v>
      </c>
      <c r="C434" s="120" t="s">
        <v>324</v>
      </c>
      <c r="D434" s="120">
        <v>45108</v>
      </c>
      <c r="E434" s="120">
        <v>1029</v>
      </c>
      <c r="F434" s="120" t="s">
        <v>972</v>
      </c>
      <c r="G434" s="120" t="s">
        <v>2011</v>
      </c>
      <c r="H434" s="120" t="s">
        <v>1136</v>
      </c>
      <c r="I434" s="119">
        <v>0</v>
      </c>
      <c r="J434" s="119">
        <v>7.16</v>
      </c>
      <c r="K434" s="119">
        <v>-7.16</v>
      </c>
    </row>
    <row r="435" spans="1:11">
      <c r="A435" s="120">
        <v>40100000</v>
      </c>
      <c r="B435" s="120" t="s">
        <v>1130</v>
      </c>
      <c r="C435" s="120" t="s">
        <v>324</v>
      </c>
      <c r="D435" s="120">
        <v>45108</v>
      </c>
      <c r="E435" s="120">
        <v>1030</v>
      </c>
      <c r="F435" s="120" t="s">
        <v>1718</v>
      </c>
      <c r="G435" s="120" t="s">
        <v>2069</v>
      </c>
      <c r="H435" s="120" t="s">
        <v>1371</v>
      </c>
      <c r="I435" s="119">
        <v>0</v>
      </c>
      <c r="J435" s="119">
        <v>119030.49</v>
      </c>
      <c r="K435" s="119">
        <v>-119030.49</v>
      </c>
    </row>
    <row r="436" spans="1:11">
      <c r="A436" s="120">
        <v>40100000</v>
      </c>
      <c r="B436" s="120" t="s">
        <v>369</v>
      </c>
      <c r="C436" s="120" t="s">
        <v>324</v>
      </c>
      <c r="D436" s="120">
        <v>45108</v>
      </c>
      <c r="E436" s="120">
        <v>1033</v>
      </c>
      <c r="F436" s="120" t="s">
        <v>533</v>
      </c>
      <c r="G436" s="120" t="s">
        <v>2070</v>
      </c>
      <c r="H436" s="120" t="s">
        <v>2038</v>
      </c>
      <c r="I436" s="119">
        <v>0</v>
      </c>
      <c r="J436" s="119">
        <v>151.43</v>
      </c>
      <c r="K436" s="119">
        <v>-151.43</v>
      </c>
    </row>
    <row r="437" spans="1:11">
      <c r="A437" s="120">
        <v>40100000</v>
      </c>
      <c r="B437" s="120" t="s">
        <v>370</v>
      </c>
      <c r="C437" s="120" t="s">
        <v>324</v>
      </c>
      <c r="D437" s="120">
        <v>45108</v>
      </c>
      <c r="E437" s="120">
        <v>1034</v>
      </c>
      <c r="F437" s="120" t="s">
        <v>393</v>
      </c>
      <c r="G437" s="120" t="s">
        <v>2071</v>
      </c>
      <c r="H437" s="120" t="s">
        <v>1221</v>
      </c>
      <c r="I437" s="119">
        <v>0</v>
      </c>
      <c r="J437" s="119">
        <v>3526</v>
      </c>
      <c r="K437" s="119">
        <v>-3526</v>
      </c>
    </row>
    <row r="438" spans="1:11">
      <c r="A438" s="120">
        <v>40100000</v>
      </c>
      <c r="B438" s="120" t="s">
        <v>350</v>
      </c>
      <c r="C438" s="120" t="s">
        <v>324</v>
      </c>
      <c r="D438" s="120">
        <v>45108</v>
      </c>
      <c r="E438" s="120">
        <v>1035</v>
      </c>
      <c r="F438" s="120" t="s">
        <v>2072</v>
      </c>
      <c r="G438" s="120" t="s">
        <v>518</v>
      </c>
      <c r="H438" s="120" t="s">
        <v>1687</v>
      </c>
      <c r="I438" s="119">
        <v>0</v>
      </c>
      <c r="J438" s="119">
        <v>200.58</v>
      </c>
      <c r="K438" s="119">
        <v>-200.58</v>
      </c>
    </row>
    <row r="439" spans="1:11">
      <c r="A439" s="120">
        <v>40100000</v>
      </c>
      <c r="B439" s="120" t="s">
        <v>388</v>
      </c>
      <c r="C439" s="120" t="s">
        <v>324</v>
      </c>
      <c r="D439" s="120">
        <v>45108</v>
      </c>
      <c r="E439" s="120">
        <v>1036</v>
      </c>
      <c r="F439" s="120" t="s">
        <v>979</v>
      </c>
      <c r="G439" s="120" t="s">
        <v>2073</v>
      </c>
      <c r="H439" s="120" t="s">
        <v>1393</v>
      </c>
      <c r="I439" s="119">
        <v>0</v>
      </c>
      <c r="J439" s="119">
        <v>1437.6</v>
      </c>
      <c r="K439" s="119">
        <v>-1437.6</v>
      </c>
    </row>
    <row r="440" spans="1:11">
      <c r="A440" s="120">
        <v>40100000</v>
      </c>
      <c r="B440" s="120" t="s">
        <v>388</v>
      </c>
      <c r="C440" s="120" t="s">
        <v>324</v>
      </c>
      <c r="D440" s="120">
        <v>45108</v>
      </c>
      <c r="E440" s="120">
        <v>1037</v>
      </c>
      <c r="F440" s="120" t="s">
        <v>979</v>
      </c>
      <c r="G440" s="120" t="s">
        <v>2074</v>
      </c>
      <c r="H440" s="120" t="s">
        <v>1389</v>
      </c>
      <c r="I440" s="119">
        <v>0</v>
      </c>
      <c r="J440" s="119">
        <v>1437.6</v>
      </c>
      <c r="K440" s="119">
        <v>-1437.6</v>
      </c>
    </row>
    <row r="441" spans="1:11">
      <c r="A441" s="120">
        <v>40100000</v>
      </c>
      <c r="B441" s="120" t="s">
        <v>360</v>
      </c>
      <c r="C441" s="120" t="s">
        <v>324</v>
      </c>
      <c r="D441" s="120">
        <v>45110</v>
      </c>
      <c r="E441" s="120">
        <v>969</v>
      </c>
      <c r="F441" s="120" t="s">
        <v>815</v>
      </c>
      <c r="G441" s="120" t="s">
        <v>2075</v>
      </c>
      <c r="H441" s="120" t="s">
        <v>1087</v>
      </c>
      <c r="I441" s="119">
        <v>0</v>
      </c>
      <c r="J441" s="119">
        <v>84</v>
      </c>
      <c r="K441" s="119">
        <v>-84</v>
      </c>
    </row>
    <row r="442" spans="1:11">
      <c r="A442" s="120">
        <v>40100000</v>
      </c>
      <c r="B442" s="120" t="s">
        <v>360</v>
      </c>
      <c r="C442" s="120" t="s">
        <v>324</v>
      </c>
      <c r="D442" s="120">
        <v>45110</v>
      </c>
      <c r="E442" s="120">
        <v>970</v>
      </c>
      <c r="F442" s="120" t="s">
        <v>815</v>
      </c>
      <c r="G442" s="120" t="s">
        <v>2076</v>
      </c>
      <c r="H442" s="120" t="s">
        <v>1110</v>
      </c>
      <c r="I442" s="119">
        <v>0</v>
      </c>
      <c r="J442" s="119">
        <v>84</v>
      </c>
      <c r="K442" s="119">
        <v>-84</v>
      </c>
    </row>
    <row r="443" spans="1:11">
      <c r="A443" s="120">
        <v>40100000</v>
      </c>
      <c r="B443" s="120" t="s">
        <v>360</v>
      </c>
      <c r="C443" s="120" t="s">
        <v>324</v>
      </c>
      <c r="D443" s="120">
        <v>45110</v>
      </c>
      <c r="E443" s="120">
        <v>971</v>
      </c>
      <c r="F443" s="120" t="s">
        <v>815</v>
      </c>
      <c r="G443" s="120" t="s">
        <v>2077</v>
      </c>
      <c r="H443" s="120" t="s">
        <v>1141</v>
      </c>
      <c r="I443" s="119">
        <v>0</v>
      </c>
      <c r="J443" s="119">
        <v>84</v>
      </c>
      <c r="K443" s="119">
        <v>-84</v>
      </c>
    </row>
    <row r="444" spans="1:11">
      <c r="A444" s="120">
        <v>40100000</v>
      </c>
      <c r="B444" s="120" t="s">
        <v>360</v>
      </c>
      <c r="C444" s="120" t="s">
        <v>324</v>
      </c>
      <c r="D444" s="120">
        <v>45110</v>
      </c>
      <c r="E444" s="120">
        <v>972</v>
      </c>
      <c r="F444" s="120" t="s">
        <v>815</v>
      </c>
      <c r="G444" s="120" t="s">
        <v>2078</v>
      </c>
      <c r="H444" s="120" t="s">
        <v>1261</v>
      </c>
      <c r="I444" s="119">
        <v>0</v>
      </c>
      <c r="J444" s="119">
        <v>84</v>
      </c>
      <c r="K444" s="119">
        <v>-84</v>
      </c>
    </row>
    <row r="445" spans="1:11">
      <c r="A445" s="120">
        <v>40100000</v>
      </c>
      <c r="B445" s="120" t="s">
        <v>360</v>
      </c>
      <c r="C445" s="120" t="s">
        <v>324</v>
      </c>
      <c r="D445" s="120">
        <v>45110</v>
      </c>
      <c r="E445" s="120">
        <v>973</v>
      </c>
      <c r="F445" s="120" t="s">
        <v>815</v>
      </c>
      <c r="G445" s="120" t="s">
        <v>2079</v>
      </c>
      <c r="H445" s="120" t="s">
        <v>1092</v>
      </c>
      <c r="I445" s="119">
        <v>0</v>
      </c>
      <c r="J445" s="119">
        <v>84</v>
      </c>
      <c r="K445" s="119">
        <v>-84</v>
      </c>
    </row>
    <row r="446" spans="1:11">
      <c r="A446" s="120">
        <v>40100000</v>
      </c>
      <c r="B446" s="120" t="s">
        <v>360</v>
      </c>
      <c r="C446" s="120" t="s">
        <v>324</v>
      </c>
      <c r="D446" s="120">
        <v>45110</v>
      </c>
      <c r="E446" s="120">
        <v>974</v>
      </c>
      <c r="F446" s="120" t="s">
        <v>815</v>
      </c>
      <c r="G446" s="120" t="s">
        <v>2080</v>
      </c>
      <c r="H446" s="120" t="s">
        <v>1113</v>
      </c>
      <c r="I446" s="119">
        <v>0</v>
      </c>
      <c r="J446" s="119">
        <v>336</v>
      </c>
      <c r="K446" s="119">
        <v>-336</v>
      </c>
    </row>
    <row r="447" spans="1:11">
      <c r="A447" s="120">
        <v>40100000</v>
      </c>
      <c r="B447" s="120" t="s">
        <v>1779</v>
      </c>
      <c r="C447" s="120" t="s">
        <v>324</v>
      </c>
      <c r="D447" s="120">
        <v>45110</v>
      </c>
      <c r="E447" s="120">
        <v>997</v>
      </c>
      <c r="F447" s="120" t="s">
        <v>1780</v>
      </c>
      <c r="G447" s="120" t="s">
        <v>2081</v>
      </c>
      <c r="H447" s="120" t="s">
        <v>362</v>
      </c>
      <c r="I447" s="119">
        <v>0</v>
      </c>
      <c r="J447" s="119">
        <v>2600</v>
      </c>
      <c r="K447" s="119">
        <v>-2600</v>
      </c>
    </row>
    <row r="448" spans="1:11">
      <c r="A448" s="120">
        <v>40100000</v>
      </c>
      <c r="B448" s="120" t="s">
        <v>361</v>
      </c>
      <c r="C448" s="120" t="s">
        <v>324</v>
      </c>
      <c r="D448" s="120">
        <v>45111</v>
      </c>
      <c r="E448" s="120">
        <v>989</v>
      </c>
      <c r="F448" s="120" t="s">
        <v>392</v>
      </c>
      <c r="G448" s="120" t="s">
        <v>2082</v>
      </c>
      <c r="H448" s="120" t="s">
        <v>1351</v>
      </c>
      <c r="I448" s="119">
        <v>0</v>
      </c>
      <c r="J448" s="119">
        <v>3200</v>
      </c>
      <c r="K448" s="119">
        <v>-3200</v>
      </c>
    </row>
    <row r="449" spans="1:11">
      <c r="A449" s="120">
        <v>40100000</v>
      </c>
      <c r="B449" s="120" t="s">
        <v>1940</v>
      </c>
      <c r="C449" s="120" t="s">
        <v>324</v>
      </c>
      <c r="D449" s="120">
        <v>45111</v>
      </c>
      <c r="E449" s="120">
        <v>995</v>
      </c>
      <c r="F449" s="120" t="s">
        <v>395</v>
      </c>
      <c r="G449" s="120" t="s">
        <v>2083</v>
      </c>
      <c r="H449" s="120" t="s">
        <v>1096</v>
      </c>
      <c r="I449" s="119">
        <v>0</v>
      </c>
      <c r="J449" s="119">
        <v>3330.29</v>
      </c>
      <c r="K449" s="119">
        <v>-3330.29</v>
      </c>
    </row>
    <row r="450" spans="1:11">
      <c r="A450" s="120">
        <v>40100000</v>
      </c>
      <c r="B450" s="120" t="s">
        <v>2084</v>
      </c>
      <c r="C450" s="120" t="s">
        <v>324</v>
      </c>
      <c r="D450" s="120">
        <v>45111</v>
      </c>
      <c r="E450" s="120">
        <v>1002</v>
      </c>
      <c r="F450" s="120" t="s">
        <v>2085</v>
      </c>
      <c r="G450" s="120" t="s">
        <v>2086</v>
      </c>
      <c r="H450" s="120" t="s">
        <v>89</v>
      </c>
      <c r="I450" s="119">
        <v>0</v>
      </c>
      <c r="J450" s="119">
        <v>39.57</v>
      </c>
      <c r="K450" s="119">
        <v>-39.57</v>
      </c>
    </row>
    <row r="451" spans="1:11">
      <c r="A451" s="120">
        <v>40100000</v>
      </c>
      <c r="B451" s="120" t="s">
        <v>380</v>
      </c>
      <c r="C451" s="120" t="s">
        <v>324</v>
      </c>
      <c r="D451" s="120">
        <v>45113</v>
      </c>
      <c r="E451" s="120">
        <v>992</v>
      </c>
      <c r="F451" s="120" t="s">
        <v>394</v>
      </c>
      <c r="G451" s="120" t="s">
        <v>2087</v>
      </c>
      <c r="H451" s="120" t="s">
        <v>1351</v>
      </c>
      <c r="I451" s="119">
        <v>0</v>
      </c>
      <c r="J451" s="119">
        <v>48.81</v>
      </c>
      <c r="K451" s="119">
        <v>-48.81</v>
      </c>
    </row>
    <row r="452" spans="1:11">
      <c r="A452" s="120">
        <v>40100000</v>
      </c>
      <c r="B452" s="120" t="s">
        <v>365</v>
      </c>
      <c r="C452" s="120" t="s">
        <v>324</v>
      </c>
      <c r="D452" s="120">
        <v>45114</v>
      </c>
      <c r="E452" s="120">
        <v>984</v>
      </c>
      <c r="F452" s="120" t="s">
        <v>758</v>
      </c>
      <c r="G452" s="120" t="s">
        <v>2088</v>
      </c>
      <c r="H452" s="120" t="s">
        <v>1159</v>
      </c>
      <c r="I452" s="119">
        <v>0</v>
      </c>
      <c r="J452" s="119">
        <v>125.12</v>
      </c>
      <c r="K452" s="119">
        <v>-125.12</v>
      </c>
    </row>
    <row r="453" spans="1:11">
      <c r="A453" s="120">
        <v>40100000</v>
      </c>
      <c r="B453" s="120" t="s">
        <v>352</v>
      </c>
      <c r="C453" s="120" t="s">
        <v>324</v>
      </c>
      <c r="D453" s="120">
        <v>45114</v>
      </c>
      <c r="E453" s="120">
        <v>1003</v>
      </c>
      <c r="F453" s="120" t="s">
        <v>505</v>
      </c>
      <c r="G453" s="120" t="s">
        <v>2089</v>
      </c>
      <c r="H453" s="120" t="s">
        <v>1092</v>
      </c>
      <c r="I453" s="119">
        <v>0</v>
      </c>
      <c r="J453" s="119">
        <v>41</v>
      </c>
      <c r="K453" s="119">
        <v>-41</v>
      </c>
    </row>
    <row r="454" spans="1:11">
      <c r="A454" s="120">
        <v>40100000</v>
      </c>
      <c r="B454" s="120" t="s">
        <v>365</v>
      </c>
      <c r="C454" s="120" t="s">
        <v>324</v>
      </c>
      <c r="D454" s="120">
        <v>45115</v>
      </c>
      <c r="E454" s="120">
        <v>985</v>
      </c>
      <c r="F454" s="120" t="s">
        <v>758</v>
      </c>
      <c r="G454" s="120" t="s">
        <v>2090</v>
      </c>
      <c r="H454" s="120" t="s">
        <v>1159</v>
      </c>
      <c r="I454" s="119">
        <v>0</v>
      </c>
      <c r="J454" s="119">
        <v>907.44</v>
      </c>
      <c r="K454" s="119">
        <v>-907.44</v>
      </c>
    </row>
    <row r="455" spans="1:11">
      <c r="A455" s="120">
        <v>40100000</v>
      </c>
      <c r="B455" s="120" t="s">
        <v>1140</v>
      </c>
      <c r="C455" s="120" t="s">
        <v>324</v>
      </c>
      <c r="D455" s="120">
        <v>45117</v>
      </c>
      <c r="E455" s="120">
        <v>949</v>
      </c>
      <c r="F455" s="120" t="s">
        <v>972</v>
      </c>
      <c r="G455" s="120" t="s">
        <v>2091</v>
      </c>
      <c r="H455" s="120" t="s">
        <v>1242</v>
      </c>
      <c r="I455" s="119">
        <v>0</v>
      </c>
      <c r="J455" s="119">
        <v>14.16</v>
      </c>
      <c r="K455" s="119">
        <v>-14.16</v>
      </c>
    </row>
    <row r="456" spans="1:11">
      <c r="A456" s="120">
        <v>40100000</v>
      </c>
      <c r="B456" s="120" t="s">
        <v>369</v>
      </c>
      <c r="C456" s="120" t="s">
        <v>324</v>
      </c>
      <c r="D456" s="120">
        <v>45117</v>
      </c>
      <c r="E456" s="120">
        <v>983</v>
      </c>
      <c r="F456" s="120" t="s">
        <v>533</v>
      </c>
      <c r="G456" s="120" t="s">
        <v>2092</v>
      </c>
      <c r="H456" s="120" t="s">
        <v>2113</v>
      </c>
      <c r="I456" s="119">
        <v>0</v>
      </c>
      <c r="J456" s="119">
        <v>147.1</v>
      </c>
      <c r="K456" s="119">
        <v>-147.1</v>
      </c>
    </row>
    <row r="457" spans="1:11">
      <c r="A457" s="120">
        <v>40100000</v>
      </c>
      <c r="B457" s="120" t="s">
        <v>380</v>
      </c>
      <c r="C457" s="120" t="s">
        <v>324</v>
      </c>
      <c r="D457" s="120">
        <v>45120</v>
      </c>
      <c r="E457" s="120">
        <v>993</v>
      </c>
      <c r="F457" s="120" t="s">
        <v>394</v>
      </c>
      <c r="G457" s="120" t="s">
        <v>2093</v>
      </c>
      <c r="H457" s="120" t="s">
        <v>1351</v>
      </c>
      <c r="I457" s="119">
        <v>0</v>
      </c>
      <c r="J457" s="119">
        <v>158.94</v>
      </c>
      <c r="K457" s="119">
        <v>-158.94</v>
      </c>
    </row>
    <row r="458" spans="1:11">
      <c r="A458" s="120">
        <v>40100000</v>
      </c>
      <c r="B458" s="120" t="s">
        <v>376</v>
      </c>
      <c r="C458" s="120" t="s">
        <v>324</v>
      </c>
      <c r="D458" s="120">
        <v>45127</v>
      </c>
      <c r="E458" s="120">
        <v>1031</v>
      </c>
      <c r="F458" s="120" t="s">
        <v>719</v>
      </c>
      <c r="G458" s="120" t="s">
        <v>2094</v>
      </c>
      <c r="H458" s="120" t="s">
        <v>1184</v>
      </c>
      <c r="I458" s="119">
        <v>0</v>
      </c>
      <c r="J458" s="119">
        <v>1415.39</v>
      </c>
      <c r="K458" s="119">
        <v>-1415.39</v>
      </c>
    </row>
    <row r="459" spans="1:11">
      <c r="A459" s="120">
        <v>40100000</v>
      </c>
      <c r="B459" s="120" t="s">
        <v>380</v>
      </c>
      <c r="C459" s="120" t="s">
        <v>324</v>
      </c>
      <c r="D459" s="120">
        <v>45127</v>
      </c>
      <c r="E459" s="120">
        <v>1032</v>
      </c>
      <c r="F459" s="120" t="s">
        <v>394</v>
      </c>
      <c r="G459" s="120" t="s">
        <v>2095</v>
      </c>
      <c r="H459" s="120" t="s">
        <v>1159</v>
      </c>
      <c r="I459" s="119">
        <v>0</v>
      </c>
      <c r="J459" s="119">
        <v>99.18</v>
      </c>
      <c r="K459" s="119">
        <v>-99.18</v>
      </c>
    </row>
    <row r="460" spans="1:11">
      <c r="A460" s="120">
        <v>40100000</v>
      </c>
      <c r="B460" s="120" t="s">
        <v>391</v>
      </c>
      <c r="C460" s="120" t="s">
        <v>324</v>
      </c>
      <c r="D460" s="120">
        <v>45139</v>
      </c>
      <c r="E460" s="120">
        <v>1040</v>
      </c>
      <c r="F460" s="120" t="s">
        <v>542</v>
      </c>
      <c r="G460" s="120" t="s">
        <v>2114</v>
      </c>
      <c r="H460" s="120" t="s">
        <v>1092</v>
      </c>
      <c r="I460" s="119">
        <v>0</v>
      </c>
      <c r="J460" s="119">
        <v>4158</v>
      </c>
      <c r="K460" s="119">
        <v>-4158</v>
      </c>
    </row>
    <row r="461" spans="1:11">
      <c r="A461" s="120">
        <v>40100000</v>
      </c>
      <c r="B461" s="120" t="s">
        <v>391</v>
      </c>
      <c r="C461" s="120" t="s">
        <v>324</v>
      </c>
      <c r="D461" s="120">
        <v>45139</v>
      </c>
      <c r="E461" s="120">
        <v>1041</v>
      </c>
      <c r="F461" s="120" t="s">
        <v>542</v>
      </c>
      <c r="G461" s="120" t="s">
        <v>2115</v>
      </c>
      <c r="H461" s="120" t="s">
        <v>1092</v>
      </c>
      <c r="I461" s="119">
        <v>0</v>
      </c>
      <c r="J461" s="119">
        <v>2268</v>
      </c>
      <c r="K461" s="119">
        <v>-2268</v>
      </c>
    </row>
    <row r="462" spans="1:11">
      <c r="A462" s="120">
        <v>40100000</v>
      </c>
      <c r="B462" s="120" t="s">
        <v>375</v>
      </c>
      <c r="C462" s="120" t="s">
        <v>324</v>
      </c>
      <c r="D462" s="120">
        <v>45139</v>
      </c>
      <c r="E462" s="120">
        <v>1042</v>
      </c>
      <c r="F462" s="120" t="s">
        <v>468</v>
      </c>
      <c r="G462" s="120" t="s">
        <v>2116</v>
      </c>
      <c r="H462" s="120" t="s">
        <v>1087</v>
      </c>
      <c r="I462" s="119">
        <v>0</v>
      </c>
      <c r="J462" s="119">
        <v>1654.81</v>
      </c>
      <c r="K462" s="119">
        <v>-1654.81</v>
      </c>
    </row>
    <row r="463" spans="1:11">
      <c r="A463" s="120">
        <v>40100000</v>
      </c>
      <c r="B463" s="120" t="s">
        <v>2117</v>
      </c>
      <c r="C463" s="120" t="s">
        <v>324</v>
      </c>
      <c r="D463" s="120">
        <v>45139</v>
      </c>
      <c r="E463" s="120">
        <v>1043</v>
      </c>
      <c r="F463" s="120" t="s">
        <v>720</v>
      </c>
      <c r="G463" s="120" t="s">
        <v>2118</v>
      </c>
      <c r="H463" s="120" t="s">
        <v>384</v>
      </c>
      <c r="I463" s="119">
        <v>0</v>
      </c>
      <c r="J463" s="119">
        <v>266.39999999999998</v>
      </c>
      <c r="K463" s="119">
        <v>-266.39999999999998</v>
      </c>
    </row>
    <row r="464" spans="1:11">
      <c r="A464" s="120">
        <v>40100000</v>
      </c>
      <c r="B464" s="120" t="s">
        <v>378</v>
      </c>
      <c r="C464" s="120" t="s">
        <v>324</v>
      </c>
      <c r="D464" s="120">
        <v>45139</v>
      </c>
      <c r="E464" s="120">
        <v>1044</v>
      </c>
      <c r="F464" s="120" t="s">
        <v>397</v>
      </c>
      <c r="G464" s="120" t="s">
        <v>2119</v>
      </c>
      <c r="H464" s="120" t="s">
        <v>1231</v>
      </c>
      <c r="I464" s="119">
        <v>0</v>
      </c>
      <c r="J464" s="119">
        <v>8664</v>
      </c>
      <c r="K464" s="119">
        <v>-8664</v>
      </c>
    </row>
    <row r="465" spans="1:11">
      <c r="A465" s="120">
        <v>40100000</v>
      </c>
      <c r="B465" s="120" t="s">
        <v>385</v>
      </c>
      <c r="C465" s="120" t="s">
        <v>324</v>
      </c>
      <c r="D465" s="120">
        <v>45139</v>
      </c>
      <c r="E465" s="120">
        <v>1045</v>
      </c>
      <c r="F465" s="120" t="s">
        <v>474</v>
      </c>
      <c r="G465" s="120" t="s">
        <v>2120</v>
      </c>
      <c r="H465" s="120" t="s">
        <v>1092</v>
      </c>
      <c r="I465" s="119">
        <v>0</v>
      </c>
      <c r="J465" s="119">
        <v>76.33</v>
      </c>
      <c r="K465" s="119">
        <v>-76.33</v>
      </c>
    </row>
    <row r="466" spans="1:11">
      <c r="A466" s="120">
        <v>40100000</v>
      </c>
      <c r="B466" s="120" t="s">
        <v>369</v>
      </c>
      <c r="C466" s="120" t="s">
        <v>324</v>
      </c>
      <c r="D466" s="120">
        <v>45139</v>
      </c>
      <c r="E466" s="120">
        <v>1046</v>
      </c>
      <c r="F466" s="120" t="s">
        <v>533</v>
      </c>
      <c r="G466" s="120" t="s">
        <v>2121</v>
      </c>
      <c r="H466" s="120" t="s">
        <v>2122</v>
      </c>
      <c r="I466" s="119">
        <v>0</v>
      </c>
      <c r="J466" s="119">
        <v>1911.64</v>
      </c>
      <c r="K466" s="119">
        <v>-1911.64</v>
      </c>
    </row>
    <row r="467" spans="1:11">
      <c r="A467" s="120">
        <v>40100000</v>
      </c>
      <c r="B467" s="120" t="s">
        <v>369</v>
      </c>
      <c r="C467" s="120" t="s">
        <v>324</v>
      </c>
      <c r="D467" s="120">
        <v>45139</v>
      </c>
      <c r="E467" s="120">
        <v>1047</v>
      </c>
      <c r="F467" s="120" t="s">
        <v>533</v>
      </c>
      <c r="G467" s="120" t="s">
        <v>2123</v>
      </c>
      <c r="H467" s="120" t="s">
        <v>2122</v>
      </c>
      <c r="I467" s="119">
        <v>0</v>
      </c>
      <c r="J467" s="119">
        <v>118.42</v>
      </c>
      <c r="K467" s="119">
        <v>-118.42</v>
      </c>
    </row>
    <row r="468" spans="1:11">
      <c r="A468" s="120">
        <v>40100000</v>
      </c>
      <c r="B468" s="120" t="s">
        <v>380</v>
      </c>
      <c r="C468" s="120" t="s">
        <v>324</v>
      </c>
      <c r="D468" s="120">
        <v>45139</v>
      </c>
      <c r="E468" s="120">
        <v>1049</v>
      </c>
      <c r="F468" s="120" t="s">
        <v>394</v>
      </c>
      <c r="G468" s="120" t="s">
        <v>2124</v>
      </c>
      <c r="H468" s="120" t="s">
        <v>1159</v>
      </c>
      <c r="I468" s="119">
        <v>0</v>
      </c>
      <c r="J468" s="119">
        <v>177.65</v>
      </c>
      <c r="K468" s="119">
        <v>-177.65</v>
      </c>
    </row>
    <row r="469" spans="1:11">
      <c r="A469" s="120">
        <v>40100000</v>
      </c>
      <c r="B469" s="120" t="s">
        <v>367</v>
      </c>
      <c r="C469" s="120" t="s">
        <v>324</v>
      </c>
      <c r="D469" s="120">
        <v>45139</v>
      </c>
      <c r="E469" s="120">
        <v>1050</v>
      </c>
      <c r="F469" s="120" t="s">
        <v>1647</v>
      </c>
      <c r="G469" s="120" t="s">
        <v>2125</v>
      </c>
      <c r="H469" s="120" t="s">
        <v>1351</v>
      </c>
      <c r="I469" s="119">
        <v>0</v>
      </c>
      <c r="J469" s="119">
        <v>4490.25</v>
      </c>
      <c r="K469" s="119">
        <v>-4490.25</v>
      </c>
    </row>
    <row r="470" spans="1:11">
      <c r="A470" s="120">
        <v>40100000</v>
      </c>
      <c r="B470" s="120" t="s">
        <v>1636</v>
      </c>
      <c r="C470" s="120" t="s">
        <v>324</v>
      </c>
      <c r="D470" s="120">
        <v>45139</v>
      </c>
      <c r="E470" s="120">
        <v>1051</v>
      </c>
      <c r="F470" s="120" t="s">
        <v>1637</v>
      </c>
      <c r="G470" s="120" t="s">
        <v>2126</v>
      </c>
      <c r="H470" s="120" t="s">
        <v>384</v>
      </c>
      <c r="I470" s="119">
        <v>0</v>
      </c>
      <c r="J470" s="119">
        <v>90</v>
      </c>
      <c r="K470" s="119">
        <v>-90</v>
      </c>
    </row>
    <row r="471" spans="1:11">
      <c r="A471" s="120">
        <v>40100000</v>
      </c>
      <c r="B471" s="120" t="s">
        <v>2127</v>
      </c>
      <c r="C471" s="120" t="s">
        <v>324</v>
      </c>
      <c r="D471" s="120">
        <v>45139</v>
      </c>
      <c r="E471" s="120">
        <v>1052</v>
      </c>
      <c r="F471" s="120" t="s">
        <v>2128</v>
      </c>
      <c r="G471" s="120" t="s">
        <v>2129</v>
      </c>
      <c r="H471" s="120" t="s">
        <v>312</v>
      </c>
      <c r="I471" s="119">
        <v>0</v>
      </c>
      <c r="J471" s="119">
        <v>1044</v>
      </c>
      <c r="K471" s="119">
        <v>-1044</v>
      </c>
    </row>
    <row r="472" spans="1:11">
      <c r="A472" s="120">
        <v>40100000</v>
      </c>
      <c r="B472" s="120" t="s">
        <v>377</v>
      </c>
      <c r="C472" s="120" t="s">
        <v>324</v>
      </c>
      <c r="D472" s="120">
        <v>45139</v>
      </c>
      <c r="E472" s="120">
        <v>1067</v>
      </c>
      <c r="F472" s="120" t="s">
        <v>1105</v>
      </c>
      <c r="G472" s="120" t="s">
        <v>2130</v>
      </c>
      <c r="H472" s="120" t="s">
        <v>1184</v>
      </c>
      <c r="I472" s="119">
        <v>0</v>
      </c>
      <c r="J472" s="119">
        <v>1032.69</v>
      </c>
      <c r="K472" s="119">
        <v>-1032.69</v>
      </c>
    </row>
    <row r="473" spans="1:11">
      <c r="A473" s="120">
        <v>40100000</v>
      </c>
      <c r="B473" s="120" t="s">
        <v>1181</v>
      </c>
      <c r="C473" s="120" t="s">
        <v>324</v>
      </c>
      <c r="D473" s="120">
        <v>45139</v>
      </c>
      <c r="E473" s="120">
        <v>1068</v>
      </c>
      <c r="F473" s="120" t="s">
        <v>625</v>
      </c>
      <c r="G473" s="120" t="s">
        <v>2131</v>
      </c>
      <c r="H473" s="120" t="s">
        <v>1117</v>
      </c>
      <c r="I473" s="119">
        <v>0</v>
      </c>
      <c r="J473" s="119">
        <v>21357</v>
      </c>
      <c r="K473" s="119">
        <v>-21357</v>
      </c>
    </row>
    <row r="474" spans="1:11">
      <c r="A474" s="120">
        <v>40100000</v>
      </c>
      <c r="B474" s="120" t="s">
        <v>1181</v>
      </c>
      <c r="C474" s="120" t="s">
        <v>324</v>
      </c>
      <c r="D474" s="120">
        <v>45139</v>
      </c>
      <c r="E474" s="120">
        <v>1069</v>
      </c>
      <c r="F474" s="120" t="s">
        <v>625</v>
      </c>
      <c r="G474" s="120" t="s">
        <v>2132</v>
      </c>
      <c r="H474" s="120" t="s">
        <v>1359</v>
      </c>
      <c r="I474" s="119">
        <v>0</v>
      </c>
      <c r="J474" s="119">
        <v>3250</v>
      </c>
      <c r="K474" s="119">
        <v>-3250</v>
      </c>
    </row>
    <row r="475" spans="1:11">
      <c r="A475" s="120">
        <v>40100000</v>
      </c>
      <c r="B475" s="120" t="s">
        <v>1181</v>
      </c>
      <c r="C475" s="120" t="s">
        <v>324</v>
      </c>
      <c r="D475" s="120">
        <v>45139</v>
      </c>
      <c r="E475" s="120">
        <v>1070</v>
      </c>
      <c r="F475" s="120" t="s">
        <v>625</v>
      </c>
      <c r="G475" s="120" t="s">
        <v>2133</v>
      </c>
      <c r="H475" s="120" t="s">
        <v>1359</v>
      </c>
      <c r="I475" s="119">
        <v>0</v>
      </c>
      <c r="J475" s="119">
        <v>1250</v>
      </c>
      <c r="K475" s="119">
        <v>-1250</v>
      </c>
    </row>
    <row r="476" spans="1:11">
      <c r="A476" s="120">
        <v>40100000</v>
      </c>
      <c r="B476" s="120" t="s">
        <v>1181</v>
      </c>
      <c r="C476" s="120" t="s">
        <v>324</v>
      </c>
      <c r="D476" s="120">
        <v>45139</v>
      </c>
      <c r="E476" s="120">
        <v>1071</v>
      </c>
      <c r="F476" s="120" t="s">
        <v>625</v>
      </c>
      <c r="G476" s="120" t="s">
        <v>2134</v>
      </c>
      <c r="H476" s="120" t="s">
        <v>1359</v>
      </c>
      <c r="I476" s="119">
        <v>0</v>
      </c>
      <c r="J476" s="119">
        <v>13538</v>
      </c>
      <c r="K476" s="119">
        <v>-13538</v>
      </c>
    </row>
    <row r="477" spans="1:11">
      <c r="A477" s="120">
        <v>40100000</v>
      </c>
      <c r="B477" s="120" t="s">
        <v>1181</v>
      </c>
      <c r="C477" s="120" t="s">
        <v>324</v>
      </c>
      <c r="D477" s="120">
        <v>45139</v>
      </c>
      <c r="E477" s="120">
        <v>1072</v>
      </c>
      <c r="F477" s="120" t="s">
        <v>625</v>
      </c>
      <c r="G477" s="120" t="s">
        <v>2135</v>
      </c>
      <c r="H477" s="120" t="s">
        <v>1359</v>
      </c>
      <c r="I477" s="119">
        <v>0</v>
      </c>
      <c r="J477" s="119">
        <v>7956</v>
      </c>
      <c r="K477" s="119">
        <v>-7956</v>
      </c>
    </row>
    <row r="478" spans="1:11">
      <c r="A478" s="120">
        <v>40100000</v>
      </c>
      <c r="B478" s="120" t="s">
        <v>1181</v>
      </c>
      <c r="C478" s="120" t="s">
        <v>324</v>
      </c>
      <c r="D478" s="120">
        <v>45139</v>
      </c>
      <c r="E478" s="120">
        <v>1073</v>
      </c>
      <c r="F478" s="120" t="s">
        <v>625</v>
      </c>
      <c r="G478" s="120" t="s">
        <v>2136</v>
      </c>
      <c r="H478" s="120" t="s">
        <v>1359</v>
      </c>
      <c r="I478" s="119">
        <v>0</v>
      </c>
      <c r="J478" s="119">
        <v>20340</v>
      </c>
      <c r="K478" s="119">
        <v>-20340</v>
      </c>
    </row>
    <row r="479" spans="1:11">
      <c r="A479" s="120">
        <v>40100000</v>
      </c>
      <c r="B479" s="120" t="s">
        <v>1181</v>
      </c>
      <c r="C479" s="120" t="s">
        <v>324</v>
      </c>
      <c r="D479" s="120">
        <v>45139</v>
      </c>
      <c r="E479" s="120">
        <v>1074</v>
      </c>
      <c r="F479" s="120" t="s">
        <v>625</v>
      </c>
      <c r="G479" s="120" t="s">
        <v>2137</v>
      </c>
      <c r="H479" s="120" t="s">
        <v>1359</v>
      </c>
      <c r="I479" s="119">
        <v>0</v>
      </c>
      <c r="J479" s="119">
        <v>21357</v>
      </c>
      <c r="K479" s="119">
        <v>-21357</v>
      </c>
    </row>
    <row r="480" spans="1:11">
      <c r="A480" s="120">
        <v>40100000</v>
      </c>
      <c r="B480" s="120" t="s">
        <v>1181</v>
      </c>
      <c r="C480" s="120" t="s">
        <v>324</v>
      </c>
      <c r="D480" s="120">
        <v>45139</v>
      </c>
      <c r="E480" s="120">
        <v>1076</v>
      </c>
      <c r="F480" s="120" t="s">
        <v>625</v>
      </c>
      <c r="G480" s="120" t="s">
        <v>2138</v>
      </c>
      <c r="H480" s="120" t="s">
        <v>89</v>
      </c>
      <c r="I480" s="119">
        <v>0</v>
      </c>
      <c r="J480" s="119">
        <v>3265</v>
      </c>
      <c r="K480" s="119">
        <v>-3265</v>
      </c>
    </row>
    <row r="481" spans="1:11">
      <c r="A481" s="120">
        <v>40100000</v>
      </c>
      <c r="B481" s="120" t="s">
        <v>361</v>
      </c>
      <c r="C481" s="120" t="s">
        <v>324</v>
      </c>
      <c r="D481" s="120">
        <v>45139</v>
      </c>
      <c r="E481" s="120">
        <v>1077</v>
      </c>
      <c r="F481" s="120" t="s">
        <v>392</v>
      </c>
      <c r="G481" s="120" t="s">
        <v>2139</v>
      </c>
      <c r="H481" s="120" t="s">
        <v>1219</v>
      </c>
      <c r="I481" s="119">
        <v>0</v>
      </c>
      <c r="J481" s="119">
        <v>3200</v>
      </c>
      <c r="K481" s="119">
        <v>-3200</v>
      </c>
    </row>
    <row r="482" spans="1:11">
      <c r="A482" s="120">
        <v>40100000</v>
      </c>
      <c r="B482" s="120" t="s">
        <v>1091</v>
      </c>
      <c r="C482" s="120" t="s">
        <v>324</v>
      </c>
      <c r="D482" s="120">
        <v>45139</v>
      </c>
      <c r="E482" s="120">
        <v>1079</v>
      </c>
      <c r="F482" s="120" t="s">
        <v>496</v>
      </c>
      <c r="G482" s="120" t="s">
        <v>2140</v>
      </c>
      <c r="H482" s="120" t="s">
        <v>1226</v>
      </c>
      <c r="I482" s="119">
        <v>0</v>
      </c>
      <c r="J482" s="119">
        <v>360</v>
      </c>
      <c r="K482" s="119">
        <v>-360</v>
      </c>
    </row>
    <row r="483" spans="1:11">
      <c r="A483" s="120">
        <v>40100000</v>
      </c>
      <c r="B483" s="120" t="s">
        <v>369</v>
      </c>
      <c r="C483" s="120" t="s">
        <v>324</v>
      </c>
      <c r="D483" s="120">
        <v>45139</v>
      </c>
      <c r="E483" s="120">
        <v>1080</v>
      </c>
      <c r="F483" s="120" t="s">
        <v>533</v>
      </c>
      <c r="G483" s="120" t="s">
        <v>2141</v>
      </c>
      <c r="H483" s="120" t="s">
        <v>2113</v>
      </c>
      <c r="I483" s="119">
        <v>0</v>
      </c>
      <c r="J483" s="119">
        <v>1489.38</v>
      </c>
      <c r="K483" s="119">
        <v>-1489.38</v>
      </c>
    </row>
    <row r="484" spans="1:11">
      <c r="A484" s="120">
        <v>40100000</v>
      </c>
      <c r="B484" s="120" t="s">
        <v>388</v>
      </c>
      <c r="C484" s="120" t="s">
        <v>324</v>
      </c>
      <c r="D484" s="120">
        <v>45139</v>
      </c>
      <c r="E484" s="120">
        <v>1081</v>
      </c>
      <c r="F484" s="120" t="s">
        <v>979</v>
      </c>
      <c r="G484" s="120" t="s">
        <v>2142</v>
      </c>
      <c r="H484" s="120" t="s">
        <v>1199</v>
      </c>
      <c r="I484" s="119">
        <v>0</v>
      </c>
      <c r="J484" s="119">
        <v>2039.04</v>
      </c>
      <c r="K484" s="119">
        <v>-2039.04</v>
      </c>
    </row>
    <row r="485" spans="1:11">
      <c r="A485" s="120">
        <v>40100000</v>
      </c>
      <c r="B485" s="120" t="s">
        <v>388</v>
      </c>
      <c r="C485" s="120" t="s">
        <v>324</v>
      </c>
      <c r="D485" s="120">
        <v>45139</v>
      </c>
      <c r="E485" s="120">
        <v>1082</v>
      </c>
      <c r="F485" s="120" t="s">
        <v>979</v>
      </c>
      <c r="G485" s="120" t="s">
        <v>2143</v>
      </c>
      <c r="H485" s="120" t="s">
        <v>1199</v>
      </c>
      <c r="I485" s="119">
        <v>0</v>
      </c>
      <c r="J485" s="119">
        <v>8400.8700000000008</v>
      </c>
      <c r="K485" s="119">
        <v>-8400.8700000000008</v>
      </c>
    </row>
    <row r="486" spans="1:11">
      <c r="A486" s="120">
        <v>40100000</v>
      </c>
      <c r="B486" s="120" t="s">
        <v>1140</v>
      </c>
      <c r="C486" s="120" t="s">
        <v>324</v>
      </c>
      <c r="D486" s="120">
        <v>45139</v>
      </c>
      <c r="E486" s="120">
        <v>1083</v>
      </c>
      <c r="F486" s="120" t="s">
        <v>971</v>
      </c>
      <c r="G486" s="120" t="s">
        <v>2144</v>
      </c>
      <c r="H486" s="120" t="s">
        <v>1136</v>
      </c>
      <c r="I486" s="119">
        <v>0</v>
      </c>
      <c r="J486" s="119">
        <v>175.33</v>
      </c>
      <c r="K486" s="119">
        <v>-175.33</v>
      </c>
    </row>
    <row r="487" spans="1:11">
      <c r="A487" s="120">
        <v>40100000</v>
      </c>
      <c r="B487" s="120" t="s">
        <v>1140</v>
      </c>
      <c r="C487" s="120" t="s">
        <v>324</v>
      </c>
      <c r="D487" s="120">
        <v>45139</v>
      </c>
      <c r="E487" s="120">
        <v>1084</v>
      </c>
      <c r="F487" s="120" t="s">
        <v>972</v>
      </c>
      <c r="G487" s="120" t="s">
        <v>2010</v>
      </c>
      <c r="H487" s="120" t="s">
        <v>1136</v>
      </c>
      <c r="I487" s="119">
        <v>29.99</v>
      </c>
      <c r="J487" s="119">
        <v>0</v>
      </c>
      <c r="K487" s="119">
        <v>29.99</v>
      </c>
    </row>
    <row r="488" spans="1:11">
      <c r="A488" s="120">
        <v>40100000</v>
      </c>
      <c r="B488" s="120" t="s">
        <v>1140</v>
      </c>
      <c r="C488" s="120" t="s">
        <v>324</v>
      </c>
      <c r="D488" s="120">
        <v>45139</v>
      </c>
      <c r="E488" s="120">
        <v>1085</v>
      </c>
      <c r="F488" s="120" t="s">
        <v>972</v>
      </c>
      <c r="G488" s="120" t="s">
        <v>2011</v>
      </c>
      <c r="H488" s="120" t="s">
        <v>1136</v>
      </c>
      <c r="I488" s="119">
        <v>7.16</v>
      </c>
      <c r="J488" s="119">
        <v>0</v>
      </c>
      <c r="K488" s="119">
        <v>7.16</v>
      </c>
    </row>
    <row r="489" spans="1:11">
      <c r="A489" s="120">
        <v>40100000</v>
      </c>
      <c r="B489" s="120" t="s">
        <v>354</v>
      </c>
      <c r="C489" s="120" t="s">
        <v>324</v>
      </c>
      <c r="D489" s="120">
        <v>45139</v>
      </c>
      <c r="E489" s="120">
        <v>1087</v>
      </c>
      <c r="F489" s="120" t="s">
        <v>163</v>
      </c>
      <c r="G489" s="120" t="s">
        <v>2146</v>
      </c>
      <c r="H489" s="120" t="s">
        <v>1221</v>
      </c>
      <c r="I489" s="119">
        <v>0</v>
      </c>
      <c r="J489" s="119">
        <v>6636</v>
      </c>
      <c r="K489" s="119">
        <v>-6636</v>
      </c>
    </row>
    <row r="490" spans="1:11">
      <c r="A490" s="120">
        <v>40100000</v>
      </c>
      <c r="B490" s="120" t="s">
        <v>354</v>
      </c>
      <c r="C490" s="120" t="s">
        <v>324</v>
      </c>
      <c r="D490" s="120">
        <v>45139</v>
      </c>
      <c r="E490" s="120">
        <v>1088</v>
      </c>
      <c r="F490" s="120" t="s">
        <v>163</v>
      </c>
      <c r="G490" s="120" t="s">
        <v>2147</v>
      </c>
      <c r="H490" s="120" t="s">
        <v>1221</v>
      </c>
      <c r="I490" s="119">
        <v>0</v>
      </c>
      <c r="J490" s="119">
        <v>6458.25</v>
      </c>
      <c r="K490" s="119">
        <v>-6458.25</v>
      </c>
    </row>
    <row r="491" spans="1:11">
      <c r="A491" s="120">
        <v>40100000</v>
      </c>
      <c r="B491" s="120" t="s">
        <v>366</v>
      </c>
      <c r="C491" s="120" t="s">
        <v>324</v>
      </c>
      <c r="D491" s="120">
        <v>45139</v>
      </c>
      <c r="E491" s="120">
        <v>1089</v>
      </c>
      <c r="F491" s="120" t="s">
        <v>658</v>
      </c>
      <c r="G491" s="120" t="s">
        <v>2148</v>
      </c>
      <c r="H491" s="120" t="s">
        <v>1371</v>
      </c>
      <c r="I491" s="119">
        <v>0</v>
      </c>
      <c r="J491" s="119">
        <v>4200</v>
      </c>
      <c r="K491" s="119">
        <v>-4200</v>
      </c>
    </row>
    <row r="492" spans="1:11">
      <c r="A492" s="120">
        <v>40100000</v>
      </c>
      <c r="B492" s="120" t="s">
        <v>366</v>
      </c>
      <c r="C492" s="120" t="s">
        <v>324</v>
      </c>
      <c r="D492" s="120">
        <v>45139</v>
      </c>
      <c r="E492" s="120">
        <v>1090</v>
      </c>
      <c r="F492" s="120" t="s">
        <v>658</v>
      </c>
      <c r="G492" s="120" t="s">
        <v>2149</v>
      </c>
      <c r="H492" s="120" t="s">
        <v>1371</v>
      </c>
      <c r="I492" s="119">
        <v>0</v>
      </c>
      <c r="J492" s="119">
        <v>7003.2</v>
      </c>
      <c r="K492" s="119">
        <v>-7003.2</v>
      </c>
    </row>
    <row r="493" spans="1:11">
      <c r="A493" s="120">
        <v>40100000</v>
      </c>
      <c r="B493" s="120" t="s">
        <v>350</v>
      </c>
      <c r="C493" s="120" t="s">
        <v>324</v>
      </c>
      <c r="D493" s="120">
        <v>45139</v>
      </c>
      <c r="E493" s="120">
        <v>1091</v>
      </c>
      <c r="F493" s="120" t="s">
        <v>97</v>
      </c>
      <c r="G493" s="120" t="s">
        <v>2150</v>
      </c>
      <c r="H493" s="120" t="s">
        <v>1863</v>
      </c>
      <c r="I493" s="119">
        <v>0</v>
      </c>
      <c r="J493" s="119">
        <v>3686.84</v>
      </c>
      <c r="K493" s="119">
        <v>-3686.84</v>
      </c>
    </row>
    <row r="494" spans="1:11">
      <c r="A494" s="120">
        <v>40100000</v>
      </c>
      <c r="B494" s="120" t="s">
        <v>350</v>
      </c>
      <c r="C494" s="120" t="s">
        <v>324</v>
      </c>
      <c r="D494" s="120">
        <v>45139</v>
      </c>
      <c r="E494" s="120">
        <v>1092</v>
      </c>
      <c r="F494" s="120" t="s">
        <v>97</v>
      </c>
      <c r="G494" s="120" t="s">
        <v>2151</v>
      </c>
      <c r="H494" s="120" t="s">
        <v>1863</v>
      </c>
      <c r="I494" s="119">
        <v>0</v>
      </c>
      <c r="J494" s="119">
        <v>3151.22</v>
      </c>
      <c r="K494" s="119">
        <v>-3151.22</v>
      </c>
    </row>
    <row r="495" spans="1:11">
      <c r="A495" s="120">
        <v>40100000</v>
      </c>
      <c r="B495" s="120" t="s">
        <v>350</v>
      </c>
      <c r="C495" s="120" t="s">
        <v>324</v>
      </c>
      <c r="D495" s="120">
        <v>45139</v>
      </c>
      <c r="E495" s="120">
        <v>1093</v>
      </c>
      <c r="F495" s="120" t="s">
        <v>97</v>
      </c>
      <c r="G495" s="120" t="s">
        <v>2152</v>
      </c>
      <c r="H495" s="120" t="s">
        <v>1863</v>
      </c>
      <c r="I495" s="119">
        <v>0</v>
      </c>
      <c r="J495" s="119">
        <v>57.6</v>
      </c>
      <c r="K495" s="119">
        <v>-57.6</v>
      </c>
    </row>
    <row r="496" spans="1:11">
      <c r="A496" s="120">
        <v>40100000</v>
      </c>
      <c r="B496" s="120" t="s">
        <v>350</v>
      </c>
      <c r="C496" s="120" t="s">
        <v>324</v>
      </c>
      <c r="D496" s="120">
        <v>45139</v>
      </c>
      <c r="E496" s="120">
        <v>1094</v>
      </c>
      <c r="F496" s="120" t="s">
        <v>97</v>
      </c>
      <c r="G496" s="120" t="s">
        <v>2153</v>
      </c>
      <c r="H496" s="120" t="s">
        <v>1863</v>
      </c>
      <c r="I496" s="119">
        <v>0</v>
      </c>
      <c r="J496" s="119">
        <v>57.6</v>
      </c>
      <c r="K496" s="119">
        <v>-57.6</v>
      </c>
    </row>
    <row r="497" spans="1:11">
      <c r="A497" s="120">
        <v>40100000</v>
      </c>
      <c r="B497" s="120" t="s">
        <v>369</v>
      </c>
      <c r="C497" s="120" t="s">
        <v>324</v>
      </c>
      <c r="D497" s="120">
        <v>45139</v>
      </c>
      <c r="E497" s="120">
        <v>1095</v>
      </c>
      <c r="F497" s="120" t="s">
        <v>533</v>
      </c>
      <c r="G497" s="120" t="s">
        <v>2154</v>
      </c>
      <c r="H497" s="120" t="s">
        <v>2155</v>
      </c>
      <c r="I497" s="119">
        <v>0</v>
      </c>
      <c r="J497" s="119">
        <v>47.76</v>
      </c>
      <c r="K497" s="119">
        <v>-47.76</v>
      </c>
    </row>
    <row r="498" spans="1:11">
      <c r="A498" s="120">
        <v>40100000</v>
      </c>
      <c r="B498" s="120" t="s">
        <v>370</v>
      </c>
      <c r="C498" s="120" t="s">
        <v>324</v>
      </c>
      <c r="D498" s="120">
        <v>45139</v>
      </c>
      <c r="E498" s="120">
        <v>1096</v>
      </c>
      <c r="F498" s="120" t="s">
        <v>393</v>
      </c>
      <c r="G498" s="120" t="s">
        <v>2156</v>
      </c>
      <c r="H498" s="120" t="s">
        <v>1114</v>
      </c>
      <c r="I498" s="119">
        <v>0</v>
      </c>
      <c r="J498" s="119">
        <v>2336</v>
      </c>
      <c r="K498" s="119">
        <v>-2336</v>
      </c>
    </row>
    <row r="499" spans="1:11">
      <c r="A499" s="120">
        <v>40100000</v>
      </c>
      <c r="B499" s="120" t="s">
        <v>388</v>
      </c>
      <c r="C499" s="120" t="s">
        <v>324</v>
      </c>
      <c r="D499" s="120">
        <v>45139</v>
      </c>
      <c r="E499" s="120">
        <v>1097</v>
      </c>
      <c r="F499" s="120" t="s">
        <v>979</v>
      </c>
      <c r="G499" s="120" t="s">
        <v>2157</v>
      </c>
      <c r="H499" s="120" t="s">
        <v>1195</v>
      </c>
      <c r="I499" s="119">
        <v>0</v>
      </c>
      <c r="J499" s="119">
        <v>1437.6</v>
      </c>
      <c r="K499" s="119">
        <v>-1437.6</v>
      </c>
    </row>
    <row r="500" spans="1:11">
      <c r="A500" s="120">
        <v>40100000</v>
      </c>
      <c r="B500" s="120" t="s">
        <v>374</v>
      </c>
      <c r="C500" s="120" t="s">
        <v>324</v>
      </c>
      <c r="D500" s="120">
        <v>45140</v>
      </c>
      <c r="E500" s="120">
        <v>1078</v>
      </c>
      <c r="F500" s="120" t="s">
        <v>975</v>
      </c>
      <c r="G500" s="120" t="s">
        <v>2158</v>
      </c>
      <c r="H500" s="120" t="s">
        <v>1371</v>
      </c>
      <c r="I500" s="119">
        <v>0</v>
      </c>
      <c r="J500" s="119">
        <v>1210.5</v>
      </c>
      <c r="K500" s="119">
        <v>-1210.5</v>
      </c>
    </row>
    <row r="501" spans="1:11">
      <c r="A501" s="120">
        <v>40100000</v>
      </c>
      <c r="B501" s="120" t="s">
        <v>380</v>
      </c>
      <c r="C501" s="120" t="s">
        <v>324</v>
      </c>
      <c r="D501" s="120">
        <v>45141</v>
      </c>
      <c r="E501" s="120">
        <v>1048</v>
      </c>
      <c r="F501" s="120" t="s">
        <v>394</v>
      </c>
      <c r="G501" s="120" t="s">
        <v>2159</v>
      </c>
      <c r="H501" s="120" t="s">
        <v>1159</v>
      </c>
      <c r="I501" s="119">
        <v>0</v>
      </c>
      <c r="J501" s="119">
        <v>131.63999999999999</v>
      </c>
      <c r="K501" s="119">
        <v>-131.63999999999999</v>
      </c>
    </row>
    <row r="502" spans="1:11">
      <c r="A502" s="120">
        <v>40100000</v>
      </c>
      <c r="B502" s="120" t="s">
        <v>365</v>
      </c>
      <c r="C502" s="120" t="s">
        <v>324</v>
      </c>
      <c r="D502" s="120">
        <v>45145</v>
      </c>
      <c r="E502" s="120">
        <v>1053</v>
      </c>
      <c r="F502" s="120" t="s">
        <v>758</v>
      </c>
      <c r="G502" s="120" t="s">
        <v>2160</v>
      </c>
      <c r="H502" s="120" t="s">
        <v>1219</v>
      </c>
      <c r="I502" s="119">
        <v>0</v>
      </c>
      <c r="J502" s="119">
        <v>142.68</v>
      </c>
      <c r="K502" s="119">
        <v>-142.68</v>
      </c>
    </row>
    <row r="503" spans="1:11">
      <c r="A503" s="120">
        <v>40100000</v>
      </c>
      <c r="B503" s="120" t="s">
        <v>360</v>
      </c>
      <c r="C503" s="120" t="s">
        <v>324</v>
      </c>
      <c r="D503" s="120">
        <v>45145</v>
      </c>
      <c r="E503" s="120">
        <v>1062</v>
      </c>
      <c r="F503" s="120" t="s">
        <v>815</v>
      </c>
      <c r="G503" s="120" t="s">
        <v>2161</v>
      </c>
      <c r="H503" s="120" t="s">
        <v>1184</v>
      </c>
      <c r="I503" s="119">
        <v>0</v>
      </c>
      <c r="J503" s="119">
        <v>84</v>
      </c>
      <c r="K503" s="119">
        <v>-84</v>
      </c>
    </row>
    <row r="504" spans="1:11">
      <c r="A504" s="120">
        <v>40100000</v>
      </c>
      <c r="B504" s="120" t="s">
        <v>360</v>
      </c>
      <c r="C504" s="120" t="s">
        <v>324</v>
      </c>
      <c r="D504" s="120">
        <v>45145</v>
      </c>
      <c r="E504" s="120">
        <v>1063</v>
      </c>
      <c r="F504" s="120" t="s">
        <v>815</v>
      </c>
      <c r="G504" s="120" t="s">
        <v>2162</v>
      </c>
      <c r="H504" s="120" t="s">
        <v>1184</v>
      </c>
      <c r="I504" s="119">
        <v>0</v>
      </c>
      <c r="J504" s="119">
        <v>84</v>
      </c>
      <c r="K504" s="119">
        <v>-84</v>
      </c>
    </row>
    <row r="505" spans="1:11">
      <c r="A505" s="120">
        <v>40100000</v>
      </c>
      <c r="B505" s="120" t="s">
        <v>360</v>
      </c>
      <c r="C505" s="120" t="s">
        <v>324</v>
      </c>
      <c r="D505" s="120">
        <v>45145</v>
      </c>
      <c r="E505" s="120">
        <v>1064</v>
      </c>
      <c r="F505" s="120" t="s">
        <v>815</v>
      </c>
      <c r="G505" s="120" t="s">
        <v>2163</v>
      </c>
      <c r="H505" s="120" t="s">
        <v>1184</v>
      </c>
      <c r="I505" s="119">
        <v>0</v>
      </c>
      <c r="J505" s="119">
        <v>84</v>
      </c>
      <c r="K505" s="119">
        <v>-84</v>
      </c>
    </row>
    <row r="506" spans="1:11">
      <c r="A506" s="120">
        <v>40100000</v>
      </c>
      <c r="B506" s="120" t="s">
        <v>360</v>
      </c>
      <c r="C506" s="120" t="s">
        <v>324</v>
      </c>
      <c r="D506" s="120">
        <v>45145</v>
      </c>
      <c r="E506" s="120">
        <v>1065</v>
      </c>
      <c r="F506" s="120" t="s">
        <v>815</v>
      </c>
      <c r="G506" s="120" t="s">
        <v>2164</v>
      </c>
      <c r="H506" s="120" t="s">
        <v>1184</v>
      </c>
      <c r="I506" s="119">
        <v>0</v>
      </c>
      <c r="J506" s="119">
        <v>84</v>
      </c>
      <c r="K506" s="119">
        <v>-84</v>
      </c>
    </row>
    <row r="507" spans="1:11">
      <c r="A507" s="120">
        <v>40100000</v>
      </c>
      <c r="B507" s="120" t="s">
        <v>360</v>
      </c>
      <c r="C507" s="120" t="s">
        <v>324</v>
      </c>
      <c r="D507" s="120">
        <v>45145</v>
      </c>
      <c r="E507" s="120">
        <v>1066</v>
      </c>
      <c r="F507" s="120" t="s">
        <v>815</v>
      </c>
      <c r="G507" s="120" t="s">
        <v>2165</v>
      </c>
      <c r="H507" s="120" t="s">
        <v>1184</v>
      </c>
      <c r="I507" s="119">
        <v>0</v>
      </c>
      <c r="J507" s="119">
        <v>336</v>
      </c>
      <c r="K507" s="119">
        <v>-336</v>
      </c>
    </row>
    <row r="508" spans="1:11">
      <c r="A508" s="120">
        <v>40100000</v>
      </c>
      <c r="B508" s="120" t="s">
        <v>360</v>
      </c>
      <c r="C508" s="120" t="s">
        <v>324</v>
      </c>
      <c r="D508" s="120">
        <v>45145</v>
      </c>
      <c r="E508" s="120">
        <v>1086</v>
      </c>
      <c r="F508" s="120" t="s">
        <v>815</v>
      </c>
      <c r="G508" s="120" t="s">
        <v>2166</v>
      </c>
      <c r="H508" s="120" t="s">
        <v>1184</v>
      </c>
      <c r="I508" s="119">
        <v>0</v>
      </c>
      <c r="J508" s="119">
        <v>84</v>
      </c>
      <c r="K508" s="119">
        <v>-84</v>
      </c>
    </row>
    <row r="509" spans="1:11">
      <c r="A509" s="120">
        <v>40100000</v>
      </c>
      <c r="B509" s="120" t="s">
        <v>352</v>
      </c>
      <c r="C509" s="120" t="s">
        <v>324</v>
      </c>
      <c r="D509" s="120">
        <v>45146</v>
      </c>
      <c r="E509" s="120">
        <v>1054</v>
      </c>
      <c r="F509" s="120" t="s">
        <v>505</v>
      </c>
      <c r="G509" s="120" t="s">
        <v>2167</v>
      </c>
      <c r="H509" s="120" t="s">
        <v>1113</v>
      </c>
      <c r="I509" s="119">
        <v>0</v>
      </c>
      <c r="J509" s="119">
        <v>206.1</v>
      </c>
      <c r="K509" s="119">
        <v>-206.1</v>
      </c>
    </row>
    <row r="510" spans="1:11">
      <c r="A510" s="120">
        <v>40100000</v>
      </c>
      <c r="B510" s="120" t="s">
        <v>365</v>
      </c>
      <c r="C510" s="120" t="s">
        <v>324</v>
      </c>
      <c r="D510" s="120">
        <v>45146</v>
      </c>
      <c r="E510" s="120">
        <v>1055</v>
      </c>
      <c r="F510" s="120" t="s">
        <v>758</v>
      </c>
      <c r="G510" s="120" t="s">
        <v>2168</v>
      </c>
      <c r="H510" s="120" t="s">
        <v>1221</v>
      </c>
      <c r="I510" s="119">
        <v>0</v>
      </c>
      <c r="J510" s="119">
        <v>800.72</v>
      </c>
      <c r="K510" s="119">
        <v>-800.72</v>
      </c>
    </row>
    <row r="511" spans="1:11">
      <c r="A511" s="120">
        <v>40100000</v>
      </c>
      <c r="B511" s="120" t="s">
        <v>380</v>
      </c>
      <c r="C511" s="120" t="s">
        <v>324</v>
      </c>
      <c r="D511" s="120">
        <v>45148</v>
      </c>
      <c r="E511" s="120">
        <v>1061</v>
      </c>
      <c r="F511" s="120" t="s">
        <v>394</v>
      </c>
      <c r="G511" s="120" t="s">
        <v>2169</v>
      </c>
      <c r="H511" s="120" t="s">
        <v>1159</v>
      </c>
      <c r="I511" s="119">
        <v>0</v>
      </c>
      <c r="J511" s="119">
        <v>58.33</v>
      </c>
      <c r="K511" s="119">
        <v>-58.33</v>
      </c>
    </row>
    <row r="512" spans="1:11">
      <c r="A512" s="120">
        <v>40100000</v>
      </c>
      <c r="B512" s="120" t="s">
        <v>370</v>
      </c>
      <c r="C512" s="120" t="s">
        <v>324</v>
      </c>
      <c r="D512" s="120">
        <v>45152</v>
      </c>
      <c r="E512" s="120">
        <v>1058</v>
      </c>
      <c r="F512" s="120" t="s">
        <v>393</v>
      </c>
      <c r="G512" s="120" t="s">
        <v>2170</v>
      </c>
      <c r="H512" s="120" t="s">
        <v>1221</v>
      </c>
      <c r="I512" s="119">
        <v>0</v>
      </c>
      <c r="J512" s="119">
        <v>1197</v>
      </c>
      <c r="K512" s="119">
        <v>-1197</v>
      </c>
    </row>
    <row r="513" spans="1:11">
      <c r="A513" s="120">
        <v>40100000</v>
      </c>
      <c r="B513" s="120" t="s">
        <v>369</v>
      </c>
      <c r="C513" s="120" t="s">
        <v>324</v>
      </c>
      <c r="D513" s="120">
        <v>45152</v>
      </c>
      <c r="E513" s="120">
        <v>1060</v>
      </c>
      <c r="F513" s="120" t="s">
        <v>533</v>
      </c>
      <c r="G513" s="120" t="s">
        <v>2171</v>
      </c>
      <c r="H513" s="120" t="s">
        <v>2217</v>
      </c>
      <c r="I513" s="119">
        <v>0</v>
      </c>
      <c r="J513" s="119">
        <v>187.69</v>
      </c>
      <c r="K513" s="119">
        <v>-187.69</v>
      </c>
    </row>
    <row r="514" spans="1:11">
      <c r="A514" s="120">
        <v>40100000</v>
      </c>
      <c r="B514" s="120" t="s">
        <v>370</v>
      </c>
      <c r="C514" s="120" t="s">
        <v>324</v>
      </c>
      <c r="D514" s="120">
        <v>45156</v>
      </c>
      <c r="E514" s="120">
        <v>1057</v>
      </c>
      <c r="F514" s="120" t="s">
        <v>393</v>
      </c>
      <c r="G514" s="120" t="s">
        <v>2172</v>
      </c>
      <c r="H514" s="120" t="s">
        <v>1221</v>
      </c>
      <c r="I514" s="119">
        <v>0</v>
      </c>
      <c r="J514" s="119">
        <v>432</v>
      </c>
      <c r="K514" s="119">
        <v>-432</v>
      </c>
    </row>
    <row r="515" spans="1:11">
      <c r="A515" s="120">
        <v>40100000</v>
      </c>
      <c r="B515" s="120" t="s">
        <v>376</v>
      </c>
      <c r="C515" s="120" t="s">
        <v>324</v>
      </c>
      <c r="D515" s="120">
        <v>45158</v>
      </c>
      <c r="E515" s="120">
        <v>1059</v>
      </c>
      <c r="F515" s="120" t="s">
        <v>719</v>
      </c>
      <c r="G515" s="120" t="s">
        <v>2173</v>
      </c>
      <c r="H515" s="120" t="s">
        <v>1231</v>
      </c>
      <c r="I515" s="119">
        <v>0</v>
      </c>
      <c r="J515" s="119">
        <v>1415.39</v>
      </c>
      <c r="K515" s="119">
        <v>-1415.39</v>
      </c>
    </row>
    <row r="516" spans="1:11">
      <c r="A516" s="120">
        <v>40100000</v>
      </c>
      <c r="B516" s="120" t="s">
        <v>369</v>
      </c>
      <c r="C516" s="120" t="s">
        <v>324</v>
      </c>
      <c r="D516" s="120">
        <v>45159</v>
      </c>
      <c r="E516" s="120">
        <v>1056</v>
      </c>
      <c r="F516" s="120" t="s">
        <v>533</v>
      </c>
      <c r="G516" s="120" t="s">
        <v>2174</v>
      </c>
      <c r="H516" s="120" t="s">
        <v>2217</v>
      </c>
      <c r="I516" s="119">
        <v>0</v>
      </c>
      <c r="J516" s="119">
        <v>397.8</v>
      </c>
      <c r="K516" s="119">
        <v>-397.8</v>
      </c>
    </row>
    <row r="517" spans="1:11">
      <c r="A517" s="120">
        <v>40100000</v>
      </c>
      <c r="B517" s="120" t="s">
        <v>370</v>
      </c>
      <c r="C517" s="120" t="s">
        <v>324</v>
      </c>
      <c r="D517" s="120">
        <v>45162</v>
      </c>
      <c r="E517" s="120">
        <v>1075</v>
      </c>
      <c r="F517" s="120" t="s">
        <v>393</v>
      </c>
      <c r="G517" s="120" t="s">
        <v>2175</v>
      </c>
      <c r="H517" s="120" t="s">
        <v>1221</v>
      </c>
      <c r="I517" s="119">
        <v>0</v>
      </c>
      <c r="J517" s="119">
        <v>172</v>
      </c>
      <c r="K517" s="119">
        <v>-172</v>
      </c>
    </row>
    <row r="518" spans="1:11">
      <c r="A518" s="120">
        <v>40100000</v>
      </c>
      <c r="B518" s="120" t="s">
        <v>1681</v>
      </c>
      <c r="C518" s="120" t="s">
        <v>324</v>
      </c>
      <c r="D518" s="120">
        <v>45170</v>
      </c>
      <c r="E518" s="120">
        <v>1099</v>
      </c>
      <c r="F518" s="120" t="s">
        <v>1700</v>
      </c>
      <c r="G518" s="120" t="s">
        <v>2218</v>
      </c>
      <c r="H518" s="120" t="s">
        <v>351</v>
      </c>
      <c r="I518" s="119">
        <v>0</v>
      </c>
      <c r="J518" s="119">
        <v>5280</v>
      </c>
      <c r="K518" s="119">
        <v>-5280</v>
      </c>
    </row>
    <row r="519" spans="1:11">
      <c r="A519" s="120">
        <v>40100000</v>
      </c>
      <c r="B519" s="120" t="s">
        <v>1681</v>
      </c>
      <c r="C519" s="120" t="s">
        <v>324</v>
      </c>
      <c r="D519" s="120">
        <v>45170</v>
      </c>
      <c r="E519" s="120">
        <v>1100</v>
      </c>
      <c r="F519" s="120" t="s">
        <v>1700</v>
      </c>
      <c r="G519" s="120" t="s">
        <v>2219</v>
      </c>
      <c r="H519" s="120" t="s">
        <v>351</v>
      </c>
      <c r="I519" s="119">
        <v>0</v>
      </c>
      <c r="J519" s="119">
        <v>5280</v>
      </c>
      <c r="K519" s="119">
        <v>-5280</v>
      </c>
    </row>
    <row r="520" spans="1:11">
      <c r="A520" s="120">
        <v>40100000</v>
      </c>
      <c r="B520" s="120" t="s">
        <v>1091</v>
      </c>
      <c r="C520" s="120" t="s">
        <v>324</v>
      </c>
      <c r="D520" s="120">
        <v>45170</v>
      </c>
      <c r="E520" s="120">
        <v>1102</v>
      </c>
      <c r="F520" s="120" t="s">
        <v>2220</v>
      </c>
      <c r="G520" s="120" t="s">
        <v>2221</v>
      </c>
      <c r="H520" s="120" t="s">
        <v>1121</v>
      </c>
      <c r="I520" s="119">
        <v>0</v>
      </c>
      <c r="J520" s="119">
        <v>7.2</v>
      </c>
      <c r="K520" s="119">
        <v>-7.2</v>
      </c>
    </row>
    <row r="521" spans="1:11">
      <c r="A521" s="120">
        <v>40100000</v>
      </c>
      <c r="B521" s="120" t="s">
        <v>1681</v>
      </c>
      <c r="C521" s="120" t="s">
        <v>324</v>
      </c>
      <c r="D521" s="120">
        <v>45170</v>
      </c>
      <c r="E521" s="120">
        <v>1103</v>
      </c>
      <c r="F521" s="120" t="s">
        <v>1700</v>
      </c>
      <c r="G521" s="120" t="s">
        <v>2222</v>
      </c>
      <c r="H521" s="120" t="s">
        <v>351</v>
      </c>
      <c r="I521" s="119">
        <v>0</v>
      </c>
      <c r="J521" s="119">
        <v>5280</v>
      </c>
      <c r="K521" s="119">
        <v>-5280</v>
      </c>
    </row>
    <row r="522" spans="1:11">
      <c r="A522" s="120">
        <v>40100000</v>
      </c>
      <c r="B522" s="120" t="s">
        <v>1334</v>
      </c>
      <c r="C522" s="120" t="s">
        <v>324</v>
      </c>
      <c r="D522" s="120">
        <v>45170</v>
      </c>
      <c r="E522" s="120">
        <v>1104</v>
      </c>
      <c r="F522" s="120" t="s">
        <v>934</v>
      </c>
      <c r="G522" s="120" t="s">
        <v>2223</v>
      </c>
      <c r="H522" s="120" t="s">
        <v>89</v>
      </c>
      <c r="I522" s="119">
        <v>0</v>
      </c>
      <c r="J522" s="119">
        <v>33</v>
      </c>
      <c r="K522" s="119">
        <v>-33</v>
      </c>
    </row>
    <row r="523" spans="1:11">
      <c r="A523" s="120">
        <v>40100000</v>
      </c>
      <c r="B523" s="120" t="s">
        <v>370</v>
      </c>
      <c r="C523" s="120" t="s">
        <v>324</v>
      </c>
      <c r="D523" s="120">
        <v>45170</v>
      </c>
      <c r="E523" s="120">
        <v>1105</v>
      </c>
      <c r="F523" s="120" t="s">
        <v>2224</v>
      </c>
      <c r="G523" s="120" t="s">
        <v>2225</v>
      </c>
      <c r="H523" s="120" t="s">
        <v>89</v>
      </c>
      <c r="I523" s="119">
        <v>0</v>
      </c>
      <c r="J523" s="119">
        <v>2297</v>
      </c>
      <c r="K523" s="119">
        <v>-2297</v>
      </c>
    </row>
    <row r="524" spans="1:11">
      <c r="A524" s="120">
        <v>40100000</v>
      </c>
      <c r="B524" s="120" t="s">
        <v>375</v>
      </c>
      <c r="C524" s="120" t="s">
        <v>324</v>
      </c>
      <c r="D524" s="120">
        <v>45170</v>
      </c>
      <c r="E524" s="120">
        <v>1106</v>
      </c>
      <c r="F524" s="120" t="s">
        <v>2226</v>
      </c>
      <c r="G524" s="120" t="s">
        <v>2227</v>
      </c>
      <c r="H524" s="120" t="s">
        <v>89</v>
      </c>
      <c r="I524" s="119">
        <v>0</v>
      </c>
      <c r="J524" s="119">
        <v>1654.81</v>
      </c>
      <c r="K524" s="119">
        <v>-1654.81</v>
      </c>
    </row>
    <row r="525" spans="1:11">
      <c r="A525" s="120">
        <v>40100000</v>
      </c>
      <c r="B525" s="120" t="s">
        <v>350</v>
      </c>
      <c r="C525" s="120" t="s">
        <v>324</v>
      </c>
      <c r="D525" s="120">
        <v>45170</v>
      </c>
      <c r="E525" s="120">
        <v>1107</v>
      </c>
      <c r="F525" s="120" t="s">
        <v>2228</v>
      </c>
      <c r="G525" s="120" t="s">
        <v>2229</v>
      </c>
      <c r="H525" s="120" t="s">
        <v>89</v>
      </c>
      <c r="I525" s="119">
        <v>0</v>
      </c>
      <c r="J525" s="119">
        <v>432</v>
      </c>
      <c r="K525" s="119">
        <v>-432</v>
      </c>
    </row>
    <row r="526" spans="1:11">
      <c r="A526" s="120">
        <v>40100000</v>
      </c>
      <c r="B526" s="120" t="s">
        <v>391</v>
      </c>
      <c r="C526" s="120" t="s">
        <v>324</v>
      </c>
      <c r="D526" s="120">
        <v>45170</v>
      </c>
      <c r="E526" s="120">
        <v>1108</v>
      </c>
      <c r="F526" s="120" t="s">
        <v>2230</v>
      </c>
      <c r="G526" s="120" t="s">
        <v>2231</v>
      </c>
      <c r="H526" s="120" t="s">
        <v>89</v>
      </c>
      <c r="I526" s="119">
        <v>0</v>
      </c>
      <c r="J526" s="119">
        <v>4158</v>
      </c>
      <c r="K526" s="119">
        <v>-4158</v>
      </c>
    </row>
    <row r="527" spans="1:11">
      <c r="A527" s="120">
        <v>40100000</v>
      </c>
      <c r="B527" s="120" t="s">
        <v>391</v>
      </c>
      <c r="C527" s="120" t="s">
        <v>324</v>
      </c>
      <c r="D527" s="120">
        <v>45170</v>
      </c>
      <c r="E527" s="120">
        <v>1109</v>
      </c>
      <c r="F527" s="120" t="s">
        <v>2232</v>
      </c>
      <c r="G527" s="120" t="s">
        <v>2233</v>
      </c>
      <c r="H527" s="120" t="s">
        <v>89</v>
      </c>
      <c r="I527" s="119">
        <v>0</v>
      </c>
      <c r="J527" s="119">
        <v>2409.6</v>
      </c>
      <c r="K527" s="119">
        <v>-2409.6</v>
      </c>
    </row>
    <row r="528" spans="1:11">
      <c r="A528" s="120">
        <v>40100000</v>
      </c>
      <c r="B528" s="120" t="s">
        <v>391</v>
      </c>
      <c r="C528" s="120" t="s">
        <v>324</v>
      </c>
      <c r="D528" s="120">
        <v>45170</v>
      </c>
      <c r="E528" s="120">
        <v>1110</v>
      </c>
      <c r="F528" s="120" t="s">
        <v>2234</v>
      </c>
      <c r="G528" s="120" t="s">
        <v>2235</v>
      </c>
      <c r="H528" s="120" t="s">
        <v>89</v>
      </c>
      <c r="I528" s="119">
        <v>0</v>
      </c>
      <c r="J528" s="119">
        <v>1257.5999999999999</v>
      </c>
      <c r="K528" s="119">
        <v>-1257.5999999999999</v>
      </c>
    </row>
    <row r="529" spans="1:11">
      <c r="A529" s="120">
        <v>40100000</v>
      </c>
      <c r="B529" s="120" t="s">
        <v>2236</v>
      </c>
      <c r="C529" s="120" t="s">
        <v>324</v>
      </c>
      <c r="D529" s="120">
        <v>45170</v>
      </c>
      <c r="E529" s="120">
        <v>1111</v>
      </c>
      <c r="F529" s="120" t="s">
        <v>2237</v>
      </c>
      <c r="G529" s="120" t="s">
        <v>2238</v>
      </c>
      <c r="H529" s="120" t="s">
        <v>89</v>
      </c>
      <c r="I529" s="119">
        <v>0</v>
      </c>
      <c r="J529" s="119">
        <v>1415.39</v>
      </c>
      <c r="K529" s="119">
        <v>-1415.39</v>
      </c>
    </row>
    <row r="530" spans="1:11">
      <c r="A530" s="120">
        <v>40100000</v>
      </c>
      <c r="B530" s="120" t="s">
        <v>367</v>
      </c>
      <c r="C530" s="120" t="s">
        <v>324</v>
      </c>
      <c r="D530" s="120">
        <v>45170</v>
      </c>
      <c r="E530" s="120">
        <v>1112</v>
      </c>
      <c r="F530" s="120" t="s">
        <v>2239</v>
      </c>
      <c r="G530" s="120" t="s">
        <v>2240</v>
      </c>
      <c r="H530" s="120" t="s">
        <v>1159</v>
      </c>
      <c r="I530" s="119">
        <v>0</v>
      </c>
      <c r="J530" s="119">
        <v>4490.25</v>
      </c>
      <c r="K530" s="119">
        <v>-4490.25</v>
      </c>
    </row>
    <row r="531" spans="1:11">
      <c r="A531" s="120">
        <v>40100000</v>
      </c>
      <c r="B531" s="120" t="s">
        <v>369</v>
      </c>
      <c r="C531" s="120" t="s">
        <v>324</v>
      </c>
      <c r="D531" s="120">
        <v>45170</v>
      </c>
      <c r="E531" s="120">
        <v>1113</v>
      </c>
      <c r="F531" s="120" t="s">
        <v>2241</v>
      </c>
      <c r="G531" s="120" t="s">
        <v>2242</v>
      </c>
      <c r="H531" s="120" t="s">
        <v>2243</v>
      </c>
      <c r="I531" s="119">
        <v>0</v>
      </c>
      <c r="J531" s="119">
        <v>92.92</v>
      </c>
      <c r="K531" s="119">
        <v>-92.92</v>
      </c>
    </row>
    <row r="532" spans="1:11">
      <c r="A532" s="120">
        <v>40100000</v>
      </c>
      <c r="B532" s="120" t="s">
        <v>369</v>
      </c>
      <c r="C532" s="120" t="s">
        <v>324</v>
      </c>
      <c r="D532" s="120">
        <v>45170</v>
      </c>
      <c r="E532" s="120">
        <v>1114</v>
      </c>
      <c r="F532" s="120" t="s">
        <v>2244</v>
      </c>
      <c r="G532" s="120" t="s">
        <v>2245</v>
      </c>
      <c r="H532" s="120" t="s">
        <v>89</v>
      </c>
      <c r="I532" s="119">
        <v>0</v>
      </c>
      <c r="J532" s="119">
        <v>296.32</v>
      </c>
      <c r="K532" s="119">
        <v>-296.32</v>
      </c>
    </row>
    <row r="533" spans="1:11">
      <c r="A533" s="120">
        <v>40100000</v>
      </c>
      <c r="B533" s="120" t="s">
        <v>377</v>
      </c>
      <c r="C533" s="120" t="s">
        <v>324</v>
      </c>
      <c r="D533" s="120">
        <v>45170</v>
      </c>
      <c r="E533" s="120">
        <v>1115</v>
      </c>
      <c r="F533" s="120" t="s">
        <v>2246</v>
      </c>
      <c r="G533" s="120" t="s">
        <v>2247</v>
      </c>
      <c r="H533" s="120" t="s">
        <v>89</v>
      </c>
      <c r="I533" s="119">
        <v>0</v>
      </c>
      <c r="J533" s="119">
        <v>1768.86</v>
      </c>
      <c r="K533" s="119">
        <v>-1768.86</v>
      </c>
    </row>
    <row r="534" spans="1:11">
      <c r="A534" s="120">
        <v>40100000</v>
      </c>
      <c r="B534" s="120" t="s">
        <v>380</v>
      </c>
      <c r="C534" s="120" t="s">
        <v>324</v>
      </c>
      <c r="D534" s="120">
        <v>45170</v>
      </c>
      <c r="E534" s="120">
        <v>1116</v>
      </c>
      <c r="F534" s="120" t="s">
        <v>2248</v>
      </c>
      <c r="G534" s="120" t="s">
        <v>2249</v>
      </c>
      <c r="H534" s="120" t="s">
        <v>89</v>
      </c>
      <c r="I534" s="119">
        <v>0</v>
      </c>
      <c r="J534" s="119">
        <v>225.27</v>
      </c>
      <c r="K534" s="119">
        <v>-225.27</v>
      </c>
    </row>
    <row r="535" spans="1:11">
      <c r="A535" s="120">
        <v>40100000</v>
      </c>
      <c r="B535" s="120" t="s">
        <v>2250</v>
      </c>
      <c r="C535" s="120" t="s">
        <v>324</v>
      </c>
      <c r="D535" s="120">
        <v>45170</v>
      </c>
      <c r="E535" s="120">
        <v>1117</v>
      </c>
      <c r="F535" s="120" t="s">
        <v>2251</v>
      </c>
      <c r="G535" s="120" t="s">
        <v>2252</v>
      </c>
      <c r="H535" s="120" t="s">
        <v>362</v>
      </c>
      <c r="I535" s="119">
        <v>0</v>
      </c>
      <c r="J535" s="119">
        <v>35.08</v>
      </c>
      <c r="K535" s="119">
        <v>-35.08</v>
      </c>
    </row>
    <row r="536" spans="1:11">
      <c r="A536" s="120">
        <v>40100000</v>
      </c>
      <c r="B536" s="120" t="s">
        <v>372</v>
      </c>
      <c r="C536" s="120" t="s">
        <v>324</v>
      </c>
      <c r="D536" s="120">
        <v>45170</v>
      </c>
      <c r="E536" s="120">
        <v>1120</v>
      </c>
      <c r="F536" s="120" t="s">
        <v>2253</v>
      </c>
      <c r="G536" s="120" t="s">
        <v>2254</v>
      </c>
      <c r="H536" s="120" t="s">
        <v>1136</v>
      </c>
      <c r="I536" s="119">
        <v>0</v>
      </c>
      <c r="J536" s="119">
        <v>277.32</v>
      </c>
      <c r="K536" s="119">
        <v>-277.32</v>
      </c>
    </row>
    <row r="537" spans="1:11">
      <c r="A537" s="120">
        <v>40100000</v>
      </c>
      <c r="B537" s="120" t="s">
        <v>360</v>
      </c>
      <c r="C537" s="120" t="s">
        <v>324</v>
      </c>
      <c r="D537" s="120">
        <v>45170</v>
      </c>
      <c r="E537" s="120">
        <v>1123</v>
      </c>
      <c r="F537" s="120" t="s">
        <v>2255</v>
      </c>
      <c r="G537" s="120" t="s">
        <v>2256</v>
      </c>
      <c r="H537" s="120" t="s">
        <v>1231</v>
      </c>
      <c r="I537" s="119">
        <v>0</v>
      </c>
      <c r="J537" s="119">
        <v>84</v>
      </c>
      <c r="K537" s="119">
        <v>-84</v>
      </c>
    </row>
    <row r="538" spans="1:11">
      <c r="A538" s="120">
        <v>40100000</v>
      </c>
      <c r="B538" s="120" t="s">
        <v>360</v>
      </c>
      <c r="C538" s="120" t="s">
        <v>324</v>
      </c>
      <c r="D538" s="120">
        <v>45170</v>
      </c>
      <c r="E538" s="120">
        <v>1124</v>
      </c>
      <c r="F538" s="120" t="s">
        <v>2257</v>
      </c>
      <c r="G538" s="120" t="s">
        <v>2258</v>
      </c>
      <c r="H538" s="120" t="s">
        <v>1231</v>
      </c>
      <c r="I538" s="119">
        <v>0</v>
      </c>
      <c r="J538" s="119">
        <v>84</v>
      </c>
      <c r="K538" s="119">
        <v>-84</v>
      </c>
    </row>
    <row r="539" spans="1:11">
      <c r="A539" s="120">
        <v>40100000</v>
      </c>
      <c r="B539" s="120" t="s">
        <v>360</v>
      </c>
      <c r="C539" s="120" t="s">
        <v>324</v>
      </c>
      <c r="D539" s="120">
        <v>45170</v>
      </c>
      <c r="E539" s="120">
        <v>1125</v>
      </c>
      <c r="F539" s="120" t="s">
        <v>2259</v>
      </c>
      <c r="G539" s="120" t="s">
        <v>2260</v>
      </c>
      <c r="H539" s="120" t="s">
        <v>1231</v>
      </c>
      <c r="I539" s="119">
        <v>0</v>
      </c>
      <c r="J539" s="119">
        <v>336</v>
      </c>
      <c r="K539" s="119">
        <v>-336</v>
      </c>
    </row>
    <row r="540" spans="1:11">
      <c r="A540" s="120">
        <v>40100000</v>
      </c>
      <c r="B540" s="120" t="s">
        <v>360</v>
      </c>
      <c r="C540" s="120" t="s">
        <v>324</v>
      </c>
      <c r="D540" s="120">
        <v>45170</v>
      </c>
      <c r="E540" s="120">
        <v>1126</v>
      </c>
      <c r="F540" s="120" t="s">
        <v>2261</v>
      </c>
      <c r="G540" s="120" t="s">
        <v>2262</v>
      </c>
      <c r="H540" s="120" t="s">
        <v>1231</v>
      </c>
      <c r="I540" s="119">
        <v>0</v>
      </c>
      <c r="J540" s="119">
        <v>84</v>
      </c>
      <c r="K540" s="119">
        <v>-84</v>
      </c>
    </row>
    <row r="541" spans="1:11">
      <c r="A541" s="120">
        <v>40100000</v>
      </c>
      <c r="B541" s="120" t="s">
        <v>360</v>
      </c>
      <c r="C541" s="120" t="s">
        <v>324</v>
      </c>
      <c r="D541" s="120">
        <v>45170</v>
      </c>
      <c r="E541" s="120">
        <v>1127</v>
      </c>
      <c r="F541" s="120" t="s">
        <v>2263</v>
      </c>
      <c r="G541" s="120" t="s">
        <v>2264</v>
      </c>
      <c r="H541" s="120" t="s">
        <v>1231</v>
      </c>
      <c r="I541" s="119">
        <v>0</v>
      </c>
      <c r="J541" s="119">
        <v>84</v>
      </c>
      <c r="K541" s="119">
        <v>-84</v>
      </c>
    </row>
    <row r="542" spans="1:11">
      <c r="A542" s="120">
        <v>40100000</v>
      </c>
      <c r="B542" s="120" t="s">
        <v>360</v>
      </c>
      <c r="C542" s="120" t="s">
        <v>324</v>
      </c>
      <c r="D542" s="120">
        <v>45170</v>
      </c>
      <c r="E542" s="120">
        <v>1128</v>
      </c>
      <c r="F542" s="120" t="s">
        <v>2265</v>
      </c>
      <c r="G542" s="120" t="s">
        <v>2266</v>
      </c>
      <c r="H542" s="120" t="s">
        <v>1231</v>
      </c>
      <c r="I542" s="119">
        <v>0</v>
      </c>
      <c r="J542" s="119">
        <v>84</v>
      </c>
      <c r="K542" s="119">
        <v>-84</v>
      </c>
    </row>
    <row r="543" spans="1:11">
      <c r="A543" s="120">
        <v>40100000</v>
      </c>
      <c r="B543" s="120" t="s">
        <v>1140</v>
      </c>
      <c r="C543" s="120" t="s">
        <v>324</v>
      </c>
      <c r="D543" s="120">
        <v>45170</v>
      </c>
      <c r="E543" s="120">
        <v>1129</v>
      </c>
      <c r="F543" s="120" t="s">
        <v>2267</v>
      </c>
      <c r="G543" s="120" t="s">
        <v>2268</v>
      </c>
      <c r="H543" s="120" t="s">
        <v>1103</v>
      </c>
      <c r="I543" s="119">
        <v>0</v>
      </c>
      <c r="J543" s="119">
        <v>13.23</v>
      </c>
      <c r="K543" s="119">
        <v>-13.23</v>
      </c>
    </row>
    <row r="544" spans="1:11">
      <c r="A544" s="120">
        <v>40100000</v>
      </c>
      <c r="B544" s="120" t="s">
        <v>1140</v>
      </c>
      <c r="C544" s="120" t="s">
        <v>324</v>
      </c>
      <c r="D544" s="120">
        <v>45170</v>
      </c>
      <c r="E544" s="120">
        <v>1131</v>
      </c>
      <c r="F544" s="120" t="s">
        <v>2269</v>
      </c>
      <c r="G544" s="120" t="s">
        <v>2270</v>
      </c>
      <c r="H544" s="120" t="s">
        <v>1103</v>
      </c>
      <c r="I544" s="119">
        <v>0</v>
      </c>
      <c r="J544" s="119">
        <v>92.78</v>
      </c>
      <c r="K544" s="119">
        <v>-92.78</v>
      </c>
    </row>
    <row r="545" spans="1:11">
      <c r="A545" s="120">
        <v>40100000</v>
      </c>
      <c r="B545" s="120" t="s">
        <v>1140</v>
      </c>
      <c r="C545" s="120" t="s">
        <v>324</v>
      </c>
      <c r="D545" s="120">
        <v>45170</v>
      </c>
      <c r="E545" s="120">
        <v>1133</v>
      </c>
      <c r="F545" s="120" t="s">
        <v>2271</v>
      </c>
      <c r="G545" s="120" t="s">
        <v>2272</v>
      </c>
      <c r="H545" s="120" t="s">
        <v>1103</v>
      </c>
      <c r="I545" s="119">
        <v>0</v>
      </c>
      <c r="J545" s="119">
        <v>96.08</v>
      </c>
      <c r="K545" s="119">
        <v>-96.08</v>
      </c>
    </row>
    <row r="546" spans="1:11">
      <c r="A546" s="120">
        <v>40100000</v>
      </c>
      <c r="B546" s="120" t="s">
        <v>1140</v>
      </c>
      <c r="C546" s="120" t="s">
        <v>324</v>
      </c>
      <c r="D546" s="120">
        <v>45170</v>
      </c>
      <c r="E546" s="120">
        <v>1135</v>
      </c>
      <c r="F546" s="120" t="s">
        <v>2273</v>
      </c>
      <c r="G546" s="120" t="s">
        <v>2274</v>
      </c>
      <c r="H546" s="120" t="s">
        <v>1103</v>
      </c>
      <c r="I546" s="119">
        <v>0</v>
      </c>
      <c r="J546" s="119">
        <v>39.26</v>
      </c>
      <c r="K546" s="119">
        <v>-39.26</v>
      </c>
    </row>
    <row r="547" spans="1:11">
      <c r="A547" s="120">
        <v>40100000</v>
      </c>
      <c r="B547" s="120" t="s">
        <v>1140</v>
      </c>
      <c r="C547" s="120" t="s">
        <v>324</v>
      </c>
      <c r="D547" s="120">
        <v>45170</v>
      </c>
      <c r="E547" s="120">
        <v>1137</v>
      </c>
      <c r="F547" s="120" t="s">
        <v>2275</v>
      </c>
      <c r="G547" s="120" t="s">
        <v>2276</v>
      </c>
      <c r="H547" s="120" t="s">
        <v>1103</v>
      </c>
      <c r="I547" s="119">
        <v>0</v>
      </c>
      <c r="J547" s="119">
        <v>118.72</v>
      </c>
      <c r="K547" s="119">
        <v>-118.72</v>
      </c>
    </row>
    <row r="548" spans="1:11">
      <c r="A548" s="120">
        <v>40100000</v>
      </c>
      <c r="B548" s="120" t="s">
        <v>1140</v>
      </c>
      <c r="C548" s="120" t="s">
        <v>324</v>
      </c>
      <c r="D548" s="120">
        <v>45170</v>
      </c>
      <c r="E548" s="120">
        <v>1139</v>
      </c>
      <c r="F548" s="120" t="s">
        <v>2277</v>
      </c>
      <c r="G548" s="120" t="s">
        <v>2278</v>
      </c>
      <c r="H548" s="120" t="s">
        <v>1103</v>
      </c>
      <c r="I548" s="119">
        <v>0</v>
      </c>
      <c r="J548" s="119">
        <v>44.97</v>
      </c>
      <c r="K548" s="119">
        <v>-44.97</v>
      </c>
    </row>
    <row r="549" spans="1:11">
      <c r="A549" s="120">
        <v>40100000</v>
      </c>
      <c r="B549" s="120" t="s">
        <v>1140</v>
      </c>
      <c r="C549" s="120" t="s">
        <v>324</v>
      </c>
      <c r="D549" s="120">
        <v>45170</v>
      </c>
      <c r="E549" s="120">
        <v>1141</v>
      </c>
      <c r="F549" s="120" t="s">
        <v>2279</v>
      </c>
      <c r="G549" s="120" t="s">
        <v>2280</v>
      </c>
      <c r="H549" s="120" t="s">
        <v>89</v>
      </c>
      <c r="I549" s="119">
        <v>0</v>
      </c>
      <c r="J549" s="119">
        <v>113.54</v>
      </c>
      <c r="K549" s="119">
        <v>-113.54</v>
      </c>
    </row>
    <row r="550" spans="1:11">
      <c r="A550" s="120">
        <v>40100000</v>
      </c>
      <c r="B550" s="120" t="s">
        <v>1140</v>
      </c>
      <c r="C550" s="120" t="s">
        <v>324</v>
      </c>
      <c r="D550" s="120">
        <v>45170</v>
      </c>
      <c r="E550" s="120">
        <v>1143</v>
      </c>
      <c r="F550" s="120" t="s">
        <v>2281</v>
      </c>
      <c r="G550" s="120" t="s">
        <v>2282</v>
      </c>
      <c r="H550" s="120" t="s">
        <v>1103</v>
      </c>
      <c r="I550" s="119">
        <v>0</v>
      </c>
      <c r="J550" s="119">
        <v>33.72</v>
      </c>
      <c r="K550" s="119">
        <v>-33.72</v>
      </c>
    </row>
    <row r="551" spans="1:11">
      <c r="A551" s="120">
        <v>40100000</v>
      </c>
      <c r="B551" s="120" t="s">
        <v>1140</v>
      </c>
      <c r="C551" s="120" t="s">
        <v>324</v>
      </c>
      <c r="D551" s="120">
        <v>45170</v>
      </c>
      <c r="E551" s="120">
        <v>1144</v>
      </c>
      <c r="F551" s="120" t="s">
        <v>2283</v>
      </c>
      <c r="G551" s="120" t="s">
        <v>2284</v>
      </c>
      <c r="H551" s="120" t="s">
        <v>1103</v>
      </c>
      <c r="I551" s="119">
        <v>0</v>
      </c>
      <c r="J551" s="119">
        <v>128.94999999999999</v>
      </c>
      <c r="K551" s="119">
        <v>-128.94999999999999</v>
      </c>
    </row>
    <row r="552" spans="1:11">
      <c r="A552" s="120">
        <v>40100000</v>
      </c>
      <c r="B552" s="120" t="s">
        <v>388</v>
      </c>
      <c r="C552" s="120" t="s">
        <v>324</v>
      </c>
      <c r="D552" s="120">
        <v>45170</v>
      </c>
      <c r="E552" s="120">
        <v>1146</v>
      </c>
      <c r="F552" s="120" t="s">
        <v>2285</v>
      </c>
      <c r="G552" s="120" t="s">
        <v>2286</v>
      </c>
      <c r="H552" s="120" t="s">
        <v>89</v>
      </c>
      <c r="I552" s="119">
        <v>0</v>
      </c>
      <c r="J552" s="119">
        <v>3440.92</v>
      </c>
      <c r="K552" s="119">
        <v>-3440.92</v>
      </c>
    </row>
    <row r="553" spans="1:11">
      <c r="A553" s="120">
        <v>40100000</v>
      </c>
      <c r="B553" s="120" t="s">
        <v>388</v>
      </c>
      <c r="C553" s="120" t="s">
        <v>324</v>
      </c>
      <c r="D553" s="120">
        <v>45170</v>
      </c>
      <c r="E553" s="120">
        <v>1147</v>
      </c>
      <c r="F553" s="120" t="s">
        <v>2287</v>
      </c>
      <c r="G553" s="120" t="s">
        <v>2288</v>
      </c>
      <c r="H553" s="120" t="s">
        <v>1158</v>
      </c>
      <c r="I553" s="119">
        <v>0</v>
      </c>
      <c r="J553" s="119">
        <v>3489.19</v>
      </c>
      <c r="K553" s="119">
        <v>-3489.19</v>
      </c>
    </row>
    <row r="554" spans="1:11">
      <c r="A554" s="120">
        <v>40100000</v>
      </c>
      <c r="B554" s="120" t="s">
        <v>365</v>
      </c>
      <c r="C554" s="120" t="s">
        <v>324</v>
      </c>
      <c r="D554" s="120">
        <v>45170</v>
      </c>
      <c r="E554" s="120">
        <v>1148</v>
      </c>
      <c r="F554" s="120" t="s">
        <v>2289</v>
      </c>
      <c r="G554" s="120" t="s">
        <v>2290</v>
      </c>
      <c r="H554" s="120" t="s">
        <v>1114</v>
      </c>
      <c r="I554" s="119">
        <v>0</v>
      </c>
      <c r="J554" s="119">
        <v>18</v>
      </c>
      <c r="K554" s="119">
        <v>-18</v>
      </c>
    </row>
    <row r="555" spans="1:11">
      <c r="A555" s="120">
        <v>40100000</v>
      </c>
      <c r="B555" s="120" t="s">
        <v>365</v>
      </c>
      <c r="C555" s="120" t="s">
        <v>324</v>
      </c>
      <c r="D555" s="120">
        <v>45170</v>
      </c>
      <c r="E555" s="120">
        <v>1149</v>
      </c>
      <c r="F555" s="120" t="s">
        <v>2291</v>
      </c>
      <c r="G555" s="120" t="s">
        <v>2292</v>
      </c>
      <c r="H555" s="120" t="s">
        <v>1114</v>
      </c>
      <c r="I555" s="119">
        <v>0</v>
      </c>
      <c r="J555" s="119">
        <v>18</v>
      </c>
      <c r="K555" s="119">
        <v>-18</v>
      </c>
    </row>
    <row r="556" spans="1:11">
      <c r="A556" s="120">
        <v>40100000</v>
      </c>
      <c r="B556" s="120" t="s">
        <v>365</v>
      </c>
      <c r="C556" s="120" t="s">
        <v>324</v>
      </c>
      <c r="D556" s="120">
        <v>45170</v>
      </c>
      <c r="E556" s="120">
        <v>1150</v>
      </c>
      <c r="F556" s="120" t="s">
        <v>2293</v>
      </c>
      <c r="G556" s="120" t="s">
        <v>2294</v>
      </c>
      <c r="H556" s="120" t="s">
        <v>1226</v>
      </c>
      <c r="I556" s="119">
        <v>0</v>
      </c>
      <c r="J556" s="119">
        <v>18</v>
      </c>
      <c r="K556" s="119">
        <v>-18</v>
      </c>
    </row>
    <row r="557" spans="1:11">
      <c r="A557" s="120">
        <v>40100000</v>
      </c>
      <c r="B557" s="120" t="s">
        <v>365</v>
      </c>
      <c r="C557" s="120" t="s">
        <v>324</v>
      </c>
      <c r="D557" s="120">
        <v>45170</v>
      </c>
      <c r="E557" s="120">
        <v>1151</v>
      </c>
      <c r="F557" s="120" t="s">
        <v>2295</v>
      </c>
      <c r="G557" s="120" t="s">
        <v>2296</v>
      </c>
      <c r="H557" s="120" t="s">
        <v>1226</v>
      </c>
      <c r="I557" s="119">
        <v>0</v>
      </c>
      <c r="J557" s="119">
        <v>932.78</v>
      </c>
      <c r="K557" s="119">
        <v>-932.78</v>
      </c>
    </row>
    <row r="558" spans="1:11">
      <c r="A558" s="120">
        <v>40100000</v>
      </c>
      <c r="B558" s="120" t="s">
        <v>365</v>
      </c>
      <c r="C558" s="120" t="s">
        <v>324</v>
      </c>
      <c r="D558" s="120">
        <v>45170</v>
      </c>
      <c r="E558" s="120">
        <v>1152</v>
      </c>
      <c r="F558" s="120" t="s">
        <v>2297</v>
      </c>
      <c r="G558" s="120" t="s">
        <v>2298</v>
      </c>
      <c r="H558" s="120" t="s">
        <v>1226</v>
      </c>
      <c r="I558" s="119">
        <v>0</v>
      </c>
      <c r="J558" s="119">
        <v>154.43</v>
      </c>
      <c r="K558" s="119">
        <v>-154.43</v>
      </c>
    </row>
    <row r="559" spans="1:11">
      <c r="A559" s="120">
        <v>40100000</v>
      </c>
      <c r="B559" s="120" t="s">
        <v>388</v>
      </c>
      <c r="C559" s="120" t="s">
        <v>324</v>
      </c>
      <c r="D559" s="120">
        <v>45170</v>
      </c>
      <c r="E559" s="120">
        <v>1154</v>
      </c>
      <c r="F559" s="120" t="s">
        <v>979</v>
      </c>
      <c r="G559" s="120" t="s">
        <v>2299</v>
      </c>
      <c r="H559" s="120" t="s">
        <v>1197</v>
      </c>
      <c r="I559" s="119">
        <v>0</v>
      </c>
      <c r="J559" s="119">
        <v>8400.8700000000008</v>
      </c>
      <c r="K559" s="119">
        <v>-8400.8700000000008</v>
      </c>
    </row>
    <row r="560" spans="1:11">
      <c r="A560" s="120">
        <v>40100000</v>
      </c>
      <c r="B560" s="120" t="s">
        <v>388</v>
      </c>
      <c r="C560" s="120" t="s">
        <v>324</v>
      </c>
      <c r="D560" s="120">
        <v>45170</v>
      </c>
      <c r="E560" s="120">
        <v>1156</v>
      </c>
      <c r="F560" s="120" t="s">
        <v>979</v>
      </c>
      <c r="G560" s="120" t="s">
        <v>2300</v>
      </c>
      <c r="H560" s="120" t="s">
        <v>1197</v>
      </c>
      <c r="I560" s="119">
        <v>0</v>
      </c>
      <c r="J560" s="119">
        <v>1437.6</v>
      </c>
      <c r="K560" s="119">
        <v>-1437.6</v>
      </c>
    </row>
    <row r="561" spans="1:11">
      <c r="A561" s="120">
        <v>40100000</v>
      </c>
      <c r="B561" s="120" t="s">
        <v>369</v>
      </c>
      <c r="C561" s="120" t="s">
        <v>324</v>
      </c>
      <c r="D561" s="120">
        <v>45170</v>
      </c>
      <c r="E561" s="120">
        <v>1157</v>
      </c>
      <c r="F561" s="120" t="s">
        <v>533</v>
      </c>
      <c r="G561" s="120" t="s">
        <v>2301</v>
      </c>
      <c r="H561" s="120" t="s">
        <v>2243</v>
      </c>
      <c r="I561" s="119">
        <v>0</v>
      </c>
      <c r="J561" s="119">
        <v>292.39</v>
      </c>
      <c r="K561" s="119">
        <v>-292.39</v>
      </c>
    </row>
    <row r="562" spans="1:11">
      <c r="A562" s="120">
        <v>40100000</v>
      </c>
      <c r="B562" s="120" t="s">
        <v>363</v>
      </c>
      <c r="C562" s="120" t="s">
        <v>324</v>
      </c>
      <c r="D562" s="120">
        <v>45170</v>
      </c>
      <c r="E562" s="120">
        <v>1158</v>
      </c>
      <c r="F562" s="120" t="s">
        <v>478</v>
      </c>
      <c r="G562" s="120" t="s">
        <v>2302</v>
      </c>
      <c r="H562" s="120" t="s">
        <v>89</v>
      </c>
      <c r="I562" s="119">
        <v>0</v>
      </c>
      <c r="J562" s="119">
        <v>328.64</v>
      </c>
      <c r="K562" s="119">
        <v>-328.64</v>
      </c>
    </row>
    <row r="563" spans="1:11">
      <c r="A563" s="120">
        <v>40100000</v>
      </c>
      <c r="B563" s="120" t="s">
        <v>352</v>
      </c>
      <c r="C563" s="120" t="s">
        <v>324</v>
      </c>
      <c r="D563" s="120">
        <v>45170</v>
      </c>
      <c r="E563" s="120">
        <v>1159</v>
      </c>
      <c r="F563" s="120" t="s">
        <v>505</v>
      </c>
      <c r="G563" s="120" t="s">
        <v>2303</v>
      </c>
      <c r="H563" s="120" t="s">
        <v>1184</v>
      </c>
      <c r="I563" s="119">
        <v>0</v>
      </c>
      <c r="J563" s="119">
        <v>193.3</v>
      </c>
      <c r="K563" s="119">
        <v>-193.3</v>
      </c>
    </row>
    <row r="564" spans="1:11">
      <c r="A564" s="120">
        <v>40100000</v>
      </c>
      <c r="B564" s="120" t="s">
        <v>350</v>
      </c>
      <c r="C564" s="120" t="s">
        <v>324</v>
      </c>
      <c r="D564" s="120">
        <v>45170</v>
      </c>
      <c r="E564" s="120">
        <v>1162</v>
      </c>
      <c r="F564" s="120" t="s">
        <v>97</v>
      </c>
      <c r="G564" s="120" t="s">
        <v>2304</v>
      </c>
      <c r="H564" s="120" t="s">
        <v>1937</v>
      </c>
      <c r="I564" s="119">
        <v>0</v>
      </c>
      <c r="J564" s="119">
        <v>57.6</v>
      </c>
      <c r="K564" s="119">
        <v>-57.6</v>
      </c>
    </row>
    <row r="565" spans="1:11">
      <c r="A565" s="120">
        <v>40100000</v>
      </c>
      <c r="B565" s="120" t="s">
        <v>350</v>
      </c>
      <c r="C565" s="120" t="s">
        <v>324</v>
      </c>
      <c r="D565" s="120">
        <v>45170</v>
      </c>
      <c r="E565" s="120">
        <v>1163</v>
      </c>
      <c r="F565" s="120" t="s">
        <v>97</v>
      </c>
      <c r="G565" s="120" t="s">
        <v>2305</v>
      </c>
      <c r="H565" s="120" t="s">
        <v>1937</v>
      </c>
      <c r="I565" s="119">
        <v>0</v>
      </c>
      <c r="J565" s="119">
        <v>3286.78</v>
      </c>
      <c r="K565" s="119">
        <v>-3286.78</v>
      </c>
    </row>
    <row r="566" spans="1:11">
      <c r="A566" s="120">
        <v>40100000</v>
      </c>
      <c r="B566" s="120" t="s">
        <v>1681</v>
      </c>
      <c r="C566" s="120" t="s">
        <v>324</v>
      </c>
      <c r="D566" s="120">
        <v>45191</v>
      </c>
      <c r="E566" s="120">
        <v>1160</v>
      </c>
      <c r="F566" s="120" t="s">
        <v>1682</v>
      </c>
      <c r="G566" s="120" t="s">
        <v>2306</v>
      </c>
      <c r="H566" s="120" t="s">
        <v>1083</v>
      </c>
      <c r="I566" s="119">
        <v>0</v>
      </c>
      <c r="J566" s="119">
        <v>5280</v>
      </c>
      <c r="K566" s="119">
        <v>-5280</v>
      </c>
    </row>
    <row r="567" spans="1:11">
      <c r="A567" s="120">
        <v>40100000</v>
      </c>
      <c r="B567" s="120" t="s">
        <v>1181</v>
      </c>
      <c r="C567" s="120" t="s">
        <v>324</v>
      </c>
      <c r="D567" s="120">
        <v>45199</v>
      </c>
      <c r="E567" s="120">
        <v>1153</v>
      </c>
      <c r="F567" s="120" t="s">
        <v>2307</v>
      </c>
      <c r="G567" s="120" t="s">
        <v>2308</v>
      </c>
      <c r="H567" s="120" t="s">
        <v>1117</v>
      </c>
      <c r="I567" s="119">
        <v>2187</v>
      </c>
      <c r="J567" s="119">
        <v>0</v>
      </c>
      <c r="K567" s="119">
        <v>2187</v>
      </c>
    </row>
    <row r="568" spans="1:11">
      <c r="A568" s="120">
        <v>40100000</v>
      </c>
      <c r="B568" s="120" t="s">
        <v>350</v>
      </c>
      <c r="C568" s="120" t="s">
        <v>324</v>
      </c>
      <c r="D568" s="120">
        <v>45199</v>
      </c>
      <c r="E568" s="120">
        <v>1164</v>
      </c>
      <c r="F568" s="120" t="s">
        <v>97</v>
      </c>
      <c r="G568" s="120" t="s">
        <v>2309</v>
      </c>
      <c r="H568" s="120" t="s">
        <v>89</v>
      </c>
      <c r="I568" s="119">
        <v>0</v>
      </c>
      <c r="J568" s="119">
        <v>348.78</v>
      </c>
      <c r="K568" s="119">
        <v>-348.78</v>
      </c>
    </row>
    <row r="569" spans="1:11">
      <c r="A569" s="120">
        <v>40100000</v>
      </c>
      <c r="B569" s="120" t="s">
        <v>361</v>
      </c>
      <c r="C569" s="120" t="s">
        <v>355</v>
      </c>
      <c r="D569" s="120">
        <v>44927</v>
      </c>
      <c r="E569" s="120">
        <v>11</v>
      </c>
      <c r="F569" s="120" t="s">
        <v>358</v>
      </c>
      <c r="G569" s="120" t="s">
        <v>357</v>
      </c>
      <c r="H569" s="120" t="s">
        <v>89</v>
      </c>
      <c r="I569" s="119">
        <v>0</v>
      </c>
      <c r="J569" s="119">
        <v>1600</v>
      </c>
      <c r="K569" s="119">
        <v>-1600</v>
      </c>
    </row>
    <row r="570" spans="1:11">
      <c r="A570" s="120">
        <v>40100000</v>
      </c>
      <c r="B570" s="120" t="s">
        <v>366</v>
      </c>
      <c r="C570" s="120" t="s">
        <v>355</v>
      </c>
      <c r="D570" s="120">
        <v>44927</v>
      </c>
      <c r="E570" s="120">
        <v>11</v>
      </c>
      <c r="F570" s="120" t="s">
        <v>358</v>
      </c>
      <c r="G570" s="120" t="s">
        <v>357</v>
      </c>
      <c r="H570" s="120" t="s">
        <v>89</v>
      </c>
      <c r="I570" s="119">
        <v>4200</v>
      </c>
      <c r="J570" s="119">
        <v>0</v>
      </c>
      <c r="K570" s="119">
        <v>4200</v>
      </c>
    </row>
    <row r="571" spans="1:11">
      <c r="A571" s="120">
        <v>40100000</v>
      </c>
      <c r="B571" s="120" t="s">
        <v>350</v>
      </c>
      <c r="C571" s="120" t="s">
        <v>355</v>
      </c>
      <c r="D571" s="120">
        <v>44927</v>
      </c>
      <c r="E571" s="120">
        <v>11</v>
      </c>
      <c r="F571" s="120" t="s">
        <v>358</v>
      </c>
      <c r="G571" s="120" t="s">
        <v>357</v>
      </c>
      <c r="H571" s="120" t="s">
        <v>89</v>
      </c>
      <c r="I571" s="119">
        <v>0</v>
      </c>
      <c r="J571" s="119">
        <v>6900.78</v>
      </c>
      <c r="K571" s="119">
        <v>-6900.78</v>
      </c>
    </row>
    <row r="572" spans="1:11">
      <c r="A572" s="120">
        <v>40100000</v>
      </c>
      <c r="B572" s="120" t="s">
        <v>369</v>
      </c>
      <c r="C572" s="120" t="s">
        <v>355</v>
      </c>
      <c r="D572" s="120">
        <v>44927</v>
      </c>
      <c r="E572" s="120">
        <v>11</v>
      </c>
      <c r="F572" s="120" t="s">
        <v>358</v>
      </c>
      <c r="G572" s="120" t="s">
        <v>357</v>
      </c>
      <c r="H572" s="120" t="s">
        <v>89</v>
      </c>
      <c r="I572" s="119">
        <v>2199.7399999999998</v>
      </c>
      <c r="J572" s="119">
        <v>0</v>
      </c>
      <c r="K572" s="119">
        <v>2199.7399999999998</v>
      </c>
    </row>
    <row r="573" spans="1:11">
      <c r="A573" s="120">
        <v>40100000</v>
      </c>
      <c r="B573" s="120" t="s">
        <v>1328</v>
      </c>
      <c r="C573" s="120" t="s">
        <v>355</v>
      </c>
      <c r="D573" s="120">
        <v>44927</v>
      </c>
      <c r="E573" s="120">
        <v>11</v>
      </c>
      <c r="F573" s="120" t="s">
        <v>358</v>
      </c>
      <c r="G573" s="120" t="s">
        <v>357</v>
      </c>
      <c r="H573" s="120" t="s">
        <v>89</v>
      </c>
      <c r="I573" s="119">
        <v>0</v>
      </c>
      <c r="J573" s="119">
        <v>5125.05</v>
      </c>
      <c r="K573" s="119">
        <v>-5125.05</v>
      </c>
    </row>
    <row r="574" spans="1:11">
      <c r="A574" s="120">
        <v>40100000</v>
      </c>
      <c r="B574" s="120" t="s">
        <v>391</v>
      </c>
      <c r="C574" s="120" t="s">
        <v>355</v>
      </c>
      <c r="D574" s="120">
        <v>44927</v>
      </c>
      <c r="E574" s="120">
        <v>11</v>
      </c>
      <c r="F574" s="120" t="s">
        <v>358</v>
      </c>
      <c r="G574" s="120" t="s">
        <v>357</v>
      </c>
      <c r="H574" s="120" t="s">
        <v>89</v>
      </c>
      <c r="I574" s="119">
        <v>0</v>
      </c>
      <c r="J574" s="119">
        <v>12775.2</v>
      </c>
      <c r="K574" s="119">
        <v>-12775.2</v>
      </c>
    </row>
    <row r="575" spans="1:11">
      <c r="A575" s="120">
        <v>40100000</v>
      </c>
      <c r="B575" s="120" t="s">
        <v>359</v>
      </c>
      <c r="C575" s="120" t="s">
        <v>355</v>
      </c>
      <c r="D575" s="120">
        <v>44927</v>
      </c>
      <c r="E575" s="120">
        <v>11</v>
      </c>
      <c r="F575" s="120" t="s">
        <v>358</v>
      </c>
      <c r="G575" s="120" t="s">
        <v>357</v>
      </c>
      <c r="H575" s="120" t="s">
        <v>89</v>
      </c>
      <c r="I575" s="119">
        <v>0</v>
      </c>
      <c r="J575" s="119">
        <v>8815.83</v>
      </c>
      <c r="K575" s="119">
        <v>-8815.83</v>
      </c>
    </row>
    <row r="576" spans="1:11">
      <c r="A576" s="120">
        <v>40100000</v>
      </c>
      <c r="B576" s="120" t="s">
        <v>1320</v>
      </c>
      <c r="C576" s="120" t="s">
        <v>355</v>
      </c>
      <c r="D576" s="120">
        <v>44927</v>
      </c>
      <c r="E576" s="120">
        <v>11</v>
      </c>
      <c r="F576" s="120" t="s">
        <v>358</v>
      </c>
      <c r="G576" s="120" t="s">
        <v>357</v>
      </c>
      <c r="H576" s="120" t="s">
        <v>89</v>
      </c>
      <c r="I576" s="119">
        <v>0</v>
      </c>
      <c r="J576" s="119">
        <v>2036.08</v>
      </c>
      <c r="K576" s="119">
        <v>-2036.08</v>
      </c>
    </row>
    <row r="577" spans="1:11">
      <c r="A577" s="120">
        <v>40100000</v>
      </c>
      <c r="B577" s="120" t="s">
        <v>1334</v>
      </c>
      <c r="C577" s="120" t="s">
        <v>355</v>
      </c>
      <c r="D577" s="120">
        <v>44927</v>
      </c>
      <c r="E577" s="120">
        <v>11</v>
      </c>
      <c r="F577" s="120" t="s">
        <v>358</v>
      </c>
      <c r="G577" s="120" t="s">
        <v>357</v>
      </c>
      <c r="H577" s="120" t="s">
        <v>89</v>
      </c>
      <c r="I577" s="119">
        <v>0</v>
      </c>
      <c r="J577" s="119">
        <v>90</v>
      </c>
      <c r="K577" s="119">
        <v>-90</v>
      </c>
    </row>
    <row r="578" spans="1:11">
      <c r="A578" s="120">
        <v>40100000</v>
      </c>
      <c r="B578" s="120" t="s">
        <v>370</v>
      </c>
      <c r="C578" s="120" t="s">
        <v>355</v>
      </c>
      <c r="D578" s="120">
        <v>44927</v>
      </c>
      <c r="E578" s="120">
        <v>11</v>
      </c>
      <c r="F578" s="120" t="s">
        <v>358</v>
      </c>
      <c r="G578" s="120" t="s">
        <v>357</v>
      </c>
      <c r="H578" s="120" t="s">
        <v>89</v>
      </c>
      <c r="I578" s="119">
        <v>0</v>
      </c>
      <c r="J578" s="119">
        <v>333</v>
      </c>
      <c r="K578" s="119">
        <v>-333</v>
      </c>
    </row>
    <row r="579" spans="1:11">
      <c r="A579" s="120">
        <v>40100000</v>
      </c>
      <c r="B579" s="120" t="s">
        <v>1346</v>
      </c>
      <c r="C579" s="120" t="s">
        <v>355</v>
      </c>
      <c r="D579" s="120">
        <v>44927</v>
      </c>
      <c r="E579" s="120">
        <v>11</v>
      </c>
      <c r="F579" s="120" t="s">
        <v>358</v>
      </c>
      <c r="G579" s="120" t="s">
        <v>357</v>
      </c>
      <c r="H579" s="120" t="s">
        <v>89</v>
      </c>
      <c r="I579" s="119">
        <v>0</v>
      </c>
      <c r="J579" s="119">
        <v>151.19999999999999</v>
      </c>
      <c r="K579" s="119">
        <v>-151.19999999999999</v>
      </c>
    </row>
    <row r="580" spans="1:11">
      <c r="A580" s="120">
        <v>40100000</v>
      </c>
      <c r="B580" s="120" t="s">
        <v>374</v>
      </c>
      <c r="C580" s="120" t="s">
        <v>355</v>
      </c>
      <c r="D580" s="120">
        <v>44927</v>
      </c>
      <c r="E580" s="120">
        <v>11</v>
      </c>
      <c r="F580" s="120" t="s">
        <v>358</v>
      </c>
      <c r="G580" s="120" t="s">
        <v>357</v>
      </c>
      <c r="H580" s="120" t="s">
        <v>89</v>
      </c>
      <c r="I580" s="119">
        <v>0</v>
      </c>
      <c r="J580" s="119">
        <v>1362</v>
      </c>
      <c r="K580" s="119">
        <v>-1362</v>
      </c>
    </row>
    <row r="581" spans="1:11">
      <c r="A581" s="120">
        <v>40100000</v>
      </c>
      <c r="B581" s="120" t="s">
        <v>372</v>
      </c>
      <c r="C581" s="120" t="s">
        <v>355</v>
      </c>
      <c r="D581" s="120">
        <v>44927</v>
      </c>
      <c r="E581" s="120">
        <v>11</v>
      </c>
      <c r="F581" s="120" t="s">
        <v>358</v>
      </c>
      <c r="G581" s="120" t="s">
        <v>357</v>
      </c>
      <c r="H581" s="120" t="s">
        <v>89</v>
      </c>
      <c r="I581" s="119">
        <v>0</v>
      </c>
      <c r="J581" s="119">
        <v>1564.47</v>
      </c>
      <c r="K581" s="119">
        <v>-1564.47</v>
      </c>
    </row>
    <row r="582" spans="1:11">
      <c r="A582" s="120">
        <v>40100000</v>
      </c>
      <c r="B582" s="120" t="s">
        <v>388</v>
      </c>
      <c r="C582" s="120" t="s">
        <v>355</v>
      </c>
      <c r="D582" s="120">
        <v>44927</v>
      </c>
      <c r="E582" s="120">
        <v>11</v>
      </c>
      <c r="F582" s="120" t="s">
        <v>358</v>
      </c>
      <c r="G582" s="120" t="s">
        <v>357</v>
      </c>
      <c r="H582" s="120" t="s">
        <v>89</v>
      </c>
      <c r="I582" s="119">
        <v>0</v>
      </c>
      <c r="J582" s="119">
        <v>1062.75</v>
      </c>
      <c r="K582" s="119">
        <v>-1062.75</v>
      </c>
    </row>
    <row r="583" spans="1:11">
      <c r="A583" s="120">
        <v>40100000</v>
      </c>
      <c r="B583" s="120" t="s">
        <v>1145</v>
      </c>
      <c r="C583" s="120" t="s">
        <v>355</v>
      </c>
      <c r="D583" s="120">
        <v>44927</v>
      </c>
      <c r="E583" s="120">
        <v>11</v>
      </c>
      <c r="F583" s="120" t="s">
        <v>358</v>
      </c>
      <c r="G583" s="120" t="s">
        <v>357</v>
      </c>
      <c r="H583" s="120" t="s">
        <v>89</v>
      </c>
      <c r="I583" s="119">
        <v>0</v>
      </c>
      <c r="J583" s="119">
        <v>15702.35</v>
      </c>
      <c r="K583" s="119">
        <v>-15702.35</v>
      </c>
    </row>
    <row r="584" spans="1:11">
      <c r="A584" s="120">
        <v>40100000</v>
      </c>
      <c r="B584" s="120" t="s">
        <v>377</v>
      </c>
      <c r="C584" s="120" t="s">
        <v>355</v>
      </c>
      <c r="D584" s="120">
        <v>44927</v>
      </c>
      <c r="E584" s="120">
        <v>11</v>
      </c>
      <c r="F584" s="120" t="s">
        <v>358</v>
      </c>
      <c r="G584" s="120" t="s">
        <v>357</v>
      </c>
      <c r="H584" s="120" t="s">
        <v>89</v>
      </c>
      <c r="I584" s="119">
        <v>0</v>
      </c>
      <c r="J584" s="119">
        <v>1000.81</v>
      </c>
      <c r="K584" s="119">
        <v>-1000.81</v>
      </c>
    </row>
    <row r="585" spans="1:11">
      <c r="A585" s="120">
        <v>40100000</v>
      </c>
      <c r="B585" s="120" t="s">
        <v>375</v>
      </c>
      <c r="C585" s="120" t="s">
        <v>355</v>
      </c>
      <c r="D585" s="120">
        <v>44927</v>
      </c>
      <c r="E585" s="120">
        <v>11</v>
      </c>
      <c r="F585" s="120" t="s">
        <v>358</v>
      </c>
      <c r="G585" s="120" t="s">
        <v>357</v>
      </c>
      <c r="H585" s="120" t="s">
        <v>89</v>
      </c>
      <c r="I585" s="119">
        <v>0</v>
      </c>
      <c r="J585" s="119">
        <v>1667.2</v>
      </c>
      <c r="K585" s="119">
        <v>-1667.2</v>
      </c>
    </row>
    <row r="586" spans="1:11">
      <c r="A586" s="120">
        <v>40100000</v>
      </c>
      <c r="B586" s="120" t="s">
        <v>354</v>
      </c>
      <c r="C586" s="120" t="s">
        <v>355</v>
      </c>
      <c r="D586" s="120">
        <v>44927</v>
      </c>
      <c r="E586" s="120">
        <v>11</v>
      </c>
      <c r="F586" s="120" t="s">
        <v>358</v>
      </c>
      <c r="G586" s="120" t="s">
        <v>357</v>
      </c>
      <c r="H586" s="120" t="s">
        <v>89</v>
      </c>
      <c r="I586" s="119">
        <v>0</v>
      </c>
      <c r="J586" s="119">
        <v>13840</v>
      </c>
      <c r="K586" s="119">
        <v>-13840</v>
      </c>
    </row>
    <row r="587" spans="1:11">
      <c r="A587" s="120">
        <v>40100000</v>
      </c>
      <c r="B587" s="120" t="s">
        <v>363</v>
      </c>
      <c r="C587" s="120" t="s">
        <v>355</v>
      </c>
      <c r="D587" s="120">
        <v>44927</v>
      </c>
      <c r="E587" s="120">
        <v>11</v>
      </c>
      <c r="F587" s="120" t="s">
        <v>358</v>
      </c>
      <c r="G587" s="120" t="s">
        <v>357</v>
      </c>
      <c r="H587" s="120" t="s">
        <v>89</v>
      </c>
      <c r="I587" s="119">
        <v>1019</v>
      </c>
      <c r="J587" s="119">
        <v>0</v>
      </c>
      <c r="K587" s="119">
        <v>1019</v>
      </c>
    </row>
    <row r="588" spans="1:11">
      <c r="A588" s="120">
        <v>40100000</v>
      </c>
      <c r="B588" s="120" t="s">
        <v>378</v>
      </c>
      <c r="C588" s="120" t="s">
        <v>355</v>
      </c>
      <c r="D588" s="120">
        <v>44927</v>
      </c>
      <c r="E588" s="120">
        <v>11</v>
      </c>
      <c r="F588" s="120" t="s">
        <v>358</v>
      </c>
      <c r="G588" s="120" t="s">
        <v>357</v>
      </c>
      <c r="H588" s="120" t="s">
        <v>89</v>
      </c>
      <c r="I588" s="119">
        <v>0</v>
      </c>
      <c r="J588" s="119">
        <v>7752</v>
      </c>
      <c r="K588" s="119">
        <v>-7752</v>
      </c>
    </row>
    <row r="589" spans="1:11">
      <c r="A589" s="120">
        <v>40100000</v>
      </c>
      <c r="B589" s="120" t="s">
        <v>1313</v>
      </c>
      <c r="C589" s="120" t="s">
        <v>355</v>
      </c>
      <c r="D589" s="120">
        <v>44927</v>
      </c>
      <c r="E589" s="120">
        <v>11</v>
      </c>
      <c r="F589" s="120" t="s">
        <v>358</v>
      </c>
      <c r="G589" s="120" t="s">
        <v>357</v>
      </c>
      <c r="H589" s="120" t="s">
        <v>89</v>
      </c>
      <c r="I589" s="119">
        <v>0</v>
      </c>
      <c r="J589" s="119">
        <v>3534</v>
      </c>
      <c r="K589" s="119">
        <v>-3534</v>
      </c>
    </row>
    <row r="590" spans="1:11">
      <c r="A590" s="120">
        <v>40100000</v>
      </c>
      <c r="B590" s="120" t="s">
        <v>1315</v>
      </c>
      <c r="C590" s="120" t="s">
        <v>355</v>
      </c>
      <c r="D590" s="120">
        <v>44927</v>
      </c>
      <c r="E590" s="120">
        <v>11</v>
      </c>
      <c r="F590" s="120" t="s">
        <v>358</v>
      </c>
      <c r="G590" s="120" t="s">
        <v>357</v>
      </c>
      <c r="H590" s="120" t="s">
        <v>89</v>
      </c>
      <c r="I590" s="119">
        <v>677.17</v>
      </c>
      <c r="J590" s="119">
        <v>0</v>
      </c>
      <c r="K590" s="119">
        <v>677.17</v>
      </c>
    </row>
    <row r="591" spans="1:11">
      <c r="A591" s="120">
        <v>40100000</v>
      </c>
      <c r="B591" s="120" t="s">
        <v>365</v>
      </c>
      <c r="C591" s="120" t="s">
        <v>355</v>
      </c>
      <c r="D591" s="120">
        <v>44927</v>
      </c>
      <c r="E591" s="120">
        <v>11</v>
      </c>
      <c r="F591" s="120" t="s">
        <v>358</v>
      </c>
      <c r="G591" s="120" t="s">
        <v>357</v>
      </c>
      <c r="H591" s="120" t="s">
        <v>89</v>
      </c>
      <c r="I591" s="119">
        <v>0</v>
      </c>
      <c r="J591" s="119">
        <v>1325.6</v>
      </c>
      <c r="K591" s="119">
        <v>-1325.6</v>
      </c>
    </row>
    <row r="592" spans="1:11">
      <c r="A592" s="120">
        <v>40100000</v>
      </c>
      <c r="B592" s="120" t="s">
        <v>373</v>
      </c>
      <c r="C592" s="120" t="s">
        <v>355</v>
      </c>
      <c r="D592" s="120">
        <v>44927</v>
      </c>
      <c r="E592" s="120">
        <v>11</v>
      </c>
      <c r="F592" s="120" t="s">
        <v>358</v>
      </c>
      <c r="G592" s="120" t="s">
        <v>357</v>
      </c>
      <c r="H592" s="120" t="s">
        <v>89</v>
      </c>
      <c r="I592" s="119">
        <v>0</v>
      </c>
      <c r="J592" s="119">
        <v>1735.8</v>
      </c>
      <c r="K592" s="119">
        <v>-1735.8</v>
      </c>
    </row>
    <row r="593" spans="1:11">
      <c r="A593" s="120">
        <v>40100000</v>
      </c>
      <c r="B593" s="120" t="s">
        <v>1091</v>
      </c>
      <c r="C593" s="120" t="s">
        <v>355</v>
      </c>
      <c r="D593" s="120">
        <v>44927</v>
      </c>
      <c r="E593" s="120">
        <v>11</v>
      </c>
      <c r="F593" s="120" t="s">
        <v>358</v>
      </c>
      <c r="G593" s="120" t="s">
        <v>357</v>
      </c>
      <c r="H593" s="120" t="s">
        <v>89</v>
      </c>
      <c r="I593" s="119">
        <v>360</v>
      </c>
      <c r="J593" s="119">
        <v>0</v>
      </c>
      <c r="K593" s="119">
        <v>360</v>
      </c>
    </row>
    <row r="594" spans="1:11">
      <c r="A594" s="120">
        <v>40100000</v>
      </c>
      <c r="B594" s="120" t="s">
        <v>385</v>
      </c>
      <c r="C594" s="120" t="s">
        <v>355</v>
      </c>
      <c r="D594" s="120">
        <v>44927</v>
      </c>
      <c r="E594" s="120">
        <v>11</v>
      </c>
      <c r="F594" s="120" t="s">
        <v>358</v>
      </c>
      <c r="G594" s="120" t="s">
        <v>357</v>
      </c>
      <c r="H594" s="120" t="s">
        <v>89</v>
      </c>
      <c r="I594" s="119">
        <v>0</v>
      </c>
      <c r="J594" s="119">
        <v>129.36000000000001</v>
      </c>
      <c r="K594" s="119">
        <v>-129.36000000000001</v>
      </c>
    </row>
    <row r="595" spans="1:11">
      <c r="A595" s="120">
        <v>40100000</v>
      </c>
      <c r="B595" s="120" t="s">
        <v>352</v>
      </c>
      <c r="C595" s="120" t="s">
        <v>355</v>
      </c>
      <c r="D595" s="120">
        <v>44927</v>
      </c>
      <c r="E595" s="120">
        <v>11</v>
      </c>
      <c r="F595" s="120" t="s">
        <v>358</v>
      </c>
      <c r="G595" s="120" t="s">
        <v>357</v>
      </c>
      <c r="H595" s="120" t="s">
        <v>89</v>
      </c>
      <c r="I595" s="119">
        <v>111.72</v>
      </c>
      <c r="J595" s="119">
        <v>0</v>
      </c>
      <c r="K595" s="119">
        <v>111.72</v>
      </c>
    </row>
    <row r="596" spans="1:11">
      <c r="A596" s="120">
        <v>40100000</v>
      </c>
      <c r="B596" s="120" t="s">
        <v>367</v>
      </c>
      <c r="C596" s="120" t="s">
        <v>355</v>
      </c>
      <c r="D596" s="120">
        <v>44927</v>
      </c>
      <c r="E596" s="120">
        <v>11</v>
      </c>
      <c r="F596" s="120" t="s">
        <v>358</v>
      </c>
      <c r="G596" s="120" t="s">
        <v>357</v>
      </c>
      <c r="H596" s="120" t="s">
        <v>89</v>
      </c>
      <c r="I596" s="119">
        <v>0</v>
      </c>
      <c r="J596" s="119">
        <v>4160.9799999999996</v>
      </c>
      <c r="K596" s="119">
        <v>-4160.9799999999996</v>
      </c>
    </row>
    <row r="597" spans="1:11">
      <c r="A597" s="120">
        <v>40100000</v>
      </c>
      <c r="B597" s="120" t="s">
        <v>383</v>
      </c>
      <c r="C597" s="120" t="s">
        <v>355</v>
      </c>
      <c r="D597" s="120">
        <v>44927</v>
      </c>
      <c r="E597" s="120">
        <v>11</v>
      </c>
      <c r="F597" s="120" t="s">
        <v>358</v>
      </c>
      <c r="G597" s="120" t="s">
        <v>357</v>
      </c>
      <c r="H597" s="120" t="s">
        <v>89</v>
      </c>
      <c r="I597" s="119">
        <v>0</v>
      </c>
      <c r="J597" s="119">
        <v>105.44</v>
      </c>
      <c r="K597" s="119">
        <v>-105.44</v>
      </c>
    </row>
    <row r="598" spans="1:11">
      <c r="A598" s="120">
        <v>40100000</v>
      </c>
      <c r="B598" s="120" t="s">
        <v>1204</v>
      </c>
      <c r="C598" s="120" t="s">
        <v>93</v>
      </c>
      <c r="D598" s="120">
        <v>44928</v>
      </c>
      <c r="E598" s="120">
        <v>2</v>
      </c>
      <c r="F598" s="120" t="s">
        <v>1350</v>
      </c>
      <c r="G598" s="120" t="s">
        <v>89</v>
      </c>
      <c r="H598" s="120" t="s">
        <v>384</v>
      </c>
      <c r="I598" s="119">
        <v>3200</v>
      </c>
      <c r="J598" s="119">
        <v>0</v>
      </c>
      <c r="K598" s="119">
        <v>3200</v>
      </c>
    </row>
    <row r="599" spans="1:11">
      <c r="A599" s="120">
        <v>40100000</v>
      </c>
      <c r="B599" s="120" t="s">
        <v>350</v>
      </c>
      <c r="C599" s="120" t="s">
        <v>93</v>
      </c>
      <c r="D599" s="120">
        <v>44928</v>
      </c>
      <c r="E599" s="120">
        <v>2</v>
      </c>
      <c r="F599" s="120" t="s">
        <v>1349</v>
      </c>
      <c r="G599" s="120" t="s">
        <v>89</v>
      </c>
      <c r="H599" s="120" t="s">
        <v>1351</v>
      </c>
      <c r="I599" s="119">
        <v>3420.37</v>
      </c>
      <c r="J599" s="119">
        <v>0</v>
      </c>
      <c r="K599" s="119">
        <v>3420.37</v>
      </c>
    </row>
    <row r="600" spans="1:11">
      <c r="A600" s="120">
        <v>40100000</v>
      </c>
      <c r="B600" s="120" t="s">
        <v>364</v>
      </c>
      <c r="C600" s="120" t="s">
        <v>93</v>
      </c>
      <c r="D600" s="120">
        <v>44928</v>
      </c>
      <c r="E600" s="120">
        <v>2</v>
      </c>
      <c r="F600" s="120" t="s">
        <v>654</v>
      </c>
      <c r="G600" s="120" t="s">
        <v>89</v>
      </c>
      <c r="H600" s="120" t="s">
        <v>1110</v>
      </c>
      <c r="I600" s="119">
        <v>594.42999999999995</v>
      </c>
      <c r="J600" s="119">
        <v>0</v>
      </c>
      <c r="K600" s="119">
        <v>594.42999999999995</v>
      </c>
    </row>
    <row r="601" spans="1:11">
      <c r="A601" s="120">
        <v>40100000</v>
      </c>
      <c r="B601" s="120" t="s">
        <v>1204</v>
      </c>
      <c r="C601" s="120" t="s">
        <v>93</v>
      </c>
      <c r="D601" s="120">
        <v>44928</v>
      </c>
      <c r="E601" s="120">
        <v>2</v>
      </c>
      <c r="F601" s="120" t="s">
        <v>1348</v>
      </c>
      <c r="G601" s="120" t="s">
        <v>89</v>
      </c>
      <c r="H601" s="120" t="s">
        <v>351</v>
      </c>
      <c r="I601" s="119">
        <v>3200</v>
      </c>
      <c r="J601" s="119">
        <v>0</v>
      </c>
      <c r="K601" s="119">
        <v>3200</v>
      </c>
    </row>
    <row r="602" spans="1:11">
      <c r="A602" s="120">
        <v>40100000</v>
      </c>
      <c r="B602" s="120" t="s">
        <v>372</v>
      </c>
      <c r="C602" s="120" t="s">
        <v>93</v>
      </c>
      <c r="D602" s="120">
        <v>44928</v>
      </c>
      <c r="E602" s="120">
        <v>2</v>
      </c>
      <c r="F602" s="120" t="s">
        <v>126</v>
      </c>
      <c r="G602" s="120" t="s">
        <v>89</v>
      </c>
      <c r="H602" s="120" t="s">
        <v>1159</v>
      </c>
      <c r="I602" s="119">
        <v>252</v>
      </c>
      <c r="J602" s="119">
        <v>0</v>
      </c>
      <c r="K602" s="119">
        <v>252</v>
      </c>
    </row>
    <row r="603" spans="1:11">
      <c r="A603" s="120">
        <v>40100000</v>
      </c>
      <c r="B603" s="120" t="s">
        <v>350</v>
      </c>
      <c r="C603" s="120" t="s">
        <v>93</v>
      </c>
      <c r="D603" s="120">
        <v>44928</v>
      </c>
      <c r="E603" s="120">
        <v>2</v>
      </c>
      <c r="F603" s="120" t="s">
        <v>1349</v>
      </c>
      <c r="G603" s="120" t="s">
        <v>89</v>
      </c>
      <c r="H603" s="120" t="s">
        <v>1351</v>
      </c>
      <c r="I603" s="119">
        <v>396.7</v>
      </c>
      <c r="J603" s="119">
        <v>0</v>
      </c>
      <c r="K603" s="119">
        <v>396.7</v>
      </c>
    </row>
    <row r="604" spans="1:11">
      <c r="A604" s="120">
        <v>40100000</v>
      </c>
      <c r="B604" s="120" t="s">
        <v>363</v>
      </c>
      <c r="C604" s="120" t="s">
        <v>93</v>
      </c>
      <c r="D604" s="120">
        <v>44928</v>
      </c>
      <c r="E604" s="120">
        <v>2</v>
      </c>
      <c r="F604" s="120" t="s">
        <v>478</v>
      </c>
      <c r="G604" s="120" t="s">
        <v>89</v>
      </c>
      <c r="H604" s="120" t="s">
        <v>1184</v>
      </c>
      <c r="I604" s="119">
        <v>328.64</v>
      </c>
      <c r="J604" s="119">
        <v>0</v>
      </c>
      <c r="K604" s="119">
        <v>328.64</v>
      </c>
    </row>
    <row r="605" spans="1:11">
      <c r="A605" s="120">
        <v>40100000</v>
      </c>
      <c r="B605" s="120" t="s">
        <v>1354</v>
      </c>
      <c r="C605" s="120" t="s">
        <v>93</v>
      </c>
      <c r="D605" s="120">
        <v>44928</v>
      </c>
      <c r="E605" s="120">
        <v>2</v>
      </c>
      <c r="F605" s="120" t="s">
        <v>1353</v>
      </c>
      <c r="G605" s="120" t="s">
        <v>89</v>
      </c>
      <c r="H605" s="120" t="s">
        <v>89</v>
      </c>
      <c r="I605" s="119">
        <v>12000</v>
      </c>
      <c r="J605" s="119">
        <v>0</v>
      </c>
      <c r="K605" s="119">
        <v>12000</v>
      </c>
    </row>
    <row r="606" spans="1:11">
      <c r="A606" s="120">
        <v>40100000</v>
      </c>
      <c r="B606" s="120" t="s">
        <v>1140</v>
      </c>
      <c r="C606" s="120" t="s">
        <v>93</v>
      </c>
      <c r="D606" s="120">
        <v>44930</v>
      </c>
      <c r="E606" s="120">
        <v>2</v>
      </c>
      <c r="F606" s="120" t="s">
        <v>1357</v>
      </c>
      <c r="G606" s="120" t="s">
        <v>89</v>
      </c>
      <c r="H606" s="120" t="s">
        <v>1141</v>
      </c>
      <c r="I606" s="119">
        <v>43.67</v>
      </c>
      <c r="J606" s="119">
        <v>0</v>
      </c>
      <c r="K606" s="119">
        <v>43.67</v>
      </c>
    </row>
    <row r="607" spans="1:11">
      <c r="A607" s="120">
        <v>40100000</v>
      </c>
      <c r="B607" s="120" t="s">
        <v>388</v>
      </c>
      <c r="C607" s="120" t="s">
        <v>93</v>
      </c>
      <c r="D607" s="120">
        <v>44931</v>
      </c>
      <c r="E607" s="120">
        <v>2</v>
      </c>
      <c r="F607" s="120" t="s">
        <v>107</v>
      </c>
      <c r="G607" s="120" t="s">
        <v>89</v>
      </c>
      <c r="H607" s="120" t="s">
        <v>1242</v>
      </c>
      <c r="I607" s="119">
        <v>1660.92</v>
      </c>
      <c r="J607" s="119">
        <v>0</v>
      </c>
      <c r="K607" s="119">
        <v>1660.92</v>
      </c>
    </row>
    <row r="608" spans="1:11">
      <c r="A608" s="120">
        <v>40100000</v>
      </c>
      <c r="B608" s="120" t="s">
        <v>367</v>
      </c>
      <c r="C608" s="120" t="s">
        <v>93</v>
      </c>
      <c r="D608" s="120">
        <v>44931</v>
      </c>
      <c r="E608" s="120">
        <v>2</v>
      </c>
      <c r="F608" s="120" t="s">
        <v>116</v>
      </c>
      <c r="G608" s="120" t="s">
        <v>89</v>
      </c>
      <c r="H608" s="120" t="s">
        <v>1087</v>
      </c>
      <c r="I608" s="119">
        <v>4160.9799999999996</v>
      </c>
      <c r="J608" s="119">
        <v>0</v>
      </c>
      <c r="K608" s="119">
        <v>4160.9799999999996</v>
      </c>
    </row>
    <row r="609" spans="1:11">
      <c r="A609" s="120">
        <v>40100000</v>
      </c>
      <c r="B609" s="120" t="s">
        <v>388</v>
      </c>
      <c r="C609" s="120" t="s">
        <v>93</v>
      </c>
      <c r="D609" s="120">
        <v>44931</v>
      </c>
      <c r="E609" s="120">
        <v>2</v>
      </c>
      <c r="F609" s="120" t="s">
        <v>107</v>
      </c>
      <c r="G609" s="120" t="s">
        <v>89</v>
      </c>
      <c r="H609" s="120" t="s">
        <v>1121</v>
      </c>
      <c r="I609" s="119">
        <v>7457.96</v>
      </c>
      <c r="J609" s="119">
        <v>0</v>
      </c>
      <c r="K609" s="119">
        <v>7457.96</v>
      </c>
    </row>
    <row r="610" spans="1:11">
      <c r="A610" s="120">
        <v>40100000</v>
      </c>
      <c r="B610" s="120" t="s">
        <v>1143</v>
      </c>
      <c r="C610" s="120" t="s">
        <v>93</v>
      </c>
      <c r="D610" s="120">
        <v>44935</v>
      </c>
      <c r="E610" s="120">
        <v>1</v>
      </c>
      <c r="F610" s="120" t="s">
        <v>1368</v>
      </c>
      <c r="G610" s="120" t="s">
        <v>89</v>
      </c>
      <c r="H610" s="120" t="s">
        <v>312</v>
      </c>
      <c r="I610" s="119">
        <v>876</v>
      </c>
      <c r="J610" s="119">
        <v>0</v>
      </c>
      <c r="K610" s="119">
        <v>876</v>
      </c>
    </row>
    <row r="611" spans="1:11">
      <c r="A611" s="120">
        <v>40100000</v>
      </c>
      <c r="B611" s="120" t="s">
        <v>391</v>
      </c>
      <c r="C611" s="120" t="s">
        <v>93</v>
      </c>
      <c r="D611" s="120">
        <v>44935</v>
      </c>
      <c r="E611" s="120">
        <v>1</v>
      </c>
      <c r="F611" s="120" t="s">
        <v>1360</v>
      </c>
      <c r="G611" s="120" t="s">
        <v>89</v>
      </c>
      <c r="H611" s="120" t="s">
        <v>1117</v>
      </c>
      <c r="I611" s="119">
        <v>12157.64</v>
      </c>
      <c r="J611" s="119">
        <v>0</v>
      </c>
      <c r="K611" s="119">
        <v>12157.64</v>
      </c>
    </row>
    <row r="612" spans="1:11">
      <c r="A612" s="120">
        <v>40100000</v>
      </c>
      <c r="B612" s="120" t="s">
        <v>372</v>
      </c>
      <c r="C612" s="120" t="s">
        <v>93</v>
      </c>
      <c r="D612" s="120">
        <v>44935</v>
      </c>
      <c r="E612" s="120">
        <v>1</v>
      </c>
      <c r="F612" s="120" t="s">
        <v>126</v>
      </c>
      <c r="G612" s="120" t="s">
        <v>89</v>
      </c>
      <c r="H612" s="120" t="s">
        <v>1221</v>
      </c>
      <c r="I612" s="119">
        <v>158.13</v>
      </c>
      <c r="J612" s="119">
        <v>0</v>
      </c>
      <c r="K612" s="119">
        <v>158.13</v>
      </c>
    </row>
    <row r="613" spans="1:11">
      <c r="A613" s="120">
        <v>40100000</v>
      </c>
      <c r="B613" s="120" t="s">
        <v>372</v>
      </c>
      <c r="C613" s="120" t="s">
        <v>93</v>
      </c>
      <c r="D613" s="120">
        <v>44935</v>
      </c>
      <c r="E613" s="120">
        <v>2</v>
      </c>
      <c r="F613" s="120" t="s">
        <v>126</v>
      </c>
      <c r="G613" s="120" t="s">
        <v>89</v>
      </c>
      <c r="H613" s="120" t="s">
        <v>1219</v>
      </c>
      <c r="I613" s="119">
        <v>25.33</v>
      </c>
      <c r="J613" s="119">
        <v>0</v>
      </c>
      <c r="K613" s="119">
        <v>25.33</v>
      </c>
    </row>
    <row r="614" spans="1:11">
      <c r="A614" s="120">
        <v>40100000</v>
      </c>
      <c r="B614" s="120" t="s">
        <v>361</v>
      </c>
      <c r="C614" s="120" t="s">
        <v>93</v>
      </c>
      <c r="D614" s="120">
        <v>44936</v>
      </c>
      <c r="E614" s="120">
        <v>1</v>
      </c>
      <c r="F614" s="120" t="s">
        <v>1383</v>
      </c>
      <c r="G614" s="120" t="s">
        <v>89</v>
      </c>
      <c r="H614" s="120" t="s">
        <v>1141</v>
      </c>
      <c r="I614" s="119">
        <v>1600</v>
      </c>
      <c r="J614" s="119">
        <v>0</v>
      </c>
      <c r="K614" s="119">
        <v>1600</v>
      </c>
    </row>
    <row r="615" spans="1:11">
      <c r="A615" s="120">
        <v>40100000</v>
      </c>
      <c r="B615" s="120" t="s">
        <v>375</v>
      </c>
      <c r="C615" s="120" t="s">
        <v>93</v>
      </c>
      <c r="D615" s="120">
        <v>44936</v>
      </c>
      <c r="E615" s="120">
        <v>1</v>
      </c>
      <c r="F615" s="120" t="s">
        <v>1377</v>
      </c>
      <c r="G615" s="120" t="s">
        <v>89</v>
      </c>
      <c r="H615" s="120" t="s">
        <v>1371</v>
      </c>
      <c r="I615" s="119">
        <v>1698.2</v>
      </c>
      <c r="J615" s="119">
        <v>0</v>
      </c>
      <c r="K615" s="119">
        <v>1698.2</v>
      </c>
    </row>
    <row r="616" spans="1:11">
      <c r="A616" s="120">
        <v>40100000</v>
      </c>
      <c r="B616" s="120" t="s">
        <v>373</v>
      </c>
      <c r="C616" s="120" t="s">
        <v>93</v>
      </c>
      <c r="D616" s="120">
        <v>44936</v>
      </c>
      <c r="E616" s="120">
        <v>1</v>
      </c>
      <c r="F616" s="120" t="s">
        <v>130</v>
      </c>
      <c r="G616" s="120" t="s">
        <v>89</v>
      </c>
      <c r="H616" s="120" t="s">
        <v>371</v>
      </c>
      <c r="I616" s="119">
        <v>1735.8</v>
      </c>
      <c r="J616" s="119">
        <v>0</v>
      </c>
      <c r="K616" s="119">
        <v>1735.8</v>
      </c>
    </row>
    <row r="617" spans="1:11">
      <c r="A617" s="120">
        <v>40100000</v>
      </c>
      <c r="B617" s="120" t="s">
        <v>374</v>
      </c>
      <c r="C617" s="120" t="s">
        <v>93</v>
      </c>
      <c r="D617" s="120">
        <v>44936</v>
      </c>
      <c r="E617" s="120">
        <v>1</v>
      </c>
      <c r="F617" s="120" t="s">
        <v>1379</v>
      </c>
      <c r="G617" s="120" t="s">
        <v>89</v>
      </c>
      <c r="H617" s="120" t="s">
        <v>384</v>
      </c>
      <c r="I617" s="119">
        <v>1362</v>
      </c>
      <c r="J617" s="119">
        <v>0</v>
      </c>
      <c r="K617" s="119">
        <v>1362</v>
      </c>
    </row>
    <row r="618" spans="1:11">
      <c r="A618" s="120">
        <v>40100000</v>
      </c>
      <c r="B618" s="120" t="s">
        <v>1145</v>
      </c>
      <c r="C618" s="120" t="s">
        <v>93</v>
      </c>
      <c r="D618" s="120">
        <v>44936</v>
      </c>
      <c r="E618" s="120">
        <v>1</v>
      </c>
      <c r="F618" s="120" t="s">
        <v>1378</v>
      </c>
      <c r="G618" s="120" t="s">
        <v>89</v>
      </c>
      <c r="H618" s="120" t="s">
        <v>1110</v>
      </c>
      <c r="I618" s="119">
        <v>3907.15</v>
      </c>
      <c r="J618" s="119">
        <v>0</v>
      </c>
      <c r="K618" s="119">
        <v>3907.15</v>
      </c>
    </row>
    <row r="619" spans="1:11">
      <c r="A619" s="120">
        <v>40100000</v>
      </c>
      <c r="B619" s="120" t="s">
        <v>379</v>
      </c>
      <c r="C619" s="120" t="s">
        <v>93</v>
      </c>
      <c r="D619" s="120">
        <v>44936</v>
      </c>
      <c r="E619" s="120">
        <v>1</v>
      </c>
      <c r="F619" s="120" t="s">
        <v>1382</v>
      </c>
      <c r="G619" s="120" t="s">
        <v>89</v>
      </c>
      <c r="H619" s="120" t="s">
        <v>1117</v>
      </c>
      <c r="I619" s="119">
        <v>14836.72</v>
      </c>
      <c r="J619" s="119">
        <v>0</v>
      </c>
      <c r="K619" s="119">
        <v>14836.72</v>
      </c>
    </row>
    <row r="620" spans="1:11">
      <c r="A620" s="120">
        <v>40100000</v>
      </c>
      <c r="B620" s="120" t="s">
        <v>1313</v>
      </c>
      <c r="C620" s="120" t="s">
        <v>93</v>
      </c>
      <c r="D620" s="120">
        <v>44936</v>
      </c>
      <c r="E620" s="120">
        <v>1</v>
      </c>
      <c r="F620" s="120" t="s">
        <v>1375</v>
      </c>
      <c r="G620" s="120" t="s">
        <v>89</v>
      </c>
      <c r="H620" s="120" t="s">
        <v>312</v>
      </c>
      <c r="I620" s="119">
        <v>3534</v>
      </c>
      <c r="J620" s="119">
        <v>0</v>
      </c>
      <c r="K620" s="119">
        <v>3534</v>
      </c>
    </row>
    <row r="621" spans="1:11">
      <c r="A621" s="120">
        <v>40100000</v>
      </c>
      <c r="B621" s="120" t="s">
        <v>1091</v>
      </c>
      <c r="C621" s="120" t="s">
        <v>93</v>
      </c>
      <c r="D621" s="120">
        <v>44936</v>
      </c>
      <c r="E621" s="120">
        <v>1</v>
      </c>
      <c r="F621" s="120" t="s">
        <v>1384</v>
      </c>
      <c r="G621" s="120" t="s">
        <v>89</v>
      </c>
      <c r="H621" s="120" t="s">
        <v>1092</v>
      </c>
      <c r="I621" s="119">
        <v>360</v>
      </c>
      <c r="J621" s="119">
        <v>0</v>
      </c>
      <c r="K621" s="119">
        <v>360</v>
      </c>
    </row>
    <row r="622" spans="1:11">
      <c r="A622" s="120">
        <v>40100000</v>
      </c>
      <c r="B622" s="120" t="s">
        <v>378</v>
      </c>
      <c r="C622" s="120" t="s">
        <v>93</v>
      </c>
      <c r="D622" s="120">
        <v>44936</v>
      </c>
      <c r="E622" s="120">
        <v>1</v>
      </c>
      <c r="F622" s="120" t="s">
        <v>165</v>
      </c>
      <c r="G622" s="120" t="s">
        <v>89</v>
      </c>
      <c r="H622" s="120" t="s">
        <v>1110</v>
      </c>
      <c r="I622" s="119">
        <v>7752</v>
      </c>
      <c r="J622" s="119">
        <v>0</v>
      </c>
      <c r="K622" s="119">
        <v>7752</v>
      </c>
    </row>
    <row r="623" spans="1:11">
      <c r="A623" s="120">
        <v>40100000</v>
      </c>
      <c r="B623" s="120" t="s">
        <v>370</v>
      </c>
      <c r="C623" s="120" t="s">
        <v>93</v>
      </c>
      <c r="D623" s="120">
        <v>44936</v>
      </c>
      <c r="E623" s="120">
        <v>1</v>
      </c>
      <c r="F623" s="120" t="s">
        <v>393</v>
      </c>
      <c r="G623" s="120" t="s">
        <v>89</v>
      </c>
      <c r="H623" s="120" t="s">
        <v>1159</v>
      </c>
      <c r="I623" s="119">
        <v>142</v>
      </c>
      <c r="J623" s="119">
        <v>0</v>
      </c>
      <c r="K623" s="119">
        <v>142</v>
      </c>
    </row>
    <row r="624" spans="1:11">
      <c r="A624" s="120">
        <v>40100000</v>
      </c>
      <c r="B624" s="120" t="s">
        <v>1320</v>
      </c>
      <c r="C624" s="120" t="s">
        <v>93</v>
      </c>
      <c r="D624" s="120">
        <v>44936</v>
      </c>
      <c r="E624" s="120">
        <v>1</v>
      </c>
      <c r="F624" s="120" t="s">
        <v>1380</v>
      </c>
      <c r="G624" s="120" t="s">
        <v>89</v>
      </c>
      <c r="H624" s="120" t="s">
        <v>351</v>
      </c>
      <c r="I624" s="119">
        <v>2036.08</v>
      </c>
      <c r="J624" s="119">
        <v>0</v>
      </c>
      <c r="K624" s="119">
        <v>2036.08</v>
      </c>
    </row>
    <row r="625" spans="1:11">
      <c r="A625" s="120">
        <v>40100000</v>
      </c>
      <c r="B625" s="120" t="s">
        <v>1145</v>
      </c>
      <c r="C625" s="120" t="s">
        <v>93</v>
      </c>
      <c r="D625" s="120">
        <v>44936</v>
      </c>
      <c r="E625" s="120">
        <v>1</v>
      </c>
      <c r="F625" s="120" t="s">
        <v>1376</v>
      </c>
      <c r="G625" s="120" t="s">
        <v>89</v>
      </c>
      <c r="H625" s="120" t="s">
        <v>1110</v>
      </c>
      <c r="I625" s="119">
        <v>10584</v>
      </c>
      <c r="J625" s="119">
        <v>0</v>
      </c>
      <c r="K625" s="119">
        <v>10584</v>
      </c>
    </row>
    <row r="626" spans="1:11">
      <c r="A626" s="120">
        <v>40100000</v>
      </c>
      <c r="B626" s="120" t="s">
        <v>377</v>
      </c>
      <c r="C626" s="120" t="s">
        <v>93</v>
      </c>
      <c r="D626" s="120">
        <v>44936</v>
      </c>
      <c r="E626" s="120">
        <v>1</v>
      </c>
      <c r="F626" s="120" t="s">
        <v>1381</v>
      </c>
      <c r="G626" s="120" t="s">
        <v>89</v>
      </c>
      <c r="H626" s="120" t="s">
        <v>1087</v>
      </c>
      <c r="I626" s="119">
        <v>1000.81</v>
      </c>
      <c r="J626" s="119">
        <v>0</v>
      </c>
      <c r="K626" s="119">
        <v>1000.81</v>
      </c>
    </row>
    <row r="627" spans="1:11">
      <c r="A627" s="120">
        <v>40100000</v>
      </c>
      <c r="B627" s="120" t="s">
        <v>391</v>
      </c>
      <c r="C627" s="120" t="s">
        <v>93</v>
      </c>
      <c r="D627" s="120">
        <v>44936</v>
      </c>
      <c r="E627" s="120">
        <v>1</v>
      </c>
      <c r="F627" s="120" t="s">
        <v>1360</v>
      </c>
      <c r="G627" s="120" t="s">
        <v>89</v>
      </c>
      <c r="H627" s="120" t="s">
        <v>1117</v>
      </c>
      <c r="I627" s="119">
        <v>617.55999999999995</v>
      </c>
      <c r="J627" s="119">
        <v>0</v>
      </c>
      <c r="K627" s="119">
        <v>617.55999999999995</v>
      </c>
    </row>
    <row r="628" spans="1:11">
      <c r="A628" s="120">
        <v>40100000</v>
      </c>
      <c r="B628" s="120" t="s">
        <v>354</v>
      </c>
      <c r="C628" s="120" t="s">
        <v>93</v>
      </c>
      <c r="D628" s="120">
        <v>44936</v>
      </c>
      <c r="E628" s="120">
        <v>1</v>
      </c>
      <c r="F628" s="120" t="s">
        <v>163</v>
      </c>
      <c r="G628" s="120" t="s">
        <v>89</v>
      </c>
      <c r="H628" s="120" t="s">
        <v>1113</v>
      </c>
      <c r="I628" s="119">
        <v>13832</v>
      </c>
      <c r="J628" s="119">
        <v>0</v>
      </c>
      <c r="K628" s="119">
        <v>13832</v>
      </c>
    </row>
    <row r="629" spans="1:11">
      <c r="A629" s="120">
        <v>40100000</v>
      </c>
      <c r="B629" s="120" t="s">
        <v>1149</v>
      </c>
      <c r="C629" s="120" t="s">
        <v>93</v>
      </c>
      <c r="D629" s="120">
        <v>44938</v>
      </c>
      <c r="E629" s="120">
        <v>1</v>
      </c>
      <c r="F629" s="120" t="s">
        <v>1386</v>
      </c>
      <c r="G629" s="120" t="s">
        <v>89</v>
      </c>
      <c r="H629" s="120" t="s">
        <v>1092</v>
      </c>
      <c r="I629" s="119">
        <v>75</v>
      </c>
      <c r="J629" s="119">
        <v>0</v>
      </c>
      <c r="K629" s="119">
        <v>75</v>
      </c>
    </row>
    <row r="630" spans="1:11">
      <c r="A630" s="120">
        <v>40100000</v>
      </c>
      <c r="B630" s="120" t="s">
        <v>1346</v>
      </c>
      <c r="C630" s="120" t="s">
        <v>93</v>
      </c>
      <c r="D630" s="120">
        <v>44938</v>
      </c>
      <c r="E630" s="120">
        <v>1</v>
      </c>
      <c r="F630" s="120" t="s">
        <v>1385</v>
      </c>
      <c r="G630" s="120" t="s">
        <v>89</v>
      </c>
      <c r="H630" s="120" t="s">
        <v>312</v>
      </c>
      <c r="I630" s="119">
        <v>151.19999999999999</v>
      </c>
      <c r="J630" s="119">
        <v>0</v>
      </c>
      <c r="K630" s="119">
        <v>151.19999999999999</v>
      </c>
    </row>
    <row r="631" spans="1:11">
      <c r="A631" s="120">
        <v>40100000</v>
      </c>
      <c r="B631" s="120" t="s">
        <v>1149</v>
      </c>
      <c r="C631" s="120" t="s">
        <v>93</v>
      </c>
      <c r="D631" s="120">
        <v>44938</v>
      </c>
      <c r="E631" s="120">
        <v>1</v>
      </c>
      <c r="F631" s="120" t="s">
        <v>1386</v>
      </c>
      <c r="G631" s="120" t="s">
        <v>89</v>
      </c>
      <c r="H631" s="120" t="s">
        <v>1092</v>
      </c>
      <c r="I631" s="119">
        <v>75</v>
      </c>
      <c r="J631" s="119">
        <v>0</v>
      </c>
      <c r="K631" s="119">
        <v>75</v>
      </c>
    </row>
    <row r="632" spans="1:11">
      <c r="A632" s="120">
        <v>40100000</v>
      </c>
      <c r="B632" s="120" t="s">
        <v>1149</v>
      </c>
      <c r="C632" s="120" t="s">
        <v>93</v>
      </c>
      <c r="D632" s="120">
        <v>44938</v>
      </c>
      <c r="E632" s="120">
        <v>1</v>
      </c>
      <c r="F632" s="120" t="s">
        <v>1386</v>
      </c>
      <c r="G632" s="120" t="s">
        <v>89</v>
      </c>
      <c r="H632" s="120" t="s">
        <v>1092</v>
      </c>
      <c r="I632" s="119">
        <v>75</v>
      </c>
      <c r="J632" s="119">
        <v>0</v>
      </c>
      <c r="K632" s="119">
        <v>75</v>
      </c>
    </row>
    <row r="633" spans="1:11">
      <c r="A633" s="120">
        <v>40100000</v>
      </c>
      <c r="B633" s="120" t="s">
        <v>1149</v>
      </c>
      <c r="C633" s="120" t="s">
        <v>93</v>
      </c>
      <c r="D633" s="120">
        <v>44939</v>
      </c>
      <c r="E633" s="120">
        <v>1</v>
      </c>
      <c r="F633" s="120" t="s">
        <v>1386</v>
      </c>
      <c r="G633" s="120" t="s">
        <v>89</v>
      </c>
      <c r="H633" s="120" t="s">
        <v>1092</v>
      </c>
      <c r="I633" s="119">
        <v>75</v>
      </c>
      <c r="J633" s="119">
        <v>0</v>
      </c>
      <c r="K633" s="119">
        <v>75</v>
      </c>
    </row>
    <row r="634" spans="1:11">
      <c r="A634" s="120">
        <v>40100000</v>
      </c>
      <c r="B634" s="120" t="s">
        <v>1149</v>
      </c>
      <c r="C634" s="120" t="s">
        <v>93</v>
      </c>
      <c r="D634" s="120">
        <v>44939</v>
      </c>
      <c r="E634" s="120">
        <v>1</v>
      </c>
      <c r="F634" s="120" t="s">
        <v>1386</v>
      </c>
      <c r="G634" s="120" t="s">
        <v>89</v>
      </c>
      <c r="H634" s="120" t="s">
        <v>1092</v>
      </c>
      <c r="I634" s="119">
        <v>300</v>
      </c>
      <c r="J634" s="119">
        <v>0</v>
      </c>
      <c r="K634" s="119">
        <v>300</v>
      </c>
    </row>
    <row r="635" spans="1:11">
      <c r="A635" s="120">
        <v>40100000</v>
      </c>
      <c r="B635" s="120" t="s">
        <v>369</v>
      </c>
      <c r="C635" s="120" t="s">
        <v>93</v>
      </c>
      <c r="D635" s="120">
        <v>44939</v>
      </c>
      <c r="E635" s="120">
        <v>1</v>
      </c>
      <c r="F635" s="120" t="s">
        <v>1388</v>
      </c>
      <c r="G635" s="120" t="s">
        <v>89</v>
      </c>
      <c r="H635" s="120" t="s">
        <v>1389</v>
      </c>
      <c r="I635" s="119">
        <v>363.98</v>
      </c>
      <c r="J635" s="119">
        <v>0</v>
      </c>
      <c r="K635" s="119">
        <v>363.98</v>
      </c>
    </row>
    <row r="636" spans="1:11">
      <c r="A636" s="120">
        <v>40100000</v>
      </c>
      <c r="B636" s="120" t="s">
        <v>1140</v>
      </c>
      <c r="C636" s="120" t="s">
        <v>93</v>
      </c>
      <c r="D636" s="120">
        <v>44939</v>
      </c>
      <c r="E636" s="120">
        <v>1</v>
      </c>
      <c r="F636" s="120" t="s">
        <v>1387</v>
      </c>
      <c r="G636" s="120" t="s">
        <v>89</v>
      </c>
      <c r="H636" s="120" t="s">
        <v>1141</v>
      </c>
      <c r="I636" s="119">
        <v>154.03</v>
      </c>
      <c r="J636" s="119">
        <v>0</v>
      </c>
      <c r="K636" s="119">
        <v>154.03</v>
      </c>
    </row>
    <row r="637" spans="1:11">
      <c r="A637" s="120">
        <v>40100000</v>
      </c>
      <c r="B637" s="120" t="s">
        <v>1140</v>
      </c>
      <c r="C637" s="120" t="s">
        <v>93</v>
      </c>
      <c r="D637" s="120">
        <v>44939</v>
      </c>
      <c r="E637" s="120">
        <v>1</v>
      </c>
      <c r="F637" s="120" t="s">
        <v>1387</v>
      </c>
      <c r="G637" s="120" t="s">
        <v>89</v>
      </c>
      <c r="H637" s="120" t="s">
        <v>1141</v>
      </c>
      <c r="I637" s="119">
        <v>119.43</v>
      </c>
      <c r="J637" s="119">
        <v>0</v>
      </c>
      <c r="K637" s="119">
        <v>119.43</v>
      </c>
    </row>
    <row r="638" spans="1:11">
      <c r="A638" s="120">
        <v>40100000</v>
      </c>
      <c r="B638" s="120" t="s">
        <v>388</v>
      </c>
      <c r="C638" s="120" t="s">
        <v>93</v>
      </c>
      <c r="D638" s="120">
        <v>44942</v>
      </c>
      <c r="E638" s="120">
        <v>1</v>
      </c>
      <c r="F638" s="120" t="s">
        <v>107</v>
      </c>
      <c r="G638" s="120" t="s">
        <v>89</v>
      </c>
      <c r="H638" s="120" t="s">
        <v>1136</v>
      </c>
      <c r="I638" s="119">
        <v>1437.6</v>
      </c>
      <c r="J638" s="119">
        <v>0</v>
      </c>
      <c r="K638" s="119">
        <v>1437.6</v>
      </c>
    </row>
    <row r="639" spans="1:11">
      <c r="A639" s="120">
        <v>40100000</v>
      </c>
      <c r="B639" s="120" t="s">
        <v>350</v>
      </c>
      <c r="C639" s="120" t="s">
        <v>93</v>
      </c>
      <c r="D639" s="120">
        <v>44944</v>
      </c>
      <c r="E639" s="120">
        <v>1</v>
      </c>
      <c r="F639" s="120" t="s">
        <v>1349</v>
      </c>
      <c r="G639" s="120" t="s">
        <v>89</v>
      </c>
      <c r="H639" s="120" t="s">
        <v>1226</v>
      </c>
      <c r="I639" s="119">
        <v>57.6</v>
      </c>
      <c r="J639" s="119">
        <v>0</v>
      </c>
      <c r="K639" s="119">
        <v>57.6</v>
      </c>
    </row>
    <row r="640" spans="1:11">
      <c r="A640" s="120">
        <v>40100000</v>
      </c>
      <c r="B640" s="120" t="s">
        <v>369</v>
      </c>
      <c r="C640" s="120" t="s">
        <v>93</v>
      </c>
      <c r="D640" s="120">
        <v>44946</v>
      </c>
      <c r="E640" s="120">
        <v>1</v>
      </c>
      <c r="F640" s="120" t="s">
        <v>1388</v>
      </c>
      <c r="G640" s="120" t="s">
        <v>89</v>
      </c>
      <c r="H640" s="120" t="s">
        <v>1393</v>
      </c>
      <c r="I640" s="119">
        <v>251.77</v>
      </c>
      <c r="J640" s="119">
        <v>0</v>
      </c>
      <c r="K640" s="119">
        <v>251.77</v>
      </c>
    </row>
    <row r="641" spans="1:11">
      <c r="A641" s="120">
        <v>40100000</v>
      </c>
      <c r="B641" s="120" t="s">
        <v>352</v>
      </c>
      <c r="C641" s="120" t="s">
        <v>93</v>
      </c>
      <c r="D641" s="120">
        <v>44946</v>
      </c>
      <c r="E641" s="120">
        <v>1</v>
      </c>
      <c r="F641" s="120" t="s">
        <v>1391</v>
      </c>
      <c r="G641" s="120" t="s">
        <v>89</v>
      </c>
      <c r="H641" s="120" t="s">
        <v>1117</v>
      </c>
      <c r="I641" s="119">
        <v>152.62</v>
      </c>
      <c r="J641" s="119">
        <v>0</v>
      </c>
      <c r="K641" s="119">
        <v>152.62</v>
      </c>
    </row>
    <row r="642" spans="1:11">
      <c r="A642" s="120">
        <v>40100000</v>
      </c>
      <c r="B642" s="120" t="s">
        <v>354</v>
      </c>
      <c r="C642" s="120" t="s">
        <v>93</v>
      </c>
      <c r="D642" s="120">
        <v>44949</v>
      </c>
      <c r="E642" s="120">
        <v>1</v>
      </c>
      <c r="F642" s="120" t="s">
        <v>163</v>
      </c>
      <c r="G642" s="120" t="s">
        <v>89</v>
      </c>
      <c r="H642" s="120" t="s">
        <v>1092</v>
      </c>
      <c r="I642" s="119">
        <v>19247</v>
      </c>
      <c r="J642" s="119">
        <v>0</v>
      </c>
      <c r="K642" s="119">
        <v>19247</v>
      </c>
    </row>
    <row r="643" spans="1:11">
      <c r="A643" s="120">
        <v>40100000</v>
      </c>
      <c r="B643" s="120" t="s">
        <v>1162</v>
      </c>
      <c r="C643" s="120" t="s">
        <v>93</v>
      </c>
      <c r="D643" s="120">
        <v>44949</v>
      </c>
      <c r="E643" s="120">
        <v>1</v>
      </c>
      <c r="F643" s="120" t="s">
        <v>1397</v>
      </c>
      <c r="G643" s="120" t="s">
        <v>89</v>
      </c>
      <c r="H643" s="120" t="s">
        <v>312</v>
      </c>
      <c r="I643" s="119">
        <v>240</v>
      </c>
      <c r="J643" s="119">
        <v>0</v>
      </c>
      <c r="K643" s="119">
        <v>240</v>
      </c>
    </row>
    <row r="644" spans="1:11">
      <c r="A644" s="120">
        <v>40100000</v>
      </c>
      <c r="B644" s="120" t="s">
        <v>350</v>
      </c>
      <c r="C644" s="120" t="s">
        <v>93</v>
      </c>
      <c r="D644" s="120">
        <v>44949</v>
      </c>
      <c r="E644" s="120">
        <v>1</v>
      </c>
      <c r="F644" s="120" t="s">
        <v>1349</v>
      </c>
      <c r="G644" s="120" t="s">
        <v>89</v>
      </c>
      <c r="H644" s="120" t="s">
        <v>1351</v>
      </c>
      <c r="I644" s="119">
        <v>3315.54</v>
      </c>
      <c r="J644" s="119">
        <v>0</v>
      </c>
      <c r="K644" s="119">
        <v>3315.54</v>
      </c>
    </row>
    <row r="645" spans="1:11">
      <c r="A645" s="120">
        <v>40100000</v>
      </c>
      <c r="B645" s="120" t="s">
        <v>365</v>
      </c>
      <c r="C645" s="120" t="s">
        <v>93</v>
      </c>
      <c r="D645" s="120">
        <v>44949</v>
      </c>
      <c r="E645" s="120">
        <v>1</v>
      </c>
      <c r="F645" s="120" t="s">
        <v>183</v>
      </c>
      <c r="G645" s="120" t="s">
        <v>89</v>
      </c>
      <c r="H645" s="120" t="s">
        <v>1141</v>
      </c>
      <c r="I645" s="119">
        <v>1325.6</v>
      </c>
      <c r="J645" s="119">
        <v>0</v>
      </c>
      <c r="K645" s="119">
        <v>1325.6</v>
      </c>
    </row>
    <row r="646" spans="1:11">
      <c r="A646" s="120">
        <v>40100000</v>
      </c>
      <c r="B646" s="120" t="s">
        <v>377</v>
      </c>
      <c r="C646" s="120" t="s">
        <v>93</v>
      </c>
      <c r="D646" s="120">
        <v>44949</v>
      </c>
      <c r="E646" s="120">
        <v>1</v>
      </c>
      <c r="F646" s="120" t="s">
        <v>1381</v>
      </c>
      <c r="G646" s="120" t="s">
        <v>89</v>
      </c>
      <c r="H646" s="120" t="s">
        <v>1087</v>
      </c>
      <c r="I646" s="119">
        <v>807.37</v>
      </c>
      <c r="J646" s="119">
        <v>0</v>
      </c>
      <c r="K646" s="119">
        <v>807.37</v>
      </c>
    </row>
    <row r="647" spans="1:11">
      <c r="A647" s="120">
        <v>40100000</v>
      </c>
      <c r="B647" s="120" t="s">
        <v>1095</v>
      </c>
      <c r="C647" s="120" t="s">
        <v>93</v>
      </c>
      <c r="D647" s="120">
        <v>44949</v>
      </c>
      <c r="E647" s="120">
        <v>1</v>
      </c>
      <c r="F647" s="120" t="s">
        <v>1396</v>
      </c>
      <c r="G647" s="120" t="s">
        <v>89</v>
      </c>
      <c r="H647" s="120" t="s">
        <v>1096</v>
      </c>
      <c r="I647" s="119">
        <v>14112</v>
      </c>
      <c r="J647" s="119">
        <v>0</v>
      </c>
      <c r="K647" s="119">
        <v>14112</v>
      </c>
    </row>
    <row r="648" spans="1:11">
      <c r="A648" s="120">
        <v>40100000</v>
      </c>
      <c r="B648" s="120" t="s">
        <v>374</v>
      </c>
      <c r="C648" s="120" t="s">
        <v>93</v>
      </c>
      <c r="D648" s="120">
        <v>44949</v>
      </c>
      <c r="E648" s="120">
        <v>1</v>
      </c>
      <c r="F648" s="120" t="s">
        <v>1379</v>
      </c>
      <c r="G648" s="120" t="s">
        <v>89</v>
      </c>
      <c r="H648" s="120" t="s">
        <v>384</v>
      </c>
      <c r="I648" s="119">
        <v>2444.4</v>
      </c>
      <c r="J648" s="119">
        <v>0</v>
      </c>
      <c r="K648" s="119">
        <v>2444.4</v>
      </c>
    </row>
    <row r="649" spans="1:11">
      <c r="A649" s="120">
        <v>40100000</v>
      </c>
      <c r="B649" s="120" t="s">
        <v>370</v>
      </c>
      <c r="C649" s="120" t="s">
        <v>93</v>
      </c>
      <c r="D649" s="120">
        <v>44949</v>
      </c>
      <c r="E649" s="120">
        <v>1</v>
      </c>
      <c r="F649" s="120" t="s">
        <v>393</v>
      </c>
      <c r="G649" s="120" t="s">
        <v>89</v>
      </c>
      <c r="H649" s="120" t="s">
        <v>1159</v>
      </c>
      <c r="I649" s="119">
        <v>1692</v>
      </c>
      <c r="J649" s="119">
        <v>0</v>
      </c>
      <c r="K649" s="119">
        <v>1692</v>
      </c>
    </row>
    <row r="650" spans="1:11">
      <c r="A650" s="120">
        <v>40100000</v>
      </c>
      <c r="B650" s="120" t="s">
        <v>350</v>
      </c>
      <c r="C650" s="120" t="s">
        <v>93</v>
      </c>
      <c r="D650" s="120">
        <v>44949</v>
      </c>
      <c r="E650" s="120">
        <v>1</v>
      </c>
      <c r="F650" s="120" t="s">
        <v>1349</v>
      </c>
      <c r="G650" s="120" t="s">
        <v>89</v>
      </c>
      <c r="H650" s="120" t="s">
        <v>1221</v>
      </c>
      <c r="I650" s="119">
        <v>202.55</v>
      </c>
      <c r="J650" s="119">
        <v>0</v>
      </c>
      <c r="K650" s="119">
        <v>202.55</v>
      </c>
    </row>
    <row r="651" spans="1:11">
      <c r="A651" s="120">
        <v>40100000</v>
      </c>
      <c r="B651" s="120" t="s">
        <v>1140</v>
      </c>
      <c r="C651" s="120" t="s">
        <v>93</v>
      </c>
      <c r="D651" s="120">
        <v>44952</v>
      </c>
      <c r="E651" s="120">
        <v>1</v>
      </c>
      <c r="F651" s="120" t="s">
        <v>1387</v>
      </c>
      <c r="G651" s="120" t="s">
        <v>89</v>
      </c>
      <c r="H651" s="120" t="s">
        <v>1141</v>
      </c>
      <c r="I651" s="119">
        <v>94.84</v>
      </c>
      <c r="J651" s="119">
        <v>0</v>
      </c>
      <c r="K651" s="119">
        <v>94.84</v>
      </c>
    </row>
    <row r="652" spans="1:11">
      <c r="A652" s="120">
        <v>40100000</v>
      </c>
      <c r="B652" s="120" t="s">
        <v>1140</v>
      </c>
      <c r="C652" s="120" t="s">
        <v>93</v>
      </c>
      <c r="D652" s="120">
        <v>44952</v>
      </c>
      <c r="E652" s="120">
        <v>1</v>
      </c>
      <c r="F652" s="120" t="s">
        <v>1387</v>
      </c>
      <c r="G652" s="120" t="s">
        <v>89</v>
      </c>
      <c r="H652" s="120" t="s">
        <v>1141</v>
      </c>
      <c r="I652" s="119">
        <v>69.98</v>
      </c>
      <c r="J652" s="119">
        <v>0</v>
      </c>
      <c r="K652" s="119">
        <v>69.98</v>
      </c>
    </row>
    <row r="653" spans="1:11">
      <c r="A653" s="120">
        <v>40100000</v>
      </c>
      <c r="B653" s="120" t="s">
        <v>1140</v>
      </c>
      <c r="C653" s="120" t="s">
        <v>93</v>
      </c>
      <c r="D653" s="120">
        <v>44952</v>
      </c>
      <c r="E653" s="120">
        <v>1</v>
      </c>
      <c r="F653" s="120" t="s">
        <v>1387</v>
      </c>
      <c r="G653" s="120" t="s">
        <v>89</v>
      </c>
      <c r="H653" s="120" t="s">
        <v>1141</v>
      </c>
      <c r="I653" s="119">
        <v>34.880000000000003</v>
      </c>
      <c r="J653" s="119">
        <v>0</v>
      </c>
      <c r="K653" s="119">
        <v>34.880000000000003</v>
      </c>
    </row>
    <row r="654" spans="1:11">
      <c r="A654" s="120">
        <v>40100000</v>
      </c>
      <c r="B654" s="120" t="s">
        <v>1140</v>
      </c>
      <c r="C654" s="120" t="s">
        <v>93</v>
      </c>
      <c r="D654" s="120">
        <v>44952</v>
      </c>
      <c r="E654" s="120">
        <v>1</v>
      </c>
      <c r="F654" s="120" t="s">
        <v>1387</v>
      </c>
      <c r="G654" s="120" t="s">
        <v>89</v>
      </c>
      <c r="H654" s="120" t="s">
        <v>1141</v>
      </c>
      <c r="I654" s="119">
        <v>15.97</v>
      </c>
      <c r="J654" s="119">
        <v>0</v>
      </c>
      <c r="K654" s="119">
        <v>15.97</v>
      </c>
    </row>
    <row r="655" spans="1:11">
      <c r="A655" s="120">
        <v>40100000</v>
      </c>
      <c r="B655" s="120" t="s">
        <v>1091</v>
      </c>
      <c r="C655" s="120" t="s">
        <v>93</v>
      </c>
      <c r="D655" s="120">
        <v>44956</v>
      </c>
      <c r="E655" s="120">
        <v>1</v>
      </c>
      <c r="F655" s="120" t="s">
        <v>1384</v>
      </c>
      <c r="G655" s="120" t="s">
        <v>89</v>
      </c>
      <c r="H655" s="120" t="s">
        <v>1113</v>
      </c>
      <c r="I655" s="119">
        <v>164.4</v>
      </c>
      <c r="J655" s="119">
        <v>0</v>
      </c>
      <c r="K655" s="119">
        <v>164.4</v>
      </c>
    </row>
    <row r="656" spans="1:11">
      <c r="A656" s="120">
        <v>40100000</v>
      </c>
      <c r="B656" s="120" t="s">
        <v>365</v>
      </c>
      <c r="C656" s="120" t="s">
        <v>93</v>
      </c>
      <c r="D656" s="120">
        <v>44956</v>
      </c>
      <c r="E656" s="120">
        <v>1</v>
      </c>
      <c r="F656" s="120" t="s">
        <v>183</v>
      </c>
      <c r="G656" s="120" t="s">
        <v>89</v>
      </c>
      <c r="H656" s="120" t="s">
        <v>1141</v>
      </c>
      <c r="I656" s="119">
        <v>68.8</v>
      </c>
      <c r="J656" s="119">
        <v>0</v>
      </c>
      <c r="K656" s="119">
        <v>68.8</v>
      </c>
    </row>
    <row r="657" spans="1:11">
      <c r="A657" s="120">
        <v>40100000</v>
      </c>
      <c r="B657" s="120" t="s">
        <v>372</v>
      </c>
      <c r="C657" s="120" t="s">
        <v>93</v>
      </c>
      <c r="D657" s="120">
        <v>44956</v>
      </c>
      <c r="E657" s="120">
        <v>1</v>
      </c>
      <c r="F657" s="120" t="s">
        <v>126</v>
      </c>
      <c r="G657" s="120" t="s">
        <v>89</v>
      </c>
      <c r="H657" s="120" t="s">
        <v>1221</v>
      </c>
      <c r="I657" s="119">
        <v>1284.9100000000001</v>
      </c>
      <c r="J657" s="119">
        <v>0</v>
      </c>
      <c r="K657" s="119">
        <v>1284.9100000000001</v>
      </c>
    </row>
    <row r="658" spans="1:11">
      <c r="A658" s="120">
        <v>40100000</v>
      </c>
      <c r="B658" s="120" t="s">
        <v>353</v>
      </c>
      <c r="C658" s="120" t="s">
        <v>93</v>
      </c>
      <c r="D658" s="120">
        <v>44957</v>
      </c>
      <c r="E658" s="120">
        <v>1</v>
      </c>
      <c r="F658" s="120" t="s">
        <v>1434</v>
      </c>
      <c r="G658" s="120" t="s">
        <v>89</v>
      </c>
      <c r="H658" s="120" t="s">
        <v>371</v>
      </c>
      <c r="I658" s="119">
        <v>419.8</v>
      </c>
      <c r="J658" s="119">
        <v>0</v>
      </c>
      <c r="K658" s="119">
        <v>419.8</v>
      </c>
    </row>
    <row r="659" spans="1:11">
      <c r="A659" s="120">
        <v>40100000</v>
      </c>
      <c r="B659" s="120" t="s">
        <v>369</v>
      </c>
      <c r="C659" s="120" t="s">
        <v>93</v>
      </c>
      <c r="D659" s="120">
        <v>44957</v>
      </c>
      <c r="E659" s="120">
        <v>1</v>
      </c>
      <c r="F659" s="120" t="s">
        <v>1435</v>
      </c>
      <c r="G659" s="120" t="s">
        <v>89</v>
      </c>
      <c r="H659" s="120" t="s">
        <v>1148</v>
      </c>
      <c r="I659" s="119">
        <v>415.95</v>
      </c>
      <c r="J659" s="119">
        <v>0</v>
      </c>
      <c r="K659" s="119">
        <v>415.95</v>
      </c>
    </row>
    <row r="660" spans="1:11">
      <c r="A660" s="120">
        <v>40100000</v>
      </c>
      <c r="B660" s="120" t="s">
        <v>1204</v>
      </c>
      <c r="C660" s="120" t="s">
        <v>93</v>
      </c>
      <c r="D660" s="120">
        <v>44958</v>
      </c>
      <c r="E660" s="120">
        <v>2</v>
      </c>
      <c r="F660" s="120" t="s">
        <v>1438</v>
      </c>
      <c r="G660" s="120" t="s">
        <v>89</v>
      </c>
      <c r="H660" s="120" t="s">
        <v>371</v>
      </c>
      <c r="I660" s="119">
        <v>3200</v>
      </c>
      <c r="J660" s="119">
        <v>0</v>
      </c>
      <c r="K660" s="119">
        <v>3200</v>
      </c>
    </row>
    <row r="661" spans="1:11">
      <c r="A661" s="120">
        <v>40100000</v>
      </c>
      <c r="B661" s="120" t="s">
        <v>1130</v>
      </c>
      <c r="C661" s="120" t="s">
        <v>93</v>
      </c>
      <c r="D661" s="120">
        <v>44958</v>
      </c>
      <c r="E661" s="120">
        <v>2</v>
      </c>
      <c r="F661" s="120" t="s">
        <v>1437</v>
      </c>
      <c r="G661" s="120" t="s">
        <v>89</v>
      </c>
      <c r="H661" s="120" t="s">
        <v>1083</v>
      </c>
      <c r="I661" s="119">
        <v>102327.03999999999</v>
      </c>
      <c r="J661" s="119">
        <v>0</v>
      </c>
      <c r="K661" s="119">
        <v>102327.03999999999</v>
      </c>
    </row>
    <row r="662" spans="1:11">
      <c r="A662" s="120">
        <v>40100000</v>
      </c>
      <c r="B662" s="120" t="s">
        <v>1140</v>
      </c>
      <c r="C662" s="120" t="s">
        <v>93</v>
      </c>
      <c r="D662" s="120">
        <v>44959</v>
      </c>
      <c r="E662" s="120">
        <v>2</v>
      </c>
      <c r="F662" s="120" t="s">
        <v>1357</v>
      </c>
      <c r="G662" s="120" t="s">
        <v>89</v>
      </c>
      <c r="H662" s="120" t="s">
        <v>1184</v>
      </c>
      <c r="I662" s="119">
        <v>31.97</v>
      </c>
      <c r="J662" s="119">
        <v>0</v>
      </c>
      <c r="K662" s="119">
        <v>31.97</v>
      </c>
    </row>
    <row r="663" spans="1:11">
      <c r="A663" s="120">
        <v>40100000</v>
      </c>
      <c r="B663" s="120" t="s">
        <v>1140</v>
      </c>
      <c r="C663" s="120" t="s">
        <v>93</v>
      </c>
      <c r="D663" s="120">
        <v>44959</v>
      </c>
      <c r="E663" s="120">
        <v>2</v>
      </c>
      <c r="F663" s="120" t="s">
        <v>970</v>
      </c>
      <c r="G663" s="120" t="s">
        <v>89</v>
      </c>
      <c r="H663" s="120" t="s">
        <v>1092</v>
      </c>
      <c r="I663" s="119">
        <v>14.71</v>
      </c>
      <c r="J663" s="119">
        <v>0</v>
      </c>
      <c r="K663" s="119">
        <v>14.71</v>
      </c>
    </row>
    <row r="664" spans="1:11">
      <c r="A664" s="120">
        <v>40100000</v>
      </c>
      <c r="B664" s="120" t="s">
        <v>1140</v>
      </c>
      <c r="C664" s="120" t="s">
        <v>93</v>
      </c>
      <c r="D664" s="120">
        <v>44960</v>
      </c>
      <c r="E664" s="120">
        <v>2</v>
      </c>
      <c r="F664" s="120" t="s">
        <v>970</v>
      </c>
      <c r="G664" s="120" t="s">
        <v>89</v>
      </c>
      <c r="H664" s="120" t="s">
        <v>1092</v>
      </c>
      <c r="I664" s="119">
        <v>15.76</v>
      </c>
      <c r="J664" s="119">
        <v>0</v>
      </c>
      <c r="K664" s="119">
        <v>15.76</v>
      </c>
    </row>
    <row r="665" spans="1:11">
      <c r="A665" s="120">
        <v>40100000</v>
      </c>
      <c r="B665" s="120" t="s">
        <v>350</v>
      </c>
      <c r="C665" s="120" t="s">
        <v>93</v>
      </c>
      <c r="D665" s="120">
        <v>44960</v>
      </c>
      <c r="E665" s="120">
        <v>2</v>
      </c>
      <c r="F665" s="120" t="s">
        <v>1440</v>
      </c>
      <c r="G665" s="120" t="s">
        <v>89</v>
      </c>
      <c r="H665" s="120" t="s">
        <v>1114</v>
      </c>
      <c r="I665" s="119">
        <v>432</v>
      </c>
      <c r="J665" s="119">
        <v>0</v>
      </c>
      <c r="K665" s="119">
        <v>432</v>
      </c>
    </row>
    <row r="666" spans="1:11">
      <c r="A666" s="120">
        <v>40100000</v>
      </c>
      <c r="B666" s="120" t="s">
        <v>376</v>
      </c>
      <c r="C666" s="120" t="s">
        <v>93</v>
      </c>
      <c r="D666" s="120">
        <v>44963</v>
      </c>
      <c r="E666" s="120">
        <v>2</v>
      </c>
      <c r="F666" s="120" t="s">
        <v>144</v>
      </c>
      <c r="G666" s="120" t="s">
        <v>89</v>
      </c>
      <c r="H666" s="120" t="s">
        <v>1110</v>
      </c>
      <c r="I666" s="119">
        <v>1415.39</v>
      </c>
      <c r="J666" s="119">
        <v>0</v>
      </c>
      <c r="K666" s="119">
        <v>1415.39</v>
      </c>
    </row>
    <row r="667" spans="1:11">
      <c r="A667" s="120">
        <v>40100000</v>
      </c>
      <c r="B667" s="120" t="s">
        <v>373</v>
      </c>
      <c r="C667" s="120" t="s">
        <v>93</v>
      </c>
      <c r="D667" s="120">
        <v>44963</v>
      </c>
      <c r="E667" s="120">
        <v>2</v>
      </c>
      <c r="F667" s="120" t="s">
        <v>1463</v>
      </c>
      <c r="G667" s="120" t="s">
        <v>89</v>
      </c>
      <c r="H667" s="120" t="s">
        <v>1371</v>
      </c>
      <c r="I667" s="119">
        <v>3005.16</v>
      </c>
      <c r="J667" s="119">
        <v>0</v>
      </c>
      <c r="K667" s="119">
        <v>3005.16</v>
      </c>
    </row>
    <row r="668" spans="1:11">
      <c r="A668" s="120">
        <v>40100000</v>
      </c>
      <c r="B668" s="120" t="s">
        <v>391</v>
      </c>
      <c r="C668" s="120" t="s">
        <v>93</v>
      </c>
      <c r="D668" s="120">
        <v>44964</v>
      </c>
      <c r="E668" s="120">
        <v>1</v>
      </c>
      <c r="F668" s="120" t="s">
        <v>1360</v>
      </c>
      <c r="G668" s="120" t="s">
        <v>89</v>
      </c>
      <c r="H668" s="120" t="s">
        <v>1087</v>
      </c>
      <c r="I668" s="119">
        <v>6228</v>
      </c>
      <c r="J668" s="119">
        <v>0</v>
      </c>
      <c r="K668" s="119">
        <v>6228</v>
      </c>
    </row>
    <row r="669" spans="1:11">
      <c r="A669" s="120">
        <v>40100000</v>
      </c>
      <c r="B669" s="120" t="s">
        <v>1091</v>
      </c>
      <c r="C669" s="120" t="s">
        <v>93</v>
      </c>
      <c r="D669" s="120">
        <v>44966</v>
      </c>
      <c r="E669" s="120">
        <v>1</v>
      </c>
      <c r="F669" s="120" t="s">
        <v>1384</v>
      </c>
      <c r="G669" s="120" t="s">
        <v>89</v>
      </c>
      <c r="H669" s="120" t="s">
        <v>1231</v>
      </c>
      <c r="I669" s="119">
        <v>192</v>
      </c>
      <c r="J669" s="119">
        <v>0</v>
      </c>
      <c r="K669" s="119">
        <v>192</v>
      </c>
    </row>
    <row r="670" spans="1:11">
      <c r="A670" s="120">
        <v>40100000</v>
      </c>
      <c r="B670" s="120" t="s">
        <v>1091</v>
      </c>
      <c r="C670" s="120" t="s">
        <v>93</v>
      </c>
      <c r="D670" s="120">
        <v>44966</v>
      </c>
      <c r="E670" s="120">
        <v>1</v>
      </c>
      <c r="F670" s="120" t="s">
        <v>1384</v>
      </c>
      <c r="G670" s="120" t="s">
        <v>89</v>
      </c>
      <c r="H670" s="120" t="s">
        <v>1231</v>
      </c>
      <c r="I670" s="119">
        <v>360</v>
      </c>
      <c r="J670" s="119">
        <v>0</v>
      </c>
      <c r="K670" s="119">
        <v>360</v>
      </c>
    </row>
    <row r="671" spans="1:11">
      <c r="A671" s="120">
        <v>40100000</v>
      </c>
      <c r="B671" s="120" t="s">
        <v>360</v>
      </c>
      <c r="C671" s="120" t="s">
        <v>93</v>
      </c>
      <c r="D671" s="120">
        <v>44967</v>
      </c>
      <c r="E671" s="120">
        <v>1</v>
      </c>
      <c r="F671" s="120" t="s">
        <v>1466</v>
      </c>
      <c r="G671" s="120" t="s">
        <v>89</v>
      </c>
      <c r="H671" s="120" t="s">
        <v>371</v>
      </c>
      <c r="I671" s="119">
        <v>84</v>
      </c>
      <c r="J671" s="119">
        <v>0</v>
      </c>
      <c r="K671" s="119">
        <v>84</v>
      </c>
    </row>
    <row r="672" spans="1:11">
      <c r="A672" s="120">
        <v>40100000</v>
      </c>
      <c r="B672" s="120" t="s">
        <v>369</v>
      </c>
      <c r="C672" s="120" t="s">
        <v>93</v>
      </c>
      <c r="D672" s="120">
        <v>44967</v>
      </c>
      <c r="E672" s="120">
        <v>1</v>
      </c>
      <c r="F672" s="120" t="s">
        <v>1388</v>
      </c>
      <c r="G672" s="120" t="s">
        <v>89</v>
      </c>
      <c r="H672" s="120" t="s">
        <v>1195</v>
      </c>
      <c r="I672" s="119">
        <v>205.75</v>
      </c>
      <c r="J672" s="119">
        <v>0</v>
      </c>
      <c r="K672" s="119">
        <v>205.75</v>
      </c>
    </row>
    <row r="673" spans="1:11">
      <c r="A673" s="120">
        <v>40100000</v>
      </c>
      <c r="B673" s="120" t="s">
        <v>367</v>
      </c>
      <c r="C673" s="120" t="s">
        <v>93</v>
      </c>
      <c r="D673" s="120">
        <v>44967</v>
      </c>
      <c r="E673" s="120">
        <v>1</v>
      </c>
      <c r="F673" s="120" t="s">
        <v>116</v>
      </c>
      <c r="G673" s="120" t="s">
        <v>89</v>
      </c>
      <c r="H673" s="120" t="s">
        <v>1110</v>
      </c>
      <c r="I673" s="119">
        <v>4160.9799999999996</v>
      </c>
      <c r="J673" s="119">
        <v>0</v>
      </c>
      <c r="K673" s="119">
        <v>4160.9799999999996</v>
      </c>
    </row>
    <row r="674" spans="1:11">
      <c r="A674" s="120">
        <v>40100000</v>
      </c>
      <c r="B674" s="120" t="s">
        <v>360</v>
      </c>
      <c r="C674" s="120" t="s">
        <v>93</v>
      </c>
      <c r="D674" s="120">
        <v>44967</v>
      </c>
      <c r="E674" s="120">
        <v>1</v>
      </c>
      <c r="F674" s="120" t="s">
        <v>1466</v>
      </c>
      <c r="G674" s="120" t="s">
        <v>89</v>
      </c>
      <c r="H674" s="120" t="s">
        <v>371</v>
      </c>
      <c r="I674" s="119">
        <v>84</v>
      </c>
      <c r="J674" s="119">
        <v>0</v>
      </c>
      <c r="K674" s="119">
        <v>84</v>
      </c>
    </row>
    <row r="675" spans="1:11">
      <c r="A675" s="120">
        <v>40100000</v>
      </c>
      <c r="B675" s="120" t="s">
        <v>360</v>
      </c>
      <c r="C675" s="120" t="s">
        <v>93</v>
      </c>
      <c r="D675" s="120">
        <v>44967</v>
      </c>
      <c r="E675" s="120">
        <v>1</v>
      </c>
      <c r="F675" s="120" t="s">
        <v>1466</v>
      </c>
      <c r="G675" s="120" t="s">
        <v>89</v>
      </c>
      <c r="H675" s="120" t="s">
        <v>371</v>
      </c>
      <c r="I675" s="119">
        <v>84</v>
      </c>
      <c r="J675" s="119">
        <v>0</v>
      </c>
      <c r="K675" s="119">
        <v>84</v>
      </c>
    </row>
    <row r="676" spans="1:11">
      <c r="A676" s="120">
        <v>40100000</v>
      </c>
      <c r="B676" s="120" t="s">
        <v>360</v>
      </c>
      <c r="C676" s="120" t="s">
        <v>93</v>
      </c>
      <c r="D676" s="120">
        <v>44967</v>
      </c>
      <c r="E676" s="120">
        <v>1</v>
      </c>
      <c r="F676" s="120" t="s">
        <v>1466</v>
      </c>
      <c r="G676" s="120" t="s">
        <v>89</v>
      </c>
      <c r="H676" s="120" t="s">
        <v>371</v>
      </c>
      <c r="I676" s="119">
        <v>84</v>
      </c>
      <c r="J676" s="119">
        <v>0</v>
      </c>
      <c r="K676" s="119">
        <v>84</v>
      </c>
    </row>
    <row r="677" spans="1:11">
      <c r="A677" s="120">
        <v>40100000</v>
      </c>
      <c r="B677" s="120" t="s">
        <v>360</v>
      </c>
      <c r="C677" s="120" t="s">
        <v>93</v>
      </c>
      <c r="D677" s="120">
        <v>44967</v>
      </c>
      <c r="E677" s="120">
        <v>1</v>
      </c>
      <c r="F677" s="120" t="s">
        <v>1466</v>
      </c>
      <c r="G677" s="120" t="s">
        <v>89</v>
      </c>
      <c r="H677" s="120" t="s">
        <v>371</v>
      </c>
      <c r="I677" s="119">
        <v>336</v>
      </c>
      <c r="J677" s="119">
        <v>0</v>
      </c>
      <c r="K677" s="119">
        <v>336</v>
      </c>
    </row>
    <row r="678" spans="1:11">
      <c r="A678" s="120">
        <v>40100000</v>
      </c>
      <c r="B678" s="120" t="s">
        <v>1177</v>
      </c>
      <c r="C678" s="120" t="s">
        <v>93</v>
      </c>
      <c r="D678" s="120">
        <v>44970</v>
      </c>
      <c r="E678" s="120">
        <v>1</v>
      </c>
      <c r="F678" s="120" t="s">
        <v>1470</v>
      </c>
      <c r="G678" s="120" t="s">
        <v>89</v>
      </c>
      <c r="H678" s="120" t="s">
        <v>351</v>
      </c>
      <c r="I678" s="119">
        <v>9816</v>
      </c>
      <c r="J678" s="119">
        <v>0</v>
      </c>
      <c r="K678" s="119">
        <v>9816</v>
      </c>
    </row>
    <row r="679" spans="1:11">
      <c r="A679" s="120">
        <v>40100000</v>
      </c>
      <c r="B679" s="120" t="s">
        <v>1140</v>
      </c>
      <c r="C679" s="120" t="s">
        <v>93</v>
      </c>
      <c r="D679" s="120">
        <v>44970</v>
      </c>
      <c r="E679" s="120">
        <v>1</v>
      </c>
      <c r="F679" s="120" t="s">
        <v>1357</v>
      </c>
      <c r="G679" s="120" t="s">
        <v>89</v>
      </c>
      <c r="H679" s="120" t="s">
        <v>1231</v>
      </c>
      <c r="I679" s="119">
        <v>27.9</v>
      </c>
      <c r="J679" s="119">
        <v>0</v>
      </c>
      <c r="K679" s="119">
        <v>27.9</v>
      </c>
    </row>
    <row r="680" spans="1:11">
      <c r="A680" s="120">
        <v>40100000</v>
      </c>
      <c r="B680" s="120" t="s">
        <v>1181</v>
      </c>
      <c r="C680" s="120" t="s">
        <v>93</v>
      </c>
      <c r="D680" s="120">
        <v>44970</v>
      </c>
      <c r="E680" s="120">
        <v>1</v>
      </c>
      <c r="F680" s="120" t="s">
        <v>1467</v>
      </c>
      <c r="G680" s="120" t="s">
        <v>89</v>
      </c>
      <c r="H680" s="120" t="s">
        <v>371</v>
      </c>
      <c r="I680" s="119">
        <v>21784</v>
      </c>
      <c r="J680" s="119">
        <v>0</v>
      </c>
      <c r="K680" s="119">
        <v>21784</v>
      </c>
    </row>
    <row r="681" spans="1:11">
      <c r="A681" s="120">
        <v>40100000</v>
      </c>
      <c r="B681" s="120" t="s">
        <v>388</v>
      </c>
      <c r="C681" s="120" t="s">
        <v>93</v>
      </c>
      <c r="D681" s="120">
        <v>44970</v>
      </c>
      <c r="E681" s="120">
        <v>1</v>
      </c>
      <c r="F681" s="120" t="s">
        <v>1469</v>
      </c>
      <c r="G681" s="120" t="s">
        <v>89</v>
      </c>
      <c r="H681" s="120" t="s">
        <v>1237</v>
      </c>
      <c r="I681" s="119">
        <v>3137</v>
      </c>
      <c r="J681" s="119">
        <v>0</v>
      </c>
      <c r="K681" s="119">
        <v>3137</v>
      </c>
    </row>
    <row r="682" spans="1:11">
      <c r="A682" s="120">
        <v>40100000</v>
      </c>
      <c r="B682" s="120" t="s">
        <v>388</v>
      </c>
      <c r="C682" s="120" t="s">
        <v>93</v>
      </c>
      <c r="D682" s="120">
        <v>44970</v>
      </c>
      <c r="E682" s="120">
        <v>1</v>
      </c>
      <c r="F682" s="120" t="s">
        <v>1469</v>
      </c>
      <c r="G682" s="120" t="s">
        <v>89</v>
      </c>
      <c r="H682" s="120" t="s">
        <v>1237</v>
      </c>
      <c r="I682" s="119">
        <v>7457.96</v>
      </c>
      <c r="J682" s="119">
        <v>0</v>
      </c>
      <c r="K682" s="119">
        <v>7457.96</v>
      </c>
    </row>
    <row r="683" spans="1:11">
      <c r="A683" s="120">
        <v>40100000</v>
      </c>
      <c r="B683" s="120" t="s">
        <v>1154</v>
      </c>
      <c r="C683" s="120" t="s">
        <v>93</v>
      </c>
      <c r="D683" s="120">
        <v>44970</v>
      </c>
      <c r="E683" s="120">
        <v>1</v>
      </c>
      <c r="F683" s="120" t="s">
        <v>1472</v>
      </c>
      <c r="G683" s="120" t="s">
        <v>89</v>
      </c>
      <c r="H683" s="120" t="s">
        <v>384</v>
      </c>
      <c r="I683" s="119">
        <v>267.23</v>
      </c>
      <c r="J683" s="119">
        <v>0</v>
      </c>
      <c r="K683" s="119">
        <v>267.23</v>
      </c>
    </row>
    <row r="684" spans="1:11">
      <c r="A684" s="120">
        <v>40100000</v>
      </c>
      <c r="B684" s="120" t="s">
        <v>1140</v>
      </c>
      <c r="C684" s="120" t="s">
        <v>93</v>
      </c>
      <c r="D684" s="120">
        <v>44971</v>
      </c>
      <c r="E684" s="120">
        <v>1</v>
      </c>
      <c r="F684" s="120" t="s">
        <v>1357</v>
      </c>
      <c r="G684" s="120" t="s">
        <v>89</v>
      </c>
      <c r="H684" s="120" t="s">
        <v>1113</v>
      </c>
      <c r="I684" s="119">
        <v>89.22</v>
      </c>
      <c r="J684" s="119">
        <v>0</v>
      </c>
      <c r="K684" s="119">
        <v>89.22</v>
      </c>
    </row>
    <row r="685" spans="1:11">
      <c r="A685" s="120">
        <v>40100000</v>
      </c>
      <c r="B685" s="120" t="s">
        <v>1140</v>
      </c>
      <c r="C685" s="120" t="s">
        <v>93</v>
      </c>
      <c r="D685" s="120">
        <v>44971</v>
      </c>
      <c r="E685" s="120">
        <v>1</v>
      </c>
      <c r="F685" s="120" t="s">
        <v>1357</v>
      </c>
      <c r="G685" s="120" t="s">
        <v>89</v>
      </c>
      <c r="H685" s="120" t="s">
        <v>1231</v>
      </c>
      <c r="I685" s="119">
        <v>71.56</v>
      </c>
      <c r="J685" s="119">
        <v>0</v>
      </c>
      <c r="K685" s="119">
        <v>71.56</v>
      </c>
    </row>
    <row r="686" spans="1:11">
      <c r="A686" s="120">
        <v>40100000</v>
      </c>
      <c r="B686" s="120" t="s">
        <v>1140</v>
      </c>
      <c r="C686" s="120" t="s">
        <v>93</v>
      </c>
      <c r="D686" s="120">
        <v>44971</v>
      </c>
      <c r="E686" s="120">
        <v>1</v>
      </c>
      <c r="F686" s="120" t="s">
        <v>1357</v>
      </c>
      <c r="G686" s="120" t="s">
        <v>89</v>
      </c>
      <c r="H686" s="120" t="s">
        <v>1231</v>
      </c>
      <c r="I686" s="119">
        <v>23.1</v>
      </c>
      <c r="J686" s="119">
        <v>0</v>
      </c>
      <c r="K686" s="119">
        <v>23.1</v>
      </c>
    </row>
    <row r="687" spans="1:11">
      <c r="A687" s="120">
        <v>40100000</v>
      </c>
      <c r="B687" s="120" t="s">
        <v>369</v>
      </c>
      <c r="C687" s="120" t="s">
        <v>93</v>
      </c>
      <c r="D687" s="120">
        <v>44974</v>
      </c>
      <c r="E687" s="120">
        <v>1</v>
      </c>
      <c r="F687" s="120" t="s">
        <v>1388</v>
      </c>
      <c r="G687" s="120" t="s">
        <v>89</v>
      </c>
      <c r="H687" s="120" t="s">
        <v>1158</v>
      </c>
      <c r="I687" s="119">
        <v>502.94</v>
      </c>
      <c r="J687" s="119">
        <v>0</v>
      </c>
      <c r="K687" s="119">
        <v>502.94</v>
      </c>
    </row>
    <row r="688" spans="1:11">
      <c r="A688" s="120">
        <v>40100000</v>
      </c>
      <c r="B688" s="120" t="s">
        <v>352</v>
      </c>
      <c r="C688" s="120" t="s">
        <v>93</v>
      </c>
      <c r="D688" s="120">
        <v>44977</v>
      </c>
      <c r="E688" s="120">
        <v>1</v>
      </c>
      <c r="F688" s="120" t="s">
        <v>1391</v>
      </c>
      <c r="G688" s="120" t="s">
        <v>89</v>
      </c>
      <c r="H688" s="120" t="s">
        <v>1359</v>
      </c>
      <c r="I688" s="119">
        <v>137.41999999999999</v>
      </c>
      <c r="J688" s="119">
        <v>0</v>
      </c>
      <c r="K688" s="119">
        <v>137.41999999999999</v>
      </c>
    </row>
    <row r="689" spans="1:11">
      <c r="A689" s="120">
        <v>40100000</v>
      </c>
      <c r="B689" s="120" t="s">
        <v>350</v>
      </c>
      <c r="C689" s="120" t="s">
        <v>93</v>
      </c>
      <c r="D689" s="120">
        <v>44977</v>
      </c>
      <c r="E689" s="120">
        <v>1</v>
      </c>
      <c r="F689" s="120" t="s">
        <v>1475</v>
      </c>
      <c r="G689" s="120" t="s">
        <v>89</v>
      </c>
      <c r="H689" s="120" t="s">
        <v>1226</v>
      </c>
      <c r="I689" s="119">
        <v>57.6</v>
      </c>
      <c r="J689" s="119">
        <v>0</v>
      </c>
      <c r="K689" s="119">
        <v>57.6</v>
      </c>
    </row>
    <row r="690" spans="1:11">
      <c r="A690" s="120">
        <v>40100000</v>
      </c>
      <c r="B690" s="120" t="s">
        <v>388</v>
      </c>
      <c r="C690" s="120" t="s">
        <v>93</v>
      </c>
      <c r="D690" s="120">
        <v>44977</v>
      </c>
      <c r="E690" s="120">
        <v>1</v>
      </c>
      <c r="F690" s="120" t="s">
        <v>1469</v>
      </c>
      <c r="G690" s="120" t="s">
        <v>89</v>
      </c>
      <c r="H690" s="120" t="s">
        <v>1630</v>
      </c>
      <c r="I690" s="119">
        <v>1437.6</v>
      </c>
      <c r="J690" s="119">
        <v>0</v>
      </c>
      <c r="K690" s="119">
        <v>1437.6</v>
      </c>
    </row>
    <row r="691" spans="1:11">
      <c r="A691" s="120">
        <v>40100000</v>
      </c>
      <c r="B691" s="120" t="s">
        <v>354</v>
      </c>
      <c r="C691" s="120" t="s">
        <v>93</v>
      </c>
      <c r="D691" s="120">
        <v>44978</v>
      </c>
      <c r="E691" s="120">
        <v>1</v>
      </c>
      <c r="F691" s="120" t="s">
        <v>163</v>
      </c>
      <c r="G691" s="120" t="s">
        <v>89</v>
      </c>
      <c r="H691" s="120" t="s">
        <v>1184</v>
      </c>
      <c r="I691" s="119">
        <v>18449</v>
      </c>
      <c r="J691" s="119">
        <v>0</v>
      </c>
      <c r="K691" s="119">
        <v>18449</v>
      </c>
    </row>
    <row r="692" spans="1:11">
      <c r="A692" s="120">
        <v>40100000</v>
      </c>
      <c r="B692" s="120" t="s">
        <v>1091</v>
      </c>
      <c r="C692" s="120" t="s">
        <v>93</v>
      </c>
      <c r="D692" s="120">
        <v>44978</v>
      </c>
      <c r="E692" s="120">
        <v>1</v>
      </c>
      <c r="F692" s="120" t="s">
        <v>1476</v>
      </c>
      <c r="G692" s="120" t="s">
        <v>89</v>
      </c>
      <c r="H692" s="120" t="s">
        <v>1231</v>
      </c>
      <c r="I692" s="119">
        <v>318</v>
      </c>
      <c r="J692" s="119">
        <v>0</v>
      </c>
      <c r="K692" s="119">
        <v>318</v>
      </c>
    </row>
    <row r="693" spans="1:11">
      <c r="A693" s="120">
        <v>40100000</v>
      </c>
      <c r="B693" s="120" t="s">
        <v>400</v>
      </c>
      <c r="C693" s="120" t="s">
        <v>93</v>
      </c>
      <c r="D693" s="120">
        <v>44978</v>
      </c>
      <c r="E693" s="120">
        <v>1</v>
      </c>
      <c r="F693" s="120" t="s">
        <v>651</v>
      </c>
      <c r="G693" s="120" t="s">
        <v>89</v>
      </c>
      <c r="H693" s="120" t="s">
        <v>384</v>
      </c>
      <c r="I693" s="119">
        <v>7560</v>
      </c>
      <c r="J693" s="119">
        <v>0</v>
      </c>
      <c r="K693" s="119">
        <v>7560</v>
      </c>
    </row>
    <row r="694" spans="1:11">
      <c r="A694" s="120">
        <v>40100000</v>
      </c>
      <c r="B694" s="120" t="s">
        <v>374</v>
      </c>
      <c r="C694" s="120" t="s">
        <v>93</v>
      </c>
      <c r="D694" s="120">
        <v>44978</v>
      </c>
      <c r="E694" s="120">
        <v>1</v>
      </c>
      <c r="F694" s="120" t="s">
        <v>1379</v>
      </c>
      <c r="G694" s="120" t="s">
        <v>89</v>
      </c>
      <c r="H694" s="120" t="s">
        <v>1083</v>
      </c>
      <c r="I694" s="119">
        <v>2949.51</v>
      </c>
      <c r="J694" s="119">
        <v>0</v>
      </c>
      <c r="K694" s="119">
        <v>2949.51</v>
      </c>
    </row>
    <row r="695" spans="1:11">
      <c r="A695" s="120">
        <v>40100000</v>
      </c>
      <c r="B695" s="120" t="s">
        <v>378</v>
      </c>
      <c r="C695" s="120" t="s">
        <v>93</v>
      </c>
      <c r="D695" s="120">
        <v>44978</v>
      </c>
      <c r="E695" s="120">
        <v>1</v>
      </c>
      <c r="F695" s="120" t="s">
        <v>165</v>
      </c>
      <c r="G695" s="120" t="s">
        <v>89</v>
      </c>
      <c r="H695" s="120" t="s">
        <v>1092</v>
      </c>
      <c r="I695" s="119">
        <v>16872</v>
      </c>
      <c r="J695" s="119">
        <v>0</v>
      </c>
      <c r="K695" s="119">
        <v>16872</v>
      </c>
    </row>
    <row r="696" spans="1:11">
      <c r="A696" s="120">
        <v>40100000</v>
      </c>
      <c r="B696" s="120" t="s">
        <v>1181</v>
      </c>
      <c r="C696" s="120" t="s">
        <v>93</v>
      </c>
      <c r="D696" s="120">
        <v>44978</v>
      </c>
      <c r="E696" s="120">
        <v>1</v>
      </c>
      <c r="F696" s="120" t="s">
        <v>1467</v>
      </c>
      <c r="G696" s="120" t="s">
        <v>89</v>
      </c>
      <c r="H696" s="120" t="s">
        <v>371</v>
      </c>
      <c r="I696" s="119">
        <v>3181</v>
      </c>
      <c r="J696" s="119">
        <v>0</v>
      </c>
      <c r="K696" s="119">
        <v>3181</v>
      </c>
    </row>
    <row r="697" spans="1:11">
      <c r="A697" s="120">
        <v>40100000</v>
      </c>
      <c r="B697" s="120" t="s">
        <v>350</v>
      </c>
      <c r="C697" s="120" t="s">
        <v>93</v>
      </c>
      <c r="D697" s="120">
        <v>44984</v>
      </c>
      <c r="E697" s="120">
        <v>1</v>
      </c>
      <c r="F697" s="120" t="s">
        <v>1440</v>
      </c>
      <c r="G697" s="120" t="s">
        <v>89</v>
      </c>
      <c r="H697" s="120" t="s">
        <v>1226</v>
      </c>
      <c r="I697" s="119">
        <v>3268.16</v>
      </c>
      <c r="J697" s="119">
        <v>0</v>
      </c>
      <c r="K697" s="119">
        <v>3268.16</v>
      </c>
    </row>
    <row r="698" spans="1:11">
      <c r="A698" s="120">
        <v>40100000</v>
      </c>
      <c r="B698" s="120" t="s">
        <v>350</v>
      </c>
      <c r="C698" s="120" t="s">
        <v>93</v>
      </c>
      <c r="D698" s="120">
        <v>44984</v>
      </c>
      <c r="E698" s="120">
        <v>1</v>
      </c>
      <c r="F698" s="120" t="s">
        <v>1440</v>
      </c>
      <c r="G698" s="120" t="s">
        <v>89</v>
      </c>
      <c r="H698" s="120" t="s">
        <v>1226</v>
      </c>
      <c r="I698" s="119">
        <v>254.35</v>
      </c>
      <c r="J698" s="119">
        <v>0</v>
      </c>
      <c r="K698" s="119">
        <v>254.35</v>
      </c>
    </row>
    <row r="699" spans="1:11">
      <c r="A699" s="120">
        <v>40100000</v>
      </c>
      <c r="B699" s="120" t="s">
        <v>382</v>
      </c>
      <c r="C699" s="120" t="s">
        <v>93</v>
      </c>
      <c r="D699" s="120">
        <v>44985</v>
      </c>
      <c r="E699" s="120">
        <v>1</v>
      </c>
      <c r="F699" s="120" t="s">
        <v>396</v>
      </c>
      <c r="G699" s="120" t="s">
        <v>89</v>
      </c>
      <c r="H699" s="120" t="s">
        <v>1083</v>
      </c>
      <c r="I699" s="119">
        <v>250.56</v>
      </c>
      <c r="J699" s="119">
        <v>0</v>
      </c>
      <c r="K699" s="119">
        <v>250.56</v>
      </c>
    </row>
    <row r="700" spans="1:11">
      <c r="A700" s="120">
        <v>40100000</v>
      </c>
      <c r="B700" s="120" t="s">
        <v>376</v>
      </c>
      <c r="C700" s="120" t="s">
        <v>93</v>
      </c>
      <c r="D700" s="120">
        <v>44985</v>
      </c>
      <c r="E700" s="120">
        <v>1</v>
      </c>
      <c r="F700" s="120" t="s">
        <v>144</v>
      </c>
      <c r="G700" s="120" t="s">
        <v>89</v>
      </c>
      <c r="H700" s="120" t="s">
        <v>1141</v>
      </c>
      <c r="I700" s="119">
        <v>1415.39</v>
      </c>
      <c r="J700" s="119">
        <v>0</v>
      </c>
      <c r="K700" s="119">
        <v>1415.39</v>
      </c>
    </row>
    <row r="701" spans="1:11">
      <c r="A701" s="120">
        <v>40100000</v>
      </c>
      <c r="B701" s="120" t="s">
        <v>369</v>
      </c>
      <c r="C701" s="120" t="s">
        <v>93</v>
      </c>
      <c r="D701" s="120">
        <v>44985</v>
      </c>
      <c r="E701" s="120">
        <v>1</v>
      </c>
      <c r="F701" s="120" t="s">
        <v>1388</v>
      </c>
      <c r="G701" s="120" t="s">
        <v>89</v>
      </c>
      <c r="H701" s="120" t="s">
        <v>1223</v>
      </c>
      <c r="I701" s="119">
        <v>1019.87</v>
      </c>
      <c r="J701" s="119">
        <v>0</v>
      </c>
      <c r="K701" s="119">
        <v>1019.87</v>
      </c>
    </row>
    <row r="702" spans="1:11">
      <c r="A702" s="120">
        <v>40100000</v>
      </c>
      <c r="B702" s="120" t="s">
        <v>1162</v>
      </c>
      <c r="C702" s="120" t="s">
        <v>93</v>
      </c>
      <c r="D702" s="120">
        <v>44985</v>
      </c>
      <c r="E702" s="120">
        <v>1</v>
      </c>
      <c r="F702" s="120" t="s">
        <v>1397</v>
      </c>
      <c r="G702" s="120" t="s">
        <v>89</v>
      </c>
      <c r="H702" s="120" t="s">
        <v>362</v>
      </c>
      <c r="I702" s="119">
        <v>360</v>
      </c>
      <c r="J702" s="119">
        <v>0</v>
      </c>
      <c r="K702" s="119">
        <v>360</v>
      </c>
    </row>
    <row r="703" spans="1:11">
      <c r="A703" s="120">
        <v>40100000</v>
      </c>
      <c r="B703" s="120" t="s">
        <v>388</v>
      </c>
      <c r="C703" s="120" t="s">
        <v>93</v>
      </c>
      <c r="D703" s="120">
        <v>44985</v>
      </c>
      <c r="E703" s="120">
        <v>1</v>
      </c>
      <c r="F703" s="120" t="s">
        <v>1503</v>
      </c>
      <c r="G703" s="120" t="s">
        <v>89</v>
      </c>
      <c r="H703" s="120" t="s">
        <v>1272</v>
      </c>
      <c r="I703" s="119">
        <v>581.04</v>
      </c>
      <c r="J703" s="119">
        <v>0</v>
      </c>
      <c r="K703" s="119">
        <v>581.04</v>
      </c>
    </row>
    <row r="704" spans="1:11">
      <c r="A704" s="120">
        <v>40100000</v>
      </c>
      <c r="B704" s="120" t="s">
        <v>399</v>
      </c>
      <c r="C704" s="120" t="s">
        <v>93</v>
      </c>
      <c r="D704" s="120">
        <v>44985</v>
      </c>
      <c r="E704" s="120">
        <v>1</v>
      </c>
      <c r="F704" s="120" t="s">
        <v>1504</v>
      </c>
      <c r="G704" s="120" t="s">
        <v>89</v>
      </c>
      <c r="H704" s="120" t="s">
        <v>1083</v>
      </c>
      <c r="I704" s="119">
        <v>5185.78</v>
      </c>
      <c r="J704" s="119">
        <v>0</v>
      </c>
      <c r="K704" s="119">
        <v>5185.78</v>
      </c>
    </row>
    <row r="705" spans="1:11">
      <c r="A705" s="120">
        <v>40100000</v>
      </c>
      <c r="B705" s="120" t="s">
        <v>361</v>
      </c>
      <c r="C705" s="120" t="s">
        <v>93</v>
      </c>
      <c r="D705" s="120">
        <v>44985</v>
      </c>
      <c r="E705" s="120">
        <v>1</v>
      </c>
      <c r="F705" s="120" t="s">
        <v>1383</v>
      </c>
      <c r="G705" s="120" t="s">
        <v>89</v>
      </c>
      <c r="H705" s="120" t="s">
        <v>1261</v>
      </c>
      <c r="I705" s="119">
        <v>3200</v>
      </c>
      <c r="J705" s="119">
        <v>0</v>
      </c>
      <c r="K705" s="119">
        <v>3200</v>
      </c>
    </row>
    <row r="706" spans="1:11">
      <c r="A706" s="120">
        <v>40100000</v>
      </c>
      <c r="B706" s="120" t="s">
        <v>377</v>
      </c>
      <c r="C706" s="120" t="s">
        <v>93</v>
      </c>
      <c r="D706" s="120">
        <v>44985</v>
      </c>
      <c r="E706" s="120">
        <v>1</v>
      </c>
      <c r="F706" s="120" t="s">
        <v>1381</v>
      </c>
      <c r="G706" s="120" t="s">
        <v>89</v>
      </c>
      <c r="H706" s="120" t="s">
        <v>1110</v>
      </c>
      <c r="I706" s="119">
        <v>1171.48</v>
      </c>
      <c r="J706" s="119">
        <v>0</v>
      </c>
      <c r="K706" s="119">
        <v>1171.48</v>
      </c>
    </row>
    <row r="707" spans="1:11">
      <c r="A707" s="120">
        <v>40100000</v>
      </c>
      <c r="B707" s="120" t="s">
        <v>1204</v>
      </c>
      <c r="C707" s="120" t="s">
        <v>93</v>
      </c>
      <c r="D707" s="120">
        <v>44986</v>
      </c>
      <c r="E707" s="120">
        <v>1</v>
      </c>
      <c r="F707" s="120" t="s">
        <v>1438</v>
      </c>
      <c r="G707" s="120" t="s">
        <v>89</v>
      </c>
      <c r="H707" s="120" t="s">
        <v>1110</v>
      </c>
      <c r="I707" s="119">
        <v>3200</v>
      </c>
      <c r="J707" s="119">
        <v>0</v>
      </c>
      <c r="K707" s="119">
        <v>3200</v>
      </c>
    </row>
    <row r="708" spans="1:11">
      <c r="A708" s="120">
        <v>40100000</v>
      </c>
      <c r="B708" s="120" t="s">
        <v>385</v>
      </c>
      <c r="C708" s="120" t="s">
        <v>93</v>
      </c>
      <c r="D708" s="120">
        <v>44987</v>
      </c>
      <c r="E708" s="120">
        <v>1</v>
      </c>
      <c r="F708" s="120" t="s">
        <v>1690</v>
      </c>
      <c r="G708" s="120" t="s">
        <v>89</v>
      </c>
      <c r="H708" s="120" t="s">
        <v>1087</v>
      </c>
      <c r="I708" s="119">
        <v>40.659999999999997</v>
      </c>
      <c r="J708" s="119">
        <v>0</v>
      </c>
      <c r="K708" s="119">
        <v>40.659999999999997</v>
      </c>
    </row>
    <row r="709" spans="1:11">
      <c r="A709" s="120">
        <v>40100000</v>
      </c>
      <c r="B709" s="120" t="s">
        <v>1140</v>
      </c>
      <c r="C709" s="120" t="s">
        <v>93</v>
      </c>
      <c r="D709" s="120">
        <v>44987</v>
      </c>
      <c r="E709" s="120">
        <v>1</v>
      </c>
      <c r="F709" s="120" t="s">
        <v>1357</v>
      </c>
      <c r="G709" s="120" t="s">
        <v>89</v>
      </c>
      <c r="H709" s="120" t="s">
        <v>1351</v>
      </c>
      <c r="I709" s="119">
        <v>174.63</v>
      </c>
      <c r="J709" s="119">
        <v>0</v>
      </c>
      <c r="K709" s="119">
        <v>174.63</v>
      </c>
    </row>
    <row r="710" spans="1:11">
      <c r="A710" s="120">
        <v>40100000</v>
      </c>
      <c r="B710" s="120" t="s">
        <v>388</v>
      </c>
      <c r="C710" s="120" t="s">
        <v>93</v>
      </c>
      <c r="D710" s="120">
        <v>44991</v>
      </c>
      <c r="E710" s="120">
        <v>1</v>
      </c>
      <c r="F710" s="120" t="s">
        <v>1469</v>
      </c>
      <c r="G710" s="120" t="s">
        <v>89</v>
      </c>
      <c r="H710" s="120" t="s">
        <v>1629</v>
      </c>
      <c r="I710" s="119">
        <v>2663.62</v>
      </c>
      <c r="J710" s="119">
        <v>0</v>
      </c>
      <c r="K710" s="119">
        <v>2663.62</v>
      </c>
    </row>
    <row r="711" spans="1:11">
      <c r="A711" s="120">
        <v>40100000</v>
      </c>
      <c r="B711" s="120" t="s">
        <v>388</v>
      </c>
      <c r="C711" s="120" t="s">
        <v>93</v>
      </c>
      <c r="D711" s="120">
        <v>44991</v>
      </c>
      <c r="E711" s="120">
        <v>1</v>
      </c>
      <c r="F711" s="120" t="s">
        <v>1469</v>
      </c>
      <c r="G711" s="120" t="s">
        <v>89</v>
      </c>
      <c r="H711" s="120" t="s">
        <v>1632</v>
      </c>
      <c r="I711" s="119">
        <v>7457.96</v>
      </c>
      <c r="J711" s="119">
        <v>0</v>
      </c>
      <c r="K711" s="119">
        <v>7457.96</v>
      </c>
    </row>
    <row r="712" spans="1:11">
      <c r="A712" s="120">
        <v>40100000</v>
      </c>
      <c r="B712" s="120" t="s">
        <v>1091</v>
      </c>
      <c r="C712" s="120" t="s">
        <v>93</v>
      </c>
      <c r="D712" s="120">
        <v>44992</v>
      </c>
      <c r="E712" s="120">
        <v>1</v>
      </c>
      <c r="F712" s="120" t="s">
        <v>1384</v>
      </c>
      <c r="G712" s="120" t="s">
        <v>89</v>
      </c>
      <c r="H712" s="120" t="s">
        <v>1351</v>
      </c>
      <c r="I712" s="119">
        <v>360</v>
      </c>
      <c r="J712" s="119">
        <v>0</v>
      </c>
      <c r="K712" s="119">
        <v>360</v>
      </c>
    </row>
    <row r="713" spans="1:11">
      <c r="A713" s="120">
        <v>40100000</v>
      </c>
      <c r="B713" s="120" t="s">
        <v>1149</v>
      </c>
      <c r="C713" s="120" t="s">
        <v>93</v>
      </c>
      <c r="D713" s="120">
        <v>44994</v>
      </c>
      <c r="E713" s="120">
        <v>1</v>
      </c>
      <c r="F713" s="120" t="s">
        <v>1466</v>
      </c>
      <c r="G713" s="120" t="s">
        <v>89</v>
      </c>
      <c r="H713" s="120" t="s">
        <v>1113</v>
      </c>
      <c r="I713" s="119">
        <v>84</v>
      </c>
      <c r="J713" s="119">
        <v>0</v>
      </c>
      <c r="K713" s="119">
        <v>84</v>
      </c>
    </row>
    <row r="714" spans="1:11">
      <c r="A714" s="120">
        <v>40100000</v>
      </c>
      <c r="B714" s="120" t="s">
        <v>1149</v>
      </c>
      <c r="C714" s="120" t="s">
        <v>93</v>
      </c>
      <c r="D714" s="120">
        <v>44994</v>
      </c>
      <c r="E714" s="120">
        <v>1</v>
      </c>
      <c r="F714" s="120" t="s">
        <v>1466</v>
      </c>
      <c r="G714" s="120" t="s">
        <v>89</v>
      </c>
      <c r="H714" s="120" t="s">
        <v>1113</v>
      </c>
      <c r="I714" s="119">
        <v>84</v>
      </c>
      <c r="J714" s="119">
        <v>0</v>
      </c>
      <c r="K714" s="119">
        <v>84</v>
      </c>
    </row>
    <row r="715" spans="1:11">
      <c r="A715" s="120">
        <v>40100000</v>
      </c>
      <c r="B715" s="120" t="s">
        <v>1149</v>
      </c>
      <c r="C715" s="120" t="s">
        <v>93</v>
      </c>
      <c r="D715" s="120">
        <v>44994</v>
      </c>
      <c r="E715" s="120">
        <v>1</v>
      </c>
      <c r="F715" s="120" t="s">
        <v>1466</v>
      </c>
      <c r="G715" s="120" t="s">
        <v>89</v>
      </c>
      <c r="H715" s="120" t="s">
        <v>1113</v>
      </c>
      <c r="I715" s="119">
        <v>84</v>
      </c>
      <c r="J715" s="119">
        <v>0</v>
      </c>
      <c r="K715" s="119">
        <v>84</v>
      </c>
    </row>
    <row r="716" spans="1:11">
      <c r="A716" s="120">
        <v>40100000</v>
      </c>
      <c r="B716" s="120" t="s">
        <v>1149</v>
      </c>
      <c r="C716" s="120" t="s">
        <v>93</v>
      </c>
      <c r="D716" s="120">
        <v>44995</v>
      </c>
      <c r="E716" s="120">
        <v>1</v>
      </c>
      <c r="F716" s="120" t="s">
        <v>1466</v>
      </c>
      <c r="G716" s="120" t="s">
        <v>89</v>
      </c>
      <c r="H716" s="120" t="s">
        <v>1113</v>
      </c>
      <c r="I716" s="119">
        <v>336</v>
      </c>
      <c r="J716" s="119">
        <v>0</v>
      </c>
      <c r="K716" s="119">
        <v>336</v>
      </c>
    </row>
    <row r="717" spans="1:11">
      <c r="A717" s="120">
        <v>40100000</v>
      </c>
      <c r="B717" s="120" t="s">
        <v>369</v>
      </c>
      <c r="C717" s="120" t="s">
        <v>93</v>
      </c>
      <c r="D717" s="120">
        <v>44995</v>
      </c>
      <c r="E717" s="120">
        <v>1</v>
      </c>
      <c r="F717" s="120" t="s">
        <v>1691</v>
      </c>
      <c r="G717" s="120" t="s">
        <v>89</v>
      </c>
      <c r="H717" s="120" t="s">
        <v>1763</v>
      </c>
      <c r="I717" s="119">
        <v>99.43</v>
      </c>
      <c r="J717" s="119">
        <v>0</v>
      </c>
      <c r="K717" s="119">
        <v>99.43</v>
      </c>
    </row>
    <row r="718" spans="1:11">
      <c r="A718" s="120">
        <v>40100000</v>
      </c>
      <c r="B718" s="120" t="s">
        <v>380</v>
      </c>
      <c r="C718" s="120" t="s">
        <v>93</v>
      </c>
      <c r="D718" s="120">
        <v>44995</v>
      </c>
      <c r="E718" s="120">
        <v>1</v>
      </c>
      <c r="F718" s="120" t="s">
        <v>394</v>
      </c>
      <c r="G718" s="120" t="s">
        <v>89</v>
      </c>
      <c r="H718" s="120" t="s">
        <v>1261</v>
      </c>
      <c r="I718" s="119">
        <v>4118.51</v>
      </c>
      <c r="J718" s="119">
        <v>0</v>
      </c>
      <c r="K718" s="119">
        <v>4118.51</v>
      </c>
    </row>
    <row r="719" spans="1:11">
      <c r="A719" s="120">
        <v>40100000</v>
      </c>
      <c r="B719" s="120" t="s">
        <v>1149</v>
      </c>
      <c r="C719" s="120" t="s">
        <v>93</v>
      </c>
      <c r="D719" s="120">
        <v>44995</v>
      </c>
      <c r="E719" s="120">
        <v>1</v>
      </c>
      <c r="F719" s="120" t="s">
        <v>1466</v>
      </c>
      <c r="G719" s="120" t="s">
        <v>89</v>
      </c>
      <c r="H719" s="120" t="s">
        <v>1113</v>
      </c>
      <c r="I719" s="119">
        <v>84</v>
      </c>
      <c r="J719" s="119">
        <v>0</v>
      </c>
      <c r="K719" s="119">
        <v>84</v>
      </c>
    </row>
    <row r="720" spans="1:11">
      <c r="A720" s="120">
        <v>40100000</v>
      </c>
      <c r="B720" s="120" t="s">
        <v>367</v>
      </c>
      <c r="C720" s="120" t="s">
        <v>93</v>
      </c>
      <c r="D720" s="120">
        <v>45001</v>
      </c>
      <c r="E720" s="120">
        <v>1</v>
      </c>
      <c r="F720" s="120" t="s">
        <v>1692</v>
      </c>
      <c r="G720" s="120" t="s">
        <v>89</v>
      </c>
      <c r="H720" s="120" t="s">
        <v>1141</v>
      </c>
      <c r="I720" s="119">
        <v>4160.9799999999996</v>
      </c>
      <c r="J720" s="119">
        <v>0</v>
      </c>
      <c r="K720" s="119">
        <v>4160.9799999999996</v>
      </c>
    </row>
    <row r="721" spans="1:11">
      <c r="A721" s="120">
        <v>40100000</v>
      </c>
      <c r="B721" s="120" t="s">
        <v>1641</v>
      </c>
      <c r="C721" s="120" t="s">
        <v>93</v>
      </c>
      <c r="D721" s="120">
        <v>45002</v>
      </c>
      <c r="E721" s="120">
        <v>1</v>
      </c>
      <c r="F721" s="120" t="s">
        <v>1694</v>
      </c>
      <c r="G721" s="120" t="s">
        <v>89</v>
      </c>
      <c r="H721" s="120" t="s">
        <v>312</v>
      </c>
      <c r="I721" s="119">
        <v>120</v>
      </c>
      <c r="J721" s="119">
        <v>0</v>
      </c>
      <c r="K721" s="119">
        <v>120</v>
      </c>
    </row>
    <row r="722" spans="1:11">
      <c r="A722" s="120">
        <v>40100000</v>
      </c>
      <c r="B722" s="120" t="s">
        <v>372</v>
      </c>
      <c r="C722" s="120" t="s">
        <v>93</v>
      </c>
      <c r="D722" s="120">
        <v>45002</v>
      </c>
      <c r="E722" s="120">
        <v>1</v>
      </c>
      <c r="F722" s="120" t="s">
        <v>126</v>
      </c>
      <c r="G722" s="120" t="s">
        <v>89</v>
      </c>
      <c r="H722" s="120" t="s">
        <v>1226</v>
      </c>
      <c r="I722" s="119">
        <v>316.27</v>
      </c>
      <c r="J722" s="119">
        <v>0</v>
      </c>
      <c r="K722" s="119">
        <v>316.27</v>
      </c>
    </row>
    <row r="723" spans="1:11">
      <c r="A723" s="120">
        <v>40100000</v>
      </c>
      <c r="B723" s="120" t="s">
        <v>1693</v>
      </c>
      <c r="C723" s="120" t="s">
        <v>93</v>
      </c>
      <c r="D723" s="120">
        <v>45002</v>
      </c>
      <c r="E723" s="120">
        <v>1</v>
      </c>
      <c r="F723" s="120" t="s">
        <v>981</v>
      </c>
      <c r="G723" s="120" t="s">
        <v>89</v>
      </c>
      <c r="H723" s="120" t="s">
        <v>362</v>
      </c>
      <c r="I723" s="119">
        <v>150</v>
      </c>
      <c r="J723" s="119">
        <v>0</v>
      </c>
      <c r="K723" s="119">
        <v>150</v>
      </c>
    </row>
    <row r="724" spans="1:11">
      <c r="A724" s="120">
        <v>40100000</v>
      </c>
      <c r="B724" s="120" t="s">
        <v>354</v>
      </c>
      <c r="C724" s="120" t="s">
        <v>93</v>
      </c>
      <c r="D724" s="120">
        <v>45002</v>
      </c>
      <c r="E724" s="120">
        <v>1</v>
      </c>
      <c r="F724" s="120" t="s">
        <v>163</v>
      </c>
      <c r="G724" s="120" t="s">
        <v>89</v>
      </c>
      <c r="H724" s="120" t="s">
        <v>1231</v>
      </c>
      <c r="I724" s="119">
        <v>15922</v>
      </c>
      <c r="J724" s="119">
        <v>0</v>
      </c>
      <c r="K724" s="119">
        <v>15922</v>
      </c>
    </row>
    <row r="725" spans="1:11">
      <c r="A725" s="120">
        <v>40100000</v>
      </c>
      <c r="B725" s="120" t="s">
        <v>1669</v>
      </c>
      <c r="C725" s="120" t="s">
        <v>93</v>
      </c>
      <c r="D725" s="120">
        <v>45002</v>
      </c>
      <c r="E725" s="120">
        <v>1</v>
      </c>
      <c r="F725" s="120" t="s">
        <v>1697</v>
      </c>
      <c r="G725" s="120" t="s">
        <v>89</v>
      </c>
      <c r="H725" s="120" t="s">
        <v>351</v>
      </c>
      <c r="I725" s="119">
        <v>532.79999999999995</v>
      </c>
      <c r="J725" s="119">
        <v>0</v>
      </c>
      <c r="K725" s="119">
        <v>532.79999999999995</v>
      </c>
    </row>
    <row r="726" spans="1:11">
      <c r="A726" s="120">
        <v>40100000</v>
      </c>
      <c r="B726" s="120" t="s">
        <v>377</v>
      </c>
      <c r="C726" s="120" t="s">
        <v>93</v>
      </c>
      <c r="D726" s="120">
        <v>45002</v>
      </c>
      <c r="E726" s="120">
        <v>1</v>
      </c>
      <c r="F726" s="120" t="s">
        <v>1381</v>
      </c>
      <c r="G726" s="120" t="s">
        <v>89</v>
      </c>
      <c r="H726" s="120" t="s">
        <v>1141</v>
      </c>
      <c r="I726" s="119">
        <v>1022.12</v>
      </c>
      <c r="J726" s="119">
        <v>0</v>
      </c>
      <c r="K726" s="119">
        <v>1022.12</v>
      </c>
    </row>
    <row r="727" spans="1:11">
      <c r="A727" s="120">
        <v>40100000</v>
      </c>
      <c r="B727" s="120" t="s">
        <v>398</v>
      </c>
      <c r="C727" s="120" t="s">
        <v>93</v>
      </c>
      <c r="D727" s="120">
        <v>45002</v>
      </c>
      <c r="E727" s="120">
        <v>1</v>
      </c>
      <c r="F727" s="120" t="s">
        <v>1698</v>
      </c>
      <c r="G727" s="120" t="s">
        <v>89</v>
      </c>
      <c r="H727" s="120" t="s">
        <v>362</v>
      </c>
      <c r="I727" s="119">
        <v>22032</v>
      </c>
      <c r="J727" s="119">
        <v>0</v>
      </c>
      <c r="K727" s="119">
        <v>22032</v>
      </c>
    </row>
    <row r="728" spans="1:11">
      <c r="A728" s="120">
        <v>40100000</v>
      </c>
      <c r="B728" s="120" t="s">
        <v>391</v>
      </c>
      <c r="C728" s="120" t="s">
        <v>93</v>
      </c>
      <c r="D728" s="120">
        <v>45002</v>
      </c>
      <c r="E728" s="120">
        <v>1</v>
      </c>
      <c r="F728" s="120" t="s">
        <v>1360</v>
      </c>
      <c r="G728" s="120" t="s">
        <v>89</v>
      </c>
      <c r="H728" s="120" t="s">
        <v>1110</v>
      </c>
      <c r="I728" s="119">
        <v>7266</v>
      </c>
      <c r="J728" s="119">
        <v>0</v>
      </c>
      <c r="K728" s="119">
        <v>7266</v>
      </c>
    </row>
    <row r="729" spans="1:11">
      <c r="A729" s="120">
        <v>40100000</v>
      </c>
      <c r="B729" s="120" t="s">
        <v>369</v>
      </c>
      <c r="C729" s="120" t="s">
        <v>93</v>
      </c>
      <c r="D729" s="120">
        <v>45002</v>
      </c>
      <c r="E729" s="120">
        <v>1</v>
      </c>
      <c r="F729" s="120" t="s">
        <v>1691</v>
      </c>
      <c r="G729" s="120" t="s">
        <v>89</v>
      </c>
      <c r="H729" s="120" t="s">
        <v>1763</v>
      </c>
      <c r="I729" s="119">
        <v>156.08000000000001</v>
      </c>
      <c r="J729" s="119">
        <v>0</v>
      </c>
      <c r="K729" s="119">
        <v>156.08000000000001</v>
      </c>
    </row>
    <row r="730" spans="1:11">
      <c r="A730" s="120">
        <v>40100000</v>
      </c>
      <c r="B730" s="120" t="s">
        <v>361</v>
      </c>
      <c r="C730" s="120" t="s">
        <v>93</v>
      </c>
      <c r="D730" s="120">
        <v>45002</v>
      </c>
      <c r="E730" s="120">
        <v>1</v>
      </c>
      <c r="F730" s="120" t="s">
        <v>1383</v>
      </c>
      <c r="G730" s="120" t="s">
        <v>89</v>
      </c>
      <c r="H730" s="120" t="s">
        <v>1092</v>
      </c>
      <c r="I730" s="119">
        <v>3200</v>
      </c>
      <c r="J730" s="119">
        <v>0</v>
      </c>
      <c r="K730" s="119">
        <v>3200</v>
      </c>
    </row>
    <row r="731" spans="1:11">
      <c r="A731" s="120">
        <v>40100000</v>
      </c>
      <c r="B731" s="120" t="s">
        <v>378</v>
      </c>
      <c r="C731" s="120" t="s">
        <v>93</v>
      </c>
      <c r="D731" s="120">
        <v>45002</v>
      </c>
      <c r="E731" s="120">
        <v>1</v>
      </c>
      <c r="F731" s="120" t="s">
        <v>165</v>
      </c>
      <c r="G731" s="120" t="s">
        <v>89</v>
      </c>
      <c r="H731" s="120" t="s">
        <v>1261</v>
      </c>
      <c r="I731" s="119">
        <v>1368</v>
      </c>
      <c r="J731" s="119">
        <v>0</v>
      </c>
      <c r="K731" s="119">
        <v>1368</v>
      </c>
    </row>
    <row r="732" spans="1:11">
      <c r="A732" s="120">
        <v>40100000</v>
      </c>
      <c r="B732" s="120" t="s">
        <v>1636</v>
      </c>
      <c r="C732" s="120" t="s">
        <v>93</v>
      </c>
      <c r="D732" s="120">
        <v>45002</v>
      </c>
      <c r="E732" s="120">
        <v>1</v>
      </c>
      <c r="F732" s="120" t="s">
        <v>1696</v>
      </c>
      <c r="G732" s="120" t="s">
        <v>89</v>
      </c>
      <c r="H732" s="120" t="s">
        <v>312</v>
      </c>
      <c r="I732" s="119">
        <v>90</v>
      </c>
      <c r="J732" s="119">
        <v>0</v>
      </c>
      <c r="K732" s="119">
        <v>90</v>
      </c>
    </row>
    <row r="733" spans="1:11">
      <c r="A733" s="120">
        <v>40100000</v>
      </c>
      <c r="B733" s="120" t="s">
        <v>376</v>
      </c>
      <c r="C733" s="120" t="s">
        <v>93</v>
      </c>
      <c r="D733" s="120">
        <v>45002</v>
      </c>
      <c r="E733" s="120">
        <v>1</v>
      </c>
      <c r="F733" s="120" t="s">
        <v>1695</v>
      </c>
      <c r="G733" s="120" t="s">
        <v>89</v>
      </c>
      <c r="H733" s="120" t="s">
        <v>1261</v>
      </c>
      <c r="I733" s="119">
        <v>1335.28</v>
      </c>
      <c r="J733" s="119">
        <v>0</v>
      </c>
      <c r="K733" s="119">
        <v>1335.28</v>
      </c>
    </row>
    <row r="734" spans="1:11">
      <c r="A734" s="120">
        <v>40100000</v>
      </c>
      <c r="B734" s="120" t="s">
        <v>350</v>
      </c>
      <c r="C734" s="120" t="s">
        <v>93</v>
      </c>
      <c r="D734" s="120">
        <v>45005</v>
      </c>
      <c r="E734" s="120">
        <v>1</v>
      </c>
      <c r="F734" s="120" t="s">
        <v>1699</v>
      </c>
      <c r="G734" s="120" t="s">
        <v>89</v>
      </c>
      <c r="H734" s="120" t="s">
        <v>1272</v>
      </c>
      <c r="I734" s="119">
        <v>57.6</v>
      </c>
      <c r="J734" s="119">
        <v>0</v>
      </c>
      <c r="K734" s="119">
        <v>57.6</v>
      </c>
    </row>
    <row r="735" spans="1:11">
      <c r="A735" s="120">
        <v>40100000</v>
      </c>
      <c r="B735" s="120" t="s">
        <v>352</v>
      </c>
      <c r="C735" s="120" t="s">
        <v>93</v>
      </c>
      <c r="D735" s="120">
        <v>45005</v>
      </c>
      <c r="E735" s="120">
        <v>1</v>
      </c>
      <c r="F735" s="120" t="s">
        <v>1391</v>
      </c>
      <c r="G735" s="120" t="s">
        <v>89</v>
      </c>
      <c r="H735" s="120" t="s">
        <v>1096</v>
      </c>
      <c r="I735" s="119">
        <v>212.52</v>
      </c>
      <c r="J735" s="119">
        <v>0</v>
      </c>
      <c r="K735" s="119">
        <v>212.52</v>
      </c>
    </row>
    <row r="736" spans="1:11">
      <c r="A736" s="120">
        <v>40100000</v>
      </c>
      <c r="B736" s="120" t="s">
        <v>388</v>
      </c>
      <c r="C736" s="120" t="s">
        <v>93</v>
      </c>
      <c r="D736" s="120">
        <v>45006</v>
      </c>
      <c r="E736" s="120">
        <v>1</v>
      </c>
      <c r="F736" s="120" t="s">
        <v>1469</v>
      </c>
      <c r="G736" s="120" t="s">
        <v>89</v>
      </c>
      <c r="H736" s="120" t="s">
        <v>1687</v>
      </c>
      <c r="I736" s="119">
        <v>1437.6</v>
      </c>
      <c r="J736" s="119">
        <v>0</v>
      </c>
      <c r="K736" s="119">
        <v>1437.6</v>
      </c>
    </row>
    <row r="737" spans="1:11">
      <c r="A737" s="120">
        <v>40100000</v>
      </c>
      <c r="B737" s="120" t="s">
        <v>1140</v>
      </c>
      <c r="C737" s="120" t="s">
        <v>93</v>
      </c>
      <c r="D737" s="120">
        <v>45009</v>
      </c>
      <c r="E737" s="120">
        <v>1</v>
      </c>
      <c r="F737" s="120" t="s">
        <v>1357</v>
      </c>
      <c r="G737" s="120" t="s">
        <v>89</v>
      </c>
      <c r="H737" s="120" t="s">
        <v>1159</v>
      </c>
      <c r="I737" s="119">
        <v>71.28</v>
      </c>
      <c r="J737" s="119">
        <v>0</v>
      </c>
      <c r="K737" s="119">
        <v>71.28</v>
      </c>
    </row>
    <row r="738" spans="1:11">
      <c r="A738" s="120">
        <v>40100000</v>
      </c>
      <c r="B738" s="120" t="s">
        <v>1140</v>
      </c>
      <c r="C738" s="120" t="s">
        <v>93</v>
      </c>
      <c r="D738" s="120">
        <v>45009</v>
      </c>
      <c r="E738" s="120">
        <v>1</v>
      </c>
      <c r="F738" s="120" t="s">
        <v>1357</v>
      </c>
      <c r="G738" s="120" t="s">
        <v>89</v>
      </c>
      <c r="H738" s="120" t="s">
        <v>1159</v>
      </c>
      <c r="I738" s="119">
        <v>42.81</v>
      </c>
      <c r="J738" s="119">
        <v>0</v>
      </c>
      <c r="K738" s="119">
        <v>42.81</v>
      </c>
    </row>
    <row r="739" spans="1:11">
      <c r="A739" s="120">
        <v>40100000</v>
      </c>
      <c r="B739" s="120" t="s">
        <v>1140</v>
      </c>
      <c r="C739" s="120" t="s">
        <v>93</v>
      </c>
      <c r="D739" s="120">
        <v>45009</v>
      </c>
      <c r="E739" s="120">
        <v>1</v>
      </c>
      <c r="F739" s="120" t="s">
        <v>1357</v>
      </c>
      <c r="G739" s="120" t="s">
        <v>89</v>
      </c>
      <c r="H739" s="120" t="s">
        <v>1159</v>
      </c>
      <c r="I739" s="119">
        <v>13</v>
      </c>
      <c r="J739" s="119">
        <v>0</v>
      </c>
      <c r="K739" s="119">
        <v>13</v>
      </c>
    </row>
    <row r="740" spans="1:11">
      <c r="A740" s="120">
        <v>40100000</v>
      </c>
      <c r="B740" s="120" t="s">
        <v>369</v>
      </c>
      <c r="C740" s="120" t="s">
        <v>93</v>
      </c>
      <c r="D740" s="120">
        <v>45009</v>
      </c>
      <c r="E740" s="120">
        <v>1</v>
      </c>
      <c r="F740" s="120" t="s">
        <v>1691</v>
      </c>
      <c r="G740" s="120" t="s">
        <v>89</v>
      </c>
      <c r="H740" s="120" t="s">
        <v>1763</v>
      </c>
      <c r="I740" s="119">
        <v>146.63999999999999</v>
      </c>
      <c r="J740" s="119">
        <v>0</v>
      </c>
      <c r="K740" s="119">
        <v>146.63999999999999</v>
      </c>
    </row>
    <row r="741" spans="1:11">
      <c r="A741" s="120">
        <v>40100000</v>
      </c>
      <c r="B741" s="120" t="s">
        <v>1140</v>
      </c>
      <c r="C741" s="120" t="s">
        <v>93</v>
      </c>
      <c r="D741" s="120">
        <v>45009</v>
      </c>
      <c r="E741" s="120">
        <v>1</v>
      </c>
      <c r="F741" s="120" t="s">
        <v>1357</v>
      </c>
      <c r="G741" s="120" t="s">
        <v>89</v>
      </c>
      <c r="H741" s="120" t="s">
        <v>1159</v>
      </c>
      <c r="I741" s="119">
        <v>60.54</v>
      </c>
      <c r="J741" s="119">
        <v>0</v>
      </c>
      <c r="K741" s="119">
        <v>60.54</v>
      </c>
    </row>
    <row r="742" spans="1:11">
      <c r="A742" s="120">
        <v>40100000</v>
      </c>
      <c r="B742" s="120" t="s">
        <v>350</v>
      </c>
      <c r="C742" s="120" t="s">
        <v>93</v>
      </c>
      <c r="D742" s="120">
        <v>45012</v>
      </c>
      <c r="E742" s="120">
        <v>1</v>
      </c>
      <c r="F742" s="120" t="s">
        <v>1440</v>
      </c>
      <c r="G742" s="120" t="s">
        <v>89</v>
      </c>
      <c r="H742" s="120" t="s">
        <v>1136</v>
      </c>
      <c r="I742" s="119">
        <v>236.86</v>
      </c>
      <c r="J742" s="119">
        <v>0</v>
      </c>
      <c r="K742" s="119">
        <v>236.86</v>
      </c>
    </row>
    <row r="743" spans="1:11">
      <c r="A743" s="120">
        <v>40100000</v>
      </c>
      <c r="B743" s="120" t="s">
        <v>350</v>
      </c>
      <c r="C743" s="120" t="s">
        <v>93</v>
      </c>
      <c r="D743" s="120">
        <v>45012</v>
      </c>
      <c r="E743" s="120">
        <v>1</v>
      </c>
      <c r="F743" s="120" t="s">
        <v>1440</v>
      </c>
      <c r="G743" s="120" t="s">
        <v>89</v>
      </c>
      <c r="H743" s="120" t="s">
        <v>1136</v>
      </c>
      <c r="I743" s="119">
        <v>3168.72</v>
      </c>
      <c r="J743" s="119">
        <v>0</v>
      </c>
      <c r="K743" s="119">
        <v>3168.72</v>
      </c>
    </row>
    <row r="744" spans="1:11">
      <c r="A744" s="120">
        <v>40100000</v>
      </c>
      <c r="B744" s="120" t="s">
        <v>1681</v>
      </c>
      <c r="C744" s="120" t="s">
        <v>93</v>
      </c>
      <c r="D744" s="120">
        <v>45013</v>
      </c>
      <c r="E744" s="120">
        <v>1</v>
      </c>
      <c r="F744" s="120" t="s">
        <v>1700</v>
      </c>
      <c r="G744" s="120" t="s">
        <v>89</v>
      </c>
      <c r="H744" s="120" t="s">
        <v>312</v>
      </c>
      <c r="I744" s="119">
        <v>36309</v>
      </c>
      <c r="J744" s="119">
        <v>0</v>
      </c>
      <c r="K744" s="119">
        <v>36309</v>
      </c>
    </row>
    <row r="745" spans="1:11">
      <c r="A745" s="120">
        <v>40100000</v>
      </c>
      <c r="B745" s="120" t="s">
        <v>1095</v>
      </c>
      <c r="C745" s="120" t="s">
        <v>93</v>
      </c>
      <c r="D745" s="120">
        <v>45014</v>
      </c>
      <c r="E745" s="120">
        <v>1</v>
      </c>
      <c r="F745" s="120" t="s">
        <v>1396</v>
      </c>
      <c r="G745" s="120" t="s">
        <v>89</v>
      </c>
      <c r="H745" s="120" t="s">
        <v>1359</v>
      </c>
      <c r="I745" s="119">
        <v>6720</v>
      </c>
      <c r="J745" s="119">
        <v>0</v>
      </c>
      <c r="K745" s="119">
        <v>6720</v>
      </c>
    </row>
    <row r="746" spans="1:11">
      <c r="A746" s="120">
        <v>40100000</v>
      </c>
      <c r="B746" s="120" t="s">
        <v>1354</v>
      </c>
      <c r="C746" s="120" t="s">
        <v>93</v>
      </c>
      <c r="D746" s="120">
        <v>45015</v>
      </c>
      <c r="E746" s="120">
        <v>1</v>
      </c>
      <c r="F746" s="120" t="s">
        <v>1701</v>
      </c>
      <c r="G746" s="120" t="s">
        <v>89</v>
      </c>
      <c r="H746" s="120" t="s">
        <v>89</v>
      </c>
      <c r="I746" s="119">
        <v>12000</v>
      </c>
      <c r="J746" s="119">
        <v>0</v>
      </c>
      <c r="K746" s="119">
        <v>12000</v>
      </c>
    </row>
    <row r="747" spans="1:11">
      <c r="A747" s="120">
        <v>40100000</v>
      </c>
      <c r="B747" s="120" t="s">
        <v>364</v>
      </c>
      <c r="C747" s="120" t="s">
        <v>93</v>
      </c>
      <c r="D747" s="120">
        <v>45019</v>
      </c>
      <c r="E747" s="120">
        <v>1</v>
      </c>
      <c r="F747" s="120" t="s">
        <v>1818</v>
      </c>
      <c r="G747" s="120" t="s">
        <v>89</v>
      </c>
      <c r="H747" s="120" t="s">
        <v>1141</v>
      </c>
      <c r="I747" s="119">
        <v>594.42999999999995</v>
      </c>
      <c r="J747" s="119">
        <v>0</v>
      </c>
      <c r="K747" s="119">
        <v>594.42999999999995</v>
      </c>
    </row>
    <row r="748" spans="1:11">
      <c r="A748" s="120">
        <v>40100000</v>
      </c>
      <c r="B748" s="120" t="s">
        <v>1204</v>
      </c>
      <c r="C748" s="120" t="s">
        <v>93</v>
      </c>
      <c r="D748" s="120">
        <v>45019</v>
      </c>
      <c r="E748" s="120">
        <v>1</v>
      </c>
      <c r="F748" s="120" t="s">
        <v>1819</v>
      </c>
      <c r="G748" s="120" t="s">
        <v>89</v>
      </c>
      <c r="H748" s="120" t="s">
        <v>89</v>
      </c>
      <c r="I748" s="119">
        <v>3200</v>
      </c>
      <c r="J748" s="119">
        <v>0</v>
      </c>
      <c r="K748" s="119">
        <v>3200</v>
      </c>
    </row>
    <row r="749" spans="1:11">
      <c r="A749" s="120">
        <v>40100000</v>
      </c>
      <c r="B749" s="120" t="s">
        <v>369</v>
      </c>
      <c r="C749" s="120" t="s">
        <v>93</v>
      </c>
      <c r="D749" s="120">
        <v>45019</v>
      </c>
      <c r="E749" s="120">
        <v>1</v>
      </c>
      <c r="F749" s="120" t="s">
        <v>766</v>
      </c>
      <c r="G749" s="120" t="s">
        <v>89</v>
      </c>
      <c r="H749" s="120" t="s">
        <v>1804</v>
      </c>
      <c r="I749" s="119">
        <v>837.66</v>
      </c>
      <c r="J749" s="119">
        <v>0</v>
      </c>
      <c r="K749" s="119">
        <v>837.66</v>
      </c>
    </row>
    <row r="750" spans="1:11">
      <c r="A750" s="120">
        <v>40100000</v>
      </c>
      <c r="B750" s="120" t="s">
        <v>365</v>
      </c>
      <c r="C750" s="120" t="s">
        <v>93</v>
      </c>
      <c r="D750" s="120">
        <v>45019</v>
      </c>
      <c r="E750" s="120">
        <v>2</v>
      </c>
      <c r="F750" s="120" t="s">
        <v>1822</v>
      </c>
      <c r="G750" s="120" t="s">
        <v>89</v>
      </c>
      <c r="H750" s="120" t="s">
        <v>1261</v>
      </c>
      <c r="I750" s="119">
        <v>7173.65</v>
      </c>
      <c r="J750" s="119">
        <v>0</v>
      </c>
      <c r="K750" s="119">
        <v>7173.65</v>
      </c>
    </row>
    <row r="751" spans="1:11">
      <c r="A751" s="120">
        <v>40100000</v>
      </c>
      <c r="B751" s="120" t="s">
        <v>372</v>
      </c>
      <c r="C751" s="120" t="s">
        <v>93</v>
      </c>
      <c r="D751" s="120">
        <v>45019</v>
      </c>
      <c r="E751" s="120">
        <v>2</v>
      </c>
      <c r="F751" s="120" t="s">
        <v>1820</v>
      </c>
      <c r="G751" s="120" t="s">
        <v>89</v>
      </c>
      <c r="H751" s="120" t="s">
        <v>1121</v>
      </c>
      <c r="I751" s="119">
        <v>252</v>
      </c>
      <c r="J751" s="119">
        <v>0</v>
      </c>
      <c r="K751" s="119">
        <v>252</v>
      </c>
    </row>
    <row r="752" spans="1:11">
      <c r="A752" s="120">
        <v>40100000</v>
      </c>
      <c r="B752" s="120" t="s">
        <v>363</v>
      </c>
      <c r="C752" s="120" t="s">
        <v>93</v>
      </c>
      <c r="D752" s="120">
        <v>45019</v>
      </c>
      <c r="E752" s="120">
        <v>2</v>
      </c>
      <c r="F752" s="120" t="s">
        <v>1821</v>
      </c>
      <c r="G752" s="120" t="s">
        <v>89</v>
      </c>
      <c r="H752" s="120" t="s">
        <v>1184</v>
      </c>
      <c r="I752" s="119">
        <v>328.64</v>
      </c>
      <c r="J752" s="119">
        <v>0</v>
      </c>
      <c r="K752" s="119">
        <v>328.64</v>
      </c>
    </row>
    <row r="753" spans="1:11">
      <c r="A753" s="120">
        <v>40100000</v>
      </c>
      <c r="B753" s="120" t="s">
        <v>365</v>
      </c>
      <c r="C753" s="120" t="s">
        <v>93</v>
      </c>
      <c r="D753" s="120">
        <v>45020</v>
      </c>
      <c r="E753" s="120">
        <v>1</v>
      </c>
      <c r="F753" s="120" t="s">
        <v>1822</v>
      </c>
      <c r="G753" s="120" t="s">
        <v>89</v>
      </c>
      <c r="H753" s="120" t="s">
        <v>1261</v>
      </c>
      <c r="I753" s="119">
        <v>229.2</v>
      </c>
      <c r="J753" s="119">
        <v>0</v>
      </c>
      <c r="K753" s="119">
        <v>229.2</v>
      </c>
    </row>
    <row r="754" spans="1:11">
      <c r="A754" s="120">
        <v>40100000</v>
      </c>
      <c r="B754" s="120" t="s">
        <v>388</v>
      </c>
      <c r="C754" s="120" t="s">
        <v>93</v>
      </c>
      <c r="D754" s="120">
        <v>45021</v>
      </c>
      <c r="E754" s="120">
        <v>1</v>
      </c>
      <c r="F754" s="120" t="s">
        <v>1469</v>
      </c>
      <c r="G754" s="120" t="s">
        <v>89</v>
      </c>
      <c r="H754" s="120" t="s">
        <v>1771</v>
      </c>
      <c r="I754" s="119">
        <v>8978.3799999999992</v>
      </c>
      <c r="J754" s="119">
        <v>0</v>
      </c>
      <c r="K754" s="119">
        <v>8978.3799999999992</v>
      </c>
    </row>
    <row r="755" spans="1:11">
      <c r="A755" s="120">
        <v>40100000</v>
      </c>
      <c r="B755" s="120" t="s">
        <v>1315</v>
      </c>
      <c r="C755" s="120" t="s">
        <v>93</v>
      </c>
      <c r="D755" s="120">
        <v>45021</v>
      </c>
      <c r="E755" s="120">
        <v>1</v>
      </c>
      <c r="F755" s="120" t="s">
        <v>1823</v>
      </c>
      <c r="G755" s="120" t="s">
        <v>89</v>
      </c>
      <c r="H755" s="120" t="s">
        <v>362</v>
      </c>
      <c r="I755" s="119">
        <v>711.07</v>
      </c>
      <c r="J755" s="119">
        <v>0</v>
      </c>
      <c r="K755" s="119">
        <v>711.07</v>
      </c>
    </row>
    <row r="756" spans="1:11">
      <c r="A756" s="120">
        <v>40100000</v>
      </c>
      <c r="B756" s="120" t="s">
        <v>388</v>
      </c>
      <c r="C756" s="120" t="s">
        <v>93</v>
      </c>
      <c r="D756" s="120">
        <v>45021</v>
      </c>
      <c r="E756" s="120">
        <v>1</v>
      </c>
      <c r="F756" s="120" t="s">
        <v>1469</v>
      </c>
      <c r="G756" s="120" t="s">
        <v>89</v>
      </c>
      <c r="H756" s="120" t="s">
        <v>1771</v>
      </c>
      <c r="I756" s="119">
        <v>1771.67</v>
      </c>
      <c r="J756" s="119">
        <v>0</v>
      </c>
      <c r="K756" s="119">
        <v>1771.67</v>
      </c>
    </row>
    <row r="757" spans="1:11">
      <c r="A757" s="120">
        <v>40100000</v>
      </c>
      <c r="B757" s="120" t="s">
        <v>350</v>
      </c>
      <c r="C757" s="120" t="s">
        <v>93</v>
      </c>
      <c r="D757" s="120">
        <v>45021</v>
      </c>
      <c r="E757" s="120">
        <v>1</v>
      </c>
      <c r="F757" s="120" t="s">
        <v>1440</v>
      </c>
      <c r="G757" s="120" t="s">
        <v>89</v>
      </c>
      <c r="H757" s="120" t="s">
        <v>1237</v>
      </c>
      <c r="I757" s="119">
        <v>432</v>
      </c>
      <c r="J757" s="119">
        <v>0</v>
      </c>
      <c r="K757" s="119">
        <v>432</v>
      </c>
    </row>
    <row r="758" spans="1:11">
      <c r="A758" s="120">
        <v>40100000</v>
      </c>
      <c r="B758" s="120" t="s">
        <v>360</v>
      </c>
      <c r="C758" s="120" t="s">
        <v>93</v>
      </c>
      <c r="D758" s="120">
        <v>45022</v>
      </c>
      <c r="E758" s="120">
        <v>1</v>
      </c>
      <c r="F758" s="120" t="s">
        <v>1466</v>
      </c>
      <c r="G758" s="120" t="s">
        <v>89</v>
      </c>
      <c r="H758" s="120" t="s">
        <v>1096</v>
      </c>
      <c r="I758" s="119">
        <v>84</v>
      </c>
      <c r="J758" s="119">
        <v>0</v>
      </c>
      <c r="K758" s="119">
        <v>84</v>
      </c>
    </row>
    <row r="759" spans="1:11">
      <c r="A759" s="120">
        <v>40100000</v>
      </c>
      <c r="B759" s="120" t="s">
        <v>360</v>
      </c>
      <c r="C759" s="120" t="s">
        <v>93</v>
      </c>
      <c r="D759" s="120">
        <v>45022</v>
      </c>
      <c r="E759" s="120">
        <v>1</v>
      </c>
      <c r="F759" s="120" t="s">
        <v>1466</v>
      </c>
      <c r="G759" s="120" t="s">
        <v>89</v>
      </c>
      <c r="H759" s="120" t="s">
        <v>1096</v>
      </c>
      <c r="I759" s="119">
        <v>84</v>
      </c>
      <c r="J759" s="119">
        <v>0</v>
      </c>
      <c r="K759" s="119">
        <v>84</v>
      </c>
    </row>
    <row r="760" spans="1:11">
      <c r="A760" s="120">
        <v>40100000</v>
      </c>
      <c r="B760" s="120" t="s">
        <v>360</v>
      </c>
      <c r="C760" s="120" t="s">
        <v>93</v>
      </c>
      <c r="D760" s="120">
        <v>45022</v>
      </c>
      <c r="E760" s="120">
        <v>1</v>
      </c>
      <c r="F760" s="120" t="s">
        <v>1466</v>
      </c>
      <c r="G760" s="120" t="s">
        <v>89</v>
      </c>
      <c r="H760" s="120" t="s">
        <v>1096</v>
      </c>
      <c r="I760" s="119">
        <v>84</v>
      </c>
      <c r="J760" s="119">
        <v>0</v>
      </c>
      <c r="K760" s="119">
        <v>84</v>
      </c>
    </row>
    <row r="761" spans="1:11">
      <c r="A761" s="120">
        <v>40100000</v>
      </c>
      <c r="B761" s="120" t="s">
        <v>360</v>
      </c>
      <c r="C761" s="120" t="s">
        <v>93</v>
      </c>
      <c r="D761" s="120">
        <v>45022</v>
      </c>
      <c r="E761" s="120">
        <v>1</v>
      </c>
      <c r="F761" s="120" t="s">
        <v>1466</v>
      </c>
      <c r="G761" s="120" t="s">
        <v>89</v>
      </c>
      <c r="H761" s="120" t="s">
        <v>1096</v>
      </c>
      <c r="I761" s="119">
        <v>84</v>
      </c>
      <c r="J761" s="119">
        <v>0</v>
      </c>
      <c r="K761" s="119">
        <v>84</v>
      </c>
    </row>
    <row r="762" spans="1:11">
      <c r="A762" s="120">
        <v>40100000</v>
      </c>
      <c r="B762" s="120" t="s">
        <v>372</v>
      </c>
      <c r="C762" s="120" t="s">
        <v>93</v>
      </c>
      <c r="D762" s="120">
        <v>45022</v>
      </c>
      <c r="E762" s="120">
        <v>1</v>
      </c>
      <c r="F762" s="120" t="s">
        <v>1820</v>
      </c>
      <c r="G762" s="120" t="s">
        <v>89</v>
      </c>
      <c r="H762" s="120" t="s">
        <v>1121</v>
      </c>
      <c r="I762" s="119">
        <v>30.32</v>
      </c>
      <c r="J762" s="119">
        <v>0</v>
      </c>
      <c r="K762" s="119">
        <v>30.32</v>
      </c>
    </row>
    <row r="763" spans="1:11">
      <c r="A763" s="120">
        <v>40100000</v>
      </c>
      <c r="B763" s="120" t="s">
        <v>360</v>
      </c>
      <c r="C763" s="120" t="s">
        <v>93</v>
      </c>
      <c r="D763" s="120">
        <v>45027</v>
      </c>
      <c r="E763" s="120">
        <v>1</v>
      </c>
      <c r="F763" s="120" t="s">
        <v>1466</v>
      </c>
      <c r="G763" s="120" t="s">
        <v>89</v>
      </c>
      <c r="H763" s="120" t="s">
        <v>1096</v>
      </c>
      <c r="I763" s="119">
        <v>336</v>
      </c>
      <c r="J763" s="119">
        <v>0</v>
      </c>
      <c r="K763" s="119">
        <v>336</v>
      </c>
    </row>
    <row r="764" spans="1:11">
      <c r="A764" s="120">
        <v>40100000</v>
      </c>
      <c r="B764" s="120" t="s">
        <v>360</v>
      </c>
      <c r="C764" s="120" t="s">
        <v>93</v>
      </c>
      <c r="D764" s="120">
        <v>45027</v>
      </c>
      <c r="E764" s="120">
        <v>1</v>
      </c>
      <c r="F764" s="120" t="s">
        <v>1466</v>
      </c>
      <c r="G764" s="120" t="s">
        <v>89</v>
      </c>
      <c r="H764" s="120" t="s">
        <v>1096</v>
      </c>
      <c r="I764" s="119">
        <v>84</v>
      </c>
      <c r="J764" s="119">
        <v>0</v>
      </c>
      <c r="K764" s="119">
        <v>84</v>
      </c>
    </row>
    <row r="765" spans="1:11">
      <c r="A765" s="120">
        <v>40100000</v>
      </c>
      <c r="B765" s="120" t="s">
        <v>369</v>
      </c>
      <c r="C765" s="120" t="s">
        <v>93</v>
      </c>
      <c r="D765" s="120">
        <v>45027</v>
      </c>
      <c r="E765" s="120">
        <v>1</v>
      </c>
      <c r="F765" s="120" t="s">
        <v>1388</v>
      </c>
      <c r="G765" s="120" t="s">
        <v>89</v>
      </c>
      <c r="H765" s="120" t="s">
        <v>1788</v>
      </c>
      <c r="I765" s="119">
        <v>141.69999999999999</v>
      </c>
      <c r="J765" s="119">
        <v>0</v>
      </c>
      <c r="K765" s="119">
        <v>141.69999999999999</v>
      </c>
    </row>
    <row r="766" spans="1:11">
      <c r="A766" s="120">
        <v>40100000</v>
      </c>
      <c r="B766" s="120" t="s">
        <v>1091</v>
      </c>
      <c r="C766" s="120" t="s">
        <v>93</v>
      </c>
      <c r="D766" s="120">
        <v>45027</v>
      </c>
      <c r="E766" s="120">
        <v>1</v>
      </c>
      <c r="F766" s="120" t="s">
        <v>1476</v>
      </c>
      <c r="G766" s="120" t="s">
        <v>89</v>
      </c>
      <c r="H766" s="120" t="s">
        <v>1159</v>
      </c>
      <c r="I766" s="119">
        <v>360</v>
      </c>
      <c r="J766" s="119">
        <v>0</v>
      </c>
      <c r="K766" s="119">
        <v>360</v>
      </c>
    </row>
    <row r="767" spans="1:11">
      <c r="A767" s="120">
        <v>40100000</v>
      </c>
      <c r="B767" s="120" t="s">
        <v>367</v>
      </c>
      <c r="C767" s="120" t="s">
        <v>93</v>
      </c>
      <c r="D767" s="120">
        <v>45028</v>
      </c>
      <c r="E767" s="120">
        <v>1</v>
      </c>
      <c r="F767" s="120" t="s">
        <v>116</v>
      </c>
      <c r="G767" s="120" t="s">
        <v>89</v>
      </c>
      <c r="H767" s="120" t="s">
        <v>1261</v>
      </c>
      <c r="I767" s="119">
        <v>4160.9799999999996</v>
      </c>
      <c r="J767" s="119">
        <v>0</v>
      </c>
      <c r="K767" s="119">
        <v>4160.9799999999996</v>
      </c>
    </row>
    <row r="768" spans="1:11">
      <c r="A768" s="120">
        <v>40100000</v>
      </c>
      <c r="B768" s="120" t="s">
        <v>388</v>
      </c>
      <c r="C768" s="120" t="s">
        <v>93</v>
      </c>
      <c r="D768" s="120">
        <v>45030</v>
      </c>
      <c r="E768" s="120">
        <v>1</v>
      </c>
      <c r="F768" s="120" t="s">
        <v>1469</v>
      </c>
      <c r="G768" s="120" t="s">
        <v>89</v>
      </c>
      <c r="H768" s="120" t="s">
        <v>1771</v>
      </c>
      <c r="I768" s="119">
        <v>1437.6</v>
      </c>
      <c r="J768" s="119">
        <v>0</v>
      </c>
      <c r="K768" s="119">
        <v>1437.6</v>
      </c>
    </row>
    <row r="769" spans="1:11">
      <c r="A769" s="120">
        <v>40100000</v>
      </c>
      <c r="B769" s="120" t="s">
        <v>369</v>
      </c>
      <c r="C769" s="120" t="s">
        <v>93</v>
      </c>
      <c r="D769" s="120">
        <v>45030</v>
      </c>
      <c r="E769" s="120">
        <v>1</v>
      </c>
      <c r="F769" s="120" t="s">
        <v>1825</v>
      </c>
      <c r="G769" s="120" t="s">
        <v>89</v>
      </c>
      <c r="H769" s="120" t="s">
        <v>1794</v>
      </c>
      <c r="I769" s="119">
        <v>497.53</v>
      </c>
      <c r="J769" s="119">
        <v>0</v>
      </c>
      <c r="K769" s="119">
        <v>497.53</v>
      </c>
    </row>
    <row r="770" spans="1:11">
      <c r="A770" s="120">
        <v>40100000</v>
      </c>
      <c r="B770" s="120" t="s">
        <v>380</v>
      </c>
      <c r="C770" s="120" t="s">
        <v>93</v>
      </c>
      <c r="D770" s="120">
        <v>45034</v>
      </c>
      <c r="E770" s="120">
        <v>1</v>
      </c>
      <c r="F770" s="120" t="s">
        <v>394</v>
      </c>
      <c r="G770" s="120" t="s">
        <v>89</v>
      </c>
      <c r="H770" s="120" t="s">
        <v>1092</v>
      </c>
      <c r="I770" s="119">
        <v>289.13</v>
      </c>
      <c r="J770" s="119">
        <v>0</v>
      </c>
      <c r="K770" s="119">
        <v>289.13</v>
      </c>
    </row>
    <row r="771" spans="1:11">
      <c r="A771" s="120">
        <v>40100000</v>
      </c>
      <c r="B771" s="120" t="s">
        <v>1731</v>
      </c>
      <c r="C771" s="120" t="s">
        <v>93</v>
      </c>
      <c r="D771" s="120">
        <v>45034</v>
      </c>
      <c r="E771" s="120">
        <v>1</v>
      </c>
      <c r="F771" s="120" t="s">
        <v>1827</v>
      </c>
      <c r="G771" s="120" t="s">
        <v>89</v>
      </c>
      <c r="H771" s="120" t="s">
        <v>312</v>
      </c>
      <c r="I771" s="119">
        <v>27150</v>
      </c>
      <c r="J771" s="119">
        <v>0</v>
      </c>
      <c r="K771" s="119">
        <v>27150</v>
      </c>
    </row>
    <row r="772" spans="1:11">
      <c r="A772" s="120">
        <v>40100000</v>
      </c>
      <c r="B772" s="120" t="s">
        <v>1779</v>
      </c>
      <c r="C772" s="120" t="s">
        <v>93</v>
      </c>
      <c r="D772" s="120">
        <v>45034</v>
      </c>
      <c r="E772" s="120">
        <v>1</v>
      </c>
      <c r="F772" s="120" t="s">
        <v>1831</v>
      </c>
      <c r="G772" s="120" t="s">
        <v>89</v>
      </c>
      <c r="H772" s="120" t="s">
        <v>312</v>
      </c>
      <c r="I772" s="119">
        <v>1100</v>
      </c>
      <c r="J772" s="119">
        <v>0</v>
      </c>
      <c r="K772" s="119">
        <v>1100</v>
      </c>
    </row>
    <row r="773" spans="1:11">
      <c r="A773" s="120">
        <v>40100000</v>
      </c>
      <c r="B773" s="120" t="s">
        <v>1693</v>
      </c>
      <c r="C773" s="120" t="s">
        <v>93</v>
      </c>
      <c r="D773" s="120">
        <v>45034</v>
      </c>
      <c r="E773" s="120">
        <v>1</v>
      </c>
      <c r="F773" s="120" t="s">
        <v>981</v>
      </c>
      <c r="G773" s="120" t="s">
        <v>89</v>
      </c>
      <c r="H773" s="120" t="s">
        <v>362</v>
      </c>
      <c r="I773" s="119">
        <v>7</v>
      </c>
      <c r="J773" s="119">
        <v>0</v>
      </c>
      <c r="K773" s="119">
        <v>7</v>
      </c>
    </row>
    <row r="774" spans="1:11">
      <c r="A774" s="120">
        <v>40100000</v>
      </c>
      <c r="B774" s="120" t="s">
        <v>379</v>
      </c>
      <c r="C774" s="120" t="s">
        <v>93</v>
      </c>
      <c r="D774" s="120">
        <v>45034</v>
      </c>
      <c r="E774" s="120">
        <v>1</v>
      </c>
      <c r="F774" s="120" t="s">
        <v>1382</v>
      </c>
      <c r="G774" s="120" t="s">
        <v>89</v>
      </c>
      <c r="H774" s="120" t="s">
        <v>1087</v>
      </c>
      <c r="I774" s="119">
        <v>16925.79</v>
      </c>
      <c r="J774" s="119">
        <v>0</v>
      </c>
      <c r="K774" s="119">
        <v>16925.79</v>
      </c>
    </row>
    <row r="775" spans="1:11">
      <c r="A775" s="120">
        <v>40100000</v>
      </c>
      <c r="B775" s="120" t="s">
        <v>350</v>
      </c>
      <c r="C775" s="120" t="s">
        <v>93</v>
      </c>
      <c r="D775" s="120">
        <v>45034</v>
      </c>
      <c r="E775" s="120">
        <v>1</v>
      </c>
      <c r="F775" s="120" t="s">
        <v>1699</v>
      </c>
      <c r="G775" s="120" t="s">
        <v>89</v>
      </c>
      <c r="H775" s="120" t="s">
        <v>1630</v>
      </c>
      <c r="I775" s="119">
        <v>57.6</v>
      </c>
      <c r="J775" s="119">
        <v>0</v>
      </c>
      <c r="K775" s="119">
        <v>57.6</v>
      </c>
    </row>
    <row r="776" spans="1:11">
      <c r="A776" s="120">
        <v>40100000</v>
      </c>
      <c r="B776" s="120" t="s">
        <v>1749</v>
      </c>
      <c r="C776" s="120" t="s">
        <v>93</v>
      </c>
      <c r="D776" s="120">
        <v>45034</v>
      </c>
      <c r="E776" s="120">
        <v>1</v>
      </c>
      <c r="F776" s="120" t="s">
        <v>1830</v>
      </c>
      <c r="G776" s="120" t="s">
        <v>89</v>
      </c>
      <c r="H776" s="120" t="s">
        <v>312</v>
      </c>
      <c r="I776" s="119">
        <v>2232</v>
      </c>
      <c r="J776" s="119">
        <v>0</v>
      </c>
      <c r="K776" s="119">
        <v>2232</v>
      </c>
    </row>
    <row r="777" spans="1:11">
      <c r="A777" s="120">
        <v>40100000</v>
      </c>
      <c r="B777" s="120" t="s">
        <v>1636</v>
      </c>
      <c r="C777" s="120" t="s">
        <v>93</v>
      </c>
      <c r="D777" s="120">
        <v>45034</v>
      </c>
      <c r="E777" s="120">
        <v>1</v>
      </c>
      <c r="F777" s="120" t="s">
        <v>1828</v>
      </c>
      <c r="G777" s="120" t="s">
        <v>89</v>
      </c>
      <c r="H777" s="120" t="s">
        <v>362</v>
      </c>
      <c r="I777" s="119">
        <v>33</v>
      </c>
      <c r="J777" s="119">
        <v>0</v>
      </c>
      <c r="K777" s="119">
        <v>33</v>
      </c>
    </row>
    <row r="778" spans="1:11">
      <c r="A778" s="120">
        <v>40100000</v>
      </c>
      <c r="B778" s="120" t="s">
        <v>1669</v>
      </c>
      <c r="C778" s="120" t="s">
        <v>93</v>
      </c>
      <c r="D778" s="120">
        <v>45034</v>
      </c>
      <c r="E778" s="120">
        <v>1</v>
      </c>
      <c r="F778" s="120" t="s">
        <v>1829</v>
      </c>
      <c r="G778" s="120" t="s">
        <v>89</v>
      </c>
      <c r="H778" s="120" t="s">
        <v>1083</v>
      </c>
      <c r="I778" s="119">
        <v>1044</v>
      </c>
      <c r="J778" s="119">
        <v>0</v>
      </c>
      <c r="K778" s="119">
        <v>1044</v>
      </c>
    </row>
    <row r="779" spans="1:11">
      <c r="A779" s="120">
        <v>40100000</v>
      </c>
      <c r="B779" s="120" t="s">
        <v>1130</v>
      </c>
      <c r="C779" s="120" t="s">
        <v>93</v>
      </c>
      <c r="D779" s="120">
        <v>45034</v>
      </c>
      <c r="E779" s="120">
        <v>1</v>
      </c>
      <c r="F779" s="120" t="s">
        <v>1437</v>
      </c>
      <c r="G779" s="120" t="s">
        <v>89</v>
      </c>
      <c r="H779" s="120" t="s">
        <v>371</v>
      </c>
      <c r="I779" s="119">
        <v>119732.48</v>
      </c>
      <c r="J779" s="119">
        <v>0</v>
      </c>
      <c r="K779" s="119">
        <v>119732.48</v>
      </c>
    </row>
    <row r="780" spans="1:11">
      <c r="A780" s="120">
        <v>40100000</v>
      </c>
      <c r="B780" s="120" t="s">
        <v>361</v>
      </c>
      <c r="C780" s="120" t="s">
        <v>93</v>
      </c>
      <c r="D780" s="120">
        <v>45034</v>
      </c>
      <c r="E780" s="120">
        <v>1</v>
      </c>
      <c r="F780" s="120" t="s">
        <v>1383</v>
      </c>
      <c r="G780" s="120" t="s">
        <v>89</v>
      </c>
      <c r="H780" s="120" t="s">
        <v>1113</v>
      </c>
      <c r="I780" s="119">
        <v>3200</v>
      </c>
      <c r="J780" s="119">
        <v>0</v>
      </c>
      <c r="K780" s="119">
        <v>3200</v>
      </c>
    </row>
    <row r="781" spans="1:11">
      <c r="A781" s="120">
        <v>40100000</v>
      </c>
      <c r="B781" s="120" t="s">
        <v>1722</v>
      </c>
      <c r="C781" s="120" t="s">
        <v>93</v>
      </c>
      <c r="D781" s="120">
        <v>45034</v>
      </c>
      <c r="E781" s="120">
        <v>1</v>
      </c>
      <c r="F781" s="120" t="s">
        <v>1826</v>
      </c>
      <c r="G781" s="120" t="s">
        <v>89</v>
      </c>
      <c r="H781" s="120" t="s">
        <v>362</v>
      </c>
      <c r="I781" s="119">
        <v>1050</v>
      </c>
      <c r="J781" s="119">
        <v>0</v>
      </c>
      <c r="K781" s="119">
        <v>1050</v>
      </c>
    </row>
    <row r="782" spans="1:11">
      <c r="A782" s="120">
        <v>40100000</v>
      </c>
      <c r="B782" s="120" t="s">
        <v>376</v>
      </c>
      <c r="C782" s="120" t="s">
        <v>93</v>
      </c>
      <c r="D782" s="120">
        <v>45034</v>
      </c>
      <c r="E782" s="120">
        <v>1</v>
      </c>
      <c r="F782" s="120" t="s">
        <v>144</v>
      </c>
      <c r="G782" s="120" t="s">
        <v>89</v>
      </c>
      <c r="H782" s="120" t="s">
        <v>1092</v>
      </c>
      <c r="I782" s="119">
        <v>1415.39</v>
      </c>
      <c r="J782" s="119">
        <v>0</v>
      </c>
      <c r="K782" s="119">
        <v>1415.39</v>
      </c>
    </row>
    <row r="783" spans="1:11">
      <c r="A783" s="120">
        <v>40100000</v>
      </c>
      <c r="B783" s="120" t="s">
        <v>375</v>
      </c>
      <c r="C783" s="120" t="s">
        <v>93</v>
      </c>
      <c r="D783" s="120">
        <v>45035</v>
      </c>
      <c r="E783" s="120">
        <v>1</v>
      </c>
      <c r="F783" s="120" t="s">
        <v>1377</v>
      </c>
      <c r="G783" s="120" t="s">
        <v>89</v>
      </c>
      <c r="H783" s="120" t="s">
        <v>1096</v>
      </c>
      <c r="I783" s="119">
        <v>4995.43</v>
      </c>
      <c r="J783" s="119">
        <v>0</v>
      </c>
      <c r="K783" s="119">
        <v>4995.43</v>
      </c>
    </row>
    <row r="784" spans="1:11">
      <c r="A784" s="120">
        <v>40100000</v>
      </c>
      <c r="B784" s="120" t="s">
        <v>352</v>
      </c>
      <c r="C784" s="120" t="s">
        <v>93</v>
      </c>
      <c r="D784" s="120">
        <v>45036</v>
      </c>
      <c r="E784" s="120">
        <v>1</v>
      </c>
      <c r="F784" s="120" t="s">
        <v>1391</v>
      </c>
      <c r="G784" s="120" t="s">
        <v>89</v>
      </c>
      <c r="H784" s="120" t="s">
        <v>1110</v>
      </c>
      <c r="I784" s="119">
        <v>129.41999999999999</v>
      </c>
      <c r="J784" s="119">
        <v>0</v>
      </c>
      <c r="K784" s="119">
        <v>129.41999999999999</v>
      </c>
    </row>
    <row r="785" spans="1:11">
      <c r="A785" s="120">
        <v>40100000</v>
      </c>
      <c r="B785" s="120" t="s">
        <v>1759</v>
      </c>
      <c r="C785" s="120" t="s">
        <v>93</v>
      </c>
      <c r="D785" s="120">
        <v>45036</v>
      </c>
      <c r="E785" s="120">
        <v>1</v>
      </c>
      <c r="F785" s="120" t="s">
        <v>1832</v>
      </c>
      <c r="G785" s="120" t="s">
        <v>89</v>
      </c>
      <c r="H785" s="120" t="s">
        <v>362</v>
      </c>
      <c r="I785" s="119">
        <v>3000</v>
      </c>
      <c r="J785" s="119">
        <v>0</v>
      </c>
      <c r="K785" s="119">
        <v>3000</v>
      </c>
    </row>
    <row r="786" spans="1:11">
      <c r="A786" s="120">
        <v>40100000</v>
      </c>
      <c r="B786" s="120" t="s">
        <v>1140</v>
      </c>
      <c r="C786" s="120" t="s">
        <v>93</v>
      </c>
      <c r="D786" s="120">
        <v>45037</v>
      </c>
      <c r="E786" s="120">
        <v>1</v>
      </c>
      <c r="F786" s="120" t="s">
        <v>970</v>
      </c>
      <c r="G786" s="120" t="s">
        <v>89</v>
      </c>
      <c r="H786" s="120" t="s">
        <v>1219</v>
      </c>
      <c r="I786" s="119">
        <v>19.88</v>
      </c>
      <c r="J786" s="119">
        <v>0</v>
      </c>
      <c r="K786" s="119">
        <v>19.88</v>
      </c>
    </row>
    <row r="787" spans="1:11">
      <c r="A787" s="120">
        <v>40100000</v>
      </c>
      <c r="B787" s="120" t="s">
        <v>369</v>
      </c>
      <c r="C787" s="120" t="s">
        <v>93</v>
      </c>
      <c r="D787" s="120">
        <v>45037</v>
      </c>
      <c r="E787" s="120">
        <v>1</v>
      </c>
      <c r="F787" s="120" t="s">
        <v>1388</v>
      </c>
      <c r="G787" s="120" t="s">
        <v>89</v>
      </c>
      <c r="H787" s="120" t="s">
        <v>1719</v>
      </c>
      <c r="I787" s="119">
        <v>244.65</v>
      </c>
      <c r="J787" s="119">
        <v>0</v>
      </c>
      <c r="K787" s="119">
        <v>244.65</v>
      </c>
    </row>
    <row r="788" spans="1:11">
      <c r="A788" s="120">
        <v>40100000</v>
      </c>
      <c r="B788" s="120" t="s">
        <v>1140</v>
      </c>
      <c r="C788" s="120" t="s">
        <v>93</v>
      </c>
      <c r="D788" s="120">
        <v>45037</v>
      </c>
      <c r="E788" s="120">
        <v>1</v>
      </c>
      <c r="F788" s="120" t="s">
        <v>1357</v>
      </c>
      <c r="G788" s="120" t="s">
        <v>89</v>
      </c>
      <c r="H788" s="120" t="s">
        <v>1219</v>
      </c>
      <c r="I788" s="119">
        <v>37.880000000000003</v>
      </c>
      <c r="J788" s="119">
        <v>0</v>
      </c>
      <c r="K788" s="119">
        <v>37.880000000000003</v>
      </c>
    </row>
    <row r="789" spans="1:11">
      <c r="A789" s="120">
        <v>40100000</v>
      </c>
      <c r="B789" s="120" t="s">
        <v>365</v>
      </c>
      <c r="C789" s="120" t="s">
        <v>93</v>
      </c>
      <c r="D789" s="120">
        <v>45040</v>
      </c>
      <c r="E789" s="120">
        <v>1</v>
      </c>
      <c r="F789" s="120" t="s">
        <v>1822</v>
      </c>
      <c r="G789" s="120" t="s">
        <v>89</v>
      </c>
      <c r="H789" s="120" t="s">
        <v>1092</v>
      </c>
      <c r="I789" s="119">
        <v>2244.29</v>
      </c>
      <c r="J789" s="119">
        <v>0</v>
      </c>
      <c r="K789" s="119">
        <v>2244.29</v>
      </c>
    </row>
    <row r="790" spans="1:11">
      <c r="A790" s="120">
        <v>40100000</v>
      </c>
      <c r="B790" s="120" t="s">
        <v>1140</v>
      </c>
      <c r="C790" s="120" t="s">
        <v>93</v>
      </c>
      <c r="D790" s="120">
        <v>45040</v>
      </c>
      <c r="E790" s="120">
        <v>1</v>
      </c>
      <c r="F790" s="120" t="s">
        <v>1357</v>
      </c>
      <c r="G790" s="120" t="s">
        <v>89</v>
      </c>
      <c r="H790" s="120" t="s">
        <v>1219</v>
      </c>
      <c r="I790" s="119">
        <v>36.630000000000003</v>
      </c>
      <c r="J790" s="119">
        <v>0</v>
      </c>
      <c r="K790" s="119">
        <v>36.630000000000003</v>
      </c>
    </row>
    <row r="791" spans="1:11">
      <c r="A791" s="120">
        <v>40100000</v>
      </c>
      <c r="B791" s="120" t="s">
        <v>1140</v>
      </c>
      <c r="C791" s="120" t="s">
        <v>93</v>
      </c>
      <c r="D791" s="120">
        <v>45040</v>
      </c>
      <c r="E791" s="120">
        <v>1</v>
      </c>
      <c r="F791" s="120" t="s">
        <v>970</v>
      </c>
      <c r="G791" s="120" t="s">
        <v>89</v>
      </c>
      <c r="H791" s="120" t="s">
        <v>1219</v>
      </c>
      <c r="I791" s="119">
        <v>27.68</v>
      </c>
      <c r="J791" s="119">
        <v>0</v>
      </c>
      <c r="K791" s="119">
        <v>27.68</v>
      </c>
    </row>
    <row r="792" spans="1:11">
      <c r="A792" s="120">
        <v>40100000</v>
      </c>
      <c r="B792" s="120" t="s">
        <v>367</v>
      </c>
      <c r="C792" s="120" t="s">
        <v>93</v>
      </c>
      <c r="D792" s="120">
        <v>45043</v>
      </c>
      <c r="E792" s="120">
        <v>1</v>
      </c>
      <c r="F792" s="120" t="s">
        <v>1833</v>
      </c>
      <c r="G792" s="120" t="s">
        <v>89</v>
      </c>
      <c r="H792" s="120" t="s">
        <v>1261</v>
      </c>
      <c r="I792" s="119">
        <v>329.27</v>
      </c>
      <c r="J792" s="119">
        <v>0</v>
      </c>
      <c r="K792" s="119">
        <v>329.27</v>
      </c>
    </row>
    <row r="793" spans="1:11">
      <c r="A793" s="120">
        <v>40100000</v>
      </c>
      <c r="B793" s="120" t="s">
        <v>350</v>
      </c>
      <c r="C793" s="120" t="s">
        <v>93</v>
      </c>
      <c r="D793" s="120">
        <v>45043</v>
      </c>
      <c r="E793" s="120">
        <v>1</v>
      </c>
      <c r="F793" s="120" t="s">
        <v>1440</v>
      </c>
      <c r="G793" s="120" t="s">
        <v>89</v>
      </c>
      <c r="H793" s="120" t="s">
        <v>1103</v>
      </c>
      <c r="I793" s="119">
        <v>3139.85</v>
      </c>
      <c r="J793" s="119">
        <v>0</v>
      </c>
      <c r="K793" s="119">
        <v>3139.85</v>
      </c>
    </row>
    <row r="794" spans="1:11">
      <c r="A794" s="120">
        <v>40100000</v>
      </c>
      <c r="B794" s="120" t="s">
        <v>369</v>
      </c>
      <c r="C794" s="120" t="s">
        <v>93</v>
      </c>
      <c r="D794" s="120">
        <v>45044</v>
      </c>
      <c r="E794" s="120">
        <v>1</v>
      </c>
      <c r="F794" s="120" t="s">
        <v>1691</v>
      </c>
      <c r="G794" s="120" t="s">
        <v>89</v>
      </c>
      <c r="H794" s="120" t="s">
        <v>1719</v>
      </c>
      <c r="I794" s="119">
        <v>299.62</v>
      </c>
      <c r="J794" s="119">
        <v>0</v>
      </c>
      <c r="K794" s="119">
        <v>299.62</v>
      </c>
    </row>
    <row r="795" spans="1:11">
      <c r="A795" s="120">
        <v>40100000</v>
      </c>
      <c r="B795" s="120" t="s">
        <v>353</v>
      </c>
      <c r="C795" s="120" t="s">
        <v>93</v>
      </c>
      <c r="D795" s="120">
        <v>45044</v>
      </c>
      <c r="E795" s="120">
        <v>1</v>
      </c>
      <c r="F795" s="120" t="s">
        <v>1434</v>
      </c>
      <c r="G795" s="120" t="s">
        <v>89</v>
      </c>
      <c r="H795" s="120" t="s">
        <v>1371</v>
      </c>
      <c r="I795" s="119">
        <v>419.8</v>
      </c>
      <c r="J795" s="119">
        <v>0</v>
      </c>
      <c r="K795" s="119">
        <v>419.8</v>
      </c>
    </row>
    <row r="796" spans="1:11">
      <c r="A796" s="120">
        <v>40100000</v>
      </c>
      <c r="B796" s="120" t="s">
        <v>365</v>
      </c>
      <c r="C796" s="120" t="s">
        <v>93</v>
      </c>
      <c r="D796" s="120">
        <v>45044</v>
      </c>
      <c r="E796" s="120">
        <v>1</v>
      </c>
      <c r="F796" s="120" t="s">
        <v>1822</v>
      </c>
      <c r="G796" s="120" t="s">
        <v>89</v>
      </c>
      <c r="H796" s="120" t="s">
        <v>1351</v>
      </c>
      <c r="I796" s="119">
        <v>85.18</v>
      </c>
      <c r="J796" s="119">
        <v>0</v>
      </c>
      <c r="K796" s="119">
        <v>85.18</v>
      </c>
    </row>
    <row r="797" spans="1:11">
      <c r="A797" s="120">
        <v>40100000</v>
      </c>
      <c r="B797" s="120" t="s">
        <v>1681</v>
      </c>
      <c r="C797" s="120" t="s">
        <v>93</v>
      </c>
      <c r="D797" s="120">
        <v>45048</v>
      </c>
      <c r="E797" s="120">
        <v>2</v>
      </c>
      <c r="F797" s="120" t="s">
        <v>1897</v>
      </c>
      <c r="G797" s="120" t="s">
        <v>89</v>
      </c>
      <c r="H797" s="120" t="s">
        <v>362</v>
      </c>
      <c r="I797" s="119">
        <v>5280</v>
      </c>
      <c r="J797" s="119">
        <v>0</v>
      </c>
      <c r="K797" s="119">
        <v>5280</v>
      </c>
    </row>
    <row r="798" spans="1:11">
      <c r="A798" s="120">
        <v>40100000</v>
      </c>
      <c r="B798" s="120" t="s">
        <v>385</v>
      </c>
      <c r="C798" s="120" t="s">
        <v>93</v>
      </c>
      <c r="D798" s="120">
        <v>45048</v>
      </c>
      <c r="E798" s="120">
        <v>2</v>
      </c>
      <c r="F798" s="120" t="s">
        <v>1690</v>
      </c>
      <c r="G798" s="120" t="s">
        <v>89</v>
      </c>
      <c r="H798" s="120" t="s">
        <v>1141</v>
      </c>
      <c r="I798" s="119">
        <v>28.73</v>
      </c>
      <c r="J798" s="119">
        <v>0</v>
      </c>
      <c r="K798" s="119">
        <v>28.73</v>
      </c>
    </row>
    <row r="799" spans="1:11">
      <c r="A799" s="120">
        <v>40100000</v>
      </c>
      <c r="B799" s="120" t="s">
        <v>350</v>
      </c>
      <c r="C799" s="120" t="s">
        <v>93</v>
      </c>
      <c r="D799" s="120">
        <v>45048</v>
      </c>
      <c r="E799" s="120">
        <v>2</v>
      </c>
      <c r="F799" s="120" t="s">
        <v>1699</v>
      </c>
      <c r="G799" s="120" t="s">
        <v>89</v>
      </c>
      <c r="H799" s="120" t="s">
        <v>89</v>
      </c>
      <c r="I799" s="119">
        <v>28.99</v>
      </c>
      <c r="J799" s="119">
        <v>0</v>
      </c>
      <c r="K799" s="119">
        <v>28.99</v>
      </c>
    </row>
    <row r="800" spans="1:11">
      <c r="A800" s="120">
        <v>40100000</v>
      </c>
      <c r="B800" s="120" t="s">
        <v>388</v>
      </c>
      <c r="C800" s="120" t="s">
        <v>93</v>
      </c>
      <c r="D800" s="120">
        <v>45051</v>
      </c>
      <c r="E800" s="120">
        <v>1</v>
      </c>
      <c r="F800" s="120" t="s">
        <v>1469</v>
      </c>
      <c r="G800" s="120" t="s">
        <v>89</v>
      </c>
      <c r="H800" s="120" t="s">
        <v>1846</v>
      </c>
      <c r="I800" s="119">
        <v>9528.76</v>
      </c>
      <c r="J800" s="119">
        <v>0</v>
      </c>
      <c r="K800" s="119">
        <v>9528.76</v>
      </c>
    </row>
    <row r="801" spans="1:11">
      <c r="A801" s="120">
        <v>40100000</v>
      </c>
      <c r="B801" s="120" t="s">
        <v>388</v>
      </c>
      <c r="C801" s="120" t="s">
        <v>93</v>
      </c>
      <c r="D801" s="120">
        <v>45051</v>
      </c>
      <c r="E801" s="120">
        <v>1</v>
      </c>
      <c r="F801" s="120" t="s">
        <v>1469</v>
      </c>
      <c r="G801" s="120" t="s">
        <v>89</v>
      </c>
      <c r="H801" s="120" t="s">
        <v>1863</v>
      </c>
      <c r="I801" s="119">
        <v>1867.86</v>
      </c>
      <c r="J801" s="119">
        <v>0</v>
      </c>
      <c r="K801" s="119">
        <v>1867.86</v>
      </c>
    </row>
    <row r="802" spans="1:11">
      <c r="A802" s="120">
        <v>40100000</v>
      </c>
      <c r="B802" s="120" t="s">
        <v>391</v>
      </c>
      <c r="C802" s="120" t="s">
        <v>93</v>
      </c>
      <c r="D802" s="120">
        <v>45051</v>
      </c>
      <c r="E802" s="120">
        <v>1</v>
      </c>
      <c r="F802" s="120" t="s">
        <v>1901</v>
      </c>
      <c r="G802" s="120" t="s">
        <v>89</v>
      </c>
      <c r="H802" s="120" t="s">
        <v>1141</v>
      </c>
      <c r="I802" s="119">
        <v>6918</v>
      </c>
      <c r="J802" s="119">
        <v>0</v>
      </c>
      <c r="K802" s="119">
        <v>6918</v>
      </c>
    </row>
    <row r="803" spans="1:11">
      <c r="A803" s="120">
        <v>40100000</v>
      </c>
      <c r="B803" s="120" t="s">
        <v>1731</v>
      </c>
      <c r="C803" s="120" t="s">
        <v>93</v>
      </c>
      <c r="D803" s="120">
        <v>45051</v>
      </c>
      <c r="E803" s="120">
        <v>1</v>
      </c>
      <c r="F803" s="120" t="s">
        <v>1900</v>
      </c>
      <c r="G803" s="120" t="s">
        <v>89</v>
      </c>
      <c r="H803" s="120" t="s">
        <v>384</v>
      </c>
      <c r="I803" s="119">
        <v>46200</v>
      </c>
      <c r="J803" s="119">
        <v>0</v>
      </c>
      <c r="K803" s="119">
        <v>46200</v>
      </c>
    </row>
    <row r="804" spans="1:11">
      <c r="A804" s="120">
        <v>40100000</v>
      </c>
      <c r="B804" s="120" t="s">
        <v>377</v>
      </c>
      <c r="C804" s="120" t="s">
        <v>93</v>
      </c>
      <c r="D804" s="120">
        <v>45051</v>
      </c>
      <c r="E804" s="120">
        <v>1</v>
      </c>
      <c r="F804" s="120" t="s">
        <v>1899</v>
      </c>
      <c r="G804" s="120" t="s">
        <v>89</v>
      </c>
      <c r="H804" s="120" t="s">
        <v>1261</v>
      </c>
      <c r="I804" s="119">
        <v>952.64</v>
      </c>
      <c r="J804" s="119">
        <v>0</v>
      </c>
      <c r="K804" s="119">
        <v>952.64</v>
      </c>
    </row>
    <row r="805" spans="1:11">
      <c r="A805" s="120">
        <v>40100000</v>
      </c>
      <c r="B805" s="120" t="s">
        <v>1738</v>
      </c>
      <c r="C805" s="120" t="s">
        <v>93</v>
      </c>
      <c r="D805" s="120">
        <v>45051</v>
      </c>
      <c r="E805" s="120">
        <v>1</v>
      </c>
      <c r="F805" s="120" t="s">
        <v>1902</v>
      </c>
      <c r="G805" s="120" t="s">
        <v>89</v>
      </c>
      <c r="H805" s="120" t="s">
        <v>312</v>
      </c>
      <c r="I805" s="119">
        <v>2325.6</v>
      </c>
      <c r="J805" s="119">
        <v>0</v>
      </c>
      <c r="K805" s="119">
        <v>2325.6</v>
      </c>
    </row>
    <row r="806" spans="1:11">
      <c r="A806" s="120">
        <v>40100000</v>
      </c>
      <c r="B806" s="120" t="s">
        <v>1742</v>
      </c>
      <c r="C806" s="120" t="s">
        <v>93</v>
      </c>
      <c r="D806" s="120">
        <v>45051</v>
      </c>
      <c r="E806" s="120">
        <v>1</v>
      </c>
      <c r="F806" s="120" t="s">
        <v>1903</v>
      </c>
      <c r="G806" s="120" t="s">
        <v>89</v>
      </c>
      <c r="H806" s="120" t="s">
        <v>362</v>
      </c>
      <c r="I806" s="119">
        <v>2547</v>
      </c>
      <c r="J806" s="119">
        <v>0</v>
      </c>
      <c r="K806" s="119">
        <v>2547</v>
      </c>
    </row>
    <row r="807" spans="1:11">
      <c r="A807" s="120">
        <v>40100000</v>
      </c>
      <c r="B807" s="120" t="s">
        <v>380</v>
      </c>
      <c r="C807" s="120" t="s">
        <v>93</v>
      </c>
      <c r="D807" s="120">
        <v>45051</v>
      </c>
      <c r="E807" s="120">
        <v>1</v>
      </c>
      <c r="F807" s="120" t="s">
        <v>1898</v>
      </c>
      <c r="G807" s="120" t="s">
        <v>89</v>
      </c>
      <c r="H807" s="120" t="s">
        <v>1113</v>
      </c>
      <c r="I807" s="119">
        <v>640.01</v>
      </c>
      <c r="J807" s="119">
        <v>0</v>
      </c>
      <c r="K807" s="119">
        <v>640.01</v>
      </c>
    </row>
    <row r="808" spans="1:11">
      <c r="A808" s="120">
        <v>40100000</v>
      </c>
      <c r="B808" s="120" t="s">
        <v>1742</v>
      </c>
      <c r="C808" s="120" t="s">
        <v>93</v>
      </c>
      <c r="D808" s="120">
        <v>45055</v>
      </c>
      <c r="E808" s="120">
        <v>1</v>
      </c>
      <c r="F808" s="120" t="s">
        <v>1904</v>
      </c>
      <c r="G808" s="120" t="s">
        <v>89</v>
      </c>
      <c r="H808" s="120" t="s">
        <v>384</v>
      </c>
      <c r="I808" s="119">
        <v>0</v>
      </c>
      <c r="J808" s="119">
        <v>2547</v>
      </c>
      <c r="K808" s="119">
        <v>-2547</v>
      </c>
    </row>
    <row r="809" spans="1:11">
      <c r="A809" s="120">
        <v>40100000</v>
      </c>
      <c r="B809" s="120" t="s">
        <v>1091</v>
      </c>
      <c r="C809" s="120" t="s">
        <v>93</v>
      </c>
      <c r="D809" s="120">
        <v>45055</v>
      </c>
      <c r="E809" s="120">
        <v>1</v>
      </c>
      <c r="F809" s="120" t="s">
        <v>1476</v>
      </c>
      <c r="G809" s="120" t="s">
        <v>89</v>
      </c>
      <c r="H809" s="120" t="s">
        <v>1219</v>
      </c>
      <c r="I809" s="119">
        <v>360</v>
      </c>
      <c r="J809" s="119">
        <v>0</v>
      </c>
      <c r="K809" s="119">
        <v>360</v>
      </c>
    </row>
    <row r="810" spans="1:11">
      <c r="A810" s="120">
        <v>40100000</v>
      </c>
      <c r="B810" s="120" t="s">
        <v>360</v>
      </c>
      <c r="C810" s="120" t="s">
        <v>93</v>
      </c>
      <c r="D810" s="120">
        <v>45056</v>
      </c>
      <c r="E810" s="120">
        <v>1</v>
      </c>
      <c r="F810" s="120" t="s">
        <v>1466</v>
      </c>
      <c r="G810" s="120" t="s">
        <v>89</v>
      </c>
      <c r="H810" s="120" t="s">
        <v>1359</v>
      </c>
      <c r="I810" s="119">
        <v>84</v>
      </c>
      <c r="J810" s="119">
        <v>0</v>
      </c>
      <c r="K810" s="119">
        <v>84</v>
      </c>
    </row>
    <row r="811" spans="1:11">
      <c r="A811" s="120">
        <v>40100000</v>
      </c>
      <c r="B811" s="120" t="s">
        <v>360</v>
      </c>
      <c r="C811" s="120" t="s">
        <v>93</v>
      </c>
      <c r="D811" s="120">
        <v>45056</v>
      </c>
      <c r="E811" s="120">
        <v>1</v>
      </c>
      <c r="F811" s="120" t="s">
        <v>1466</v>
      </c>
      <c r="G811" s="120" t="s">
        <v>89</v>
      </c>
      <c r="H811" s="120" t="s">
        <v>1359</v>
      </c>
      <c r="I811" s="119">
        <v>84</v>
      </c>
      <c r="J811" s="119">
        <v>0</v>
      </c>
      <c r="K811" s="119">
        <v>84</v>
      </c>
    </row>
    <row r="812" spans="1:11">
      <c r="A812" s="120">
        <v>40100000</v>
      </c>
      <c r="B812" s="120" t="s">
        <v>360</v>
      </c>
      <c r="C812" s="120" t="s">
        <v>93</v>
      </c>
      <c r="D812" s="120">
        <v>45056</v>
      </c>
      <c r="E812" s="120">
        <v>1</v>
      </c>
      <c r="F812" s="120" t="s">
        <v>1466</v>
      </c>
      <c r="G812" s="120" t="s">
        <v>89</v>
      </c>
      <c r="H812" s="120" t="s">
        <v>1359</v>
      </c>
      <c r="I812" s="119">
        <v>84</v>
      </c>
      <c r="J812" s="119">
        <v>0</v>
      </c>
      <c r="K812" s="119">
        <v>84</v>
      </c>
    </row>
    <row r="813" spans="1:11">
      <c r="A813" s="120">
        <v>40100000</v>
      </c>
      <c r="B813" s="120" t="s">
        <v>360</v>
      </c>
      <c r="C813" s="120" t="s">
        <v>93</v>
      </c>
      <c r="D813" s="120">
        <v>45056</v>
      </c>
      <c r="E813" s="120">
        <v>1</v>
      </c>
      <c r="F813" s="120" t="s">
        <v>1466</v>
      </c>
      <c r="G813" s="120" t="s">
        <v>89</v>
      </c>
      <c r="H813" s="120" t="s">
        <v>1359</v>
      </c>
      <c r="I813" s="119">
        <v>84</v>
      </c>
      <c r="J813" s="119">
        <v>0</v>
      </c>
      <c r="K813" s="119">
        <v>84</v>
      </c>
    </row>
    <row r="814" spans="1:11">
      <c r="A814" s="120">
        <v>40100000</v>
      </c>
      <c r="B814" s="120" t="s">
        <v>360</v>
      </c>
      <c r="C814" s="120" t="s">
        <v>93</v>
      </c>
      <c r="D814" s="120">
        <v>45058</v>
      </c>
      <c r="E814" s="120">
        <v>1</v>
      </c>
      <c r="F814" s="120" t="s">
        <v>1466</v>
      </c>
      <c r="G814" s="120" t="s">
        <v>89</v>
      </c>
      <c r="H814" s="120" t="s">
        <v>1359</v>
      </c>
      <c r="I814" s="119">
        <v>84</v>
      </c>
      <c r="J814" s="119">
        <v>0</v>
      </c>
      <c r="K814" s="119">
        <v>84</v>
      </c>
    </row>
    <row r="815" spans="1:11">
      <c r="A815" s="120">
        <v>40100000</v>
      </c>
      <c r="B815" s="120" t="s">
        <v>369</v>
      </c>
      <c r="C815" s="120" t="s">
        <v>93</v>
      </c>
      <c r="D815" s="120">
        <v>45058</v>
      </c>
      <c r="E815" s="120">
        <v>1</v>
      </c>
      <c r="F815" s="120" t="s">
        <v>1691</v>
      </c>
      <c r="G815" s="120" t="s">
        <v>89</v>
      </c>
      <c r="H815" s="120" t="s">
        <v>1843</v>
      </c>
      <c r="I815" s="119">
        <v>356.84</v>
      </c>
      <c r="J815" s="119">
        <v>0</v>
      </c>
      <c r="K815" s="119">
        <v>356.84</v>
      </c>
    </row>
    <row r="816" spans="1:11">
      <c r="A816" s="120">
        <v>40100000</v>
      </c>
      <c r="B816" s="120" t="s">
        <v>360</v>
      </c>
      <c r="C816" s="120" t="s">
        <v>93</v>
      </c>
      <c r="D816" s="120">
        <v>45058</v>
      </c>
      <c r="E816" s="120">
        <v>1</v>
      </c>
      <c r="F816" s="120" t="s">
        <v>1466</v>
      </c>
      <c r="G816" s="120" t="s">
        <v>89</v>
      </c>
      <c r="H816" s="120" t="s">
        <v>1359</v>
      </c>
      <c r="I816" s="119">
        <v>336</v>
      </c>
      <c r="J816" s="119">
        <v>0</v>
      </c>
      <c r="K816" s="119">
        <v>336</v>
      </c>
    </row>
    <row r="817" spans="1:11">
      <c r="A817" s="120">
        <v>40100000</v>
      </c>
      <c r="B817" s="120" t="s">
        <v>388</v>
      </c>
      <c r="C817" s="120" t="s">
        <v>93</v>
      </c>
      <c r="D817" s="120">
        <v>45061</v>
      </c>
      <c r="E817" s="120">
        <v>1</v>
      </c>
      <c r="F817" s="120" t="s">
        <v>1905</v>
      </c>
      <c r="G817" s="120" t="s">
        <v>89</v>
      </c>
      <c r="H817" s="120" t="s">
        <v>1896</v>
      </c>
      <c r="I817" s="119">
        <v>1437.6</v>
      </c>
      <c r="J817" s="119">
        <v>0</v>
      </c>
      <c r="K817" s="119">
        <v>1437.6</v>
      </c>
    </row>
    <row r="818" spans="1:11">
      <c r="A818" s="120">
        <v>40100000</v>
      </c>
      <c r="B818" s="120" t="s">
        <v>388</v>
      </c>
      <c r="C818" s="120" t="s">
        <v>93</v>
      </c>
      <c r="D818" s="120">
        <v>45061</v>
      </c>
      <c r="E818" s="120">
        <v>1</v>
      </c>
      <c r="F818" s="120" t="s">
        <v>1906</v>
      </c>
      <c r="G818" s="120" t="s">
        <v>89</v>
      </c>
      <c r="H818" s="120" t="s">
        <v>1863</v>
      </c>
      <c r="I818" s="119">
        <v>1785.96</v>
      </c>
      <c r="J818" s="119">
        <v>0</v>
      </c>
      <c r="K818" s="119">
        <v>1785.96</v>
      </c>
    </row>
    <row r="819" spans="1:11">
      <c r="A819" s="120">
        <v>40100000</v>
      </c>
      <c r="B819" s="120" t="s">
        <v>367</v>
      </c>
      <c r="C819" s="120" t="s">
        <v>93</v>
      </c>
      <c r="D819" s="120">
        <v>45063</v>
      </c>
      <c r="E819" s="120">
        <v>1</v>
      </c>
      <c r="F819" s="120" t="s">
        <v>1907</v>
      </c>
      <c r="G819" s="120" t="s">
        <v>89</v>
      </c>
      <c r="H819" s="120" t="s">
        <v>1113</v>
      </c>
      <c r="I819" s="119">
        <v>4160.9799999999996</v>
      </c>
      <c r="J819" s="119">
        <v>0</v>
      </c>
      <c r="K819" s="119">
        <v>4160.9799999999996</v>
      </c>
    </row>
    <row r="820" spans="1:11">
      <c r="A820" s="120">
        <v>40100000</v>
      </c>
      <c r="B820" s="120" t="s">
        <v>1749</v>
      </c>
      <c r="C820" s="120" t="s">
        <v>93</v>
      </c>
      <c r="D820" s="120">
        <v>45065</v>
      </c>
      <c r="E820" s="120">
        <v>1</v>
      </c>
      <c r="F820" s="120" t="s">
        <v>1919</v>
      </c>
      <c r="G820" s="120" t="s">
        <v>89</v>
      </c>
      <c r="H820" s="120" t="s">
        <v>362</v>
      </c>
      <c r="I820" s="119">
        <v>1317.6</v>
      </c>
      <c r="J820" s="119">
        <v>0</v>
      </c>
      <c r="K820" s="119">
        <v>1317.6</v>
      </c>
    </row>
    <row r="821" spans="1:11">
      <c r="A821" s="120">
        <v>40100000</v>
      </c>
      <c r="B821" s="120" t="s">
        <v>1742</v>
      </c>
      <c r="C821" s="120" t="s">
        <v>93</v>
      </c>
      <c r="D821" s="120">
        <v>45065</v>
      </c>
      <c r="E821" s="120">
        <v>1</v>
      </c>
      <c r="F821" s="120" t="s">
        <v>1912</v>
      </c>
      <c r="G821" s="120" t="s">
        <v>89</v>
      </c>
      <c r="H821" s="120" t="s">
        <v>384</v>
      </c>
      <c r="I821" s="119">
        <v>2547</v>
      </c>
      <c r="J821" s="119">
        <v>0</v>
      </c>
      <c r="K821" s="119">
        <v>2547</v>
      </c>
    </row>
    <row r="822" spans="1:11">
      <c r="A822" s="120">
        <v>40100000</v>
      </c>
      <c r="B822" s="120" t="s">
        <v>369</v>
      </c>
      <c r="C822" s="120" t="s">
        <v>93</v>
      </c>
      <c r="D822" s="120">
        <v>45065</v>
      </c>
      <c r="E822" s="120">
        <v>1</v>
      </c>
      <c r="F822" s="120" t="s">
        <v>1691</v>
      </c>
      <c r="G822" s="120" t="s">
        <v>89</v>
      </c>
      <c r="H822" s="120" t="s">
        <v>1844</v>
      </c>
      <c r="I822" s="119">
        <v>96.49</v>
      </c>
      <c r="J822" s="119">
        <v>0</v>
      </c>
      <c r="K822" s="119">
        <v>96.49</v>
      </c>
    </row>
    <row r="823" spans="1:11">
      <c r="A823" s="120">
        <v>40100000</v>
      </c>
      <c r="B823" s="120" t="s">
        <v>1881</v>
      </c>
      <c r="C823" s="120" t="s">
        <v>93</v>
      </c>
      <c r="D823" s="120">
        <v>45065</v>
      </c>
      <c r="E823" s="120">
        <v>1</v>
      </c>
      <c r="F823" s="120" t="s">
        <v>1908</v>
      </c>
      <c r="G823" s="120" t="s">
        <v>89</v>
      </c>
      <c r="H823" s="120" t="s">
        <v>312</v>
      </c>
      <c r="I823" s="119">
        <v>1750</v>
      </c>
      <c r="J823" s="119">
        <v>0</v>
      </c>
      <c r="K823" s="119">
        <v>1750</v>
      </c>
    </row>
    <row r="824" spans="1:11">
      <c r="A824" s="120">
        <v>40100000</v>
      </c>
      <c r="B824" s="120" t="s">
        <v>1140</v>
      </c>
      <c r="C824" s="120" t="s">
        <v>93</v>
      </c>
      <c r="D824" s="120">
        <v>45065</v>
      </c>
      <c r="E824" s="120">
        <v>1</v>
      </c>
      <c r="F824" s="120" t="s">
        <v>1357</v>
      </c>
      <c r="G824" s="120" t="s">
        <v>89</v>
      </c>
      <c r="H824" s="120" t="s">
        <v>1221</v>
      </c>
      <c r="I824" s="119">
        <v>8.65</v>
      </c>
      <c r="J824" s="119">
        <v>0</v>
      </c>
      <c r="K824" s="119">
        <v>8.65</v>
      </c>
    </row>
    <row r="825" spans="1:11">
      <c r="A825" s="120">
        <v>40100000</v>
      </c>
      <c r="B825" s="120" t="s">
        <v>372</v>
      </c>
      <c r="C825" s="120" t="s">
        <v>93</v>
      </c>
      <c r="D825" s="120">
        <v>45065</v>
      </c>
      <c r="E825" s="120">
        <v>1</v>
      </c>
      <c r="F825" s="120" t="s">
        <v>1917</v>
      </c>
      <c r="G825" s="120" t="s">
        <v>89</v>
      </c>
      <c r="H825" s="120" t="s">
        <v>1242</v>
      </c>
      <c r="I825" s="119">
        <v>414</v>
      </c>
      <c r="J825" s="119">
        <v>0</v>
      </c>
      <c r="K825" s="119">
        <v>414</v>
      </c>
    </row>
    <row r="826" spans="1:11">
      <c r="A826" s="120">
        <v>40100000</v>
      </c>
      <c r="B826" s="120" t="s">
        <v>1140</v>
      </c>
      <c r="C826" s="120" t="s">
        <v>93</v>
      </c>
      <c r="D826" s="120">
        <v>45065</v>
      </c>
      <c r="E826" s="120">
        <v>1</v>
      </c>
      <c r="F826" s="120" t="s">
        <v>1357</v>
      </c>
      <c r="G826" s="120" t="s">
        <v>89</v>
      </c>
      <c r="H826" s="120" t="s">
        <v>1221</v>
      </c>
      <c r="I826" s="119">
        <v>28.32</v>
      </c>
      <c r="J826" s="119">
        <v>0</v>
      </c>
      <c r="K826" s="119">
        <v>28.32</v>
      </c>
    </row>
    <row r="827" spans="1:11">
      <c r="A827" s="120">
        <v>40100000</v>
      </c>
      <c r="B827" s="120" t="s">
        <v>375</v>
      </c>
      <c r="C827" s="120" t="s">
        <v>93</v>
      </c>
      <c r="D827" s="120">
        <v>45065</v>
      </c>
      <c r="E827" s="120">
        <v>1</v>
      </c>
      <c r="F827" s="120" t="s">
        <v>1918</v>
      </c>
      <c r="G827" s="120" t="s">
        <v>89</v>
      </c>
      <c r="H827" s="120" t="s">
        <v>1359</v>
      </c>
      <c r="I827" s="119">
        <v>1685.81</v>
      </c>
      <c r="J827" s="119">
        <v>0</v>
      </c>
      <c r="K827" s="119">
        <v>1685.81</v>
      </c>
    </row>
    <row r="828" spans="1:11">
      <c r="A828" s="120">
        <v>40100000</v>
      </c>
      <c r="B828" s="120" t="s">
        <v>1671</v>
      </c>
      <c r="C828" s="120" t="s">
        <v>93</v>
      </c>
      <c r="D828" s="120">
        <v>45065</v>
      </c>
      <c r="E828" s="120">
        <v>1</v>
      </c>
      <c r="F828" s="120" t="s">
        <v>1921</v>
      </c>
      <c r="G828" s="120" t="s">
        <v>89</v>
      </c>
      <c r="H828" s="120" t="s">
        <v>312</v>
      </c>
      <c r="I828" s="119">
        <v>282</v>
      </c>
      <c r="J828" s="119">
        <v>0</v>
      </c>
      <c r="K828" s="119">
        <v>282</v>
      </c>
    </row>
    <row r="829" spans="1:11">
      <c r="A829" s="120">
        <v>40100000</v>
      </c>
      <c r="B829" s="120" t="s">
        <v>1140</v>
      </c>
      <c r="C829" s="120" t="s">
        <v>93</v>
      </c>
      <c r="D829" s="120">
        <v>45065</v>
      </c>
      <c r="E829" s="120">
        <v>1</v>
      </c>
      <c r="F829" s="120" t="s">
        <v>1357</v>
      </c>
      <c r="G829" s="120" t="s">
        <v>89</v>
      </c>
      <c r="H829" s="120" t="s">
        <v>1221</v>
      </c>
      <c r="I829" s="119">
        <v>46.99</v>
      </c>
      <c r="J829" s="119">
        <v>0</v>
      </c>
      <c r="K829" s="119">
        <v>46.99</v>
      </c>
    </row>
    <row r="830" spans="1:11">
      <c r="A830" s="120">
        <v>40100000</v>
      </c>
      <c r="B830" s="120" t="s">
        <v>370</v>
      </c>
      <c r="C830" s="120" t="s">
        <v>93</v>
      </c>
      <c r="D830" s="120">
        <v>45065</v>
      </c>
      <c r="E830" s="120">
        <v>1</v>
      </c>
      <c r="F830" s="120" t="s">
        <v>1915</v>
      </c>
      <c r="G830" s="120" t="s">
        <v>89</v>
      </c>
      <c r="H830" s="120" t="s">
        <v>1219</v>
      </c>
      <c r="I830" s="119">
        <v>1920</v>
      </c>
      <c r="J830" s="119">
        <v>0</v>
      </c>
      <c r="K830" s="119">
        <v>1920</v>
      </c>
    </row>
    <row r="831" spans="1:11">
      <c r="A831" s="120">
        <v>40100000</v>
      </c>
      <c r="B831" s="120" t="s">
        <v>380</v>
      </c>
      <c r="C831" s="120" t="s">
        <v>93</v>
      </c>
      <c r="D831" s="120">
        <v>45065</v>
      </c>
      <c r="E831" s="120">
        <v>1</v>
      </c>
      <c r="F831" s="120" t="s">
        <v>1910</v>
      </c>
      <c r="G831" s="120" t="s">
        <v>89</v>
      </c>
      <c r="H831" s="120" t="s">
        <v>1113</v>
      </c>
      <c r="I831" s="119">
        <v>521.03</v>
      </c>
      <c r="J831" s="119">
        <v>0</v>
      </c>
      <c r="K831" s="119">
        <v>521.03</v>
      </c>
    </row>
    <row r="832" spans="1:11">
      <c r="A832" s="120">
        <v>40100000</v>
      </c>
      <c r="B832" s="120" t="s">
        <v>361</v>
      </c>
      <c r="C832" s="120" t="s">
        <v>93</v>
      </c>
      <c r="D832" s="120">
        <v>45065</v>
      </c>
      <c r="E832" s="120">
        <v>1</v>
      </c>
      <c r="F832" s="120" t="s">
        <v>1916</v>
      </c>
      <c r="G832" s="120" t="s">
        <v>89</v>
      </c>
      <c r="H832" s="120" t="s">
        <v>1184</v>
      </c>
      <c r="I832" s="119">
        <v>3600</v>
      </c>
      <c r="J832" s="119">
        <v>0</v>
      </c>
      <c r="K832" s="119">
        <v>3600</v>
      </c>
    </row>
    <row r="833" spans="1:11">
      <c r="A833" s="120">
        <v>40100000</v>
      </c>
      <c r="B833" s="120" t="s">
        <v>378</v>
      </c>
      <c r="C833" s="120" t="s">
        <v>93</v>
      </c>
      <c r="D833" s="120">
        <v>45065</v>
      </c>
      <c r="E833" s="120">
        <v>1</v>
      </c>
      <c r="F833" s="120" t="s">
        <v>1914</v>
      </c>
      <c r="G833" s="120" t="s">
        <v>89</v>
      </c>
      <c r="H833" s="120" t="s">
        <v>1092</v>
      </c>
      <c r="I833" s="119">
        <v>10032</v>
      </c>
      <c r="J833" s="119">
        <v>0</v>
      </c>
      <c r="K833" s="119">
        <v>10032</v>
      </c>
    </row>
    <row r="834" spans="1:11">
      <c r="A834" s="120">
        <v>40100000</v>
      </c>
      <c r="B834" s="120" t="s">
        <v>1181</v>
      </c>
      <c r="C834" s="120" t="s">
        <v>93</v>
      </c>
      <c r="D834" s="120">
        <v>45065</v>
      </c>
      <c r="E834" s="120">
        <v>1</v>
      </c>
      <c r="F834" s="120" t="s">
        <v>1467</v>
      </c>
      <c r="G834" s="120" t="s">
        <v>89</v>
      </c>
      <c r="H834" s="120" t="s">
        <v>1371</v>
      </c>
      <c r="I834" s="119">
        <v>20371</v>
      </c>
      <c r="J834" s="119">
        <v>0</v>
      </c>
      <c r="K834" s="119">
        <v>20371</v>
      </c>
    </row>
    <row r="835" spans="1:11">
      <c r="A835" s="120">
        <v>40100000</v>
      </c>
      <c r="B835" s="120" t="s">
        <v>1154</v>
      </c>
      <c r="C835" s="120" t="s">
        <v>93</v>
      </c>
      <c r="D835" s="120">
        <v>45065</v>
      </c>
      <c r="E835" s="120">
        <v>1</v>
      </c>
      <c r="F835" s="120" t="s">
        <v>1911</v>
      </c>
      <c r="G835" s="120" t="s">
        <v>89</v>
      </c>
      <c r="H835" s="120" t="s">
        <v>351</v>
      </c>
      <c r="I835" s="119">
        <v>267.23</v>
      </c>
      <c r="J835" s="119">
        <v>0</v>
      </c>
      <c r="K835" s="119">
        <v>267.23</v>
      </c>
    </row>
    <row r="836" spans="1:11">
      <c r="A836" s="120">
        <v>40100000</v>
      </c>
      <c r="B836" s="120" t="s">
        <v>354</v>
      </c>
      <c r="C836" s="120" t="s">
        <v>93</v>
      </c>
      <c r="D836" s="120">
        <v>45065</v>
      </c>
      <c r="E836" s="120">
        <v>1</v>
      </c>
      <c r="F836" s="120" t="s">
        <v>1909</v>
      </c>
      <c r="G836" s="120" t="s">
        <v>89</v>
      </c>
      <c r="H836" s="120" t="s">
        <v>1351</v>
      </c>
      <c r="I836" s="119">
        <v>15162</v>
      </c>
      <c r="J836" s="119">
        <v>0</v>
      </c>
      <c r="K836" s="119">
        <v>15162</v>
      </c>
    </row>
    <row r="837" spans="1:11">
      <c r="A837" s="120">
        <v>40100000</v>
      </c>
      <c r="B837" s="120" t="s">
        <v>377</v>
      </c>
      <c r="C837" s="120" t="s">
        <v>93</v>
      </c>
      <c r="D837" s="120">
        <v>45065</v>
      </c>
      <c r="E837" s="120">
        <v>1</v>
      </c>
      <c r="F837" s="120" t="s">
        <v>1913</v>
      </c>
      <c r="G837" s="120" t="s">
        <v>89</v>
      </c>
      <c r="H837" s="120" t="s">
        <v>1261</v>
      </c>
      <c r="I837" s="119">
        <v>952.64</v>
      </c>
      <c r="J837" s="119">
        <v>0</v>
      </c>
      <c r="K837" s="119">
        <v>952.64</v>
      </c>
    </row>
    <row r="838" spans="1:11">
      <c r="A838" s="120">
        <v>40100000</v>
      </c>
      <c r="B838" s="120" t="s">
        <v>376</v>
      </c>
      <c r="C838" s="120" t="s">
        <v>93</v>
      </c>
      <c r="D838" s="120">
        <v>45065</v>
      </c>
      <c r="E838" s="120">
        <v>1</v>
      </c>
      <c r="F838" s="120" t="s">
        <v>1920</v>
      </c>
      <c r="G838" s="120" t="s">
        <v>89</v>
      </c>
      <c r="H838" s="120" t="s">
        <v>1113</v>
      </c>
      <c r="I838" s="119">
        <v>1415.39</v>
      </c>
      <c r="J838" s="119">
        <v>0</v>
      </c>
      <c r="K838" s="119">
        <v>1415.39</v>
      </c>
    </row>
    <row r="839" spans="1:11">
      <c r="A839" s="120">
        <v>40100000</v>
      </c>
      <c r="B839" s="120" t="s">
        <v>352</v>
      </c>
      <c r="C839" s="120" t="s">
        <v>93</v>
      </c>
      <c r="D839" s="120">
        <v>45068</v>
      </c>
      <c r="E839" s="120">
        <v>1</v>
      </c>
      <c r="F839" s="120" t="s">
        <v>1922</v>
      </c>
      <c r="G839" s="120" t="s">
        <v>89</v>
      </c>
      <c r="H839" s="120" t="s">
        <v>1141</v>
      </c>
      <c r="I839" s="119">
        <v>106.7</v>
      </c>
      <c r="J839" s="119">
        <v>0</v>
      </c>
      <c r="K839" s="119">
        <v>106.7</v>
      </c>
    </row>
    <row r="840" spans="1:11">
      <c r="A840" s="120">
        <v>40100000</v>
      </c>
      <c r="B840" s="120" t="s">
        <v>1140</v>
      </c>
      <c r="C840" s="120" t="s">
        <v>93</v>
      </c>
      <c r="D840" s="120">
        <v>45069</v>
      </c>
      <c r="E840" s="120">
        <v>1</v>
      </c>
      <c r="F840" s="120" t="s">
        <v>1357</v>
      </c>
      <c r="G840" s="120" t="s">
        <v>89</v>
      </c>
      <c r="H840" s="120" t="s">
        <v>1221</v>
      </c>
      <c r="I840" s="119">
        <v>121.49</v>
      </c>
      <c r="J840" s="119">
        <v>0</v>
      </c>
      <c r="K840" s="119">
        <v>121.49</v>
      </c>
    </row>
    <row r="841" spans="1:11">
      <c r="A841" s="120">
        <v>40100000</v>
      </c>
      <c r="B841" s="120" t="s">
        <v>378</v>
      </c>
      <c r="C841" s="120" t="s">
        <v>93</v>
      </c>
      <c r="D841" s="120">
        <v>45070</v>
      </c>
      <c r="E841" s="120">
        <v>1</v>
      </c>
      <c r="F841" s="120" t="s">
        <v>1923</v>
      </c>
      <c r="G841" s="120" t="s">
        <v>89</v>
      </c>
      <c r="H841" s="120" t="s">
        <v>1113</v>
      </c>
      <c r="I841" s="119">
        <v>7752</v>
      </c>
      <c r="J841" s="119">
        <v>0</v>
      </c>
      <c r="K841" s="119">
        <v>7752</v>
      </c>
    </row>
    <row r="842" spans="1:11">
      <c r="A842" s="120">
        <v>40100000</v>
      </c>
      <c r="B842" s="120" t="s">
        <v>365</v>
      </c>
      <c r="C842" s="120" t="s">
        <v>93</v>
      </c>
      <c r="D842" s="120">
        <v>45070</v>
      </c>
      <c r="E842" s="120">
        <v>1</v>
      </c>
      <c r="F842" s="120" t="s">
        <v>1822</v>
      </c>
      <c r="G842" s="120" t="s">
        <v>89</v>
      </c>
      <c r="H842" s="120" t="s">
        <v>1113</v>
      </c>
      <c r="I842" s="119">
        <v>755.27</v>
      </c>
      <c r="J842" s="119">
        <v>0</v>
      </c>
      <c r="K842" s="119">
        <v>755.27</v>
      </c>
    </row>
    <row r="843" spans="1:11">
      <c r="A843" s="120">
        <v>40100000</v>
      </c>
      <c r="B843" s="120" t="s">
        <v>354</v>
      </c>
      <c r="C843" s="120" t="s">
        <v>93</v>
      </c>
      <c r="D843" s="120">
        <v>45070</v>
      </c>
      <c r="E843" s="120">
        <v>1</v>
      </c>
      <c r="F843" s="120" t="s">
        <v>1924</v>
      </c>
      <c r="G843" s="120" t="s">
        <v>89</v>
      </c>
      <c r="H843" s="120" t="s">
        <v>1159</v>
      </c>
      <c r="I843" s="119">
        <v>20501</v>
      </c>
      <c r="J843" s="119">
        <v>0</v>
      </c>
      <c r="K843" s="119">
        <v>20501</v>
      </c>
    </row>
    <row r="844" spans="1:11">
      <c r="A844" s="120">
        <v>40100000</v>
      </c>
      <c r="B844" s="120" t="s">
        <v>350</v>
      </c>
      <c r="C844" s="120" t="s">
        <v>93</v>
      </c>
      <c r="D844" s="120">
        <v>45077</v>
      </c>
      <c r="E844" s="120">
        <v>1</v>
      </c>
      <c r="F844" s="120" t="s">
        <v>1440</v>
      </c>
      <c r="G844" s="120" t="s">
        <v>89</v>
      </c>
      <c r="H844" s="120" t="s">
        <v>1632</v>
      </c>
      <c r="I844" s="119">
        <v>3163.1</v>
      </c>
      <c r="J844" s="119">
        <v>0</v>
      </c>
      <c r="K844" s="119">
        <v>3163.1</v>
      </c>
    </row>
    <row r="845" spans="1:11">
      <c r="A845" s="120">
        <v>40100000</v>
      </c>
      <c r="B845" s="120" t="s">
        <v>369</v>
      </c>
      <c r="C845" s="120" t="s">
        <v>93</v>
      </c>
      <c r="D845" s="120">
        <v>45077</v>
      </c>
      <c r="E845" s="120">
        <v>1</v>
      </c>
      <c r="F845" s="120" t="s">
        <v>1691</v>
      </c>
      <c r="G845" s="120" t="s">
        <v>89</v>
      </c>
      <c r="H845" s="120" t="s">
        <v>1844</v>
      </c>
      <c r="I845" s="119">
        <v>1069.5999999999999</v>
      </c>
      <c r="J845" s="119">
        <v>0</v>
      </c>
      <c r="K845" s="119">
        <v>1069.5999999999999</v>
      </c>
    </row>
    <row r="846" spans="1:11">
      <c r="A846" s="120">
        <v>40100000</v>
      </c>
      <c r="B846" s="120" t="s">
        <v>1681</v>
      </c>
      <c r="C846" s="120" t="s">
        <v>93</v>
      </c>
      <c r="D846" s="120">
        <v>45078</v>
      </c>
      <c r="E846" s="120">
        <v>2</v>
      </c>
      <c r="F846" s="120" t="s">
        <v>1897</v>
      </c>
      <c r="G846" s="120" t="s">
        <v>89</v>
      </c>
      <c r="H846" s="120" t="s">
        <v>351</v>
      </c>
      <c r="I846" s="119">
        <v>5280</v>
      </c>
      <c r="J846" s="119">
        <v>0</v>
      </c>
      <c r="K846" s="119">
        <v>5280</v>
      </c>
    </row>
    <row r="847" spans="1:11">
      <c r="A847" s="120">
        <v>40100000</v>
      </c>
      <c r="B847" s="120" t="s">
        <v>350</v>
      </c>
      <c r="C847" s="120" t="s">
        <v>93</v>
      </c>
      <c r="D847" s="120">
        <v>45079</v>
      </c>
      <c r="E847" s="120">
        <v>2</v>
      </c>
      <c r="F847" s="120" t="s">
        <v>1475</v>
      </c>
      <c r="G847" s="120" t="s">
        <v>89</v>
      </c>
      <c r="H847" s="120" t="s">
        <v>1632</v>
      </c>
      <c r="I847" s="119">
        <v>57.6</v>
      </c>
      <c r="J847" s="119">
        <v>0</v>
      </c>
      <c r="K847" s="119">
        <v>57.6</v>
      </c>
    </row>
    <row r="848" spans="1:11">
      <c r="A848" s="120">
        <v>40100000</v>
      </c>
      <c r="B848" s="120" t="s">
        <v>350</v>
      </c>
      <c r="C848" s="120" t="s">
        <v>93</v>
      </c>
      <c r="D848" s="120">
        <v>45082</v>
      </c>
      <c r="E848" s="120">
        <v>1</v>
      </c>
      <c r="F848" s="120" t="s">
        <v>1440</v>
      </c>
      <c r="G848" s="120" t="s">
        <v>89</v>
      </c>
      <c r="H848" s="120" t="s">
        <v>1704</v>
      </c>
      <c r="I848" s="119">
        <v>432</v>
      </c>
      <c r="J848" s="119">
        <v>0</v>
      </c>
      <c r="K848" s="119">
        <v>432</v>
      </c>
    </row>
    <row r="849" spans="1:11">
      <c r="A849" s="120">
        <v>40100000</v>
      </c>
      <c r="B849" s="120" t="s">
        <v>388</v>
      </c>
      <c r="C849" s="120" t="s">
        <v>93</v>
      </c>
      <c r="D849" s="120">
        <v>45082</v>
      </c>
      <c r="E849" s="120">
        <v>1</v>
      </c>
      <c r="F849" s="120" t="s">
        <v>1469</v>
      </c>
      <c r="G849" s="120" t="s">
        <v>89</v>
      </c>
      <c r="H849" s="120" t="s">
        <v>1094</v>
      </c>
      <c r="I849" s="119">
        <v>7896.07</v>
      </c>
      <c r="J849" s="119">
        <v>0</v>
      </c>
      <c r="K849" s="119">
        <v>7896.07</v>
      </c>
    </row>
    <row r="850" spans="1:11">
      <c r="A850" s="120">
        <v>40100000</v>
      </c>
      <c r="B850" s="120" t="s">
        <v>388</v>
      </c>
      <c r="C850" s="120" t="s">
        <v>93</v>
      </c>
      <c r="D850" s="120">
        <v>45082</v>
      </c>
      <c r="E850" s="120">
        <v>1</v>
      </c>
      <c r="F850" s="120" t="s">
        <v>1469</v>
      </c>
      <c r="G850" s="120" t="s">
        <v>89</v>
      </c>
      <c r="H850" s="120" t="s">
        <v>1985</v>
      </c>
      <c r="I850" s="119">
        <v>2404.19</v>
      </c>
      <c r="J850" s="119">
        <v>0</v>
      </c>
      <c r="K850" s="119">
        <v>2404.19</v>
      </c>
    </row>
    <row r="851" spans="1:11">
      <c r="A851" s="120">
        <v>40100000</v>
      </c>
      <c r="B851" s="120" t="s">
        <v>365</v>
      </c>
      <c r="C851" s="120" t="s">
        <v>93</v>
      </c>
      <c r="D851" s="120">
        <v>45082</v>
      </c>
      <c r="E851" s="120">
        <v>2</v>
      </c>
      <c r="F851" s="120" t="s">
        <v>1822</v>
      </c>
      <c r="G851" s="120" t="s">
        <v>89</v>
      </c>
      <c r="H851" s="120" t="s">
        <v>1231</v>
      </c>
      <c r="I851" s="119">
        <v>580.24</v>
      </c>
      <c r="J851" s="119">
        <v>0</v>
      </c>
      <c r="K851" s="119">
        <v>580.24</v>
      </c>
    </row>
    <row r="852" spans="1:11">
      <c r="A852" s="120">
        <v>40100000</v>
      </c>
      <c r="B852" s="120" t="s">
        <v>1091</v>
      </c>
      <c r="C852" s="120" t="s">
        <v>93</v>
      </c>
      <c r="D852" s="120">
        <v>45084</v>
      </c>
      <c r="E852" s="120">
        <v>1</v>
      </c>
      <c r="F852" s="120" t="s">
        <v>1476</v>
      </c>
      <c r="G852" s="120" t="s">
        <v>89</v>
      </c>
      <c r="H852" s="120" t="s">
        <v>1221</v>
      </c>
      <c r="I852" s="119">
        <v>360</v>
      </c>
      <c r="J852" s="119">
        <v>0</v>
      </c>
      <c r="K852" s="119">
        <v>360</v>
      </c>
    </row>
    <row r="853" spans="1:11">
      <c r="A853" s="120">
        <v>40100000</v>
      </c>
      <c r="B853" s="120" t="s">
        <v>367</v>
      </c>
      <c r="C853" s="120" t="s">
        <v>93</v>
      </c>
      <c r="D853" s="120">
        <v>45085</v>
      </c>
      <c r="E853" s="120">
        <v>1</v>
      </c>
      <c r="F853" s="120" t="s">
        <v>1833</v>
      </c>
      <c r="G853" s="120" t="s">
        <v>89</v>
      </c>
      <c r="H853" s="120" t="s">
        <v>1184</v>
      </c>
      <c r="I853" s="119">
        <v>4160.9799999999996</v>
      </c>
      <c r="J853" s="119">
        <v>0</v>
      </c>
      <c r="K853" s="119">
        <v>4160.9799999999996</v>
      </c>
    </row>
    <row r="854" spans="1:11">
      <c r="A854" s="120">
        <v>40100000</v>
      </c>
      <c r="B854" s="120" t="s">
        <v>369</v>
      </c>
      <c r="C854" s="120" t="s">
        <v>93</v>
      </c>
      <c r="D854" s="120">
        <v>45086</v>
      </c>
      <c r="E854" s="120">
        <v>1</v>
      </c>
      <c r="F854" s="120" t="s">
        <v>1691</v>
      </c>
      <c r="G854" s="120" t="s">
        <v>89</v>
      </c>
      <c r="H854" s="120" t="s">
        <v>1562</v>
      </c>
      <c r="I854" s="119">
        <v>317.27999999999997</v>
      </c>
      <c r="J854" s="119">
        <v>0</v>
      </c>
      <c r="K854" s="119">
        <v>317.27999999999997</v>
      </c>
    </row>
    <row r="855" spans="1:11">
      <c r="A855" s="120">
        <v>40100000</v>
      </c>
      <c r="B855" s="120" t="s">
        <v>360</v>
      </c>
      <c r="C855" s="120" t="s">
        <v>93</v>
      </c>
      <c r="D855" s="120">
        <v>45090</v>
      </c>
      <c r="E855" s="120">
        <v>1</v>
      </c>
      <c r="F855" s="120" t="s">
        <v>1466</v>
      </c>
      <c r="G855" s="120" t="s">
        <v>89</v>
      </c>
      <c r="H855" s="120" t="s">
        <v>1117</v>
      </c>
      <c r="I855" s="119">
        <v>84</v>
      </c>
      <c r="J855" s="119">
        <v>0</v>
      </c>
      <c r="K855" s="119">
        <v>84</v>
      </c>
    </row>
    <row r="856" spans="1:11">
      <c r="A856" s="120">
        <v>40100000</v>
      </c>
      <c r="B856" s="120" t="s">
        <v>360</v>
      </c>
      <c r="C856" s="120" t="s">
        <v>93</v>
      </c>
      <c r="D856" s="120">
        <v>45090</v>
      </c>
      <c r="E856" s="120">
        <v>1</v>
      </c>
      <c r="F856" s="120" t="s">
        <v>1466</v>
      </c>
      <c r="G856" s="120" t="s">
        <v>89</v>
      </c>
      <c r="H856" s="120" t="s">
        <v>1117</v>
      </c>
      <c r="I856" s="119">
        <v>84</v>
      </c>
      <c r="J856" s="119">
        <v>0</v>
      </c>
      <c r="K856" s="119">
        <v>84</v>
      </c>
    </row>
    <row r="857" spans="1:11">
      <c r="A857" s="120">
        <v>40100000</v>
      </c>
      <c r="B857" s="120" t="s">
        <v>360</v>
      </c>
      <c r="C857" s="120" t="s">
        <v>93</v>
      </c>
      <c r="D857" s="120">
        <v>45090</v>
      </c>
      <c r="E857" s="120">
        <v>1</v>
      </c>
      <c r="F857" s="120" t="s">
        <v>1466</v>
      </c>
      <c r="G857" s="120" t="s">
        <v>89</v>
      </c>
      <c r="H857" s="120" t="s">
        <v>1117</v>
      </c>
      <c r="I857" s="119">
        <v>84</v>
      </c>
      <c r="J857" s="119">
        <v>0</v>
      </c>
      <c r="K857" s="119">
        <v>84</v>
      </c>
    </row>
    <row r="858" spans="1:11">
      <c r="A858" s="120">
        <v>40100000</v>
      </c>
      <c r="B858" s="120" t="s">
        <v>360</v>
      </c>
      <c r="C858" s="120" t="s">
        <v>93</v>
      </c>
      <c r="D858" s="120">
        <v>45090</v>
      </c>
      <c r="E858" s="120">
        <v>1</v>
      </c>
      <c r="F858" s="120" t="s">
        <v>1466</v>
      </c>
      <c r="G858" s="120" t="s">
        <v>89</v>
      </c>
      <c r="H858" s="120" t="s">
        <v>1117</v>
      </c>
      <c r="I858" s="119">
        <v>84</v>
      </c>
      <c r="J858" s="119">
        <v>0</v>
      </c>
      <c r="K858" s="119">
        <v>84</v>
      </c>
    </row>
    <row r="859" spans="1:11">
      <c r="A859" s="120">
        <v>40100000</v>
      </c>
      <c r="B859" s="120" t="s">
        <v>388</v>
      </c>
      <c r="C859" s="120" t="s">
        <v>93</v>
      </c>
      <c r="D859" s="120">
        <v>45091</v>
      </c>
      <c r="E859" s="120">
        <v>1</v>
      </c>
      <c r="F859" s="120" t="s">
        <v>1469</v>
      </c>
      <c r="G859" s="120" t="s">
        <v>89</v>
      </c>
      <c r="H859" s="120" t="s">
        <v>1389</v>
      </c>
      <c r="I859" s="119">
        <v>1437.6</v>
      </c>
      <c r="J859" s="119">
        <v>0</v>
      </c>
      <c r="K859" s="119">
        <v>1437.6</v>
      </c>
    </row>
    <row r="860" spans="1:11">
      <c r="A860" s="120">
        <v>40100000</v>
      </c>
      <c r="B860" s="120" t="s">
        <v>374</v>
      </c>
      <c r="C860" s="120" t="s">
        <v>93</v>
      </c>
      <c r="D860" s="120">
        <v>45091</v>
      </c>
      <c r="E860" s="120">
        <v>1</v>
      </c>
      <c r="F860" s="120" t="s">
        <v>1379</v>
      </c>
      <c r="G860" s="120" t="s">
        <v>89</v>
      </c>
      <c r="H860" s="120" t="s">
        <v>371</v>
      </c>
      <c r="I860" s="119">
        <v>1519.27</v>
      </c>
      <c r="J860" s="119">
        <v>0</v>
      </c>
      <c r="K860" s="119">
        <v>1519.27</v>
      </c>
    </row>
    <row r="861" spans="1:11">
      <c r="A861" s="120">
        <v>40100000</v>
      </c>
      <c r="B861" s="120" t="s">
        <v>378</v>
      </c>
      <c r="C861" s="120" t="s">
        <v>93</v>
      </c>
      <c r="D861" s="120">
        <v>45091</v>
      </c>
      <c r="E861" s="120">
        <v>1</v>
      </c>
      <c r="F861" s="120" t="s">
        <v>2018</v>
      </c>
      <c r="G861" s="120" t="s">
        <v>89</v>
      </c>
      <c r="H861" s="120" t="s">
        <v>1184</v>
      </c>
      <c r="I861" s="119">
        <v>7752</v>
      </c>
      <c r="J861" s="119">
        <v>0</v>
      </c>
      <c r="K861" s="119">
        <v>7752</v>
      </c>
    </row>
    <row r="862" spans="1:11">
      <c r="A862" s="120">
        <v>40100000</v>
      </c>
      <c r="B862" s="120" t="s">
        <v>1940</v>
      </c>
      <c r="C862" s="120" t="s">
        <v>93</v>
      </c>
      <c r="D862" s="120">
        <v>45091</v>
      </c>
      <c r="E862" s="120">
        <v>1</v>
      </c>
      <c r="F862" s="120" t="s">
        <v>2017</v>
      </c>
      <c r="G862" s="120" t="s">
        <v>89</v>
      </c>
      <c r="H862" s="120" t="s">
        <v>1371</v>
      </c>
      <c r="I862" s="119">
        <v>9994.2900000000009</v>
      </c>
      <c r="J862" s="119">
        <v>0</v>
      </c>
      <c r="K862" s="119">
        <v>9994.2900000000009</v>
      </c>
    </row>
    <row r="863" spans="1:11">
      <c r="A863" s="120">
        <v>40100000</v>
      </c>
      <c r="B863" s="120" t="s">
        <v>377</v>
      </c>
      <c r="C863" s="120" t="s">
        <v>93</v>
      </c>
      <c r="D863" s="120">
        <v>45091</v>
      </c>
      <c r="E863" s="120">
        <v>1</v>
      </c>
      <c r="F863" s="120" t="s">
        <v>1381</v>
      </c>
      <c r="G863" s="120" t="s">
        <v>89</v>
      </c>
      <c r="H863" s="120" t="s">
        <v>1092</v>
      </c>
      <c r="I863" s="119">
        <v>1039.72</v>
      </c>
      <c r="J863" s="119">
        <v>0</v>
      </c>
      <c r="K863" s="119">
        <v>1039.72</v>
      </c>
    </row>
    <row r="864" spans="1:11">
      <c r="A864" s="120">
        <v>40100000</v>
      </c>
      <c r="B864" s="120" t="s">
        <v>375</v>
      </c>
      <c r="C864" s="120" t="s">
        <v>93</v>
      </c>
      <c r="D864" s="120">
        <v>45091</v>
      </c>
      <c r="E864" s="120">
        <v>1</v>
      </c>
      <c r="F864" s="120" t="s">
        <v>1377</v>
      </c>
      <c r="G864" s="120" t="s">
        <v>89</v>
      </c>
      <c r="H864" s="120" t="s">
        <v>1117</v>
      </c>
      <c r="I864" s="119">
        <v>1685.81</v>
      </c>
      <c r="J864" s="119">
        <v>0</v>
      </c>
      <c r="K864" s="119">
        <v>1685.81</v>
      </c>
    </row>
    <row r="865" spans="1:11">
      <c r="A865" s="120">
        <v>40100000</v>
      </c>
      <c r="B865" s="120" t="s">
        <v>1641</v>
      </c>
      <c r="C865" s="120" t="s">
        <v>93</v>
      </c>
      <c r="D865" s="120">
        <v>45091</v>
      </c>
      <c r="E865" s="120">
        <v>1</v>
      </c>
      <c r="F865" s="120" t="s">
        <v>1694</v>
      </c>
      <c r="G865" s="120" t="s">
        <v>89</v>
      </c>
      <c r="H865" s="120" t="s">
        <v>362</v>
      </c>
      <c r="I865" s="119">
        <v>120</v>
      </c>
      <c r="J865" s="119">
        <v>0</v>
      </c>
      <c r="K865" s="119">
        <v>120</v>
      </c>
    </row>
    <row r="866" spans="1:11">
      <c r="A866" s="120">
        <v>40100000</v>
      </c>
      <c r="B866" s="120" t="s">
        <v>366</v>
      </c>
      <c r="C866" s="120" t="s">
        <v>93</v>
      </c>
      <c r="D866" s="120">
        <v>45091</v>
      </c>
      <c r="E866" s="120">
        <v>1</v>
      </c>
      <c r="F866" s="120" t="s">
        <v>2013</v>
      </c>
      <c r="G866" s="120" t="s">
        <v>89</v>
      </c>
      <c r="H866" s="120" t="s">
        <v>371</v>
      </c>
      <c r="I866" s="119">
        <v>1440</v>
      </c>
      <c r="J866" s="119">
        <v>0</v>
      </c>
      <c r="K866" s="119">
        <v>1440</v>
      </c>
    </row>
    <row r="867" spans="1:11">
      <c r="A867" s="120">
        <v>40100000</v>
      </c>
      <c r="B867" s="120" t="s">
        <v>1943</v>
      </c>
      <c r="C867" s="120" t="s">
        <v>93</v>
      </c>
      <c r="D867" s="120">
        <v>45091</v>
      </c>
      <c r="E867" s="120">
        <v>1</v>
      </c>
      <c r="F867" s="120" t="s">
        <v>2014</v>
      </c>
      <c r="G867" s="120" t="s">
        <v>89</v>
      </c>
      <c r="H867" s="120" t="s">
        <v>362</v>
      </c>
      <c r="I867" s="119">
        <v>355.32</v>
      </c>
      <c r="J867" s="119">
        <v>0</v>
      </c>
      <c r="K867" s="119">
        <v>355.32</v>
      </c>
    </row>
    <row r="868" spans="1:11">
      <c r="A868" s="120">
        <v>40100000</v>
      </c>
      <c r="B868" s="120" t="s">
        <v>380</v>
      </c>
      <c r="C868" s="120" t="s">
        <v>93</v>
      </c>
      <c r="D868" s="120">
        <v>45091</v>
      </c>
      <c r="E868" s="120">
        <v>1</v>
      </c>
      <c r="F868" s="120" t="s">
        <v>2015</v>
      </c>
      <c r="G868" s="120" t="s">
        <v>89</v>
      </c>
      <c r="H868" s="120" t="s">
        <v>1184</v>
      </c>
      <c r="I868" s="119">
        <v>121.57</v>
      </c>
      <c r="J868" s="119">
        <v>0</v>
      </c>
      <c r="K868" s="119">
        <v>121.57</v>
      </c>
    </row>
    <row r="869" spans="1:11">
      <c r="A869" s="120">
        <v>40100000</v>
      </c>
      <c r="B869" s="120" t="s">
        <v>1334</v>
      </c>
      <c r="C869" s="120" t="s">
        <v>93</v>
      </c>
      <c r="D869" s="120">
        <v>45091</v>
      </c>
      <c r="E869" s="120">
        <v>1</v>
      </c>
      <c r="F869" s="120" t="s">
        <v>2016</v>
      </c>
      <c r="G869" s="120" t="s">
        <v>89</v>
      </c>
      <c r="H869" s="120" t="s">
        <v>312</v>
      </c>
      <c r="I869" s="119">
        <v>90</v>
      </c>
      <c r="J869" s="119">
        <v>0</v>
      </c>
      <c r="K869" s="119">
        <v>90</v>
      </c>
    </row>
    <row r="870" spans="1:11">
      <c r="A870" s="120">
        <v>40100000</v>
      </c>
      <c r="B870" s="120" t="s">
        <v>361</v>
      </c>
      <c r="C870" s="120" t="s">
        <v>93</v>
      </c>
      <c r="D870" s="120">
        <v>45091</v>
      </c>
      <c r="E870" s="120">
        <v>1</v>
      </c>
      <c r="F870" s="120" t="s">
        <v>1383</v>
      </c>
      <c r="G870" s="120" t="s">
        <v>89</v>
      </c>
      <c r="H870" s="120" t="s">
        <v>1231</v>
      </c>
      <c r="I870" s="119">
        <v>3200</v>
      </c>
      <c r="J870" s="119">
        <v>0</v>
      </c>
      <c r="K870" s="119">
        <v>3200</v>
      </c>
    </row>
    <row r="871" spans="1:11">
      <c r="A871" s="120">
        <v>40100000</v>
      </c>
      <c r="B871" s="120" t="s">
        <v>360</v>
      </c>
      <c r="C871" s="120" t="s">
        <v>93</v>
      </c>
      <c r="D871" s="120">
        <v>45092</v>
      </c>
      <c r="E871" s="120">
        <v>1</v>
      </c>
      <c r="F871" s="120" t="s">
        <v>1466</v>
      </c>
      <c r="G871" s="120" t="s">
        <v>89</v>
      </c>
      <c r="H871" s="120" t="s">
        <v>1117</v>
      </c>
      <c r="I871" s="119">
        <v>336</v>
      </c>
      <c r="J871" s="119">
        <v>0</v>
      </c>
      <c r="K871" s="119">
        <v>336</v>
      </c>
    </row>
    <row r="872" spans="1:11">
      <c r="A872" s="120">
        <v>40100000</v>
      </c>
      <c r="B872" s="120" t="s">
        <v>360</v>
      </c>
      <c r="C872" s="120" t="s">
        <v>93</v>
      </c>
      <c r="D872" s="120">
        <v>45092</v>
      </c>
      <c r="E872" s="120">
        <v>1</v>
      </c>
      <c r="F872" s="120" t="s">
        <v>1466</v>
      </c>
      <c r="G872" s="120" t="s">
        <v>89</v>
      </c>
      <c r="H872" s="120" t="s">
        <v>1117</v>
      </c>
      <c r="I872" s="119">
        <v>84</v>
      </c>
      <c r="J872" s="119">
        <v>0</v>
      </c>
      <c r="K872" s="119">
        <v>84</v>
      </c>
    </row>
    <row r="873" spans="1:11">
      <c r="A873" s="120">
        <v>40100000</v>
      </c>
      <c r="B873" s="120" t="s">
        <v>354</v>
      </c>
      <c r="C873" s="120" t="s">
        <v>93</v>
      </c>
      <c r="D873" s="120">
        <v>45093</v>
      </c>
      <c r="E873" s="120">
        <v>1</v>
      </c>
      <c r="F873" s="120" t="s">
        <v>163</v>
      </c>
      <c r="G873" s="120" t="s">
        <v>89</v>
      </c>
      <c r="H873" s="120" t="s">
        <v>1219</v>
      </c>
      <c r="I873" s="119">
        <v>20520</v>
      </c>
      <c r="J873" s="119">
        <v>0</v>
      </c>
      <c r="K873" s="119">
        <v>20520</v>
      </c>
    </row>
    <row r="874" spans="1:11">
      <c r="A874" s="120">
        <v>40100000</v>
      </c>
      <c r="B874" s="120" t="s">
        <v>1140</v>
      </c>
      <c r="C874" s="120" t="s">
        <v>93</v>
      </c>
      <c r="D874" s="120">
        <v>45093</v>
      </c>
      <c r="E874" s="120">
        <v>1</v>
      </c>
      <c r="F874" s="120" t="s">
        <v>1387</v>
      </c>
      <c r="G874" s="120" t="s">
        <v>89</v>
      </c>
      <c r="H874" s="120" t="s">
        <v>1121</v>
      </c>
      <c r="I874" s="119">
        <v>75.98</v>
      </c>
      <c r="J874" s="119">
        <v>0</v>
      </c>
      <c r="K874" s="119">
        <v>75.98</v>
      </c>
    </row>
    <row r="875" spans="1:11">
      <c r="A875" s="120">
        <v>40100000</v>
      </c>
      <c r="B875" s="120" t="s">
        <v>1181</v>
      </c>
      <c r="C875" s="120" t="s">
        <v>93</v>
      </c>
      <c r="D875" s="120">
        <v>45093</v>
      </c>
      <c r="E875" s="120">
        <v>1</v>
      </c>
      <c r="F875" s="120" t="s">
        <v>1467</v>
      </c>
      <c r="G875" s="120" t="s">
        <v>89</v>
      </c>
      <c r="H875" s="120" t="s">
        <v>1096</v>
      </c>
      <c r="I875" s="119">
        <v>30885.52</v>
      </c>
      <c r="J875" s="119">
        <v>0</v>
      </c>
      <c r="K875" s="119">
        <v>30885.52</v>
      </c>
    </row>
    <row r="876" spans="1:11">
      <c r="A876" s="120">
        <v>40100000</v>
      </c>
      <c r="B876" s="120" t="s">
        <v>1140</v>
      </c>
      <c r="C876" s="120" t="s">
        <v>93</v>
      </c>
      <c r="D876" s="120">
        <v>45093</v>
      </c>
      <c r="E876" s="120">
        <v>1</v>
      </c>
      <c r="F876" s="120" t="s">
        <v>1387</v>
      </c>
      <c r="G876" s="120" t="s">
        <v>89</v>
      </c>
      <c r="H876" s="120" t="s">
        <v>1121</v>
      </c>
      <c r="I876" s="119">
        <v>54.32</v>
      </c>
      <c r="J876" s="119">
        <v>0</v>
      </c>
      <c r="K876" s="119">
        <v>54.32</v>
      </c>
    </row>
    <row r="877" spans="1:11">
      <c r="A877" s="120">
        <v>40100000</v>
      </c>
      <c r="B877" s="120" t="s">
        <v>1140</v>
      </c>
      <c r="C877" s="120" t="s">
        <v>93</v>
      </c>
      <c r="D877" s="120">
        <v>45093</v>
      </c>
      <c r="E877" s="120">
        <v>1</v>
      </c>
      <c r="F877" s="120" t="s">
        <v>1387</v>
      </c>
      <c r="G877" s="120" t="s">
        <v>89</v>
      </c>
      <c r="H877" s="120" t="s">
        <v>1121</v>
      </c>
      <c r="I877" s="119">
        <v>39.9</v>
      </c>
      <c r="J877" s="119">
        <v>0</v>
      </c>
      <c r="K877" s="119">
        <v>39.9</v>
      </c>
    </row>
    <row r="878" spans="1:11">
      <c r="A878" s="120">
        <v>40100000</v>
      </c>
      <c r="B878" s="120" t="s">
        <v>369</v>
      </c>
      <c r="C878" s="120" t="s">
        <v>93</v>
      </c>
      <c r="D878" s="120">
        <v>45093</v>
      </c>
      <c r="E878" s="120">
        <v>1</v>
      </c>
      <c r="F878" s="120" t="s">
        <v>1691</v>
      </c>
      <c r="G878" s="120" t="s">
        <v>89</v>
      </c>
      <c r="H878" s="120" t="s">
        <v>1934</v>
      </c>
      <c r="I878" s="119">
        <v>1230.5999999999999</v>
      </c>
      <c r="J878" s="119">
        <v>0</v>
      </c>
      <c r="K878" s="119">
        <v>1230.5999999999999</v>
      </c>
    </row>
    <row r="879" spans="1:11">
      <c r="A879" s="120">
        <v>40100000</v>
      </c>
      <c r="B879" s="120" t="s">
        <v>1140</v>
      </c>
      <c r="C879" s="120" t="s">
        <v>93</v>
      </c>
      <c r="D879" s="120">
        <v>45096</v>
      </c>
      <c r="E879" s="120">
        <v>1</v>
      </c>
      <c r="F879" s="120" t="s">
        <v>1387</v>
      </c>
      <c r="G879" s="120" t="s">
        <v>89</v>
      </c>
      <c r="H879" s="120" t="s">
        <v>1121</v>
      </c>
      <c r="I879" s="119">
        <v>30</v>
      </c>
      <c r="J879" s="119">
        <v>0</v>
      </c>
      <c r="K879" s="119">
        <v>30</v>
      </c>
    </row>
    <row r="880" spans="1:11">
      <c r="A880" s="120">
        <v>40100000</v>
      </c>
      <c r="B880" s="120" t="s">
        <v>365</v>
      </c>
      <c r="C880" s="120" t="s">
        <v>93</v>
      </c>
      <c r="D880" s="120">
        <v>45096</v>
      </c>
      <c r="E880" s="120">
        <v>1</v>
      </c>
      <c r="F880" s="120" t="s">
        <v>1822</v>
      </c>
      <c r="G880" s="120" t="s">
        <v>89</v>
      </c>
      <c r="H880" s="120" t="s">
        <v>1351</v>
      </c>
      <c r="I880" s="119">
        <v>61.87</v>
      </c>
      <c r="J880" s="119">
        <v>0</v>
      </c>
      <c r="K880" s="119">
        <v>61.87</v>
      </c>
    </row>
    <row r="881" spans="1:11">
      <c r="A881" s="120">
        <v>40100000</v>
      </c>
      <c r="B881" s="120" t="s">
        <v>352</v>
      </c>
      <c r="C881" s="120" t="s">
        <v>93</v>
      </c>
      <c r="D881" s="120">
        <v>45097</v>
      </c>
      <c r="E881" s="120">
        <v>1</v>
      </c>
      <c r="F881" s="120" t="s">
        <v>1922</v>
      </c>
      <c r="G881" s="120" t="s">
        <v>89</v>
      </c>
      <c r="H881" s="120" t="s">
        <v>1261</v>
      </c>
      <c r="I881" s="119">
        <v>48.1</v>
      </c>
      <c r="J881" s="119">
        <v>0</v>
      </c>
      <c r="K881" s="119">
        <v>48.1</v>
      </c>
    </row>
    <row r="882" spans="1:11">
      <c r="A882" s="120">
        <v>40100000</v>
      </c>
      <c r="B882" s="120" t="s">
        <v>388</v>
      </c>
      <c r="C882" s="120" t="s">
        <v>93</v>
      </c>
      <c r="D882" s="120">
        <v>45097</v>
      </c>
      <c r="E882" s="120">
        <v>1</v>
      </c>
      <c r="F882" s="120" t="s">
        <v>1469</v>
      </c>
      <c r="G882" s="120" t="s">
        <v>89</v>
      </c>
      <c r="H882" s="120" t="s">
        <v>1937</v>
      </c>
      <c r="I882" s="119">
        <v>105.26</v>
      </c>
      <c r="J882" s="119">
        <v>0</v>
      </c>
      <c r="K882" s="119">
        <v>105.26</v>
      </c>
    </row>
    <row r="883" spans="1:11">
      <c r="A883" s="120">
        <v>40100000</v>
      </c>
      <c r="B883" s="120" t="s">
        <v>388</v>
      </c>
      <c r="C883" s="120" t="s">
        <v>93</v>
      </c>
      <c r="D883" s="120">
        <v>45097</v>
      </c>
      <c r="E883" s="120">
        <v>1</v>
      </c>
      <c r="F883" s="120" t="s">
        <v>1469</v>
      </c>
      <c r="G883" s="120" t="s">
        <v>89</v>
      </c>
      <c r="H883" s="120" t="s">
        <v>1937</v>
      </c>
      <c r="I883" s="119">
        <v>105.26</v>
      </c>
      <c r="J883" s="119">
        <v>0</v>
      </c>
      <c r="K883" s="119">
        <v>105.26</v>
      </c>
    </row>
    <row r="884" spans="1:11">
      <c r="A884" s="120">
        <v>40100000</v>
      </c>
      <c r="B884" s="120" t="s">
        <v>388</v>
      </c>
      <c r="C884" s="120" t="s">
        <v>93</v>
      </c>
      <c r="D884" s="120">
        <v>45097</v>
      </c>
      <c r="E884" s="120">
        <v>1</v>
      </c>
      <c r="F884" s="120" t="s">
        <v>1469</v>
      </c>
      <c r="G884" s="120" t="s">
        <v>89</v>
      </c>
      <c r="H884" s="120" t="s">
        <v>1937</v>
      </c>
      <c r="I884" s="119">
        <v>105.26</v>
      </c>
      <c r="J884" s="119">
        <v>0</v>
      </c>
      <c r="K884" s="119">
        <v>105.26</v>
      </c>
    </row>
    <row r="885" spans="1:11">
      <c r="A885" s="120">
        <v>40100000</v>
      </c>
      <c r="B885" s="120" t="s">
        <v>1140</v>
      </c>
      <c r="C885" s="120" t="s">
        <v>93</v>
      </c>
      <c r="D885" s="120">
        <v>45098</v>
      </c>
      <c r="E885" s="120">
        <v>1</v>
      </c>
      <c r="F885" s="120" t="s">
        <v>1387</v>
      </c>
      <c r="G885" s="120" t="s">
        <v>89</v>
      </c>
      <c r="H885" s="120" t="s">
        <v>1121</v>
      </c>
      <c r="I885" s="119">
        <v>102.86</v>
      </c>
      <c r="J885" s="119">
        <v>0</v>
      </c>
      <c r="K885" s="119">
        <v>102.86</v>
      </c>
    </row>
    <row r="886" spans="1:11">
      <c r="A886" s="120">
        <v>40100000</v>
      </c>
      <c r="B886" s="120" t="s">
        <v>365</v>
      </c>
      <c r="C886" s="120" t="s">
        <v>93</v>
      </c>
      <c r="D886" s="120">
        <v>45099</v>
      </c>
      <c r="E886" s="120">
        <v>1</v>
      </c>
      <c r="F886" s="120" t="s">
        <v>1822</v>
      </c>
      <c r="G886" s="120" t="s">
        <v>89</v>
      </c>
      <c r="H886" s="120" t="s">
        <v>1184</v>
      </c>
      <c r="I886" s="119">
        <v>112.03</v>
      </c>
      <c r="J886" s="119">
        <v>0</v>
      </c>
      <c r="K886" s="119">
        <v>112.03</v>
      </c>
    </row>
    <row r="887" spans="1:11">
      <c r="A887" s="120">
        <v>40100000</v>
      </c>
      <c r="B887" s="120" t="s">
        <v>1145</v>
      </c>
      <c r="C887" s="120" t="s">
        <v>93</v>
      </c>
      <c r="D887" s="120">
        <v>45099</v>
      </c>
      <c r="E887" s="120">
        <v>1</v>
      </c>
      <c r="F887" s="120" t="s">
        <v>2019</v>
      </c>
      <c r="G887" s="120" t="s">
        <v>89</v>
      </c>
      <c r="H887" s="120" t="s">
        <v>1141</v>
      </c>
      <c r="I887" s="119">
        <v>69300</v>
      </c>
      <c r="J887" s="119">
        <v>0</v>
      </c>
      <c r="K887" s="119">
        <v>69300</v>
      </c>
    </row>
    <row r="888" spans="1:11">
      <c r="A888" s="120">
        <v>40100000</v>
      </c>
      <c r="B888" s="120" t="s">
        <v>365</v>
      </c>
      <c r="C888" s="120" t="s">
        <v>93</v>
      </c>
      <c r="D888" s="120">
        <v>45100</v>
      </c>
      <c r="E888" s="120">
        <v>1</v>
      </c>
      <c r="F888" s="120" t="s">
        <v>1822</v>
      </c>
      <c r="G888" s="120" t="s">
        <v>89</v>
      </c>
      <c r="H888" s="120" t="s">
        <v>1184</v>
      </c>
      <c r="I888" s="119">
        <v>644.04999999999995</v>
      </c>
      <c r="J888" s="119">
        <v>0</v>
      </c>
      <c r="K888" s="119">
        <v>644.04999999999995</v>
      </c>
    </row>
    <row r="889" spans="1:11">
      <c r="A889" s="120">
        <v>40100000</v>
      </c>
      <c r="B889" s="120" t="s">
        <v>369</v>
      </c>
      <c r="C889" s="120" t="s">
        <v>93</v>
      </c>
      <c r="D889" s="120">
        <v>45100</v>
      </c>
      <c r="E889" s="120">
        <v>1</v>
      </c>
      <c r="F889" s="120" t="s">
        <v>1691</v>
      </c>
      <c r="G889" s="120" t="s">
        <v>89</v>
      </c>
      <c r="H889" s="120" t="s">
        <v>1539</v>
      </c>
      <c r="I889" s="119">
        <v>490.48</v>
      </c>
      <c r="J889" s="119">
        <v>0</v>
      </c>
      <c r="K889" s="119">
        <v>490.48</v>
      </c>
    </row>
    <row r="890" spans="1:11">
      <c r="A890" s="120">
        <v>40100000</v>
      </c>
      <c r="B890" s="120" t="s">
        <v>1140</v>
      </c>
      <c r="C890" s="120" t="s">
        <v>93</v>
      </c>
      <c r="D890" s="120">
        <v>45105</v>
      </c>
      <c r="E890" s="120">
        <v>1</v>
      </c>
      <c r="F890" s="120" t="s">
        <v>970</v>
      </c>
      <c r="G890" s="120" t="s">
        <v>89</v>
      </c>
      <c r="H890" s="120" t="s">
        <v>1121</v>
      </c>
      <c r="I890" s="119">
        <v>98.35</v>
      </c>
      <c r="J890" s="119">
        <v>0</v>
      </c>
      <c r="K890" s="119">
        <v>98.35</v>
      </c>
    </row>
    <row r="891" spans="1:11">
      <c r="A891" s="120">
        <v>40100000</v>
      </c>
      <c r="B891" s="120" t="s">
        <v>372</v>
      </c>
      <c r="C891" s="120" t="s">
        <v>93</v>
      </c>
      <c r="D891" s="120">
        <v>45107</v>
      </c>
      <c r="E891" s="120">
        <v>1</v>
      </c>
      <c r="F891" s="120" t="s">
        <v>1820</v>
      </c>
      <c r="G891" s="120" t="s">
        <v>89</v>
      </c>
      <c r="H891" s="120" t="s">
        <v>1136</v>
      </c>
      <c r="I891" s="119">
        <v>277.32</v>
      </c>
      <c r="J891" s="119">
        <v>0</v>
      </c>
      <c r="K891" s="119">
        <v>277.32</v>
      </c>
    </row>
    <row r="892" spans="1:11">
      <c r="A892" s="120">
        <v>40100000</v>
      </c>
      <c r="B892" s="120" t="s">
        <v>369</v>
      </c>
      <c r="C892" s="120" t="s">
        <v>93</v>
      </c>
      <c r="D892" s="120">
        <v>45107</v>
      </c>
      <c r="E892" s="120">
        <v>1</v>
      </c>
      <c r="F892" s="120" t="s">
        <v>1691</v>
      </c>
      <c r="G892" s="120" t="s">
        <v>89</v>
      </c>
      <c r="H892" s="120" t="s">
        <v>1561</v>
      </c>
      <c r="I892" s="119">
        <v>404.54</v>
      </c>
      <c r="J892" s="119">
        <v>0</v>
      </c>
      <c r="K892" s="119">
        <v>404.54</v>
      </c>
    </row>
    <row r="893" spans="1:11">
      <c r="A893" s="120">
        <v>40100000</v>
      </c>
      <c r="B893" s="120" t="s">
        <v>1140</v>
      </c>
      <c r="C893" s="120" t="s">
        <v>93</v>
      </c>
      <c r="D893" s="120">
        <v>45107</v>
      </c>
      <c r="E893" s="120">
        <v>1</v>
      </c>
      <c r="F893" s="120" t="s">
        <v>1387</v>
      </c>
      <c r="G893" s="120" t="s">
        <v>89</v>
      </c>
      <c r="H893" s="120" t="s">
        <v>1121</v>
      </c>
      <c r="I893" s="119">
        <v>84.97</v>
      </c>
      <c r="J893" s="119">
        <v>0</v>
      </c>
      <c r="K893" s="119">
        <v>84.97</v>
      </c>
    </row>
    <row r="894" spans="1:11">
      <c r="A894" s="120">
        <v>40100000</v>
      </c>
      <c r="B894" s="120" t="s">
        <v>350</v>
      </c>
      <c r="C894" s="120" t="s">
        <v>93</v>
      </c>
      <c r="D894" s="120">
        <v>45107</v>
      </c>
      <c r="E894" s="120">
        <v>1</v>
      </c>
      <c r="F894" s="120" t="s">
        <v>1440</v>
      </c>
      <c r="G894" s="120" t="s">
        <v>89</v>
      </c>
      <c r="H894" s="120" t="s">
        <v>1632</v>
      </c>
      <c r="I894" s="119">
        <v>297.26</v>
      </c>
      <c r="J894" s="119">
        <v>0</v>
      </c>
      <c r="K894" s="119">
        <v>297.26</v>
      </c>
    </row>
    <row r="895" spans="1:11">
      <c r="A895" s="120">
        <v>40100000</v>
      </c>
      <c r="B895" s="120" t="s">
        <v>350</v>
      </c>
      <c r="C895" s="120" t="s">
        <v>93</v>
      </c>
      <c r="D895" s="120">
        <v>45107</v>
      </c>
      <c r="E895" s="120">
        <v>1</v>
      </c>
      <c r="F895" s="120" t="s">
        <v>1440</v>
      </c>
      <c r="G895" s="120" t="s">
        <v>89</v>
      </c>
      <c r="H895" s="120" t="s">
        <v>1629</v>
      </c>
      <c r="I895" s="119">
        <v>3703.67</v>
      </c>
      <c r="J895" s="119">
        <v>0</v>
      </c>
      <c r="K895" s="119">
        <v>3703.67</v>
      </c>
    </row>
    <row r="896" spans="1:11">
      <c r="A896" s="120">
        <v>40100000</v>
      </c>
      <c r="B896" s="120" t="s">
        <v>379</v>
      </c>
      <c r="C896" s="120" t="s">
        <v>93</v>
      </c>
      <c r="D896" s="120">
        <v>45110</v>
      </c>
      <c r="E896" s="120">
        <v>1</v>
      </c>
      <c r="F896" s="120" t="s">
        <v>2097</v>
      </c>
      <c r="G896" s="120" t="s">
        <v>89</v>
      </c>
      <c r="H896" s="120" t="s">
        <v>1141</v>
      </c>
      <c r="I896" s="119">
        <v>22699.9</v>
      </c>
      <c r="J896" s="119">
        <v>0</v>
      </c>
      <c r="K896" s="119">
        <v>22699.9</v>
      </c>
    </row>
    <row r="897" spans="1:11">
      <c r="A897" s="120">
        <v>40100000</v>
      </c>
      <c r="B897" s="120" t="s">
        <v>385</v>
      </c>
      <c r="C897" s="120" t="s">
        <v>93</v>
      </c>
      <c r="D897" s="120">
        <v>45110</v>
      </c>
      <c r="E897" s="120">
        <v>1</v>
      </c>
      <c r="F897" s="120" t="s">
        <v>2096</v>
      </c>
      <c r="G897" s="120" t="s">
        <v>89</v>
      </c>
      <c r="H897" s="120" t="s">
        <v>1261</v>
      </c>
      <c r="I897" s="119">
        <v>173.21</v>
      </c>
      <c r="J897" s="119">
        <v>0</v>
      </c>
      <c r="K897" s="119">
        <v>173.21</v>
      </c>
    </row>
    <row r="898" spans="1:11">
      <c r="A898" s="120">
        <v>40100000</v>
      </c>
      <c r="B898" s="120" t="s">
        <v>354</v>
      </c>
      <c r="C898" s="120" t="s">
        <v>93</v>
      </c>
      <c r="D898" s="120">
        <v>45110</v>
      </c>
      <c r="E898" s="120">
        <v>1</v>
      </c>
      <c r="F898" s="120" t="s">
        <v>2098</v>
      </c>
      <c r="G898" s="120" t="s">
        <v>89</v>
      </c>
      <c r="H898" s="120" t="s">
        <v>1219</v>
      </c>
      <c r="I898" s="119">
        <v>18772</v>
      </c>
      <c r="J898" s="119">
        <v>0</v>
      </c>
      <c r="K898" s="119">
        <v>18772</v>
      </c>
    </row>
    <row r="899" spans="1:11">
      <c r="A899" s="120">
        <v>40100000</v>
      </c>
      <c r="B899" s="120" t="s">
        <v>380</v>
      </c>
      <c r="C899" s="120" t="s">
        <v>93</v>
      </c>
      <c r="D899" s="120">
        <v>45110</v>
      </c>
      <c r="E899" s="120">
        <v>1</v>
      </c>
      <c r="F899" s="120" t="s">
        <v>394</v>
      </c>
      <c r="G899" s="120" t="s">
        <v>89</v>
      </c>
      <c r="H899" s="120" t="s">
        <v>1351</v>
      </c>
      <c r="I899" s="119">
        <v>509.24</v>
      </c>
      <c r="J899" s="119">
        <v>0</v>
      </c>
      <c r="K899" s="119">
        <v>509.24</v>
      </c>
    </row>
    <row r="900" spans="1:11">
      <c r="A900" s="120">
        <v>40100000</v>
      </c>
      <c r="B900" s="120" t="s">
        <v>350</v>
      </c>
      <c r="C900" s="120" t="s">
        <v>93</v>
      </c>
      <c r="D900" s="120">
        <v>45110</v>
      </c>
      <c r="E900" s="120">
        <v>1</v>
      </c>
      <c r="F900" s="120" t="s">
        <v>1475</v>
      </c>
      <c r="G900" s="120" t="s">
        <v>89</v>
      </c>
      <c r="H900" s="120" t="s">
        <v>1863</v>
      </c>
      <c r="I900" s="119">
        <v>57.6</v>
      </c>
      <c r="J900" s="119">
        <v>0</v>
      </c>
      <c r="K900" s="119">
        <v>57.6</v>
      </c>
    </row>
    <row r="901" spans="1:11">
      <c r="A901" s="120">
        <v>40100000</v>
      </c>
      <c r="B901" s="120" t="s">
        <v>1681</v>
      </c>
      <c r="C901" s="120" t="s">
        <v>93</v>
      </c>
      <c r="D901" s="120">
        <v>45110</v>
      </c>
      <c r="E901" s="120">
        <v>1</v>
      </c>
      <c r="F901" s="120" t="s">
        <v>1682</v>
      </c>
      <c r="G901" s="120" t="s">
        <v>89</v>
      </c>
      <c r="H901" s="120" t="s">
        <v>351</v>
      </c>
      <c r="I901" s="119">
        <v>5280</v>
      </c>
      <c r="J901" s="119">
        <v>0</v>
      </c>
      <c r="K901" s="119">
        <v>5280</v>
      </c>
    </row>
    <row r="902" spans="1:11">
      <c r="A902" s="120">
        <v>40100000</v>
      </c>
      <c r="B902" s="120" t="s">
        <v>369</v>
      </c>
      <c r="C902" s="120" t="s">
        <v>93</v>
      </c>
      <c r="D902" s="120">
        <v>45110</v>
      </c>
      <c r="E902" s="120">
        <v>1</v>
      </c>
      <c r="F902" s="120" t="s">
        <v>766</v>
      </c>
      <c r="G902" s="120" t="s">
        <v>89</v>
      </c>
      <c r="H902" s="120" t="s">
        <v>2038</v>
      </c>
      <c r="I902" s="119">
        <v>1220.95</v>
      </c>
      <c r="J902" s="119">
        <v>0</v>
      </c>
      <c r="K902" s="119">
        <v>1220.95</v>
      </c>
    </row>
    <row r="903" spans="1:11">
      <c r="A903" s="120">
        <v>40100000</v>
      </c>
      <c r="B903" s="120" t="s">
        <v>364</v>
      </c>
      <c r="C903" s="120" t="s">
        <v>93</v>
      </c>
      <c r="D903" s="120">
        <v>45110</v>
      </c>
      <c r="E903" s="120">
        <v>1</v>
      </c>
      <c r="F903" s="120" t="s">
        <v>654</v>
      </c>
      <c r="G903" s="120" t="s">
        <v>89</v>
      </c>
      <c r="H903" s="120" t="s">
        <v>1261</v>
      </c>
      <c r="I903" s="119">
        <v>594.42999999999995</v>
      </c>
      <c r="J903" s="119">
        <v>0</v>
      </c>
      <c r="K903" s="119">
        <v>594.42999999999995</v>
      </c>
    </row>
    <row r="904" spans="1:11">
      <c r="A904" s="120">
        <v>40100000</v>
      </c>
      <c r="B904" s="120" t="s">
        <v>1354</v>
      </c>
      <c r="C904" s="120" t="s">
        <v>93</v>
      </c>
      <c r="D904" s="120">
        <v>45110</v>
      </c>
      <c r="E904" s="120">
        <v>1</v>
      </c>
      <c r="F904" s="120" t="s">
        <v>2099</v>
      </c>
      <c r="G904" s="120" t="s">
        <v>89</v>
      </c>
      <c r="H904" s="120" t="s">
        <v>89</v>
      </c>
      <c r="I904" s="119">
        <v>12000</v>
      </c>
      <c r="J904" s="119">
        <v>0</v>
      </c>
      <c r="K904" s="119">
        <v>12000</v>
      </c>
    </row>
    <row r="905" spans="1:11">
      <c r="A905" s="120">
        <v>40100000</v>
      </c>
      <c r="B905" s="120" t="s">
        <v>361</v>
      </c>
      <c r="C905" s="120" t="s">
        <v>93</v>
      </c>
      <c r="D905" s="120">
        <v>45110</v>
      </c>
      <c r="E905" s="120">
        <v>1</v>
      </c>
      <c r="F905" s="120" t="s">
        <v>392</v>
      </c>
      <c r="G905" s="120" t="s">
        <v>89</v>
      </c>
      <c r="H905" s="120" t="s">
        <v>1351</v>
      </c>
      <c r="I905" s="119">
        <v>3200</v>
      </c>
      <c r="J905" s="119">
        <v>0</v>
      </c>
      <c r="K905" s="119">
        <v>3200</v>
      </c>
    </row>
    <row r="906" spans="1:11">
      <c r="A906" s="120">
        <v>40100000</v>
      </c>
      <c r="B906" s="120" t="s">
        <v>363</v>
      </c>
      <c r="C906" s="120" t="s">
        <v>93</v>
      </c>
      <c r="D906" s="120">
        <v>45110</v>
      </c>
      <c r="E906" s="120">
        <v>1</v>
      </c>
      <c r="F906" s="120" t="s">
        <v>1821</v>
      </c>
      <c r="G906" s="120" t="s">
        <v>89</v>
      </c>
      <c r="H906" s="120" t="s">
        <v>1231</v>
      </c>
      <c r="I906" s="119">
        <v>328.64</v>
      </c>
      <c r="J906" s="119">
        <v>0</v>
      </c>
      <c r="K906" s="119">
        <v>328.64</v>
      </c>
    </row>
    <row r="907" spans="1:11">
      <c r="A907" s="120">
        <v>40100000</v>
      </c>
      <c r="B907" s="120" t="s">
        <v>391</v>
      </c>
      <c r="C907" s="120" t="s">
        <v>93</v>
      </c>
      <c r="D907" s="120">
        <v>45111</v>
      </c>
      <c r="E907" s="120">
        <v>1</v>
      </c>
      <c r="F907" s="120" t="s">
        <v>1360</v>
      </c>
      <c r="G907" s="120" t="s">
        <v>89</v>
      </c>
      <c r="H907" s="120" t="s">
        <v>1261</v>
      </c>
      <c r="I907" s="119">
        <v>12776.4</v>
      </c>
      <c r="J907" s="119">
        <v>0</v>
      </c>
      <c r="K907" s="119">
        <v>12776.4</v>
      </c>
    </row>
    <row r="908" spans="1:11">
      <c r="A908" s="120">
        <v>40100000</v>
      </c>
      <c r="B908" s="120" t="s">
        <v>379</v>
      </c>
      <c r="C908" s="120" t="s">
        <v>93</v>
      </c>
      <c r="D908" s="120">
        <v>45111</v>
      </c>
      <c r="E908" s="120">
        <v>1</v>
      </c>
      <c r="F908" s="120" t="s">
        <v>2101</v>
      </c>
      <c r="G908" s="120" t="s">
        <v>89</v>
      </c>
      <c r="H908" s="120" t="s">
        <v>1110</v>
      </c>
      <c r="I908" s="119">
        <v>14554.3</v>
      </c>
      <c r="J908" s="119">
        <v>0</v>
      </c>
      <c r="K908" s="119">
        <v>14554.3</v>
      </c>
    </row>
    <row r="909" spans="1:11">
      <c r="A909" s="120">
        <v>40100000</v>
      </c>
      <c r="B909" s="120" t="s">
        <v>380</v>
      </c>
      <c r="C909" s="120" t="s">
        <v>93</v>
      </c>
      <c r="D909" s="120">
        <v>45111</v>
      </c>
      <c r="E909" s="120">
        <v>1</v>
      </c>
      <c r="F909" s="120" t="s">
        <v>2102</v>
      </c>
      <c r="G909" s="120" t="s">
        <v>89</v>
      </c>
      <c r="H909" s="120" t="s">
        <v>1231</v>
      </c>
      <c r="I909" s="119">
        <v>1030.52</v>
      </c>
      <c r="J909" s="119">
        <v>0</v>
      </c>
      <c r="K909" s="119">
        <v>1030.52</v>
      </c>
    </row>
    <row r="910" spans="1:11">
      <c r="A910" s="120">
        <v>40100000</v>
      </c>
      <c r="B910" s="120" t="s">
        <v>1313</v>
      </c>
      <c r="C910" s="120" t="s">
        <v>93</v>
      </c>
      <c r="D910" s="120">
        <v>45111</v>
      </c>
      <c r="E910" s="120">
        <v>1</v>
      </c>
      <c r="F910" s="120" t="s">
        <v>1375</v>
      </c>
      <c r="G910" s="120" t="s">
        <v>89</v>
      </c>
      <c r="H910" s="120" t="s">
        <v>362</v>
      </c>
      <c r="I910" s="119">
        <v>1790.12</v>
      </c>
      <c r="J910" s="119">
        <v>0</v>
      </c>
      <c r="K910" s="119">
        <v>1790.12</v>
      </c>
    </row>
    <row r="911" spans="1:11">
      <c r="A911" s="120">
        <v>40100000</v>
      </c>
      <c r="B911" s="120" t="s">
        <v>377</v>
      </c>
      <c r="C911" s="120" t="s">
        <v>93</v>
      </c>
      <c r="D911" s="120">
        <v>45111</v>
      </c>
      <c r="E911" s="120">
        <v>1</v>
      </c>
      <c r="F911" s="120" t="s">
        <v>1381</v>
      </c>
      <c r="G911" s="120" t="s">
        <v>89</v>
      </c>
      <c r="H911" s="120" t="s">
        <v>1113</v>
      </c>
      <c r="I911" s="119">
        <v>44.57</v>
      </c>
      <c r="J911" s="119">
        <v>0</v>
      </c>
      <c r="K911" s="119">
        <v>44.57</v>
      </c>
    </row>
    <row r="912" spans="1:11">
      <c r="A912" s="120">
        <v>40100000</v>
      </c>
      <c r="B912" s="120" t="s">
        <v>1091</v>
      </c>
      <c r="C912" s="120" t="s">
        <v>93</v>
      </c>
      <c r="D912" s="120">
        <v>45111</v>
      </c>
      <c r="E912" s="120">
        <v>1</v>
      </c>
      <c r="F912" s="120" t="s">
        <v>1476</v>
      </c>
      <c r="G912" s="120" t="s">
        <v>89</v>
      </c>
      <c r="H912" s="120" t="s">
        <v>1121</v>
      </c>
      <c r="I912" s="119">
        <v>7.2</v>
      </c>
      <c r="J912" s="119">
        <v>0</v>
      </c>
      <c r="K912" s="119">
        <v>7.2</v>
      </c>
    </row>
    <row r="913" spans="1:11">
      <c r="A913" s="120">
        <v>40100000</v>
      </c>
      <c r="B913" s="120" t="s">
        <v>400</v>
      </c>
      <c r="C913" s="120" t="s">
        <v>93</v>
      </c>
      <c r="D913" s="120">
        <v>45111</v>
      </c>
      <c r="E913" s="120">
        <v>1</v>
      </c>
      <c r="F913" s="120" t="s">
        <v>2100</v>
      </c>
      <c r="G913" s="120" t="s">
        <v>89</v>
      </c>
      <c r="H913" s="120" t="s">
        <v>351</v>
      </c>
      <c r="I913" s="119">
        <v>7560</v>
      </c>
      <c r="J913" s="119">
        <v>0</v>
      </c>
      <c r="K913" s="119">
        <v>7560</v>
      </c>
    </row>
    <row r="914" spans="1:11">
      <c r="A914" s="120">
        <v>40100000</v>
      </c>
      <c r="B914" s="120" t="s">
        <v>388</v>
      </c>
      <c r="C914" s="120" t="s">
        <v>93</v>
      </c>
      <c r="D914" s="120">
        <v>45112</v>
      </c>
      <c r="E914" s="120">
        <v>1</v>
      </c>
      <c r="F914" s="120" t="s">
        <v>2103</v>
      </c>
      <c r="G914" s="120" t="s">
        <v>89</v>
      </c>
      <c r="H914" s="120" t="s">
        <v>2027</v>
      </c>
      <c r="I914" s="119">
        <v>2335.31</v>
      </c>
      <c r="J914" s="119">
        <v>0</v>
      </c>
      <c r="K914" s="119">
        <v>2335.31</v>
      </c>
    </row>
    <row r="915" spans="1:11">
      <c r="A915" s="120">
        <v>40100000</v>
      </c>
      <c r="B915" s="120" t="s">
        <v>388</v>
      </c>
      <c r="C915" s="120" t="s">
        <v>93</v>
      </c>
      <c r="D915" s="120">
        <v>45112</v>
      </c>
      <c r="E915" s="120">
        <v>1</v>
      </c>
      <c r="F915" s="120" t="s">
        <v>2104</v>
      </c>
      <c r="G915" s="120" t="s">
        <v>89</v>
      </c>
      <c r="H915" s="120" t="s">
        <v>2030</v>
      </c>
      <c r="I915" s="119">
        <v>9160.81</v>
      </c>
      <c r="J915" s="119">
        <v>0</v>
      </c>
      <c r="K915" s="119">
        <v>9160.81</v>
      </c>
    </row>
    <row r="916" spans="1:11">
      <c r="A916" s="120">
        <v>40100000</v>
      </c>
      <c r="B916" s="120" t="s">
        <v>360</v>
      </c>
      <c r="C916" s="120" t="s">
        <v>93</v>
      </c>
      <c r="D916" s="120">
        <v>45117</v>
      </c>
      <c r="E916" s="120">
        <v>1</v>
      </c>
      <c r="F916" s="120" t="s">
        <v>1386</v>
      </c>
      <c r="G916" s="120" t="s">
        <v>89</v>
      </c>
      <c r="H916" s="120" t="s">
        <v>1092</v>
      </c>
      <c r="I916" s="119">
        <v>84</v>
      </c>
      <c r="J916" s="119">
        <v>0</v>
      </c>
      <c r="K916" s="119">
        <v>84</v>
      </c>
    </row>
    <row r="917" spans="1:11">
      <c r="A917" s="120">
        <v>40100000</v>
      </c>
      <c r="B917" s="120" t="s">
        <v>366</v>
      </c>
      <c r="C917" s="120" t="s">
        <v>93</v>
      </c>
      <c r="D917" s="120">
        <v>45117</v>
      </c>
      <c r="E917" s="120">
        <v>1</v>
      </c>
      <c r="F917" s="120" t="s">
        <v>2106</v>
      </c>
      <c r="G917" s="120" t="s">
        <v>89</v>
      </c>
      <c r="H917" s="120" t="s">
        <v>1371</v>
      </c>
      <c r="I917" s="119">
        <v>7003.2</v>
      </c>
      <c r="J917" s="119">
        <v>0</v>
      </c>
      <c r="K917" s="119">
        <v>7003.2</v>
      </c>
    </row>
    <row r="918" spans="1:11">
      <c r="A918" s="120">
        <v>40100000</v>
      </c>
      <c r="B918" s="120" t="s">
        <v>1091</v>
      </c>
      <c r="C918" s="120" t="s">
        <v>93</v>
      </c>
      <c r="D918" s="120">
        <v>45117</v>
      </c>
      <c r="E918" s="120">
        <v>1</v>
      </c>
      <c r="F918" s="120" t="s">
        <v>1476</v>
      </c>
      <c r="G918" s="120" t="s">
        <v>89</v>
      </c>
      <c r="H918" s="120" t="s">
        <v>1114</v>
      </c>
      <c r="I918" s="119">
        <v>360</v>
      </c>
      <c r="J918" s="119">
        <v>0</v>
      </c>
      <c r="K918" s="119">
        <v>360</v>
      </c>
    </row>
    <row r="919" spans="1:11">
      <c r="A919" s="120">
        <v>40100000</v>
      </c>
      <c r="B919" s="120" t="s">
        <v>360</v>
      </c>
      <c r="C919" s="120" t="s">
        <v>93</v>
      </c>
      <c r="D919" s="120">
        <v>45117</v>
      </c>
      <c r="E919" s="120">
        <v>1</v>
      </c>
      <c r="F919" s="120" t="s">
        <v>1386</v>
      </c>
      <c r="G919" s="120" t="s">
        <v>89</v>
      </c>
      <c r="H919" s="120" t="s">
        <v>1141</v>
      </c>
      <c r="I919" s="119">
        <v>84</v>
      </c>
      <c r="J919" s="119">
        <v>0</v>
      </c>
      <c r="K919" s="119">
        <v>84</v>
      </c>
    </row>
    <row r="920" spans="1:11">
      <c r="A920" s="120">
        <v>40100000</v>
      </c>
      <c r="B920" s="120" t="s">
        <v>360</v>
      </c>
      <c r="C920" s="120" t="s">
        <v>93</v>
      </c>
      <c r="D920" s="120">
        <v>45117</v>
      </c>
      <c r="E920" s="120">
        <v>1</v>
      </c>
      <c r="F920" s="120" t="s">
        <v>1386</v>
      </c>
      <c r="G920" s="120" t="s">
        <v>89</v>
      </c>
      <c r="H920" s="120" t="s">
        <v>1261</v>
      </c>
      <c r="I920" s="119">
        <v>84</v>
      </c>
      <c r="J920" s="119">
        <v>0</v>
      </c>
      <c r="K920" s="119">
        <v>84</v>
      </c>
    </row>
    <row r="921" spans="1:11">
      <c r="A921" s="120">
        <v>40100000</v>
      </c>
      <c r="B921" s="120" t="s">
        <v>360</v>
      </c>
      <c r="C921" s="120" t="s">
        <v>93</v>
      </c>
      <c r="D921" s="120">
        <v>45117</v>
      </c>
      <c r="E921" s="120">
        <v>1</v>
      </c>
      <c r="F921" s="120" t="s">
        <v>1386</v>
      </c>
      <c r="G921" s="120" t="s">
        <v>89</v>
      </c>
      <c r="H921" s="120" t="s">
        <v>1110</v>
      </c>
      <c r="I921" s="119">
        <v>84</v>
      </c>
      <c r="J921" s="119">
        <v>0</v>
      </c>
      <c r="K921" s="119">
        <v>84</v>
      </c>
    </row>
    <row r="922" spans="1:11">
      <c r="A922" s="120">
        <v>40100000</v>
      </c>
      <c r="B922" s="120" t="s">
        <v>360</v>
      </c>
      <c r="C922" s="120" t="s">
        <v>93</v>
      </c>
      <c r="D922" s="120">
        <v>45118</v>
      </c>
      <c r="E922" s="120">
        <v>1</v>
      </c>
      <c r="F922" s="120" t="s">
        <v>1386</v>
      </c>
      <c r="G922" s="120" t="s">
        <v>89</v>
      </c>
      <c r="H922" s="120" t="s">
        <v>1113</v>
      </c>
      <c r="I922" s="119">
        <v>336</v>
      </c>
      <c r="J922" s="119">
        <v>0</v>
      </c>
      <c r="K922" s="119">
        <v>336</v>
      </c>
    </row>
    <row r="923" spans="1:11">
      <c r="A923" s="120">
        <v>40100000</v>
      </c>
      <c r="B923" s="120" t="s">
        <v>360</v>
      </c>
      <c r="C923" s="120" t="s">
        <v>93</v>
      </c>
      <c r="D923" s="120">
        <v>45118</v>
      </c>
      <c r="E923" s="120">
        <v>1</v>
      </c>
      <c r="F923" s="120" t="s">
        <v>1466</v>
      </c>
      <c r="G923" s="120" t="s">
        <v>89</v>
      </c>
      <c r="H923" s="120" t="s">
        <v>1087</v>
      </c>
      <c r="I923" s="119">
        <v>84</v>
      </c>
      <c r="J923" s="119">
        <v>0</v>
      </c>
      <c r="K923" s="119">
        <v>84</v>
      </c>
    </row>
    <row r="924" spans="1:11">
      <c r="A924" s="120">
        <v>40100000</v>
      </c>
      <c r="B924" s="120" t="s">
        <v>1140</v>
      </c>
      <c r="C924" s="120" t="s">
        <v>93</v>
      </c>
      <c r="D924" s="120">
        <v>45119</v>
      </c>
      <c r="E924" s="120">
        <v>1</v>
      </c>
      <c r="F924" s="120" t="s">
        <v>1387</v>
      </c>
      <c r="G924" s="120" t="s">
        <v>89</v>
      </c>
      <c r="H924" s="120" t="s">
        <v>1242</v>
      </c>
      <c r="I924" s="119">
        <v>14.16</v>
      </c>
      <c r="J924" s="119">
        <v>0</v>
      </c>
      <c r="K924" s="119">
        <v>14.16</v>
      </c>
    </row>
    <row r="925" spans="1:11">
      <c r="A925" s="120">
        <v>40100000</v>
      </c>
      <c r="B925" s="120" t="s">
        <v>388</v>
      </c>
      <c r="C925" s="120" t="s">
        <v>93</v>
      </c>
      <c r="D925" s="120">
        <v>45124</v>
      </c>
      <c r="E925" s="120">
        <v>1</v>
      </c>
      <c r="F925" s="120" t="s">
        <v>1469</v>
      </c>
      <c r="G925" s="120" t="s">
        <v>89</v>
      </c>
      <c r="H925" s="120" t="s">
        <v>1393</v>
      </c>
      <c r="I925" s="119">
        <v>1437.6</v>
      </c>
      <c r="J925" s="119">
        <v>0</v>
      </c>
      <c r="K925" s="119">
        <v>1437.6</v>
      </c>
    </row>
    <row r="926" spans="1:11">
      <c r="A926" s="120">
        <v>40100000</v>
      </c>
      <c r="B926" s="120" t="s">
        <v>369</v>
      </c>
      <c r="C926" s="120" t="s">
        <v>93</v>
      </c>
      <c r="D926" s="120">
        <v>45124</v>
      </c>
      <c r="E926" s="120">
        <v>1</v>
      </c>
      <c r="F926" s="120" t="s">
        <v>1691</v>
      </c>
      <c r="G926" s="120" t="s">
        <v>89</v>
      </c>
      <c r="H926" s="120" t="s">
        <v>2028</v>
      </c>
      <c r="I926" s="119">
        <v>2103.7399999999998</v>
      </c>
      <c r="J926" s="119">
        <v>0</v>
      </c>
      <c r="K926" s="119">
        <v>2103.7399999999998</v>
      </c>
    </row>
    <row r="927" spans="1:11">
      <c r="A927" s="120">
        <v>40100000</v>
      </c>
      <c r="B927" s="120" t="s">
        <v>365</v>
      </c>
      <c r="C927" s="120" t="s">
        <v>93</v>
      </c>
      <c r="D927" s="120">
        <v>45125</v>
      </c>
      <c r="E927" s="120">
        <v>1</v>
      </c>
      <c r="F927" s="120" t="s">
        <v>183</v>
      </c>
      <c r="G927" s="120" t="s">
        <v>89</v>
      </c>
      <c r="H927" s="120" t="s">
        <v>1114</v>
      </c>
      <c r="I927" s="119">
        <v>18</v>
      </c>
      <c r="J927" s="119">
        <v>0</v>
      </c>
      <c r="K927" s="119">
        <v>18</v>
      </c>
    </row>
    <row r="928" spans="1:11">
      <c r="A928" s="120">
        <v>40100000</v>
      </c>
      <c r="B928" s="120" t="s">
        <v>352</v>
      </c>
      <c r="C928" s="120" t="s">
        <v>93</v>
      </c>
      <c r="D928" s="120">
        <v>45127</v>
      </c>
      <c r="E928" s="120">
        <v>1</v>
      </c>
      <c r="F928" s="120" t="s">
        <v>1391</v>
      </c>
      <c r="G928" s="120" t="s">
        <v>89</v>
      </c>
      <c r="H928" s="120" t="s">
        <v>1092</v>
      </c>
      <c r="I928" s="119">
        <v>41</v>
      </c>
      <c r="J928" s="119">
        <v>0</v>
      </c>
      <c r="K928" s="119">
        <v>41</v>
      </c>
    </row>
    <row r="929" spans="1:11">
      <c r="A929" s="120">
        <v>40100000</v>
      </c>
      <c r="B929" s="120" t="s">
        <v>369</v>
      </c>
      <c r="C929" s="120" t="s">
        <v>93</v>
      </c>
      <c r="D929" s="120">
        <v>45128</v>
      </c>
      <c r="E929" s="120">
        <v>1</v>
      </c>
      <c r="F929" s="120" t="s">
        <v>1691</v>
      </c>
      <c r="G929" s="120" t="s">
        <v>89</v>
      </c>
      <c r="H929" s="120" t="s">
        <v>2113</v>
      </c>
      <c r="I929" s="119">
        <v>1489.38</v>
      </c>
      <c r="J929" s="119">
        <v>0</v>
      </c>
      <c r="K929" s="119">
        <v>1489.38</v>
      </c>
    </row>
    <row r="930" spans="1:11">
      <c r="A930" s="120">
        <v>40100000</v>
      </c>
      <c r="B930" s="120" t="s">
        <v>367</v>
      </c>
      <c r="C930" s="120" t="s">
        <v>93</v>
      </c>
      <c r="D930" s="120">
        <v>45128</v>
      </c>
      <c r="E930" s="120">
        <v>1</v>
      </c>
      <c r="F930" s="120" t="s">
        <v>116</v>
      </c>
      <c r="G930" s="120" t="s">
        <v>89</v>
      </c>
      <c r="H930" s="120" t="s">
        <v>1231</v>
      </c>
      <c r="I930" s="119">
        <v>4490.25</v>
      </c>
      <c r="J930" s="119">
        <v>0</v>
      </c>
      <c r="K930" s="119">
        <v>4490.25</v>
      </c>
    </row>
    <row r="931" spans="1:11">
      <c r="A931" s="120">
        <v>40100000</v>
      </c>
      <c r="B931" s="120" t="s">
        <v>365</v>
      </c>
      <c r="C931" s="120" t="s">
        <v>93</v>
      </c>
      <c r="D931" s="120">
        <v>45131</v>
      </c>
      <c r="E931" s="120">
        <v>1</v>
      </c>
      <c r="F931" s="120" t="s">
        <v>1822</v>
      </c>
      <c r="G931" s="120" t="s">
        <v>89</v>
      </c>
      <c r="H931" s="120" t="s">
        <v>1159</v>
      </c>
      <c r="I931" s="119">
        <v>907.44</v>
      </c>
      <c r="J931" s="119">
        <v>0</v>
      </c>
      <c r="K931" s="119">
        <v>907.44</v>
      </c>
    </row>
    <row r="932" spans="1:11">
      <c r="A932" s="120">
        <v>40100000</v>
      </c>
      <c r="B932" s="120" t="s">
        <v>365</v>
      </c>
      <c r="C932" s="120" t="s">
        <v>93</v>
      </c>
      <c r="D932" s="120">
        <v>45131</v>
      </c>
      <c r="E932" s="120">
        <v>1</v>
      </c>
      <c r="F932" s="120" t="s">
        <v>1822</v>
      </c>
      <c r="G932" s="120" t="s">
        <v>89</v>
      </c>
      <c r="H932" s="120" t="s">
        <v>1159</v>
      </c>
      <c r="I932" s="119">
        <v>125.12</v>
      </c>
      <c r="J932" s="119">
        <v>0</v>
      </c>
      <c r="K932" s="119">
        <v>125.12</v>
      </c>
    </row>
    <row r="933" spans="1:11">
      <c r="A933" s="120">
        <v>40100000</v>
      </c>
      <c r="B933" s="120" t="s">
        <v>350</v>
      </c>
      <c r="C933" s="120" t="s">
        <v>93</v>
      </c>
      <c r="D933" s="120">
        <v>45132</v>
      </c>
      <c r="E933" s="120">
        <v>1</v>
      </c>
      <c r="F933" s="120" t="s">
        <v>2107</v>
      </c>
      <c r="G933" s="120" t="s">
        <v>89</v>
      </c>
      <c r="H933" s="120" t="s">
        <v>1863</v>
      </c>
      <c r="I933" s="119">
        <v>3151.22</v>
      </c>
      <c r="J933" s="119">
        <v>0</v>
      </c>
      <c r="K933" s="119">
        <v>3151.22</v>
      </c>
    </row>
    <row r="934" spans="1:11">
      <c r="A934" s="120">
        <v>40100000</v>
      </c>
      <c r="B934" s="120" t="s">
        <v>353</v>
      </c>
      <c r="C934" s="120" t="s">
        <v>93</v>
      </c>
      <c r="D934" s="120">
        <v>45139</v>
      </c>
      <c r="E934" s="120">
        <v>2</v>
      </c>
      <c r="F934" s="120" t="s">
        <v>1434</v>
      </c>
      <c r="G934" s="120" t="s">
        <v>89</v>
      </c>
      <c r="H934" s="120" t="s">
        <v>1096</v>
      </c>
      <c r="I934" s="119">
        <v>419.8</v>
      </c>
      <c r="J934" s="119">
        <v>0</v>
      </c>
      <c r="K934" s="119">
        <v>419.8</v>
      </c>
    </row>
    <row r="935" spans="1:11">
      <c r="A935" s="120">
        <v>40100000</v>
      </c>
      <c r="B935" s="120" t="s">
        <v>1681</v>
      </c>
      <c r="C935" s="120" t="s">
        <v>93</v>
      </c>
      <c r="D935" s="120">
        <v>45139</v>
      </c>
      <c r="E935" s="120">
        <v>2</v>
      </c>
      <c r="F935" s="120" t="s">
        <v>2176</v>
      </c>
      <c r="G935" s="120" t="s">
        <v>89</v>
      </c>
      <c r="H935" s="120" t="s">
        <v>351</v>
      </c>
      <c r="I935" s="119">
        <v>5280</v>
      </c>
      <c r="J935" s="119">
        <v>0</v>
      </c>
      <c r="K935" s="119">
        <v>5280</v>
      </c>
    </row>
    <row r="936" spans="1:11">
      <c r="A936" s="120">
        <v>40100000</v>
      </c>
      <c r="B936" s="120" t="s">
        <v>1779</v>
      </c>
      <c r="C936" s="120" t="s">
        <v>93</v>
      </c>
      <c r="D936" s="120">
        <v>45140</v>
      </c>
      <c r="E936" s="120">
        <v>1</v>
      </c>
      <c r="F936" s="120" t="s">
        <v>2180</v>
      </c>
      <c r="G936" s="120" t="s">
        <v>89</v>
      </c>
      <c r="H936" s="120" t="s">
        <v>362</v>
      </c>
      <c r="I936" s="119">
        <v>2600</v>
      </c>
      <c r="J936" s="119">
        <v>0</v>
      </c>
      <c r="K936" s="119">
        <v>2600</v>
      </c>
    </row>
    <row r="937" spans="1:11">
      <c r="A937" s="120">
        <v>40100000</v>
      </c>
      <c r="B937" s="120" t="s">
        <v>350</v>
      </c>
      <c r="C937" s="120" t="s">
        <v>93</v>
      </c>
      <c r="D937" s="120">
        <v>45140</v>
      </c>
      <c r="E937" s="120">
        <v>1</v>
      </c>
      <c r="F937" s="120" t="s">
        <v>2182</v>
      </c>
      <c r="G937" s="120" t="s">
        <v>89</v>
      </c>
      <c r="H937" s="120" t="s">
        <v>1863</v>
      </c>
      <c r="I937" s="119">
        <v>57.6</v>
      </c>
      <c r="J937" s="119">
        <v>0</v>
      </c>
      <c r="K937" s="119">
        <v>57.6</v>
      </c>
    </row>
    <row r="938" spans="1:11">
      <c r="A938" s="120">
        <v>40100000</v>
      </c>
      <c r="B938" s="120" t="s">
        <v>377</v>
      </c>
      <c r="C938" s="120" t="s">
        <v>93</v>
      </c>
      <c r="D938" s="120">
        <v>45140</v>
      </c>
      <c r="E938" s="120">
        <v>1</v>
      </c>
      <c r="F938" s="120" t="s">
        <v>2181</v>
      </c>
      <c r="G938" s="120" t="s">
        <v>89</v>
      </c>
      <c r="H938" s="120" t="s">
        <v>1184</v>
      </c>
      <c r="I938" s="119">
        <v>1785.32</v>
      </c>
      <c r="J938" s="119">
        <v>0</v>
      </c>
      <c r="K938" s="119">
        <v>1785.32</v>
      </c>
    </row>
    <row r="939" spans="1:11">
      <c r="A939" s="120">
        <v>40100000</v>
      </c>
      <c r="B939" s="120" t="s">
        <v>1940</v>
      </c>
      <c r="C939" s="120" t="s">
        <v>93</v>
      </c>
      <c r="D939" s="120">
        <v>45140</v>
      </c>
      <c r="E939" s="120">
        <v>1</v>
      </c>
      <c r="F939" s="120" t="s">
        <v>2178</v>
      </c>
      <c r="G939" s="120" t="s">
        <v>89</v>
      </c>
      <c r="H939" s="120" t="s">
        <v>1096</v>
      </c>
      <c r="I939" s="119">
        <v>3330.29</v>
      </c>
      <c r="J939" s="119">
        <v>0</v>
      </c>
      <c r="K939" s="119">
        <v>3330.29</v>
      </c>
    </row>
    <row r="940" spans="1:11">
      <c r="A940" s="120">
        <v>40100000</v>
      </c>
      <c r="B940" s="120" t="s">
        <v>1177</v>
      </c>
      <c r="C940" s="120" t="s">
        <v>93</v>
      </c>
      <c r="D940" s="120">
        <v>45140</v>
      </c>
      <c r="E940" s="120">
        <v>1</v>
      </c>
      <c r="F940" s="120" t="s">
        <v>2179</v>
      </c>
      <c r="G940" s="120" t="s">
        <v>89</v>
      </c>
      <c r="H940" s="120" t="s">
        <v>1083</v>
      </c>
      <c r="I940" s="119">
        <v>13953</v>
      </c>
      <c r="J940" s="119">
        <v>0</v>
      </c>
      <c r="K940" s="119">
        <v>13953</v>
      </c>
    </row>
    <row r="941" spans="1:11">
      <c r="A941" s="120">
        <v>40100000</v>
      </c>
      <c r="B941" s="120" t="s">
        <v>2084</v>
      </c>
      <c r="C941" s="120" t="s">
        <v>93</v>
      </c>
      <c r="D941" s="120">
        <v>45140</v>
      </c>
      <c r="E941" s="120">
        <v>1</v>
      </c>
      <c r="F941" s="120" t="s">
        <v>2177</v>
      </c>
      <c r="G941" s="120" t="s">
        <v>89</v>
      </c>
      <c r="H941" s="120" t="s">
        <v>89</v>
      </c>
      <c r="I941" s="119">
        <v>5.44</v>
      </c>
      <c r="J941" s="119">
        <v>0</v>
      </c>
      <c r="K941" s="119">
        <v>5.44</v>
      </c>
    </row>
    <row r="942" spans="1:11">
      <c r="A942" s="120">
        <v>40100000</v>
      </c>
      <c r="B942" s="120" t="s">
        <v>376</v>
      </c>
      <c r="C942" s="120" t="s">
        <v>93</v>
      </c>
      <c r="D942" s="120">
        <v>45140</v>
      </c>
      <c r="E942" s="120">
        <v>1</v>
      </c>
      <c r="F942" s="120" t="s">
        <v>2183</v>
      </c>
      <c r="G942" s="120" t="s">
        <v>89</v>
      </c>
      <c r="H942" s="120" t="s">
        <v>1184</v>
      </c>
      <c r="I942" s="119">
        <v>1415.39</v>
      </c>
      <c r="J942" s="119">
        <v>0</v>
      </c>
      <c r="K942" s="119">
        <v>1415.39</v>
      </c>
    </row>
    <row r="943" spans="1:11">
      <c r="A943" s="120">
        <v>40100000</v>
      </c>
      <c r="B943" s="120" t="s">
        <v>370</v>
      </c>
      <c r="C943" s="120" t="s">
        <v>93</v>
      </c>
      <c r="D943" s="120">
        <v>45140</v>
      </c>
      <c r="E943" s="120">
        <v>1</v>
      </c>
      <c r="F943" s="120" t="s">
        <v>2184</v>
      </c>
      <c r="G943" s="120" t="s">
        <v>89</v>
      </c>
      <c r="H943" s="120" t="s">
        <v>1114</v>
      </c>
      <c r="I943" s="119">
        <v>2336</v>
      </c>
      <c r="J943" s="119">
        <v>0</v>
      </c>
      <c r="K943" s="119">
        <v>2336</v>
      </c>
    </row>
    <row r="944" spans="1:11">
      <c r="A944" s="120">
        <v>40100000</v>
      </c>
      <c r="B944" s="120" t="s">
        <v>378</v>
      </c>
      <c r="C944" s="120" t="s">
        <v>93</v>
      </c>
      <c r="D944" s="120">
        <v>45140</v>
      </c>
      <c r="E944" s="120">
        <v>1</v>
      </c>
      <c r="F944" s="120" t="s">
        <v>2185</v>
      </c>
      <c r="G944" s="120" t="s">
        <v>89</v>
      </c>
      <c r="H944" s="120" t="s">
        <v>1231</v>
      </c>
      <c r="I944" s="119">
        <v>10032</v>
      </c>
      <c r="J944" s="119">
        <v>0</v>
      </c>
      <c r="K944" s="119">
        <v>10032</v>
      </c>
    </row>
    <row r="945" spans="1:11">
      <c r="A945" s="120">
        <v>40100000</v>
      </c>
      <c r="B945" s="120" t="s">
        <v>375</v>
      </c>
      <c r="C945" s="120" t="s">
        <v>93</v>
      </c>
      <c r="D945" s="120">
        <v>45140</v>
      </c>
      <c r="E945" s="120">
        <v>2</v>
      </c>
      <c r="F945" s="120" t="s">
        <v>2186</v>
      </c>
      <c r="G945" s="120" t="s">
        <v>89</v>
      </c>
      <c r="H945" s="120" t="s">
        <v>1087</v>
      </c>
      <c r="I945" s="119">
        <v>1685.81</v>
      </c>
      <c r="J945" s="119">
        <v>0</v>
      </c>
      <c r="K945" s="119">
        <v>1685.81</v>
      </c>
    </row>
    <row r="946" spans="1:11">
      <c r="A946" s="120">
        <v>40100000</v>
      </c>
      <c r="B946" s="120" t="s">
        <v>391</v>
      </c>
      <c r="C946" s="120" t="s">
        <v>93</v>
      </c>
      <c r="D946" s="120">
        <v>45141</v>
      </c>
      <c r="E946" s="120">
        <v>1</v>
      </c>
      <c r="F946" s="120" t="s">
        <v>2187</v>
      </c>
      <c r="G946" s="120" t="s">
        <v>89</v>
      </c>
      <c r="H946" s="120" t="s">
        <v>1092</v>
      </c>
      <c r="I946" s="119">
        <v>7779.6</v>
      </c>
      <c r="J946" s="119">
        <v>0</v>
      </c>
      <c r="K946" s="119">
        <v>7779.6</v>
      </c>
    </row>
    <row r="947" spans="1:11">
      <c r="A947" s="120">
        <v>40100000</v>
      </c>
      <c r="B947" s="120" t="s">
        <v>380</v>
      </c>
      <c r="C947" s="120" t="s">
        <v>93</v>
      </c>
      <c r="D947" s="120">
        <v>45141</v>
      </c>
      <c r="E947" s="120">
        <v>1</v>
      </c>
      <c r="F947" s="120" t="s">
        <v>2188</v>
      </c>
      <c r="G947" s="120" t="s">
        <v>89</v>
      </c>
      <c r="H947" s="120" t="s">
        <v>1159</v>
      </c>
      <c r="I947" s="119">
        <v>99.18</v>
      </c>
      <c r="J947" s="119">
        <v>0</v>
      </c>
      <c r="K947" s="119">
        <v>99.18</v>
      </c>
    </row>
    <row r="948" spans="1:11">
      <c r="A948" s="120">
        <v>40100000</v>
      </c>
      <c r="B948" s="120" t="s">
        <v>1140</v>
      </c>
      <c r="C948" s="120" t="s">
        <v>93</v>
      </c>
      <c r="D948" s="120">
        <v>45141</v>
      </c>
      <c r="E948" s="120">
        <v>1</v>
      </c>
      <c r="F948" s="120" t="s">
        <v>2189</v>
      </c>
      <c r="G948" s="120" t="s">
        <v>89</v>
      </c>
      <c r="H948" s="120" t="s">
        <v>1136</v>
      </c>
      <c r="I948" s="119">
        <v>175.33</v>
      </c>
      <c r="J948" s="119">
        <v>0</v>
      </c>
      <c r="K948" s="119">
        <v>175.33</v>
      </c>
    </row>
    <row r="949" spans="1:11">
      <c r="A949" s="120">
        <v>40100000</v>
      </c>
      <c r="B949" s="120" t="s">
        <v>370</v>
      </c>
      <c r="C949" s="120" t="s">
        <v>93</v>
      </c>
      <c r="D949" s="120">
        <v>45141</v>
      </c>
      <c r="E949" s="120">
        <v>1</v>
      </c>
      <c r="F949" s="120" t="s">
        <v>2184</v>
      </c>
      <c r="G949" s="120" t="s">
        <v>89</v>
      </c>
      <c r="H949" s="120" t="s">
        <v>1221</v>
      </c>
      <c r="I949" s="119">
        <v>3526</v>
      </c>
      <c r="J949" s="119">
        <v>0</v>
      </c>
      <c r="K949" s="119">
        <v>3526</v>
      </c>
    </row>
    <row r="950" spans="1:11">
      <c r="A950" s="120">
        <v>40100000</v>
      </c>
      <c r="B950" s="120" t="s">
        <v>350</v>
      </c>
      <c r="C950" s="120" t="s">
        <v>93</v>
      </c>
      <c r="D950" s="120">
        <v>45142</v>
      </c>
      <c r="E950" s="120">
        <v>1</v>
      </c>
      <c r="F950" s="120" t="s">
        <v>2192</v>
      </c>
      <c r="G950" s="120" t="s">
        <v>89</v>
      </c>
      <c r="H950" s="120" t="s">
        <v>1771</v>
      </c>
      <c r="I950" s="119">
        <v>432</v>
      </c>
      <c r="J950" s="119">
        <v>0</v>
      </c>
      <c r="K950" s="119">
        <v>432</v>
      </c>
    </row>
    <row r="951" spans="1:11">
      <c r="A951" s="120">
        <v>40100000</v>
      </c>
      <c r="B951" s="120" t="s">
        <v>1091</v>
      </c>
      <c r="C951" s="120" t="s">
        <v>93</v>
      </c>
      <c r="D951" s="120">
        <v>45142</v>
      </c>
      <c r="E951" s="120">
        <v>1</v>
      </c>
      <c r="F951" s="120" t="s">
        <v>2191</v>
      </c>
      <c r="G951" s="120" t="s">
        <v>89</v>
      </c>
      <c r="H951" s="120" t="s">
        <v>1226</v>
      </c>
      <c r="I951" s="119">
        <v>360</v>
      </c>
      <c r="J951" s="119">
        <v>0</v>
      </c>
      <c r="K951" s="119">
        <v>360</v>
      </c>
    </row>
    <row r="952" spans="1:11">
      <c r="A952" s="120">
        <v>40100000</v>
      </c>
      <c r="B952" s="120" t="s">
        <v>376</v>
      </c>
      <c r="C952" s="120" t="s">
        <v>93</v>
      </c>
      <c r="D952" s="120">
        <v>45142</v>
      </c>
      <c r="E952" s="120">
        <v>1</v>
      </c>
      <c r="F952" s="120" t="s">
        <v>2190</v>
      </c>
      <c r="G952" s="120" t="s">
        <v>89</v>
      </c>
      <c r="H952" s="120" t="s">
        <v>1184</v>
      </c>
      <c r="I952" s="119">
        <v>1415.39</v>
      </c>
      <c r="J952" s="119">
        <v>0</v>
      </c>
      <c r="K952" s="119">
        <v>1415.39</v>
      </c>
    </row>
    <row r="953" spans="1:11">
      <c r="A953" s="120">
        <v>40100000</v>
      </c>
      <c r="B953" s="120" t="s">
        <v>388</v>
      </c>
      <c r="C953" s="120" t="s">
        <v>93</v>
      </c>
      <c r="D953" s="120">
        <v>45145</v>
      </c>
      <c r="E953" s="120">
        <v>1</v>
      </c>
      <c r="F953" s="120" t="s">
        <v>2193</v>
      </c>
      <c r="G953" s="120" t="s">
        <v>89</v>
      </c>
      <c r="H953" s="120" t="s">
        <v>1199</v>
      </c>
      <c r="I953" s="119">
        <v>2039.04</v>
      </c>
      <c r="J953" s="119">
        <v>0</v>
      </c>
      <c r="K953" s="119">
        <v>2039.04</v>
      </c>
    </row>
    <row r="954" spans="1:11">
      <c r="A954" s="120">
        <v>40100000</v>
      </c>
      <c r="B954" s="120" t="s">
        <v>388</v>
      </c>
      <c r="C954" s="120" t="s">
        <v>93</v>
      </c>
      <c r="D954" s="120">
        <v>45145</v>
      </c>
      <c r="E954" s="120">
        <v>1</v>
      </c>
      <c r="F954" s="120" t="s">
        <v>2193</v>
      </c>
      <c r="G954" s="120" t="s">
        <v>89</v>
      </c>
      <c r="H954" s="120" t="s">
        <v>1199</v>
      </c>
      <c r="I954" s="119">
        <v>8400.8700000000008</v>
      </c>
      <c r="J954" s="119">
        <v>0</v>
      </c>
      <c r="K954" s="119">
        <v>8400.8700000000008</v>
      </c>
    </row>
    <row r="955" spans="1:11">
      <c r="A955" s="120">
        <v>40100000</v>
      </c>
      <c r="B955" s="120" t="s">
        <v>360</v>
      </c>
      <c r="C955" s="120" t="s">
        <v>93</v>
      </c>
      <c r="D955" s="120">
        <v>45148</v>
      </c>
      <c r="E955" s="120">
        <v>1</v>
      </c>
      <c r="F955" s="120" t="s">
        <v>2194</v>
      </c>
      <c r="G955" s="120" t="s">
        <v>89</v>
      </c>
      <c r="H955" s="120" t="s">
        <v>1184</v>
      </c>
      <c r="I955" s="119">
        <v>84</v>
      </c>
      <c r="J955" s="119">
        <v>0</v>
      </c>
      <c r="K955" s="119">
        <v>84</v>
      </c>
    </row>
    <row r="956" spans="1:11">
      <c r="A956" s="120">
        <v>40100000</v>
      </c>
      <c r="B956" s="120" t="s">
        <v>360</v>
      </c>
      <c r="C956" s="120" t="s">
        <v>93</v>
      </c>
      <c r="D956" s="120">
        <v>45148</v>
      </c>
      <c r="E956" s="120">
        <v>1</v>
      </c>
      <c r="F956" s="120" t="s">
        <v>2194</v>
      </c>
      <c r="G956" s="120" t="s">
        <v>89</v>
      </c>
      <c r="H956" s="120" t="s">
        <v>1184</v>
      </c>
      <c r="I956" s="119">
        <v>84</v>
      </c>
      <c r="J956" s="119">
        <v>0</v>
      </c>
      <c r="K956" s="119">
        <v>84</v>
      </c>
    </row>
    <row r="957" spans="1:11">
      <c r="A957" s="120">
        <v>40100000</v>
      </c>
      <c r="B957" s="120" t="s">
        <v>360</v>
      </c>
      <c r="C957" s="120" t="s">
        <v>93</v>
      </c>
      <c r="D957" s="120">
        <v>45148</v>
      </c>
      <c r="E957" s="120">
        <v>1</v>
      </c>
      <c r="F957" s="120" t="s">
        <v>2194</v>
      </c>
      <c r="G957" s="120" t="s">
        <v>89</v>
      </c>
      <c r="H957" s="120" t="s">
        <v>1184</v>
      </c>
      <c r="I957" s="119">
        <v>84</v>
      </c>
      <c r="J957" s="119">
        <v>0</v>
      </c>
      <c r="K957" s="119">
        <v>84</v>
      </c>
    </row>
    <row r="958" spans="1:11">
      <c r="A958" s="120">
        <v>40100000</v>
      </c>
      <c r="B958" s="120" t="s">
        <v>360</v>
      </c>
      <c r="C958" s="120" t="s">
        <v>93</v>
      </c>
      <c r="D958" s="120">
        <v>45148</v>
      </c>
      <c r="E958" s="120">
        <v>1</v>
      </c>
      <c r="F958" s="120" t="s">
        <v>2194</v>
      </c>
      <c r="G958" s="120" t="s">
        <v>89</v>
      </c>
      <c r="H958" s="120" t="s">
        <v>1184</v>
      </c>
      <c r="I958" s="119">
        <v>84</v>
      </c>
      <c r="J958" s="119">
        <v>0</v>
      </c>
      <c r="K958" s="119">
        <v>84</v>
      </c>
    </row>
    <row r="959" spans="1:11">
      <c r="A959" s="120">
        <v>40100000</v>
      </c>
      <c r="B959" s="120" t="s">
        <v>360</v>
      </c>
      <c r="C959" s="120" t="s">
        <v>93</v>
      </c>
      <c r="D959" s="120">
        <v>45149</v>
      </c>
      <c r="E959" s="120">
        <v>1</v>
      </c>
      <c r="F959" s="120" t="s">
        <v>2195</v>
      </c>
      <c r="G959" s="120" t="s">
        <v>89</v>
      </c>
      <c r="H959" s="120" t="s">
        <v>1184</v>
      </c>
      <c r="I959" s="119">
        <v>336</v>
      </c>
      <c r="J959" s="119">
        <v>0</v>
      </c>
      <c r="K959" s="119">
        <v>336</v>
      </c>
    </row>
    <row r="960" spans="1:11">
      <c r="A960" s="120">
        <v>40100000</v>
      </c>
      <c r="B960" s="120" t="s">
        <v>360</v>
      </c>
      <c r="C960" s="120" t="s">
        <v>93</v>
      </c>
      <c r="D960" s="120">
        <v>45149</v>
      </c>
      <c r="E960" s="120">
        <v>1</v>
      </c>
      <c r="F960" s="120" t="s">
        <v>2195</v>
      </c>
      <c r="G960" s="120" t="s">
        <v>89</v>
      </c>
      <c r="H960" s="120" t="s">
        <v>1184</v>
      </c>
      <c r="I960" s="119">
        <v>84</v>
      </c>
      <c r="J960" s="119">
        <v>0</v>
      </c>
      <c r="K960" s="119">
        <v>84</v>
      </c>
    </row>
    <row r="961" spans="1:11">
      <c r="A961" s="120">
        <v>40100000</v>
      </c>
      <c r="B961" s="120" t="s">
        <v>369</v>
      </c>
      <c r="C961" s="120" t="s">
        <v>93</v>
      </c>
      <c r="D961" s="120">
        <v>45149</v>
      </c>
      <c r="E961" s="120">
        <v>1</v>
      </c>
      <c r="F961" s="120" t="s">
        <v>2196</v>
      </c>
      <c r="G961" s="120" t="s">
        <v>89</v>
      </c>
      <c r="H961" s="120" t="s">
        <v>2113</v>
      </c>
      <c r="I961" s="119">
        <v>147.1</v>
      </c>
      <c r="J961" s="119">
        <v>0</v>
      </c>
      <c r="K961" s="119">
        <v>147.1</v>
      </c>
    </row>
    <row r="962" spans="1:11">
      <c r="A962" s="120">
        <v>40100000</v>
      </c>
      <c r="B962" s="120" t="s">
        <v>388</v>
      </c>
      <c r="C962" s="120" t="s">
        <v>93</v>
      </c>
      <c r="D962" s="120">
        <v>45152</v>
      </c>
      <c r="E962" s="120">
        <v>1</v>
      </c>
      <c r="F962" s="120" t="s">
        <v>2197</v>
      </c>
      <c r="G962" s="120" t="s">
        <v>89</v>
      </c>
      <c r="H962" s="120" t="s">
        <v>1195</v>
      </c>
      <c r="I962" s="119">
        <v>1437.6</v>
      </c>
      <c r="J962" s="119">
        <v>0</v>
      </c>
      <c r="K962" s="119">
        <v>1437.6</v>
      </c>
    </row>
    <row r="963" spans="1:11">
      <c r="A963" s="120">
        <v>40100000</v>
      </c>
      <c r="B963" s="120" t="s">
        <v>365</v>
      </c>
      <c r="C963" s="120" t="s">
        <v>93</v>
      </c>
      <c r="D963" s="120">
        <v>45155</v>
      </c>
      <c r="E963" s="120">
        <v>1</v>
      </c>
      <c r="F963" s="120" t="s">
        <v>2198</v>
      </c>
      <c r="G963" s="120" t="s">
        <v>89</v>
      </c>
      <c r="H963" s="120" t="s">
        <v>1114</v>
      </c>
      <c r="I963" s="119">
        <v>18</v>
      </c>
      <c r="J963" s="119">
        <v>0</v>
      </c>
      <c r="K963" s="119">
        <v>18</v>
      </c>
    </row>
    <row r="964" spans="1:11">
      <c r="A964" s="120">
        <v>40100000</v>
      </c>
      <c r="B964" s="120" t="s">
        <v>352</v>
      </c>
      <c r="C964" s="120" t="s">
        <v>93</v>
      </c>
      <c r="D964" s="120">
        <v>45156</v>
      </c>
      <c r="E964" s="120">
        <v>1</v>
      </c>
      <c r="F964" s="120" t="s">
        <v>2199</v>
      </c>
      <c r="G964" s="120" t="s">
        <v>89</v>
      </c>
      <c r="H964" s="120" t="s">
        <v>1113</v>
      </c>
      <c r="I964" s="119">
        <v>206.1</v>
      </c>
      <c r="J964" s="119">
        <v>0</v>
      </c>
      <c r="K964" s="119">
        <v>206.1</v>
      </c>
    </row>
    <row r="965" spans="1:11">
      <c r="A965" s="120">
        <v>40100000</v>
      </c>
      <c r="B965" s="120" t="s">
        <v>365</v>
      </c>
      <c r="C965" s="120" t="s">
        <v>93</v>
      </c>
      <c r="D965" s="120">
        <v>45160</v>
      </c>
      <c r="E965" s="120">
        <v>1</v>
      </c>
      <c r="F965" s="120" t="s">
        <v>2200</v>
      </c>
      <c r="G965" s="120" t="s">
        <v>89</v>
      </c>
      <c r="H965" s="120" t="s">
        <v>1219</v>
      </c>
      <c r="I965" s="119">
        <v>142.68</v>
      </c>
      <c r="J965" s="119">
        <v>0</v>
      </c>
      <c r="K965" s="119">
        <v>142.68</v>
      </c>
    </row>
    <row r="966" spans="1:11">
      <c r="A966" s="120">
        <v>40100000</v>
      </c>
      <c r="B966" s="120" t="s">
        <v>365</v>
      </c>
      <c r="C966" s="120" t="s">
        <v>93</v>
      </c>
      <c r="D966" s="120">
        <v>45161</v>
      </c>
      <c r="E966" s="120">
        <v>1</v>
      </c>
      <c r="F966" s="120" t="s">
        <v>2201</v>
      </c>
      <c r="G966" s="120" t="s">
        <v>89</v>
      </c>
      <c r="H966" s="120" t="s">
        <v>1221</v>
      </c>
      <c r="I966" s="119">
        <v>800.72</v>
      </c>
      <c r="J966" s="119">
        <v>0</v>
      </c>
      <c r="K966" s="119">
        <v>800.72</v>
      </c>
    </row>
    <row r="967" spans="1:11">
      <c r="A967" s="120">
        <v>40100000</v>
      </c>
      <c r="B967" s="120" t="s">
        <v>369</v>
      </c>
      <c r="C967" s="120" t="s">
        <v>93</v>
      </c>
      <c r="D967" s="120">
        <v>45163</v>
      </c>
      <c r="E967" s="120">
        <v>1</v>
      </c>
      <c r="F967" s="120" t="s">
        <v>2202</v>
      </c>
      <c r="G967" s="120" t="s">
        <v>89</v>
      </c>
      <c r="H967" s="120" t="s">
        <v>2155</v>
      </c>
      <c r="I967" s="119">
        <v>47.76</v>
      </c>
      <c r="J967" s="119">
        <v>0</v>
      </c>
      <c r="K967" s="119">
        <v>47.76</v>
      </c>
    </row>
    <row r="968" spans="1:11">
      <c r="A968" s="120">
        <v>40100000</v>
      </c>
      <c r="B968" s="120" t="s">
        <v>350</v>
      </c>
      <c r="C968" s="120" t="s">
        <v>93</v>
      </c>
      <c r="D968" s="120">
        <v>45166</v>
      </c>
      <c r="E968" s="120">
        <v>1</v>
      </c>
      <c r="F968" s="120" t="s">
        <v>2203</v>
      </c>
      <c r="G968" s="120" t="s">
        <v>89</v>
      </c>
      <c r="H968" s="120" t="s">
        <v>1863</v>
      </c>
      <c r="I968" s="119">
        <v>3686.84</v>
      </c>
      <c r="J968" s="119">
        <v>0</v>
      </c>
      <c r="K968" s="119">
        <v>3686.84</v>
      </c>
    </row>
    <row r="969" spans="1:11">
      <c r="A969" s="120">
        <v>40100000</v>
      </c>
      <c r="B969" s="120" t="s">
        <v>354</v>
      </c>
      <c r="C969" s="120" t="s">
        <v>93</v>
      </c>
      <c r="D969" s="120">
        <v>45167</v>
      </c>
      <c r="E969" s="120">
        <v>1</v>
      </c>
      <c r="F969" s="120" t="s">
        <v>2206</v>
      </c>
      <c r="G969" s="120" t="s">
        <v>89</v>
      </c>
      <c r="H969" s="120" t="s">
        <v>1221</v>
      </c>
      <c r="I969" s="119">
        <v>13094.25</v>
      </c>
      <c r="J969" s="119">
        <v>0</v>
      </c>
      <c r="K969" s="119">
        <v>13094.25</v>
      </c>
    </row>
    <row r="970" spans="1:11">
      <c r="A970" s="120">
        <v>40100000</v>
      </c>
      <c r="B970" s="120" t="s">
        <v>1181</v>
      </c>
      <c r="C970" s="120" t="s">
        <v>93</v>
      </c>
      <c r="D970" s="120">
        <v>45167</v>
      </c>
      <c r="E970" s="120">
        <v>1</v>
      </c>
      <c r="F970" s="120" t="s">
        <v>1467</v>
      </c>
      <c r="G970" s="120" t="s">
        <v>89</v>
      </c>
      <c r="H970" s="120" t="s">
        <v>1359</v>
      </c>
      <c r="I970" s="119">
        <v>67722</v>
      </c>
      <c r="J970" s="119">
        <v>0</v>
      </c>
      <c r="K970" s="119">
        <v>67722</v>
      </c>
    </row>
    <row r="971" spans="1:11">
      <c r="A971" s="120">
        <v>40100000</v>
      </c>
      <c r="B971" s="120" t="s">
        <v>374</v>
      </c>
      <c r="C971" s="120" t="s">
        <v>93</v>
      </c>
      <c r="D971" s="120">
        <v>45167</v>
      </c>
      <c r="E971" s="120">
        <v>1</v>
      </c>
      <c r="F971" s="120" t="s">
        <v>2208</v>
      </c>
      <c r="G971" s="120" t="s">
        <v>89</v>
      </c>
      <c r="H971" s="120" t="s">
        <v>1371</v>
      </c>
      <c r="I971" s="119">
        <v>1210.5</v>
      </c>
      <c r="J971" s="119">
        <v>0</v>
      </c>
      <c r="K971" s="119">
        <v>1210.5</v>
      </c>
    </row>
    <row r="972" spans="1:11">
      <c r="A972" s="120">
        <v>40100000</v>
      </c>
      <c r="B972" s="120" t="s">
        <v>378</v>
      </c>
      <c r="C972" s="120" t="s">
        <v>93</v>
      </c>
      <c r="D972" s="120">
        <v>45167</v>
      </c>
      <c r="E972" s="120">
        <v>1</v>
      </c>
      <c r="F972" s="120" t="s">
        <v>2212</v>
      </c>
      <c r="G972" s="120" t="s">
        <v>89</v>
      </c>
      <c r="H972" s="120" t="s">
        <v>1231</v>
      </c>
      <c r="I972" s="119">
        <v>8664</v>
      </c>
      <c r="J972" s="119">
        <v>0</v>
      </c>
      <c r="K972" s="119">
        <v>8664</v>
      </c>
    </row>
    <row r="973" spans="1:11">
      <c r="A973" s="120">
        <v>40100000</v>
      </c>
      <c r="B973" s="120" t="s">
        <v>380</v>
      </c>
      <c r="C973" s="120" t="s">
        <v>93</v>
      </c>
      <c r="D973" s="120">
        <v>45167</v>
      </c>
      <c r="E973" s="120">
        <v>1</v>
      </c>
      <c r="F973" s="120" t="s">
        <v>2204</v>
      </c>
      <c r="G973" s="120" t="s">
        <v>89</v>
      </c>
      <c r="H973" s="120" t="s">
        <v>1159</v>
      </c>
      <c r="I973" s="119">
        <v>367.62</v>
      </c>
      <c r="J973" s="119">
        <v>0</v>
      </c>
      <c r="K973" s="119">
        <v>367.62</v>
      </c>
    </row>
    <row r="974" spans="1:11">
      <c r="A974" s="120">
        <v>40100000</v>
      </c>
      <c r="B974" s="120" t="s">
        <v>367</v>
      </c>
      <c r="C974" s="120" t="s">
        <v>93</v>
      </c>
      <c r="D974" s="120">
        <v>45167</v>
      </c>
      <c r="E974" s="120">
        <v>1</v>
      </c>
      <c r="F974" s="120" t="s">
        <v>2207</v>
      </c>
      <c r="G974" s="120" t="s">
        <v>89</v>
      </c>
      <c r="H974" s="120" t="s">
        <v>1351</v>
      </c>
      <c r="I974" s="119">
        <v>4490.25</v>
      </c>
      <c r="J974" s="119">
        <v>0</v>
      </c>
      <c r="K974" s="119">
        <v>4490.25</v>
      </c>
    </row>
    <row r="975" spans="1:11">
      <c r="A975" s="120">
        <v>40100000</v>
      </c>
      <c r="B975" s="120" t="s">
        <v>1636</v>
      </c>
      <c r="C975" s="120" t="s">
        <v>93</v>
      </c>
      <c r="D975" s="120">
        <v>45167</v>
      </c>
      <c r="E975" s="120">
        <v>1</v>
      </c>
      <c r="F975" s="120" t="s">
        <v>1696</v>
      </c>
      <c r="G975" s="120" t="s">
        <v>89</v>
      </c>
      <c r="H975" s="120" t="s">
        <v>384</v>
      </c>
      <c r="I975" s="119">
        <v>90</v>
      </c>
      <c r="J975" s="119">
        <v>0</v>
      </c>
      <c r="K975" s="119">
        <v>90</v>
      </c>
    </row>
    <row r="976" spans="1:11">
      <c r="A976" s="120">
        <v>40100000</v>
      </c>
      <c r="B976" s="120" t="s">
        <v>391</v>
      </c>
      <c r="C976" s="120" t="s">
        <v>93</v>
      </c>
      <c r="D976" s="120">
        <v>45167</v>
      </c>
      <c r="E976" s="120">
        <v>1</v>
      </c>
      <c r="F976" s="120" t="s">
        <v>2205</v>
      </c>
      <c r="G976" s="120" t="s">
        <v>89</v>
      </c>
      <c r="H976" s="120" t="s">
        <v>1092</v>
      </c>
      <c r="I976" s="119">
        <v>6426</v>
      </c>
      <c r="J976" s="119">
        <v>0</v>
      </c>
      <c r="K976" s="119">
        <v>6426</v>
      </c>
    </row>
    <row r="977" spans="1:11">
      <c r="A977" s="120">
        <v>40100000</v>
      </c>
      <c r="B977" s="120" t="s">
        <v>2117</v>
      </c>
      <c r="C977" s="120" t="s">
        <v>93</v>
      </c>
      <c r="D977" s="120">
        <v>45167</v>
      </c>
      <c r="E977" s="120">
        <v>1</v>
      </c>
      <c r="F977" s="120" t="s">
        <v>2209</v>
      </c>
      <c r="G977" s="120" t="s">
        <v>89</v>
      </c>
      <c r="H977" s="120" t="s">
        <v>384</v>
      </c>
      <c r="I977" s="119">
        <v>266.39999999999998</v>
      </c>
      <c r="J977" s="119">
        <v>0</v>
      </c>
      <c r="K977" s="119">
        <v>266.39999999999998</v>
      </c>
    </row>
    <row r="978" spans="1:11">
      <c r="A978" s="120">
        <v>40100000</v>
      </c>
      <c r="B978" s="120" t="s">
        <v>375</v>
      </c>
      <c r="C978" s="120" t="s">
        <v>93</v>
      </c>
      <c r="D978" s="120">
        <v>45167</v>
      </c>
      <c r="E978" s="120">
        <v>1</v>
      </c>
      <c r="F978" s="120" t="s">
        <v>2186</v>
      </c>
      <c r="G978" s="120" t="s">
        <v>89</v>
      </c>
      <c r="H978" s="120" t="s">
        <v>1087</v>
      </c>
      <c r="I978" s="119">
        <v>1685.81</v>
      </c>
      <c r="J978" s="119">
        <v>0</v>
      </c>
      <c r="K978" s="119">
        <v>1685.81</v>
      </c>
    </row>
    <row r="979" spans="1:11">
      <c r="A979" s="120">
        <v>40100000</v>
      </c>
      <c r="B979" s="120" t="s">
        <v>377</v>
      </c>
      <c r="C979" s="120" t="s">
        <v>93</v>
      </c>
      <c r="D979" s="120">
        <v>45167</v>
      </c>
      <c r="E979" s="120">
        <v>1</v>
      </c>
      <c r="F979" s="120" t="s">
        <v>2181</v>
      </c>
      <c r="G979" s="120" t="s">
        <v>89</v>
      </c>
      <c r="H979" s="120" t="s">
        <v>1184</v>
      </c>
      <c r="I979" s="119">
        <v>1032.69</v>
      </c>
      <c r="J979" s="119">
        <v>0</v>
      </c>
      <c r="K979" s="119">
        <v>1032.69</v>
      </c>
    </row>
    <row r="980" spans="1:11">
      <c r="A980" s="120">
        <v>40100000</v>
      </c>
      <c r="B980" s="120" t="s">
        <v>370</v>
      </c>
      <c r="C980" s="120" t="s">
        <v>93</v>
      </c>
      <c r="D980" s="120">
        <v>45167</v>
      </c>
      <c r="E980" s="120">
        <v>1</v>
      </c>
      <c r="F980" s="120" t="s">
        <v>2184</v>
      </c>
      <c r="G980" s="120" t="s">
        <v>89</v>
      </c>
      <c r="H980" s="120" t="s">
        <v>1221</v>
      </c>
      <c r="I980" s="119">
        <v>1801</v>
      </c>
      <c r="J980" s="119">
        <v>0</v>
      </c>
      <c r="K980" s="119">
        <v>1801</v>
      </c>
    </row>
    <row r="981" spans="1:11">
      <c r="A981" s="120">
        <v>40100000</v>
      </c>
      <c r="B981" s="120" t="s">
        <v>361</v>
      </c>
      <c r="C981" s="120" t="s">
        <v>93</v>
      </c>
      <c r="D981" s="120">
        <v>45167</v>
      </c>
      <c r="E981" s="120">
        <v>1</v>
      </c>
      <c r="F981" s="120" t="s">
        <v>2211</v>
      </c>
      <c r="G981" s="120" t="s">
        <v>89</v>
      </c>
      <c r="H981" s="120" t="s">
        <v>1219</v>
      </c>
      <c r="I981" s="119">
        <v>3200</v>
      </c>
      <c r="J981" s="119">
        <v>0</v>
      </c>
      <c r="K981" s="119">
        <v>3200</v>
      </c>
    </row>
    <row r="982" spans="1:11">
      <c r="A982" s="120">
        <v>40100000</v>
      </c>
      <c r="B982" s="120" t="s">
        <v>2127</v>
      </c>
      <c r="C982" s="120" t="s">
        <v>93</v>
      </c>
      <c r="D982" s="120">
        <v>45167</v>
      </c>
      <c r="E982" s="120">
        <v>1</v>
      </c>
      <c r="F982" s="120" t="s">
        <v>2210</v>
      </c>
      <c r="G982" s="120" t="s">
        <v>89</v>
      </c>
      <c r="H982" s="120" t="s">
        <v>312</v>
      </c>
      <c r="I982" s="119">
        <v>1044</v>
      </c>
      <c r="J982" s="119">
        <v>0</v>
      </c>
      <c r="K982" s="119">
        <v>1044</v>
      </c>
    </row>
    <row r="983" spans="1:11">
      <c r="A983" s="120">
        <v>40100000</v>
      </c>
      <c r="B983" s="120" t="s">
        <v>376</v>
      </c>
      <c r="C983" s="120" t="s">
        <v>93</v>
      </c>
      <c r="D983" s="120">
        <v>45167</v>
      </c>
      <c r="E983" s="120">
        <v>1</v>
      </c>
      <c r="F983" s="120" t="s">
        <v>2213</v>
      </c>
      <c r="G983" s="120" t="s">
        <v>89</v>
      </c>
      <c r="H983" s="120" t="s">
        <v>1231</v>
      </c>
      <c r="I983" s="119">
        <v>1415.39</v>
      </c>
      <c r="J983" s="119">
        <v>0</v>
      </c>
      <c r="K983" s="119">
        <v>1415.39</v>
      </c>
    </row>
    <row r="984" spans="1:11">
      <c r="A984" s="120">
        <v>40100000</v>
      </c>
      <c r="B984" s="120" t="s">
        <v>369</v>
      </c>
      <c r="C984" s="120" t="s">
        <v>93</v>
      </c>
      <c r="D984" s="120">
        <v>45169</v>
      </c>
      <c r="E984" s="120">
        <v>1</v>
      </c>
      <c r="F984" s="120" t="s">
        <v>2215</v>
      </c>
      <c r="G984" s="120" t="s">
        <v>89</v>
      </c>
      <c r="H984" s="120" t="s">
        <v>2122</v>
      </c>
      <c r="I984" s="119">
        <v>2030.06</v>
      </c>
      <c r="J984" s="119">
        <v>0</v>
      </c>
      <c r="K984" s="119">
        <v>2030.06</v>
      </c>
    </row>
    <row r="985" spans="1:11">
      <c r="A985" s="120">
        <v>40100000</v>
      </c>
      <c r="B985" s="120" t="s">
        <v>385</v>
      </c>
      <c r="C985" s="120" t="s">
        <v>93</v>
      </c>
      <c r="D985" s="120">
        <v>45169</v>
      </c>
      <c r="E985" s="120">
        <v>1</v>
      </c>
      <c r="F985" s="120" t="s">
        <v>2214</v>
      </c>
      <c r="G985" s="120" t="s">
        <v>89</v>
      </c>
      <c r="H985" s="120" t="s">
        <v>1092</v>
      </c>
      <c r="I985" s="119">
        <v>76.33</v>
      </c>
      <c r="J985" s="119">
        <v>0</v>
      </c>
      <c r="K985" s="119">
        <v>76.33</v>
      </c>
    </row>
    <row r="986" spans="1:11">
      <c r="A986" s="120">
        <v>40100000</v>
      </c>
      <c r="B986" s="120" t="s">
        <v>1681</v>
      </c>
      <c r="C986" s="120" t="s">
        <v>93</v>
      </c>
      <c r="D986" s="120">
        <v>45170</v>
      </c>
      <c r="E986" s="120">
        <v>1</v>
      </c>
      <c r="F986" s="120" t="s">
        <v>2310</v>
      </c>
      <c r="G986" s="120" t="s">
        <v>89</v>
      </c>
      <c r="H986" s="120" t="s">
        <v>1083</v>
      </c>
      <c r="I986" s="119">
        <v>5280</v>
      </c>
      <c r="J986" s="119">
        <v>0</v>
      </c>
      <c r="K986" s="119">
        <v>5280</v>
      </c>
    </row>
    <row r="987" spans="1:11">
      <c r="A987" s="120">
        <v>40100000</v>
      </c>
      <c r="B987" s="120" t="s">
        <v>350</v>
      </c>
      <c r="C987" s="120" t="s">
        <v>93</v>
      </c>
      <c r="D987" s="120">
        <v>45173</v>
      </c>
      <c r="E987" s="120">
        <v>1</v>
      </c>
      <c r="F987" s="120" t="s">
        <v>2311</v>
      </c>
      <c r="G987" s="120" t="s">
        <v>89</v>
      </c>
      <c r="H987" s="120" t="s">
        <v>1937</v>
      </c>
      <c r="I987" s="119">
        <v>57.6</v>
      </c>
      <c r="J987" s="119">
        <v>0</v>
      </c>
      <c r="K987" s="119">
        <v>57.6</v>
      </c>
    </row>
    <row r="988" spans="1:11">
      <c r="A988" s="120">
        <v>40100000</v>
      </c>
      <c r="B988" s="120" t="s">
        <v>388</v>
      </c>
      <c r="C988" s="120" t="s">
        <v>93</v>
      </c>
      <c r="D988" s="120">
        <v>45174</v>
      </c>
      <c r="E988" s="120">
        <v>1</v>
      </c>
      <c r="F988" s="120" t="s">
        <v>2312</v>
      </c>
      <c r="G988" s="120" t="s">
        <v>89</v>
      </c>
      <c r="H988" s="120" t="s">
        <v>1197</v>
      </c>
      <c r="I988" s="119">
        <v>8400.8700000000008</v>
      </c>
      <c r="J988" s="119">
        <v>0</v>
      </c>
      <c r="K988" s="119">
        <v>8400.8700000000008</v>
      </c>
    </row>
    <row r="989" spans="1:11">
      <c r="A989" s="120">
        <v>40100000</v>
      </c>
      <c r="B989" s="120" t="s">
        <v>388</v>
      </c>
      <c r="C989" s="120" t="s">
        <v>93</v>
      </c>
      <c r="D989" s="120">
        <v>45174</v>
      </c>
      <c r="E989" s="120">
        <v>1</v>
      </c>
      <c r="F989" s="120" t="s">
        <v>2312</v>
      </c>
      <c r="G989" s="120" t="s">
        <v>89</v>
      </c>
      <c r="H989" s="120" t="s">
        <v>1158</v>
      </c>
      <c r="I989" s="119">
        <v>3489.19</v>
      </c>
      <c r="J989" s="119">
        <v>0</v>
      </c>
      <c r="K989" s="119">
        <v>3489.19</v>
      </c>
    </row>
    <row r="990" spans="1:11">
      <c r="A990" s="120">
        <v>40100000</v>
      </c>
      <c r="B990" s="120" t="s">
        <v>1091</v>
      </c>
      <c r="C990" s="120" t="s">
        <v>93</v>
      </c>
      <c r="D990" s="120">
        <v>45175</v>
      </c>
      <c r="E990" s="120">
        <v>1</v>
      </c>
      <c r="F990" s="120" t="s">
        <v>2313</v>
      </c>
      <c r="G990" s="120" t="s">
        <v>89</v>
      </c>
      <c r="H990" s="120" t="s">
        <v>89</v>
      </c>
      <c r="I990" s="119">
        <v>360</v>
      </c>
      <c r="J990" s="119">
        <v>0</v>
      </c>
      <c r="K990" s="119">
        <v>360</v>
      </c>
    </row>
    <row r="991" spans="1:11">
      <c r="A991" s="120">
        <v>40100000</v>
      </c>
      <c r="B991" s="120" t="s">
        <v>360</v>
      </c>
      <c r="C991" s="120" t="s">
        <v>93</v>
      </c>
      <c r="D991" s="120">
        <v>45176</v>
      </c>
      <c r="E991" s="120">
        <v>1</v>
      </c>
      <c r="F991" s="120" t="s">
        <v>2314</v>
      </c>
      <c r="G991" s="120" t="s">
        <v>89</v>
      </c>
      <c r="H991" s="120" t="s">
        <v>1231</v>
      </c>
      <c r="I991" s="119">
        <v>84</v>
      </c>
      <c r="J991" s="119">
        <v>0</v>
      </c>
      <c r="K991" s="119">
        <v>84</v>
      </c>
    </row>
    <row r="992" spans="1:11">
      <c r="A992" s="120">
        <v>40100000</v>
      </c>
      <c r="B992" s="120" t="s">
        <v>360</v>
      </c>
      <c r="C992" s="120" t="s">
        <v>93</v>
      </c>
      <c r="D992" s="120">
        <v>45176</v>
      </c>
      <c r="E992" s="120">
        <v>1</v>
      </c>
      <c r="F992" s="120" t="s">
        <v>2314</v>
      </c>
      <c r="G992" s="120" t="s">
        <v>89</v>
      </c>
      <c r="H992" s="120" t="s">
        <v>1231</v>
      </c>
      <c r="I992" s="119">
        <v>84</v>
      </c>
      <c r="J992" s="119">
        <v>0</v>
      </c>
      <c r="K992" s="119">
        <v>84</v>
      </c>
    </row>
    <row r="993" spans="1:11">
      <c r="A993" s="120">
        <v>40100000</v>
      </c>
      <c r="B993" s="120" t="s">
        <v>360</v>
      </c>
      <c r="C993" s="120" t="s">
        <v>93</v>
      </c>
      <c r="D993" s="120">
        <v>45176</v>
      </c>
      <c r="E993" s="120">
        <v>1</v>
      </c>
      <c r="F993" s="120" t="s">
        <v>2314</v>
      </c>
      <c r="G993" s="120" t="s">
        <v>89</v>
      </c>
      <c r="H993" s="120" t="s">
        <v>1231</v>
      </c>
      <c r="I993" s="119">
        <v>84</v>
      </c>
      <c r="J993" s="119">
        <v>0</v>
      </c>
      <c r="K993" s="119">
        <v>84</v>
      </c>
    </row>
    <row r="994" spans="1:11">
      <c r="A994" s="120">
        <v>40100000</v>
      </c>
      <c r="B994" s="120" t="s">
        <v>360</v>
      </c>
      <c r="C994" s="120" t="s">
        <v>93</v>
      </c>
      <c r="D994" s="120">
        <v>45176</v>
      </c>
      <c r="E994" s="120">
        <v>1</v>
      </c>
      <c r="F994" s="120" t="s">
        <v>2314</v>
      </c>
      <c r="G994" s="120" t="s">
        <v>89</v>
      </c>
      <c r="H994" s="120" t="s">
        <v>1231</v>
      </c>
      <c r="I994" s="119">
        <v>84</v>
      </c>
      <c r="J994" s="119">
        <v>0</v>
      </c>
      <c r="K994" s="119">
        <v>84</v>
      </c>
    </row>
    <row r="995" spans="1:11">
      <c r="A995" s="120">
        <v>40100000</v>
      </c>
      <c r="B995" s="120" t="s">
        <v>360</v>
      </c>
      <c r="C995" s="120" t="s">
        <v>93</v>
      </c>
      <c r="D995" s="120">
        <v>45177</v>
      </c>
      <c r="E995" s="120">
        <v>1</v>
      </c>
      <c r="F995" s="120" t="s">
        <v>2315</v>
      </c>
      <c r="G995" s="120" t="s">
        <v>89</v>
      </c>
      <c r="H995" s="120" t="s">
        <v>1231</v>
      </c>
      <c r="I995" s="119">
        <v>336</v>
      </c>
      <c r="J995" s="119">
        <v>0</v>
      </c>
      <c r="K995" s="119">
        <v>336</v>
      </c>
    </row>
    <row r="996" spans="1:11">
      <c r="A996" s="120">
        <v>40100000</v>
      </c>
      <c r="B996" s="120" t="s">
        <v>360</v>
      </c>
      <c r="C996" s="120" t="s">
        <v>93</v>
      </c>
      <c r="D996" s="120">
        <v>45177</v>
      </c>
      <c r="E996" s="120">
        <v>1</v>
      </c>
      <c r="F996" s="120" t="s">
        <v>2315</v>
      </c>
      <c r="G996" s="120" t="s">
        <v>89</v>
      </c>
      <c r="H996" s="120" t="s">
        <v>1231</v>
      </c>
      <c r="I996" s="119">
        <v>84</v>
      </c>
      <c r="J996" s="119">
        <v>0</v>
      </c>
      <c r="K996" s="119">
        <v>84</v>
      </c>
    </row>
    <row r="997" spans="1:11">
      <c r="A997" s="120">
        <v>40100000</v>
      </c>
      <c r="B997" s="120" t="s">
        <v>2250</v>
      </c>
      <c r="C997" s="120" t="s">
        <v>93</v>
      </c>
      <c r="D997" s="120">
        <v>45180</v>
      </c>
      <c r="E997" s="120">
        <v>1</v>
      </c>
      <c r="F997" s="120" t="s">
        <v>2316</v>
      </c>
      <c r="G997" s="120" t="s">
        <v>89</v>
      </c>
      <c r="H997" s="120" t="s">
        <v>89</v>
      </c>
      <c r="I997" s="119">
        <v>48</v>
      </c>
      <c r="J997" s="119">
        <v>0</v>
      </c>
      <c r="K997" s="119">
        <v>48</v>
      </c>
    </row>
    <row r="998" spans="1:11">
      <c r="A998" s="120">
        <v>40100000</v>
      </c>
      <c r="B998" s="120" t="s">
        <v>2250</v>
      </c>
      <c r="C998" s="120" t="s">
        <v>93</v>
      </c>
      <c r="D998" s="120">
        <v>45180</v>
      </c>
      <c r="E998" s="120">
        <v>1</v>
      </c>
      <c r="F998" s="120" t="s">
        <v>2316</v>
      </c>
      <c r="G998" s="120" t="s">
        <v>89</v>
      </c>
      <c r="H998" s="120" t="s">
        <v>362</v>
      </c>
      <c r="I998" s="119">
        <v>35.08</v>
      </c>
      <c r="J998" s="119">
        <v>0</v>
      </c>
      <c r="K998" s="119">
        <v>35.08</v>
      </c>
    </row>
    <row r="999" spans="1:11">
      <c r="A999" s="120">
        <v>40100000</v>
      </c>
      <c r="B999" s="120" t="s">
        <v>1140</v>
      </c>
      <c r="C999" s="120" t="s">
        <v>93</v>
      </c>
      <c r="D999" s="120">
        <v>45181</v>
      </c>
      <c r="E999" s="120">
        <v>1</v>
      </c>
      <c r="F999" s="120" t="s">
        <v>2317</v>
      </c>
      <c r="G999" s="120" t="s">
        <v>89</v>
      </c>
      <c r="H999" s="120" t="s">
        <v>1103</v>
      </c>
      <c r="I999" s="119">
        <v>13.23</v>
      </c>
      <c r="J999" s="119">
        <v>0</v>
      </c>
      <c r="K999" s="119">
        <v>13.23</v>
      </c>
    </row>
    <row r="1000" spans="1:11">
      <c r="A1000" s="120">
        <v>40100000</v>
      </c>
      <c r="B1000" s="120" t="s">
        <v>388</v>
      </c>
      <c r="C1000" s="120" t="s">
        <v>93</v>
      </c>
      <c r="D1000" s="120">
        <v>45183</v>
      </c>
      <c r="E1000" s="120">
        <v>1</v>
      </c>
      <c r="F1000" s="120" t="s">
        <v>2318</v>
      </c>
      <c r="G1000" s="120" t="s">
        <v>89</v>
      </c>
      <c r="H1000" s="120" t="s">
        <v>1197</v>
      </c>
      <c r="I1000" s="119">
        <v>1437.6</v>
      </c>
      <c r="J1000" s="119">
        <v>0</v>
      </c>
      <c r="K1000" s="119">
        <v>1437.6</v>
      </c>
    </row>
    <row r="1001" spans="1:11">
      <c r="A1001" s="120">
        <v>40100000</v>
      </c>
      <c r="B1001" s="120" t="s">
        <v>1130</v>
      </c>
      <c r="C1001" s="120" t="s">
        <v>93</v>
      </c>
      <c r="D1001" s="120">
        <v>45184</v>
      </c>
      <c r="E1001" s="120">
        <v>1</v>
      </c>
      <c r="F1001" s="120" t="s">
        <v>2319</v>
      </c>
      <c r="G1001" s="120" t="s">
        <v>89</v>
      </c>
      <c r="H1001" s="120" t="s">
        <v>1371</v>
      </c>
      <c r="I1001" s="119">
        <v>118990.49</v>
      </c>
      <c r="J1001" s="119">
        <v>0</v>
      </c>
      <c r="K1001" s="119">
        <v>118990.49</v>
      </c>
    </row>
    <row r="1002" spans="1:11">
      <c r="A1002" s="120">
        <v>40100000</v>
      </c>
      <c r="B1002" s="120" t="s">
        <v>391</v>
      </c>
      <c r="C1002" s="120" t="s">
        <v>93</v>
      </c>
      <c r="D1002" s="120">
        <v>45184</v>
      </c>
      <c r="E1002" s="120">
        <v>1</v>
      </c>
      <c r="F1002" s="120" t="s">
        <v>2320</v>
      </c>
      <c r="G1002" s="120" t="s">
        <v>89</v>
      </c>
      <c r="H1002" s="120" t="s">
        <v>1113</v>
      </c>
      <c r="I1002" s="119">
        <v>6350.4</v>
      </c>
      <c r="J1002" s="119">
        <v>0</v>
      </c>
      <c r="K1002" s="119">
        <v>6350.4</v>
      </c>
    </row>
    <row r="1003" spans="1:11">
      <c r="A1003" s="120">
        <v>40100000</v>
      </c>
      <c r="B1003" s="120" t="s">
        <v>369</v>
      </c>
      <c r="C1003" s="120" t="s">
        <v>93</v>
      </c>
      <c r="D1003" s="120">
        <v>45184</v>
      </c>
      <c r="E1003" s="120">
        <v>1</v>
      </c>
      <c r="F1003" s="120" t="s">
        <v>2321</v>
      </c>
      <c r="G1003" s="120" t="s">
        <v>89</v>
      </c>
      <c r="H1003" s="120" t="s">
        <v>2217</v>
      </c>
      <c r="I1003" s="119">
        <v>187.69</v>
      </c>
      <c r="J1003" s="119">
        <v>0</v>
      </c>
      <c r="K1003" s="119">
        <v>187.69</v>
      </c>
    </row>
    <row r="1004" spans="1:11">
      <c r="A1004" s="120">
        <v>40100000</v>
      </c>
      <c r="B1004" s="120" t="s">
        <v>1140</v>
      </c>
      <c r="C1004" s="120" t="s">
        <v>93</v>
      </c>
      <c r="D1004" s="120">
        <v>45187</v>
      </c>
      <c r="E1004" s="120">
        <v>1</v>
      </c>
      <c r="F1004" s="120" t="s">
        <v>2322</v>
      </c>
      <c r="G1004" s="120" t="s">
        <v>89</v>
      </c>
      <c r="H1004" s="120" t="s">
        <v>1103</v>
      </c>
      <c r="I1004" s="119">
        <v>96.08</v>
      </c>
      <c r="J1004" s="119">
        <v>0</v>
      </c>
      <c r="K1004" s="119">
        <v>96.08</v>
      </c>
    </row>
    <row r="1005" spans="1:11">
      <c r="A1005" s="120">
        <v>40100000</v>
      </c>
      <c r="B1005" s="120" t="s">
        <v>1140</v>
      </c>
      <c r="C1005" s="120" t="s">
        <v>93</v>
      </c>
      <c r="D1005" s="120">
        <v>45187</v>
      </c>
      <c r="E1005" s="120">
        <v>1</v>
      </c>
      <c r="F1005" s="120" t="s">
        <v>2322</v>
      </c>
      <c r="G1005" s="120" t="s">
        <v>89</v>
      </c>
      <c r="H1005" s="120" t="s">
        <v>1103</v>
      </c>
      <c r="I1005" s="119">
        <v>92.78</v>
      </c>
      <c r="J1005" s="119">
        <v>0</v>
      </c>
      <c r="K1005" s="119">
        <v>92.78</v>
      </c>
    </row>
    <row r="1006" spans="1:11">
      <c r="A1006" s="120">
        <v>40100000</v>
      </c>
      <c r="B1006" s="120" t="s">
        <v>365</v>
      </c>
      <c r="C1006" s="120" t="s">
        <v>93</v>
      </c>
      <c r="D1006" s="120">
        <v>45187</v>
      </c>
      <c r="E1006" s="120">
        <v>1</v>
      </c>
      <c r="F1006" s="120" t="s">
        <v>2323</v>
      </c>
      <c r="G1006" s="120" t="s">
        <v>89</v>
      </c>
      <c r="H1006" s="120" t="s">
        <v>1226</v>
      </c>
      <c r="I1006" s="119">
        <v>18</v>
      </c>
      <c r="J1006" s="119">
        <v>0</v>
      </c>
      <c r="K1006" s="119">
        <v>18</v>
      </c>
    </row>
    <row r="1007" spans="1:11">
      <c r="A1007" s="120">
        <v>40100000</v>
      </c>
      <c r="B1007" s="120" t="s">
        <v>1140</v>
      </c>
      <c r="C1007" s="120" t="s">
        <v>93</v>
      </c>
      <c r="D1007" s="120">
        <v>45188</v>
      </c>
      <c r="E1007" s="120">
        <v>1</v>
      </c>
      <c r="F1007" s="120" t="s">
        <v>2324</v>
      </c>
      <c r="G1007" s="120" t="s">
        <v>89</v>
      </c>
      <c r="H1007" s="120" t="s">
        <v>1103</v>
      </c>
      <c r="I1007" s="119">
        <v>39.26</v>
      </c>
      <c r="J1007" s="119">
        <v>0</v>
      </c>
      <c r="K1007" s="119">
        <v>39.26</v>
      </c>
    </row>
    <row r="1008" spans="1:11">
      <c r="A1008" s="120">
        <v>40100000</v>
      </c>
      <c r="B1008" s="120" t="s">
        <v>1140</v>
      </c>
      <c r="C1008" s="120" t="s">
        <v>93</v>
      </c>
      <c r="D1008" s="120">
        <v>45188</v>
      </c>
      <c r="E1008" s="120">
        <v>1</v>
      </c>
      <c r="F1008" s="120" t="s">
        <v>2324</v>
      </c>
      <c r="G1008" s="120" t="s">
        <v>89</v>
      </c>
      <c r="H1008" s="120" t="s">
        <v>1103</v>
      </c>
      <c r="I1008" s="119">
        <v>118.72</v>
      </c>
      <c r="J1008" s="119">
        <v>0</v>
      </c>
      <c r="K1008" s="119">
        <v>118.72</v>
      </c>
    </row>
    <row r="1009" spans="1:11">
      <c r="A1009" s="120">
        <v>40100000</v>
      </c>
      <c r="B1009" s="120" t="s">
        <v>352</v>
      </c>
      <c r="C1009" s="120" t="s">
        <v>93</v>
      </c>
      <c r="D1009" s="120">
        <v>45189</v>
      </c>
      <c r="E1009" s="120">
        <v>1</v>
      </c>
      <c r="F1009" s="120" t="s">
        <v>2199</v>
      </c>
      <c r="G1009" s="120" t="s">
        <v>89</v>
      </c>
      <c r="H1009" s="120" t="s">
        <v>1184</v>
      </c>
      <c r="I1009" s="119">
        <v>193.3</v>
      </c>
      <c r="J1009" s="119">
        <v>0</v>
      </c>
      <c r="K1009" s="119">
        <v>193.3</v>
      </c>
    </row>
    <row r="1010" spans="1:11">
      <c r="A1010" s="120">
        <v>40100000</v>
      </c>
      <c r="B1010" s="120" t="s">
        <v>1140</v>
      </c>
      <c r="C1010" s="120" t="s">
        <v>93</v>
      </c>
      <c r="D1010" s="120">
        <v>45189</v>
      </c>
      <c r="E1010" s="120">
        <v>1</v>
      </c>
      <c r="F1010" s="120" t="s">
        <v>2325</v>
      </c>
      <c r="G1010" s="120" t="s">
        <v>89</v>
      </c>
      <c r="H1010" s="120" t="s">
        <v>1103</v>
      </c>
      <c r="I1010" s="119">
        <v>33.72</v>
      </c>
      <c r="J1010" s="119">
        <v>0</v>
      </c>
      <c r="K1010" s="119">
        <v>33.72</v>
      </c>
    </row>
    <row r="1011" spans="1:11">
      <c r="A1011" s="120">
        <v>40100000</v>
      </c>
      <c r="B1011" s="120" t="s">
        <v>1140</v>
      </c>
      <c r="C1011" s="120" t="s">
        <v>93</v>
      </c>
      <c r="D1011" s="120">
        <v>45189</v>
      </c>
      <c r="E1011" s="120">
        <v>1</v>
      </c>
      <c r="F1011" s="120" t="s">
        <v>2326</v>
      </c>
      <c r="G1011" s="120" t="s">
        <v>89</v>
      </c>
      <c r="H1011" s="120" t="s">
        <v>1103</v>
      </c>
      <c r="I1011" s="119">
        <v>44.97</v>
      </c>
      <c r="J1011" s="119">
        <v>0</v>
      </c>
      <c r="K1011" s="119">
        <v>44.97</v>
      </c>
    </row>
    <row r="1012" spans="1:11">
      <c r="A1012" s="120">
        <v>40100000</v>
      </c>
      <c r="B1012" s="120" t="s">
        <v>365</v>
      </c>
      <c r="C1012" s="120" t="s">
        <v>93</v>
      </c>
      <c r="D1012" s="120">
        <v>45191</v>
      </c>
      <c r="E1012" s="120">
        <v>1</v>
      </c>
      <c r="F1012" s="120" t="s">
        <v>2327</v>
      </c>
      <c r="G1012" s="120" t="s">
        <v>89</v>
      </c>
      <c r="H1012" s="120" t="s">
        <v>1226</v>
      </c>
      <c r="I1012" s="119">
        <v>154.43</v>
      </c>
      <c r="J1012" s="119">
        <v>0</v>
      </c>
      <c r="K1012" s="119">
        <v>154.43</v>
      </c>
    </row>
    <row r="1013" spans="1:11">
      <c r="A1013" s="120">
        <v>40100000</v>
      </c>
      <c r="B1013" s="120" t="s">
        <v>369</v>
      </c>
      <c r="C1013" s="120" t="s">
        <v>93</v>
      </c>
      <c r="D1013" s="120">
        <v>45191</v>
      </c>
      <c r="E1013" s="120">
        <v>1</v>
      </c>
      <c r="F1013" s="120" t="s">
        <v>2328</v>
      </c>
      <c r="G1013" s="120" t="s">
        <v>89</v>
      </c>
      <c r="H1013" s="120" t="s">
        <v>2217</v>
      </c>
      <c r="I1013" s="119">
        <v>397.8</v>
      </c>
      <c r="J1013" s="119">
        <v>0</v>
      </c>
      <c r="K1013" s="119">
        <v>397.8</v>
      </c>
    </row>
    <row r="1014" spans="1:11">
      <c r="A1014" s="120">
        <v>40100000</v>
      </c>
      <c r="B1014" s="120" t="s">
        <v>365</v>
      </c>
      <c r="C1014" s="120" t="s">
        <v>93</v>
      </c>
      <c r="D1014" s="120">
        <v>45194</v>
      </c>
      <c r="E1014" s="120">
        <v>1</v>
      </c>
      <c r="F1014" s="120" t="s">
        <v>2329</v>
      </c>
      <c r="G1014" s="120" t="s">
        <v>89</v>
      </c>
      <c r="H1014" s="120" t="s">
        <v>1226</v>
      </c>
      <c r="I1014" s="119">
        <v>932.78</v>
      </c>
      <c r="J1014" s="119">
        <v>0</v>
      </c>
      <c r="K1014" s="119">
        <v>932.78</v>
      </c>
    </row>
    <row r="1015" spans="1:11">
      <c r="A1015" s="120">
        <v>40100000</v>
      </c>
      <c r="B1015" s="120" t="s">
        <v>350</v>
      </c>
      <c r="C1015" s="120" t="s">
        <v>93</v>
      </c>
      <c r="D1015" s="120">
        <v>45194</v>
      </c>
      <c r="E1015" s="120">
        <v>1</v>
      </c>
      <c r="F1015" s="120" t="s">
        <v>2330</v>
      </c>
      <c r="G1015" s="120" t="s">
        <v>89</v>
      </c>
      <c r="H1015" s="120" t="s">
        <v>1937</v>
      </c>
      <c r="I1015" s="119">
        <v>3286.78</v>
      </c>
      <c r="J1015" s="119">
        <v>0</v>
      </c>
      <c r="K1015" s="119">
        <v>3286.78</v>
      </c>
    </row>
    <row r="1016" spans="1:11">
      <c r="A1016" s="120">
        <v>40100000</v>
      </c>
      <c r="B1016" s="120" t="s">
        <v>350</v>
      </c>
      <c r="C1016" s="120" t="s">
        <v>93</v>
      </c>
      <c r="D1016" s="120">
        <v>45194</v>
      </c>
      <c r="E1016" s="120">
        <v>1</v>
      </c>
      <c r="F1016" s="120" t="s">
        <v>2330</v>
      </c>
      <c r="G1016" s="120" t="s">
        <v>89</v>
      </c>
      <c r="H1016" s="120" t="s">
        <v>89</v>
      </c>
      <c r="I1016" s="119">
        <v>135.47999999999999</v>
      </c>
      <c r="J1016" s="119">
        <v>0</v>
      </c>
      <c r="K1016" s="119">
        <v>135.47999999999999</v>
      </c>
    </row>
    <row r="1017" spans="1:11">
      <c r="A1017" s="120">
        <v>40100000</v>
      </c>
      <c r="B1017" s="120" t="s">
        <v>1181</v>
      </c>
      <c r="C1017" s="120" t="s">
        <v>93</v>
      </c>
      <c r="D1017" s="120">
        <v>45195</v>
      </c>
      <c r="E1017" s="120">
        <v>1</v>
      </c>
      <c r="F1017" s="120" t="s">
        <v>1467</v>
      </c>
      <c r="G1017" s="120" t="s">
        <v>89</v>
      </c>
      <c r="H1017" s="120" t="s">
        <v>1117</v>
      </c>
      <c r="I1017" s="119">
        <v>38641</v>
      </c>
      <c r="J1017" s="119">
        <v>0</v>
      </c>
      <c r="K1017" s="119">
        <v>38641</v>
      </c>
    </row>
    <row r="1018" spans="1:11">
      <c r="A1018" s="120">
        <v>40100000</v>
      </c>
      <c r="B1018" s="120" t="s">
        <v>1354</v>
      </c>
      <c r="C1018" s="120" t="s">
        <v>93</v>
      </c>
      <c r="D1018" s="120">
        <v>45196</v>
      </c>
      <c r="E1018" s="120">
        <v>1</v>
      </c>
      <c r="F1018" s="120" t="s">
        <v>2331</v>
      </c>
      <c r="G1018" s="120" t="s">
        <v>89</v>
      </c>
      <c r="H1018" s="120" t="s">
        <v>89</v>
      </c>
      <c r="I1018" s="119">
        <v>12000</v>
      </c>
      <c r="J1018" s="119">
        <v>0</v>
      </c>
      <c r="K1018" s="119">
        <v>12000</v>
      </c>
    </row>
    <row r="1019" spans="1:11">
      <c r="A1019" s="120">
        <v>40100000</v>
      </c>
      <c r="B1019" s="120" t="s">
        <v>1140</v>
      </c>
      <c r="C1019" s="120" t="s">
        <v>93</v>
      </c>
      <c r="D1019" s="120">
        <v>45197</v>
      </c>
      <c r="E1019" s="120">
        <v>1</v>
      </c>
      <c r="F1019" s="120" t="s">
        <v>2332</v>
      </c>
      <c r="G1019" s="120" t="s">
        <v>89</v>
      </c>
      <c r="H1019" s="120" t="s">
        <v>1103</v>
      </c>
      <c r="I1019" s="119">
        <v>128.94999999999999</v>
      </c>
      <c r="J1019" s="119">
        <v>0</v>
      </c>
      <c r="K1019" s="119">
        <v>128.94999999999999</v>
      </c>
    </row>
    <row r="1020" spans="1:11">
      <c r="A1020" s="120">
        <v>40100000</v>
      </c>
      <c r="B1020" s="120" t="s">
        <v>367</v>
      </c>
      <c r="C1020" s="120" t="s">
        <v>93</v>
      </c>
      <c r="D1020" s="120">
        <v>45197</v>
      </c>
      <c r="E1020" s="120">
        <v>1</v>
      </c>
      <c r="F1020" s="120" t="s">
        <v>2333</v>
      </c>
      <c r="G1020" s="120" t="s">
        <v>89</v>
      </c>
      <c r="H1020" s="120" t="s">
        <v>1159</v>
      </c>
      <c r="I1020" s="119">
        <v>4490.25</v>
      </c>
      <c r="J1020" s="119">
        <v>0</v>
      </c>
      <c r="K1020" s="119">
        <v>4490.25</v>
      </c>
    </row>
    <row r="1021" spans="1:11">
      <c r="A1021" s="120">
        <v>40100000</v>
      </c>
      <c r="B1021" s="120" t="s">
        <v>369</v>
      </c>
      <c r="C1021" s="120" t="s">
        <v>93</v>
      </c>
      <c r="D1021" s="120">
        <v>45198</v>
      </c>
      <c r="E1021" s="120">
        <v>1</v>
      </c>
      <c r="F1021" s="120" t="s">
        <v>2334</v>
      </c>
      <c r="G1021" s="120" t="s">
        <v>89</v>
      </c>
      <c r="H1021" s="120" t="s">
        <v>2243</v>
      </c>
      <c r="I1021" s="119">
        <v>385.31</v>
      </c>
      <c r="J1021" s="119">
        <v>0</v>
      </c>
      <c r="K1021" s="119">
        <v>385.31</v>
      </c>
    </row>
    <row r="1022" spans="1:11">
      <c r="A1022" s="120">
        <v>40100000</v>
      </c>
      <c r="B1022" s="120" t="s">
        <v>375</v>
      </c>
      <c r="C1022" s="120" t="s">
        <v>356</v>
      </c>
      <c r="D1022" s="120">
        <v>44936</v>
      </c>
      <c r="E1022" s="120">
        <v>1</v>
      </c>
      <c r="F1022" s="120" t="s">
        <v>1592</v>
      </c>
      <c r="G1022" s="120" t="s">
        <v>932</v>
      </c>
      <c r="H1022" s="120" t="s">
        <v>1371</v>
      </c>
      <c r="I1022" s="119">
        <v>0</v>
      </c>
      <c r="J1022" s="119">
        <v>31</v>
      </c>
      <c r="K1022" s="119">
        <v>-31</v>
      </c>
    </row>
    <row r="1023" spans="1:11">
      <c r="A1023" s="120">
        <v>40100000</v>
      </c>
      <c r="B1023" s="120" t="s">
        <v>354</v>
      </c>
      <c r="C1023" s="120" t="s">
        <v>356</v>
      </c>
      <c r="D1023" s="120">
        <v>44936</v>
      </c>
      <c r="E1023" s="120">
        <v>1</v>
      </c>
      <c r="F1023" s="120" t="s">
        <v>1592</v>
      </c>
      <c r="G1023" s="120" t="s">
        <v>945</v>
      </c>
      <c r="H1023" s="120" t="s">
        <v>1113</v>
      </c>
      <c r="I1023" s="119">
        <v>8</v>
      </c>
      <c r="J1023" s="119">
        <v>0</v>
      </c>
      <c r="K1023" s="119">
        <v>8</v>
      </c>
    </row>
    <row r="1024" spans="1:11">
      <c r="A1024" s="120">
        <v>40100000</v>
      </c>
      <c r="B1024" s="120" t="s">
        <v>1140</v>
      </c>
      <c r="C1024" s="120" t="s">
        <v>356</v>
      </c>
      <c r="D1024" s="120">
        <v>44957</v>
      </c>
      <c r="E1024" s="120">
        <v>1</v>
      </c>
      <c r="F1024" s="120" t="s">
        <v>1592</v>
      </c>
      <c r="G1024" s="120" t="s">
        <v>89</v>
      </c>
      <c r="H1024" s="120" t="s">
        <v>1141</v>
      </c>
      <c r="I1024" s="119">
        <v>0.66</v>
      </c>
      <c r="J1024" s="119">
        <v>0</v>
      </c>
      <c r="K1024" s="119">
        <v>0.66</v>
      </c>
    </row>
    <row r="1025" spans="1:11">
      <c r="A1025" s="120">
        <v>40100000</v>
      </c>
      <c r="B1025" s="120" t="s">
        <v>372</v>
      </c>
      <c r="C1025" s="120" t="s">
        <v>356</v>
      </c>
      <c r="D1025" s="120">
        <v>44958</v>
      </c>
      <c r="E1025" s="120">
        <v>22</v>
      </c>
      <c r="F1025" s="120" t="s">
        <v>1598</v>
      </c>
      <c r="G1025" s="120" t="s">
        <v>715</v>
      </c>
      <c r="H1025" s="120" t="s">
        <v>1221</v>
      </c>
      <c r="I1025" s="119">
        <v>536.57000000000005</v>
      </c>
      <c r="J1025" s="119">
        <v>0</v>
      </c>
      <c r="K1025" s="119">
        <v>536.57000000000005</v>
      </c>
    </row>
    <row r="1026" spans="1:11">
      <c r="A1026" s="120">
        <v>40100000</v>
      </c>
      <c r="B1026" s="120" t="s">
        <v>369</v>
      </c>
      <c r="C1026" s="120" t="s">
        <v>356</v>
      </c>
      <c r="D1026" s="120">
        <v>44958</v>
      </c>
      <c r="E1026" s="120">
        <v>22</v>
      </c>
      <c r="F1026" s="120" t="s">
        <v>533</v>
      </c>
      <c r="G1026" s="120" t="s">
        <v>1597</v>
      </c>
      <c r="H1026" s="120" t="s">
        <v>1148</v>
      </c>
      <c r="I1026" s="119">
        <v>0</v>
      </c>
      <c r="J1026" s="119">
        <v>13.07</v>
      </c>
      <c r="K1026" s="119">
        <v>-13.07</v>
      </c>
    </row>
    <row r="1027" spans="1:11">
      <c r="A1027" s="120">
        <v>40100000</v>
      </c>
      <c r="B1027" s="120" t="s">
        <v>388</v>
      </c>
      <c r="C1027" s="120" t="s">
        <v>356</v>
      </c>
      <c r="D1027" s="120">
        <v>44963</v>
      </c>
      <c r="E1027" s="120">
        <v>22</v>
      </c>
      <c r="F1027" s="120" t="s">
        <v>1599</v>
      </c>
      <c r="G1027" s="120" t="s">
        <v>89</v>
      </c>
      <c r="H1027" s="120" t="s">
        <v>1103</v>
      </c>
      <c r="I1027" s="119">
        <v>105.26</v>
      </c>
      <c r="J1027" s="119">
        <v>0</v>
      </c>
      <c r="K1027" s="119">
        <v>105.26</v>
      </c>
    </row>
    <row r="1028" spans="1:11">
      <c r="A1028" s="120">
        <v>40100000</v>
      </c>
      <c r="B1028" s="120" t="s">
        <v>1177</v>
      </c>
      <c r="C1028" s="120" t="s">
        <v>356</v>
      </c>
      <c r="D1028" s="120">
        <v>44970</v>
      </c>
      <c r="E1028" s="120">
        <v>21</v>
      </c>
      <c r="F1028" s="120" t="s">
        <v>1470</v>
      </c>
      <c r="G1028" s="120" t="s">
        <v>1176</v>
      </c>
      <c r="H1028" s="120" t="s">
        <v>351</v>
      </c>
      <c r="I1028" s="119">
        <v>0</v>
      </c>
      <c r="J1028" s="119">
        <v>31</v>
      </c>
      <c r="K1028" s="119">
        <v>-31</v>
      </c>
    </row>
    <row r="1029" spans="1:11">
      <c r="A1029" s="120">
        <v>40100000</v>
      </c>
      <c r="B1029" s="120" t="s">
        <v>1181</v>
      </c>
      <c r="C1029" s="120" t="s">
        <v>356</v>
      </c>
      <c r="D1029" s="120">
        <v>44978</v>
      </c>
      <c r="E1029" s="120">
        <v>22</v>
      </c>
      <c r="F1029" s="120" t="s">
        <v>1467</v>
      </c>
      <c r="G1029" s="120" t="s">
        <v>1020</v>
      </c>
      <c r="H1029" s="120" t="s">
        <v>371</v>
      </c>
      <c r="I1029" s="119">
        <v>0</v>
      </c>
      <c r="J1029" s="119">
        <v>62</v>
      </c>
      <c r="K1029" s="119">
        <v>-62</v>
      </c>
    </row>
    <row r="1030" spans="1:11">
      <c r="A1030" s="120">
        <v>40100000</v>
      </c>
      <c r="B1030" s="120" t="s">
        <v>369</v>
      </c>
      <c r="C1030" s="120" t="s">
        <v>356</v>
      </c>
      <c r="D1030" s="120">
        <v>44980</v>
      </c>
      <c r="E1030" s="120">
        <v>22</v>
      </c>
      <c r="F1030" s="120" t="s">
        <v>1600</v>
      </c>
      <c r="G1030" s="120" t="s">
        <v>1170</v>
      </c>
      <c r="H1030" s="120" t="s">
        <v>1171</v>
      </c>
      <c r="I1030" s="119">
        <v>196.08</v>
      </c>
      <c r="J1030" s="119">
        <v>0</v>
      </c>
      <c r="K1030" s="119">
        <v>196.08</v>
      </c>
    </row>
    <row r="1031" spans="1:11">
      <c r="A1031" s="120">
        <v>40100000</v>
      </c>
      <c r="B1031" s="120" t="s">
        <v>388</v>
      </c>
      <c r="C1031" s="120" t="s">
        <v>356</v>
      </c>
      <c r="D1031" s="120">
        <v>45016</v>
      </c>
      <c r="E1031" s="120">
        <v>1</v>
      </c>
      <c r="F1031" s="120" t="s">
        <v>1702</v>
      </c>
      <c r="G1031" s="120" t="s">
        <v>1703</v>
      </c>
      <c r="H1031" s="120" t="s">
        <v>1704</v>
      </c>
      <c r="I1031" s="119">
        <v>1704.3</v>
      </c>
      <c r="J1031" s="119">
        <v>0</v>
      </c>
      <c r="K1031" s="119">
        <v>1704.3</v>
      </c>
    </row>
    <row r="1032" spans="1:11">
      <c r="A1032" s="120">
        <v>40100000</v>
      </c>
      <c r="B1032" s="120" t="s">
        <v>1693</v>
      </c>
      <c r="C1032" s="120" t="s">
        <v>356</v>
      </c>
      <c r="D1032" s="120">
        <v>45034</v>
      </c>
      <c r="E1032" s="120">
        <v>1</v>
      </c>
      <c r="F1032" s="120" t="s">
        <v>1592</v>
      </c>
      <c r="G1032" s="120" t="s">
        <v>89</v>
      </c>
      <c r="H1032" s="120" t="s">
        <v>362</v>
      </c>
      <c r="I1032" s="119">
        <v>0.36</v>
      </c>
      <c r="J1032" s="119">
        <v>0</v>
      </c>
      <c r="K1032" s="119">
        <v>0.36</v>
      </c>
    </row>
    <row r="1033" spans="1:11">
      <c r="A1033" s="120">
        <v>40100000</v>
      </c>
      <c r="B1033" s="120" t="s">
        <v>375</v>
      </c>
      <c r="C1033" s="120" t="s">
        <v>356</v>
      </c>
      <c r="D1033" s="120">
        <v>45035</v>
      </c>
      <c r="E1033" s="120">
        <v>1</v>
      </c>
      <c r="F1033" s="120" t="s">
        <v>1377</v>
      </c>
      <c r="G1033" s="120" t="s">
        <v>1747</v>
      </c>
      <c r="H1033" s="120" t="s">
        <v>1096</v>
      </c>
      <c r="I1033" s="119">
        <v>0</v>
      </c>
      <c r="J1033" s="119">
        <v>31</v>
      </c>
      <c r="K1033" s="119">
        <v>-31</v>
      </c>
    </row>
    <row r="1034" spans="1:11">
      <c r="A1034" s="120">
        <v>40100000</v>
      </c>
      <c r="B1034" s="120" t="s">
        <v>1181</v>
      </c>
      <c r="C1034" s="120" t="s">
        <v>356</v>
      </c>
      <c r="D1034" s="120">
        <v>45065</v>
      </c>
      <c r="E1034" s="120">
        <v>1</v>
      </c>
      <c r="F1034" s="120" t="s">
        <v>1467</v>
      </c>
      <c r="G1034" s="120" t="s">
        <v>1836</v>
      </c>
      <c r="H1034" s="120" t="s">
        <v>1371</v>
      </c>
      <c r="I1034" s="119">
        <v>0</v>
      </c>
      <c r="J1034" s="119">
        <v>31</v>
      </c>
      <c r="K1034" s="119">
        <v>-31</v>
      </c>
    </row>
    <row r="1035" spans="1:11">
      <c r="A1035" s="120">
        <v>40100000</v>
      </c>
      <c r="B1035" s="120" t="s">
        <v>375</v>
      </c>
      <c r="C1035" s="120" t="s">
        <v>356</v>
      </c>
      <c r="D1035" s="120">
        <v>45065</v>
      </c>
      <c r="E1035" s="120">
        <v>1</v>
      </c>
      <c r="F1035" s="120" t="s">
        <v>468</v>
      </c>
      <c r="G1035" s="120" t="s">
        <v>89</v>
      </c>
      <c r="H1035" s="120" t="s">
        <v>1359</v>
      </c>
      <c r="I1035" s="119">
        <v>0</v>
      </c>
      <c r="J1035" s="119">
        <v>31</v>
      </c>
      <c r="K1035" s="119">
        <v>-31</v>
      </c>
    </row>
    <row r="1036" spans="1:11">
      <c r="A1036" s="120">
        <v>40100000</v>
      </c>
      <c r="B1036" s="120" t="s">
        <v>375</v>
      </c>
      <c r="C1036" s="120" t="s">
        <v>356</v>
      </c>
      <c r="D1036" s="120">
        <v>45091</v>
      </c>
      <c r="E1036" s="120">
        <v>1</v>
      </c>
      <c r="F1036" s="120" t="s">
        <v>1592</v>
      </c>
      <c r="G1036" s="120" t="s">
        <v>1929</v>
      </c>
      <c r="H1036" s="120" t="s">
        <v>1117</v>
      </c>
      <c r="I1036" s="119">
        <v>0</v>
      </c>
      <c r="J1036" s="119">
        <v>31</v>
      </c>
      <c r="K1036" s="119">
        <v>-31</v>
      </c>
    </row>
    <row r="1037" spans="1:11">
      <c r="A1037" s="120">
        <v>40100000</v>
      </c>
      <c r="B1037" s="120" t="s">
        <v>1181</v>
      </c>
      <c r="C1037" s="120" t="s">
        <v>356</v>
      </c>
      <c r="D1037" s="120">
        <v>45093</v>
      </c>
      <c r="E1037" s="120">
        <v>1</v>
      </c>
      <c r="F1037" s="120" t="s">
        <v>1467</v>
      </c>
      <c r="G1037" s="120" t="s">
        <v>1930</v>
      </c>
      <c r="H1037" s="120" t="s">
        <v>1096</v>
      </c>
      <c r="I1037" s="119">
        <v>0</v>
      </c>
      <c r="J1037" s="119">
        <v>31</v>
      </c>
      <c r="K1037" s="119">
        <v>-31</v>
      </c>
    </row>
    <row r="1038" spans="1:11">
      <c r="A1038" s="120">
        <v>40100000</v>
      </c>
      <c r="B1038" s="120" t="s">
        <v>1177</v>
      </c>
      <c r="C1038" s="120" t="s">
        <v>356</v>
      </c>
      <c r="D1038" s="120">
        <v>45140</v>
      </c>
      <c r="E1038" s="120">
        <v>1</v>
      </c>
      <c r="F1038" s="120" t="s">
        <v>2179</v>
      </c>
      <c r="G1038" s="120" t="s">
        <v>2026</v>
      </c>
      <c r="H1038" s="120" t="s">
        <v>1083</v>
      </c>
      <c r="I1038" s="119">
        <v>0</v>
      </c>
      <c r="J1038" s="119">
        <v>31</v>
      </c>
      <c r="K1038" s="119">
        <v>-31</v>
      </c>
    </row>
    <row r="1039" spans="1:11">
      <c r="A1039" s="120">
        <v>40100000</v>
      </c>
      <c r="B1039" s="120" t="s">
        <v>375</v>
      </c>
      <c r="C1039" s="120" t="s">
        <v>356</v>
      </c>
      <c r="D1039" s="120">
        <v>45167</v>
      </c>
      <c r="E1039" s="120">
        <v>1</v>
      </c>
      <c r="F1039" s="120" t="s">
        <v>2186</v>
      </c>
      <c r="G1039" s="120" t="s">
        <v>2022</v>
      </c>
      <c r="H1039" s="120" t="s">
        <v>1087</v>
      </c>
      <c r="I1039" s="119">
        <v>0</v>
      </c>
      <c r="J1039" s="119">
        <v>62</v>
      </c>
      <c r="K1039" s="119">
        <v>-62</v>
      </c>
    </row>
    <row r="1040" spans="1:11">
      <c r="A1040" s="120">
        <v>40100000</v>
      </c>
      <c r="B1040" s="120" t="s">
        <v>1181</v>
      </c>
      <c r="C1040" s="120" t="s">
        <v>356</v>
      </c>
      <c r="D1040" s="120">
        <v>45167</v>
      </c>
      <c r="E1040" s="120">
        <v>1</v>
      </c>
      <c r="F1040" s="120" t="s">
        <v>1467</v>
      </c>
      <c r="G1040" s="120" t="s">
        <v>2132</v>
      </c>
      <c r="H1040" s="120" t="s">
        <v>1359</v>
      </c>
      <c r="I1040" s="119">
        <v>0</v>
      </c>
      <c r="J1040" s="119">
        <v>31</v>
      </c>
      <c r="K1040" s="119">
        <v>-31</v>
      </c>
    </row>
    <row r="1041" spans="1:11">
      <c r="A1041" s="120">
        <v>40100000</v>
      </c>
      <c r="B1041" s="120" t="s">
        <v>1130</v>
      </c>
      <c r="C1041" s="120" t="s">
        <v>356</v>
      </c>
      <c r="D1041" s="120">
        <v>45184</v>
      </c>
      <c r="E1041" s="120">
        <v>2</v>
      </c>
      <c r="F1041" s="120" t="s">
        <v>1718</v>
      </c>
      <c r="G1041" s="120" t="s">
        <v>89</v>
      </c>
      <c r="H1041" s="120" t="s">
        <v>1371</v>
      </c>
      <c r="I1041" s="119">
        <v>40</v>
      </c>
      <c r="J1041" s="119">
        <v>0</v>
      </c>
      <c r="K1041" s="119">
        <v>40</v>
      </c>
    </row>
    <row r="1042" spans="1:11">
      <c r="A1042" s="120">
        <v>40100000</v>
      </c>
      <c r="B1042" s="120" t="s">
        <v>2250</v>
      </c>
      <c r="C1042" s="120" t="s">
        <v>356</v>
      </c>
      <c r="D1042" s="120">
        <v>45199</v>
      </c>
      <c r="E1042" s="120">
        <v>2</v>
      </c>
      <c r="F1042" s="120" t="s">
        <v>2335</v>
      </c>
      <c r="G1042" s="120" t="s">
        <v>89</v>
      </c>
      <c r="H1042" s="120" t="s">
        <v>89</v>
      </c>
      <c r="I1042" s="119">
        <v>83.08</v>
      </c>
      <c r="J1042" s="119">
        <v>0</v>
      </c>
      <c r="K1042" s="119">
        <v>83.08</v>
      </c>
    </row>
    <row r="1043" spans="1:11">
      <c r="A1043" s="120">
        <v>40100000</v>
      </c>
      <c r="B1043" s="120" t="s">
        <v>363</v>
      </c>
      <c r="C1043" s="120" t="s">
        <v>356</v>
      </c>
      <c r="D1043" s="120">
        <v>45199</v>
      </c>
      <c r="E1043" s="120">
        <v>2</v>
      </c>
      <c r="F1043" s="120" t="s">
        <v>2335</v>
      </c>
      <c r="G1043" s="120" t="s">
        <v>89</v>
      </c>
      <c r="H1043" s="120" t="s">
        <v>1351</v>
      </c>
      <c r="I1043" s="119">
        <v>0</v>
      </c>
      <c r="J1043" s="119">
        <v>83.08</v>
      </c>
      <c r="K1043" s="119">
        <v>-83.08</v>
      </c>
    </row>
    <row r="1044" spans="1:11">
      <c r="A1044" s="120">
        <v>40100000</v>
      </c>
      <c r="B1044" s="120" t="s">
        <v>1181</v>
      </c>
      <c r="C1044" s="120" t="s">
        <v>356</v>
      </c>
      <c r="D1044" s="120">
        <v>45199</v>
      </c>
      <c r="E1044" s="120">
        <v>2</v>
      </c>
      <c r="F1044" s="120" t="s">
        <v>2307</v>
      </c>
      <c r="G1044" s="120" t="s">
        <v>2023</v>
      </c>
      <c r="H1044" s="120" t="s">
        <v>1117</v>
      </c>
      <c r="I1044" s="119">
        <v>0</v>
      </c>
      <c r="J1044" s="119">
        <v>31</v>
      </c>
      <c r="K1044" s="119">
        <v>-31</v>
      </c>
    </row>
  </sheetData>
  <autoFilter ref="A1:K1044" xr:uid="{CB1BDDF7-F12A-40FB-AD2A-D4480C1B9125}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2251-435B-4159-9239-76C104057A65}">
  <sheetPr filterMode="1"/>
  <dimension ref="A1:N284"/>
  <sheetViews>
    <sheetView showGridLines="0" zoomScale="90" zoomScaleNormal="90" zoomScaleSheetLayoutView="80" workbookViewId="0">
      <pane ySplit="8" topLeftCell="A9" activePane="bottomLeft" state="frozen"/>
      <selection pane="bottomLeft" activeCell="G146" sqref="G146"/>
    </sheetView>
  </sheetViews>
  <sheetFormatPr defaultColWidth="11.42578125" defaultRowHeight="15" outlineLevelRow="2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45078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/>
      <c r="C9" s="69" t="s">
        <v>110</v>
      </c>
      <c r="D9" s="38"/>
      <c r="E9" s="40"/>
      <c r="F9" s="179">
        <v>40964.693760000002</v>
      </c>
      <c r="G9" s="41"/>
    </row>
    <row r="10" spans="2:11">
      <c r="B10" s="53"/>
      <c r="C10" s="39" t="s">
        <v>297</v>
      </c>
      <c r="D10" s="106"/>
      <c r="E10" s="40"/>
      <c r="F10" s="179">
        <v>122894.08128</v>
      </c>
      <c r="G10" s="41"/>
    </row>
    <row r="11" spans="2:11">
      <c r="B11" s="53"/>
      <c r="C11" s="69" t="s">
        <v>564</v>
      </c>
      <c r="D11" s="106"/>
      <c r="E11" s="40"/>
      <c r="F11" s="179">
        <v>245788.16256</v>
      </c>
      <c r="G11" s="41"/>
    </row>
    <row r="12" spans="2:11" hidden="1" outlineLevel="1">
      <c r="B12" s="53"/>
      <c r="C12" s="69"/>
      <c r="D12" s="106"/>
      <c r="E12" s="40"/>
      <c r="F12" s="179"/>
      <c r="G12" s="41"/>
    </row>
    <row r="13" spans="2:11" hidden="1" outlineLevel="1">
      <c r="B13" s="53"/>
      <c r="C13" s="39"/>
      <c r="D13" s="106"/>
      <c r="E13" s="40"/>
      <c r="F13" s="89"/>
      <c r="G13" s="41"/>
    </row>
    <row r="14" spans="2:11" hidden="1" outlineLevel="1">
      <c r="B14" s="53"/>
      <c r="C14" s="39"/>
      <c r="D14" s="106"/>
      <c r="E14" s="40"/>
      <c r="F14" s="89"/>
      <c r="G14" s="41"/>
    </row>
    <row r="15" spans="2:11" hidden="1" outlineLevel="1">
      <c r="B15" s="53"/>
      <c r="C15" s="39"/>
      <c r="D15" s="106"/>
      <c r="E15" s="40"/>
      <c r="F15" s="89"/>
      <c r="G15" s="41"/>
    </row>
    <row r="16" spans="2:11" hidden="1" outlineLevel="1">
      <c r="B16" s="53"/>
      <c r="C16" s="69"/>
      <c r="D16" s="106"/>
      <c r="E16" s="40"/>
      <c r="F16" s="179"/>
      <c r="G16" s="41"/>
    </row>
    <row r="17" spans="1:13" hidden="1" outlineLevel="1">
      <c r="B17" s="53"/>
      <c r="C17" s="69"/>
      <c r="D17" s="106"/>
      <c r="E17" s="40"/>
      <c r="F17" s="179"/>
      <c r="G17" s="41"/>
    </row>
    <row r="18" spans="1:13" hidden="1" outlineLevel="1">
      <c r="B18" s="53"/>
      <c r="C18" s="39"/>
      <c r="D18" s="106"/>
      <c r="E18" s="40"/>
      <c r="F18" s="89"/>
      <c r="G18" s="41"/>
    </row>
    <row r="19" spans="1:13" s="123" customFormat="1" collapsed="1">
      <c r="A19" s="3"/>
      <c r="B19" s="8"/>
      <c r="C19" s="35" t="s">
        <v>12</v>
      </c>
      <c r="D19" s="35"/>
      <c r="E19" s="37"/>
      <c r="F19" s="180">
        <f>ROUND(SUM(F9:F18),0)</f>
        <v>409647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>
        <v>45170</v>
      </c>
      <c r="C24" s="39" t="s">
        <v>2226</v>
      </c>
      <c r="D24" s="38" t="s">
        <v>2227</v>
      </c>
      <c r="E24" s="41">
        <f>_xlfn.XLOOKUP(D24,'401 frs10-23'!G:G,'401 frs10-23'!J:J)</f>
        <v>1654.81</v>
      </c>
      <c r="F24" s="141">
        <f>E24</f>
        <v>1654.81</v>
      </c>
      <c r="G24" s="40">
        <v>330.96</v>
      </c>
      <c r="H24" s="74"/>
      <c r="I24" s="52">
        <f>F24*0.2</f>
        <v>330.96199999999999</v>
      </c>
      <c r="J24" s="134">
        <f>G24-I24</f>
        <v>-2.0000000000095497E-3</v>
      </c>
    </row>
    <row r="25" spans="1:13">
      <c r="B25" s="38">
        <v>45199</v>
      </c>
      <c r="C25" s="39" t="s">
        <v>2307</v>
      </c>
      <c r="D25" s="38" t="s">
        <v>2308</v>
      </c>
      <c r="E25" s="41">
        <f>-_xlfn.XLOOKUP(D25,'401 frs10-23'!G:G,'401 frs10-23'!I:I)</f>
        <v>-2187</v>
      </c>
      <c r="F25" s="141">
        <f t="shared" ref="F25:F27" si="0">E25</f>
        <v>-2187</v>
      </c>
      <c r="G25" s="40">
        <v>-437.4</v>
      </c>
      <c r="H25" s="74"/>
      <c r="I25" s="52">
        <f t="shared" ref="I25:I33" si="1">F25*0.2</f>
        <v>-437.40000000000003</v>
      </c>
      <c r="J25" s="134">
        <f>G25--I25</f>
        <v>-874.8</v>
      </c>
    </row>
    <row r="26" spans="1:13">
      <c r="B26" s="38">
        <v>45200</v>
      </c>
      <c r="C26" s="39" t="s">
        <v>2376</v>
      </c>
      <c r="D26" s="38" t="s">
        <v>2377</v>
      </c>
      <c r="E26" s="41">
        <f>_xlfn.XLOOKUP(D26,'401 frs10-23'!G:G,'401 frs10-23'!J:J)</f>
        <v>1654.81</v>
      </c>
      <c r="F26" s="141">
        <f t="shared" si="0"/>
        <v>1654.81</v>
      </c>
      <c r="G26" s="40">
        <v>330.96</v>
      </c>
      <c r="H26" s="74"/>
      <c r="I26" s="52">
        <f t="shared" si="1"/>
        <v>330.96199999999999</v>
      </c>
      <c r="J26" s="134">
        <f t="shared" ref="J26:J33" si="2">G26-I26</f>
        <v>-2.0000000000095497E-3</v>
      </c>
    </row>
    <row r="27" spans="1:13">
      <c r="B27" s="38">
        <v>45200</v>
      </c>
      <c r="C27" s="39" t="s">
        <v>2389</v>
      </c>
      <c r="D27" s="38" t="s">
        <v>2390</v>
      </c>
      <c r="E27" s="41">
        <f>_xlfn.XLOOKUP(D27,'401 frs10-23'!G:G,'401 frs10-23'!J:J)</f>
        <v>3265</v>
      </c>
      <c r="F27" s="141">
        <f t="shared" si="0"/>
        <v>3265</v>
      </c>
      <c r="G27" s="40">
        <v>653</v>
      </c>
      <c r="H27" s="74"/>
      <c r="I27" s="52">
        <f t="shared" si="1"/>
        <v>653</v>
      </c>
      <c r="J27" s="134">
        <f t="shared" si="2"/>
        <v>0</v>
      </c>
    </row>
    <row r="28" spans="1:13" hidden="1" outlineLevel="1">
      <c r="B28" s="38"/>
      <c r="C28" s="39"/>
      <c r="D28" s="38"/>
      <c r="E28" s="41"/>
      <c r="F28" s="141"/>
      <c r="G28" s="40"/>
      <c r="H28" s="74"/>
      <c r="I28" s="52">
        <f t="shared" si="1"/>
        <v>0</v>
      </c>
      <c r="J28" s="134">
        <f t="shared" si="2"/>
        <v>0</v>
      </c>
    </row>
    <row r="29" spans="1:13" hidden="1" outlineLevel="1">
      <c r="B29" s="38"/>
      <c r="C29" s="39"/>
      <c r="D29" s="38"/>
      <c r="E29" s="41"/>
      <c r="F29" s="141"/>
      <c r="G29" s="40"/>
      <c r="H29" s="74"/>
      <c r="I29" s="52">
        <f t="shared" si="1"/>
        <v>0</v>
      </c>
      <c r="J29" s="134">
        <f t="shared" si="2"/>
        <v>0</v>
      </c>
    </row>
    <row r="30" spans="1:13" hidden="1" outlineLevel="1">
      <c r="B30" s="38"/>
      <c r="C30" s="39"/>
      <c r="D30" s="38"/>
      <c r="E30" s="41"/>
      <c r="F30" s="141"/>
      <c r="G30" s="40"/>
      <c r="H30" s="74"/>
      <c r="I30" s="52">
        <f t="shared" si="1"/>
        <v>0</v>
      </c>
      <c r="J30" s="134">
        <f t="shared" si="2"/>
        <v>0</v>
      </c>
    </row>
    <row r="31" spans="1:13" hidden="1" outlineLevel="1">
      <c r="B31" s="38"/>
      <c r="C31" s="39"/>
      <c r="D31" s="38"/>
      <c r="E31" s="41"/>
      <c r="F31" s="141"/>
      <c r="G31" s="40"/>
      <c r="H31" s="74"/>
      <c r="I31" s="52">
        <f t="shared" si="1"/>
        <v>0</v>
      </c>
      <c r="J31" s="134">
        <f t="shared" si="2"/>
        <v>0</v>
      </c>
    </row>
    <row r="32" spans="1:13" hidden="1" outlineLevel="2">
      <c r="B32" s="38"/>
      <c r="C32" s="39"/>
      <c r="D32" s="38"/>
      <c r="E32" s="41"/>
      <c r="F32" s="141"/>
      <c r="G32" s="40"/>
      <c r="H32" s="74"/>
      <c r="I32" s="52">
        <f t="shared" si="1"/>
        <v>0</v>
      </c>
      <c r="J32" s="134">
        <f>G32-I32</f>
        <v>0</v>
      </c>
    </row>
    <row r="33" spans="1:13" hidden="1" outlineLevel="2">
      <c r="B33" s="45"/>
      <c r="C33" s="39"/>
      <c r="D33" s="39"/>
      <c r="E33" s="41" t="s">
        <v>89</v>
      </c>
      <c r="F33" s="141"/>
      <c r="G33" s="41"/>
      <c r="I33" s="52">
        <f t="shared" si="1"/>
        <v>0</v>
      </c>
      <c r="J33" s="134">
        <f t="shared" si="2"/>
        <v>0</v>
      </c>
    </row>
    <row r="34" spans="1:13" collapsed="1">
      <c r="B34" s="8"/>
      <c r="C34" s="35" t="s">
        <v>12</v>
      </c>
      <c r="D34" s="35"/>
      <c r="E34" s="46">
        <f>SUM(E33:E33)</f>
        <v>0</v>
      </c>
      <c r="F34" s="86">
        <f>ROUND(SUM(F24:F33),0)</f>
        <v>4388</v>
      </c>
      <c r="G34" s="142">
        <f>SUM(G24:G33)</f>
        <v>877.52</v>
      </c>
      <c r="H34" s="75"/>
      <c r="I34" s="6" t="s">
        <v>299</v>
      </c>
      <c r="K34" t="s">
        <v>302</v>
      </c>
    </row>
    <row r="35" spans="1:13" ht="15.75" thickBot="1">
      <c r="B35" s="8"/>
      <c r="C35" s="3"/>
      <c r="D35" s="3"/>
      <c r="E35" s="51"/>
      <c r="F35" s="51"/>
      <c r="G35" s="51"/>
      <c r="H35" s="75"/>
    </row>
    <row r="36" spans="1:13" ht="15.75" thickBot="1">
      <c r="B36" s="188" t="s">
        <v>78</v>
      </c>
      <c r="C36" s="189"/>
      <c r="D36" s="189"/>
      <c r="E36" s="189"/>
      <c r="F36" s="189"/>
      <c r="G36" s="190"/>
      <c r="H36" s="5"/>
    </row>
    <row r="37" spans="1:13">
      <c r="B37" s="3" t="s">
        <v>77</v>
      </c>
      <c r="E37" s="6"/>
      <c r="F37" s="6"/>
      <c r="G37" s="6"/>
      <c r="H37" s="6"/>
    </row>
    <row r="38" spans="1:13">
      <c r="B38" s="36" t="s">
        <v>73</v>
      </c>
      <c r="C38" s="35" t="s">
        <v>16</v>
      </c>
      <c r="D38" s="35" t="s">
        <v>0</v>
      </c>
      <c r="E38" s="37" t="s">
        <v>2</v>
      </c>
      <c r="F38" s="37" t="s">
        <v>3</v>
      </c>
      <c r="G38" s="37" t="s">
        <v>4</v>
      </c>
      <c r="H38" s="6"/>
      <c r="J38" s="9"/>
    </row>
    <row r="39" spans="1:13">
      <c r="B39" s="38"/>
      <c r="C39" s="38"/>
      <c r="E39" s="40"/>
      <c r="F39" s="40"/>
      <c r="G39" s="40"/>
      <c r="H39" s="74"/>
      <c r="J39" s="9"/>
    </row>
    <row r="40" spans="1:13" s="123" customFormat="1">
      <c r="A40" s="3"/>
      <c r="B40" s="8"/>
      <c r="C40" s="35" t="s">
        <v>12</v>
      </c>
      <c r="D40" s="35"/>
      <c r="E40" s="46">
        <f>SUM(E39)</f>
        <v>0</v>
      </c>
      <c r="F40" s="46">
        <f>SUM(F39)</f>
        <v>0</v>
      </c>
      <c r="G40" s="46">
        <f>ROUND(SUM(G39),0)</f>
        <v>0</v>
      </c>
      <c r="H40" s="75"/>
      <c r="I40" s="3"/>
      <c r="J40" s="3"/>
      <c r="K40">
        <v>4457100</v>
      </c>
      <c r="M40" s="3"/>
    </row>
    <row r="41" spans="1:13" customFormat="1" ht="15.75" thickBot="1">
      <c r="B41" s="1"/>
      <c r="E41" s="13"/>
      <c r="F41" s="13"/>
      <c r="G41" s="13"/>
      <c r="H41" s="13"/>
    </row>
    <row r="42" spans="1:13" customFormat="1" ht="15.75" thickBot="1">
      <c r="B42" s="188" t="s">
        <v>6</v>
      </c>
      <c r="C42" s="189"/>
      <c r="D42" s="189"/>
      <c r="E42" s="189"/>
      <c r="F42" s="189"/>
      <c r="G42" s="190"/>
      <c r="H42" s="5"/>
      <c r="J42" s="6" t="s">
        <v>687</v>
      </c>
    </row>
    <row r="43" spans="1:13" customFormat="1">
      <c r="B43" s="10" t="s">
        <v>690</v>
      </c>
      <c r="E43" s="6"/>
      <c r="F43" s="6"/>
      <c r="G43" s="6"/>
      <c r="H43" s="6"/>
    </row>
    <row r="44" spans="1:13" customFormat="1">
      <c r="B44" s="36" t="s">
        <v>73</v>
      </c>
      <c r="C44" s="35" t="s">
        <v>16</v>
      </c>
      <c r="D44" s="35" t="s">
        <v>0</v>
      </c>
      <c r="E44" s="37" t="s">
        <v>2</v>
      </c>
      <c r="F44" s="37" t="s">
        <v>3</v>
      </c>
      <c r="G44" s="37" t="s">
        <v>4</v>
      </c>
      <c r="H44" s="6"/>
    </row>
    <row r="45" spans="1:13" customFormat="1">
      <c r="B45" s="38">
        <v>45200</v>
      </c>
      <c r="C45" s="43" t="s">
        <v>2364</v>
      </c>
      <c r="D45" s="39" t="s">
        <v>2365</v>
      </c>
      <c r="E45" s="41">
        <f>_xlfn.XLOOKUP(D45,'401 frs10-23'!G:G,'401 frs10-23'!J:J)</f>
        <v>208</v>
      </c>
      <c r="F45" s="141">
        <f>E45</f>
        <v>208</v>
      </c>
      <c r="G45" s="44">
        <v>41.6</v>
      </c>
      <c r="H45" s="76"/>
      <c r="I45" s="52">
        <f>F45*0.2</f>
        <v>41.6</v>
      </c>
      <c r="J45" s="134">
        <f>G45-I45</f>
        <v>0</v>
      </c>
    </row>
    <row r="46" spans="1:13" customFormat="1">
      <c r="B46" s="38">
        <v>45200</v>
      </c>
      <c r="C46" s="43" t="s">
        <v>2366</v>
      </c>
      <c r="D46" s="39" t="s">
        <v>2367</v>
      </c>
      <c r="E46" s="41">
        <f>_xlfn.XLOOKUP(D46,'401 frs10-23'!G:G,'401 frs10-23'!J:J)</f>
        <v>802</v>
      </c>
      <c r="F46" s="141">
        <f t="shared" ref="F46:F56" si="3">E46</f>
        <v>802</v>
      </c>
      <c r="G46" s="44">
        <v>160.4</v>
      </c>
      <c r="H46" s="76"/>
      <c r="I46" s="52">
        <f t="shared" ref="I46:I56" si="4">F46*0.2</f>
        <v>160.4</v>
      </c>
      <c r="J46" s="134">
        <f t="shared" ref="J46:J56" si="5">G46-I46</f>
        <v>0</v>
      </c>
    </row>
    <row r="47" spans="1:13" customFormat="1">
      <c r="B47" s="38">
        <v>45200</v>
      </c>
      <c r="C47" s="43" t="s">
        <v>2385</v>
      </c>
      <c r="D47" s="39" t="s">
        <v>2386</v>
      </c>
      <c r="E47" s="41">
        <f>_xlfn.XLOOKUP(D47,'401 frs10-23'!G:G,'401 frs10-23'!J:J)</f>
        <v>6833.5</v>
      </c>
      <c r="F47" s="141">
        <f t="shared" si="3"/>
        <v>6833.5</v>
      </c>
      <c r="G47" s="44">
        <v>1366.7</v>
      </c>
      <c r="H47" s="76"/>
      <c r="I47" s="52">
        <f t="shared" si="4"/>
        <v>1366.7</v>
      </c>
      <c r="J47" s="134">
        <f t="shared" si="5"/>
        <v>0</v>
      </c>
    </row>
    <row r="48" spans="1:13" customFormat="1">
      <c r="B48" s="38">
        <v>45200</v>
      </c>
      <c r="C48" s="43" t="s">
        <v>2387</v>
      </c>
      <c r="D48" s="39" t="s">
        <v>2388</v>
      </c>
      <c r="E48" s="41">
        <f>_xlfn.XLOOKUP(D48,'401 frs10-23'!G:G,'401 frs10-23'!J:J)</f>
        <v>6675.5</v>
      </c>
      <c r="F48" s="141">
        <f t="shared" si="3"/>
        <v>6675.5</v>
      </c>
      <c r="G48" s="44">
        <v>1335.1</v>
      </c>
      <c r="H48" s="76"/>
      <c r="I48" s="52">
        <f t="shared" si="4"/>
        <v>1335.1000000000001</v>
      </c>
      <c r="J48" s="134">
        <f t="shared" si="5"/>
        <v>0</v>
      </c>
    </row>
    <row r="49" spans="2:11" customFormat="1">
      <c r="B49" s="38">
        <v>45210</v>
      </c>
      <c r="C49" s="43" t="s">
        <v>393</v>
      </c>
      <c r="D49" s="39" t="s">
        <v>2444</v>
      </c>
      <c r="E49" s="41">
        <f>_xlfn.XLOOKUP(D49,'401 frs10-23'!G:G,'401 frs10-23'!J:J)</f>
        <v>266</v>
      </c>
      <c r="F49" s="141">
        <f t="shared" si="3"/>
        <v>266</v>
      </c>
      <c r="G49" s="44">
        <v>53.2</v>
      </c>
      <c r="H49" s="76"/>
      <c r="I49" s="52">
        <f t="shared" si="4"/>
        <v>53.2</v>
      </c>
      <c r="J49" s="134">
        <f t="shared" si="5"/>
        <v>0</v>
      </c>
    </row>
    <row r="50" spans="2:11" customFormat="1">
      <c r="B50" s="38">
        <v>45210</v>
      </c>
      <c r="C50" s="43" t="s">
        <v>393</v>
      </c>
      <c r="D50" s="39" t="s">
        <v>2445</v>
      </c>
      <c r="E50" s="41">
        <f>_xlfn.XLOOKUP(D50,'401 frs10-23'!G:G,'401 frs10-23'!J:J)</f>
        <v>410</v>
      </c>
      <c r="F50" s="141">
        <f t="shared" si="3"/>
        <v>410</v>
      </c>
      <c r="G50" s="44">
        <v>82</v>
      </c>
      <c r="H50" s="76"/>
      <c r="I50" s="52">
        <f t="shared" si="4"/>
        <v>82</v>
      </c>
      <c r="J50" s="134">
        <f t="shared" si="5"/>
        <v>0</v>
      </c>
    </row>
    <row r="51" spans="2:11" customFormat="1">
      <c r="B51" s="38">
        <v>45210</v>
      </c>
      <c r="C51" s="43" t="s">
        <v>393</v>
      </c>
      <c r="D51" s="39" t="s">
        <v>2446</v>
      </c>
      <c r="E51" s="41">
        <f>_xlfn.XLOOKUP(D51,'401 frs10-23'!G:G,'401 frs10-23'!J:J)</f>
        <v>370</v>
      </c>
      <c r="F51" s="141">
        <f t="shared" si="3"/>
        <v>370</v>
      </c>
      <c r="G51" s="44">
        <v>74</v>
      </c>
      <c r="H51" s="76"/>
      <c r="I51" s="52">
        <f t="shared" si="4"/>
        <v>74</v>
      </c>
      <c r="J51" s="134">
        <f t="shared" si="5"/>
        <v>0</v>
      </c>
    </row>
    <row r="52" spans="2:11" customFormat="1">
      <c r="B52" s="38">
        <v>45210</v>
      </c>
      <c r="C52" s="43" t="s">
        <v>393</v>
      </c>
      <c r="D52" s="39" t="s">
        <v>2447</v>
      </c>
      <c r="E52" s="41">
        <f>_xlfn.XLOOKUP(D52,'401 frs10-23'!G:G,'401 frs10-23'!J:J)</f>
        <v>420</v>
      </c>
      <c r="F52" s="141">
        <f t="shared" si="3"/>
        <v>420</v>
      </c>
      <c r="G52" s="44">
        <v>84</v>
      </c>
      <c r="H52" s="76"/>
      <c r="I52" s="52">
        <f t="shared" si="4"/>
        <v>84</v>
      </c>
      <c r="J52" s="134">
        <f t="shared" si="5"/>
        <v>0</v>
      </c>
    </row>
    <row r="53" spans="2:11" customFormat="1">
      <c r="B53" s="38">
        <v>45210</v>
      </c>
      <c r="C53" s="43" t="s">
        <v>393</v>
      </c>
      <c r="D53" s="39" t="s">
        <v>2448</v>
      </c>
      <c r="E53" s="41">
        <f>_xlfn.XLOOKUP(D53,'401 frs10-23'!G:G,'401 frs10-23'!J:J)</f>
        <v>360</v>
      </c>
      <c r="F53" s="141">
        <f t="shared" si="3"/>
        <v>360</v>
      </c>
      <c r="G53" s="44">
        <v>72</v>
      </c>
      <c r="H53" s="76"/>
      <c r="I53" s="52">
        <f t="shared" si="4"/>
        <v>72</v>
      </c>
      <c r="J53" s="134">
        <f t="shared" si="5"/>
        <v>0</v>
      </c>
    </row>
    <row r="54" spans="2:11" customFormat="1">
      <c r="B54" s="38">
        <v>45210</v>
      </c>
      <c r="C54" s="39" t="s">
        <v>393</v>
      </c>
      <c r="D54" s="39" t="s">
        <v>2449</v>
      </c>
      <c r="E54" s="41">
        <f>_xlfn.XLOOKUP(D54,'401 frs10-23'!G:G,'401 frs10-23'!J:J)</f>
        <v>300</v>
      </c>
      <c r="F54" s="141">
        <f t="shared" si="3"/>
        <v>300</v>
      </c>
      <c r="G54" s="40">
        <v>60</v>
      </c>
      <c r="H54" s="74"/>
      <c r="I54" s="52">
        <f>F54*0.2</f>
        <v>60</v>
      </c>
      <c r="J54" s="134">
        <f t="shared" si="5"/>
        <v>0</v>
      </c>
    </row>
    <row r="55" spans="2:11" customFormat="1">
      <c r="B55" s="38">
        <v>45230</v>
      </c>
      <c r="C55" s="43" t="s">
        <v>2458</v>
      </c>
      <c r="D55" s="39" t="s">
        <v>943</v>
      </c>
      <c r="E55" s="41">
        <f>-_xlfn.XLOOKUP(D55,'401 frs10-23'!G:G,'401 frs10-23'!I:I)</f>
        <v>-333</v>
      </c>
      <c r="F55" s="141">
        <f t="shared" si="3"/>
        <v>-333</v>
      </c>
      <c r="G55" s="44">
        <v>-66.599999999999994</v>
      </c>
      <c r="H55" s="76"/>
      <c r="I55" s="52">
        <f t="shared" si="4"/>
        <v>-66.600000000000009</v>
      </c>
      <c r="J55" s="134">
        <f>G55--I55</f>
        <v>-133.19999999999999</v>
      </c>
    </row>
    <row r="56" spans="2:11" customFormat="1" hidden="1" outlineLevel="1">
      <c r="B56" s="38"/>
      <c r="C56" s="43"/>
      <c r="D56" s="39"/>
      <c r="E56" s="41"/>
      <c r="F56" s="141">
        <f t="shared" si="3"/>
        <v>0</v>
      </c>
      <c r="G56" s="44"/>
      <c r="H56" s="76"/>
      <c r="I56" s="52">
        <f t="shared" si="4"/>
        <v>0</v>
      </c>
      <c r="J56" s="134">
        <f t="shared" si="5"/>
        <v>0</v>
      </c>
    </row>
    <row r="57" spans="2:11" customFormat="1" hidden="1" outlineLevel="1">
      <c r="B57" s="38"/>
      <c r="C57" s="43"/>
      <c r="D57" s="39"/>
      <c r="E57" s="41"/>
      <c r="F57" s="141"/>
      <c r="G57" s="44"/>
      <c r="H57" s="76"/>
      <c r="I57" s="52"/>
      <c r="J57" s="134"/>
    </row>
    <row r="58" spans="2:11" customFormat="1" hidden="1" outlineLevel="1">
      <c r="B58" s="1"/>
      <c r="C58" s="43"/>
      <c r="D58" s="43"/>
      <c r="E58" s="40"/>
      <c r="F58" s="40"/>
      <c r="G58" s="44"/>
      <c r="H58" s="76"/>
    </row>
    <row r="59" spans="2:11" customFormat="1" collapsed="1">
      <c r="B59" s="1"/>
      <c r="C59" s="35" t="s">
        <v>13</v>
      </c>
      <c r="D59" s="35"/>
      <c r="E59" s="37"/>
      <c r="F59" s="37">
        <f>SUM(F45:F57)</f>
        <v>16312</v>
      </c>
      <c r="G59" s="143">
        <f>SUM(G45:G58)</f>
        <v>3262.4</v>
      </c>
      <c r="H59" s="6"/>
      <c r="I59" s="6" t="s">
        <v>300</v>
      </c>
      <c r="K59" t="s">
        <v>303</v>
      </c>
    </row>
    <row r="60" spans="2:11" customFormat="1">
      <c r="B60" s="1"/>
      <c r="C60" s="3"/>
      <c r="D60" s="3"/>
      <c r="E60" s="6"/>
      <c r="F60" s="6"/>
      <c r="G60" s="6"/>
      <c r="H60" s="6"/>
      <c r="I60" s="6"/>
    </row>
    <row r="61" spans="2:11" customFormat="1">
      <c r="B61" s="3" t="s">
        <v>2496</v>
      </c>
      <c r="C61" s="3"/>
      <c r="D61" s="3"/>
      <c r="E61" s="6"/>
      <c r="F61" s="6"/>
      <c r="G61" s="6"/>
      <c r="H61" s="6"/>
      <c r="I61" s="6"/>
    </row>
    <row r="62" spans="2:11" customFormat="1">
      <c r="B62" s="1"/>
      <c r="C62" s="3"/>
      <c r="D62" s="3"/>
      <c r="E62" s="6"/>
      <c r="F62" s="6"/>
      <c r="G62" s="6"/>
      <c r="H62" s="6"/>
      <c r="I62" s="6"/>
    </row>
    <row r="63" spans="2:11" customFormat="1">
      <c r="B63" s="36" t="s">
        <v>73</v>
      </c>
      <c r="C63" s="35" t="s">
        <v>16</v>
      </c>
      <c r="D63" s="35" t="s">
        <v>0</v>
      </c>
      <c r="E63" s="37" t="s">
        <v>2</v>
      </c>
      <c r="F63" s="37" t="s">
        <v>3</v>
      </c>
      <c r="G63" s="37" t="s">
        <v>4</v>
      </c>
      <c r="H63" s="6"/>
      <c r="I63" s="6"/>
    </row>
    <row r="64" spans="2:11" customFormat="1">
      <c r="B64" s="38">
        <v>45221</v>
      </c>
      <c r="C64" s="39" t="s">
        <v>2452</v>
      </c>
      <c r="D64" s="38" t="s">
        <v>2453</v>
      </c>
      <c r="E64" s="41">
        <f>_xlfn.XLOOKUP(D64,'401 frs10-23'!G:G,'401 frs10-23'!J:J)</f>
        <v>16.45</v>
      </c>
      <c r="F64" s="141">
        <f t="shared" ref="F64:F68" si="6">E64</f>
        <v>16.45</v>
      </c>
      <c r="G64" s="40">
        <v>3.29</v>
      </c>
      <c r="H64" s="76"/>
      <c r="I64" s="52">
        <f t="shared" ref="I64:I66" si="7">F64*0.2</f>
        <v>3.29</v>
      </c>
      <c r="J64" s="134">
        <f t="shared" ref="J64:J67" si="8">G64-I64</f>
        <v>0</v>
      </c>
    </row>
    <row r="65" spans="2:14" customFormat="1">
      <c r="B65" s="38">
        <v>45221</v>
      </c>
      <c r="C65" s="39" t="s">
        <v>2450</v>
      </c>
      <c r="D65" s="38" t="s">
        <v>2451</v>
      </c>
      <c r="E65" s="41">
        <f>_xlfn.XLOOKUP(D65,'401 frs10-23'!G:G,'401 frs10-23'!J:J)</f>
        <v>22.24</v>
      </c>
      <c r="F65" s="141">
        <f t="shared" si="6"/>
        <v>22.24</v>
      </c>
      <c r="G65" s="40">
        <v>4.45</v>
      </c>
      <c r="H65" s="76"/>
      <c r="I65" s="52">
        <f t="shared" si="7"/>
        <v>4.4479999999999995</v>
      </c>
      <c r="J65" s="134">
        <f t="shared" si="8"/>
        <v>2.0000000000006679E-3</v>
      </c>
    </row>
    <row r="66" spans="2:14" customFormat="1">
      <c r="B66" s="38">
        <v>45204</v>
      </c>
      <c r="C66" s="39" t="s">
        <v>2442</v>
      </c>
      <c r="D66" s="38" t="s">
        <v>2443</v>
      </c>
      <c r="E66" s="41">
        <f>_xlfn.XLOOKUP(D66,'401 frs10-23'!G:G,'401 frs10-23'!J:J)</f>
        <v>40.36</v>
      </c>
      <c r="F66" s="141">
        <f t="shared" si="6"/>
        <v>40.36</v>
      </c>
      <c r="G66" s="40">
        <v>8.07</v>
      </c>
      <c r="H66" s="76"/>
      <c r="I66" s="52">
        <f t="shared" si="7"/>
        <v>8.072000000000001</v>
      </c>
      <c r="J66" s="134">
        <f t="shared" si="8"/>
        <v>-2.0000000000006679E-3</v>
      </c>
    </row>
    <row r="67" spans="2:14" customFormat="1">
      <c r="B67" s="38">
        <v>45200</v>
      </c>
      <c r="C67" s="39" t="s">
        <v>2405</v>
      </c>
      <c r="D67" s="38" t="s">
        <v>2406</v>
      </c>
      <c r="E67" s="41">
        <f>_xlfn.XLOOKUP(D67,'401 frs10-23'!G:G,'401 frs10-23'!J:J)</f>
        <v>20.25</v>
      </c>
      <c r="F67" s="141">
        <f t="shared" si="6"/>
        <v>20.25</v>
      </c>
      <c r="G67" s="40">
        <v>4.05</v>
      </c>
      <c r="H67" s="74"/>
      <c r="I67" s="52">
        <f>F67*0.2</f>
        <v>4.05</v>
      </c>
      <c r="J67" s="134">
        <f t="shared" si="8"/>
        <v>0</v>
      </c>
    </row>
    <row r="68" spans="2:14" customFormat="1">
      <c r="B68" s="38">
        <v>45200</v>
      </c>
      <c r="C68" s="39" t="s">
        <v>2403</v>
      </c>
      <c r="D68" s="38" t="s">
        <v>2404</v>
      </c>
      <c r="E68" s="41">
        <f>_xlfn.XLOOKUP(D68,'401 frs10-23'!G:G,'401 frs10-23'!J:J)</f>
        <v>6.22</v>
      </c>
      <c r="F68" s="141">
        <f t="shared" si="6"/>
        <v>6.22</v>
      </c>
      <c r="G68" s="40">
        <v>1.24</v>
      </c>
      <c r="H68" s="76"/>
      <c r="I68" s="52">
        <f t="shared" ref="I68:I69" si="9">F68*0.2</f>
        <v>1.244</v>
      </c>
      <c r="J68" s="134">
        <f>G68-I68</f>
        <v>-4.0000000000000036E-3</v>
      </c>
    </row>
    <row r="69" spans="2:14" customFormat="1" hidden="1" outlineLevel="1">
      <c r="B69" s="38"/>
      <c r="C69" s="43"/>
      <c r="D69" s="39"/>
      <c r="E69" s="41">
        <f>_xlfn.XLOOKUP(D69,'401 05-2023'!G:G,'401 05-2023'!J:J)</f>
        <v>0</v>
      </c>
      <c r="F69" s="141">
        <f t="shared" ref="F69" si="10">E69</f>
        <v>0</v>
      </c>
      <c r="G69" s="44"/>
      <c r="H69" s="76"/>
      <c r="I69" s="52">
        <f t="shared" si="9"/>
        <v>0</v>
      </c>
      <c r="J69" s="134">
        <f t="shared" ref="J69" si="11">G69-I69</f>
        <v>0</v>
      </c>
    </row>
    <row r="70" spans="2:14" customFormat="1" hidden="1" outlineLevel="1">
      <c r="B70" s="38"/>
      <c r="C70" s="43"/>
      <c r="D70" s="43"/>
      <c r="E70" s="40"/>
      <c r="F70" s="40"/>
      <c r="G70" s="44"/>
      <c r="H70" s="76"/>
    </row>
    <row r="71" spans="2:14" customFormat="1" collapsed="1">
      <c r="B71" s="1"/>
      <c r="C71" s="35" t="s">
        <v>13</v>
      </c>
      <c r="D71" s="35"/>
      <c r="E71" s="37"/>
      <c r="F71" s="37">
        <f>SUM(F64:F70)</f>
        <v>105.52</v>
      </c>
      <c r="G71" s="143">
        <f>SUM(G64:G70)</f>
        <v>21.099999999999998</v>
      </c>
      <c r="H71" s="6"/>
      <c r="I71" s="6" t="s">
        <v>1928</v>
      </c>
      <c r="N71" t="s">
        <v>303</v>
      </c>
    </row>
    <row r="72" spans="2:14" customFormat="1" ht="16.5" customHeight="1" thickBot="1">
      <c r="B72" s="1"/>
      <c r="E72" s="13"/>
      <c r="F72" s="13"/>
      <c r="G72" s="13"/>
      <c r="H72" s="13"/>
    </row>
    <row r="73" spans="2:14" customFormat="1" ht="15.75" thickBot="1">
      <c r="B73" s="196" t="s">
        <v>1712</v>
      </c>
      <c r="C73" s="197"/>
      <c r="D73" s="197"/>
      <c r="E73" s="17"/>
      <c r="F73" s="167">
        <f>F34+F59+F40+F71</f>
        <v>20805.52</v>
      </c>
      <c r="G73" s="167">
        <f>ROUND((G34+G40+G59+G71),0)</f>
        <v>4161</v>
      </c>
      <c r="H73" s="77"/>
      <c r="I73" s="6" t="s">
        <v>304</v>
      </c>
    </row>
    <row r="74" spans="2:14" ht="15.75" thickBot="1"/>
    <row r="75" spans="2:14" ht="15.75" thickBot="1">
      <c r="B75" s="188" t="s">
        <v>1716</v>
      </c>
      <c r="C75" s="189"/>
      <c r="D75" s="189"/>
      <c r="E75" s="189"/>
      <c r="F75" s="189"/>
      <c r="G75" s="190"/>
    </row>
    <row r="76" spans="2:14">
      <c r="B76" s="3" t="s">
        <v>1709</v>
      </c>
      <c r="E76" s="6"/>
      <c r="F76" s="6"/>
      <c r="G76" s="6"/>
      <c r="H76" s="6"/>
    </row>
    <row r="77" spans="2:14">
      <c r="B77" s="36" t="s">
        <v>73</v>
      </c>
      <c r="C77" s="35" t="s">
        <v>16</v>
      </c>
      <c r="D77" s="35" t="s">
        <v>0</v>
      </c>
      <c r="E77" s="37" t="s">
        <v>2</v>
      </c>
      <c r="F77" s="37" t="s">
        <v>3</v>
      </c>
      <c r="G77" s="37" t="s">
        <v>4</v>
      </c>
      <c r="H77" s="6"/>
    </row>
    <row r="78" spans="2:14">
      <c r="B78" s="38">
        <v>45170</v>
      </c>
      <c r="C78" s="39" t="s">
        <v>2283</v>
      </c>
      <c r="D78" s="38" t="s">
        <v>2284</v>
      </c>
      <c r="E78" s="41">
        <f>_xlfn.XLOOKUP(D78,'401 frs10-23'!G:G,'401 frs10-23'!J:J)</f>
        <v>128.94999999999999</v>
      </c>
      <c r="F78" s="141">
        <f t="shared" ref="F78" si="12">E78</f>
        <v>128.94999999999999</v>
      </c>
      <c r="G78" s="40">
        <v>25.79</v>
      </c>
      <c r="H78" s="74"/>
      <c r="I78" s="52">
        <f>F78*0.2</f>
        <v>25.79</v>
      </c>
      <c r="J78" s="134"/>
    </row>
    <row r="79" spans="2:14">
      <c r="B79" s="38"/>
      <c r="C79" s="39"/>
      <c r="D79" s="38"/>
      <c r="E79" s="41"/>
      <c r="F79" s="141"/>
      <c r="G79" s="40"/>
      <c r="H79" s="74"/>
      <c r="I79" s="52"/>
      <c r="J79" s="134"/>
    </row>
    <row r="80" spans="2:14">
      <c r="B80" s="38"/>
      <c r="C80" s="39"/>
      <c r="D80" s="38"/>
      <c r="E80" s="41"/>
      <c r="F80" s="141"/>
      <c r="G80" s="40"/>
      <c r="H80" s="74"/>
      <c r="I80" s="52"/>
      <c r="J80" s="134"/>
    </row>
    <row r="81" spans="1:14">
      <c r="B81" s="38"/>
      <c r="C81" s="39"/>
      <c r="D81" s="38"/>
      <c r="E81" s="41"/>
      <c r="F81" s="141"/>
      <c r="G81" s="40"/>
      <c r="H81" s="74"/>
      <c r="I81" s="52"/>
      <c r="J81" s="134"/>
    </row>
    <row r="82" spans="1:14">
      <c r="B82" s="38"/>
      <c r="C82" s="39"/>
      <c r="D82" s="38"/>
      <c r="E82" s="41"/>
      <c r="F82" s="141"/>
      <c r="G82" s="40"/>
      <c r="H82" s="74"/>
      <c r="I82" s="52">
        <f t="shared" ref="I82" si="13">F82*0.2</f>
        <v>0</v>
      </c>
      <c r="J82" s="134"/>
    </row>
    <row r="83" spans="1:14">
      <c r="B83" s="8"/>
      <c r="C83" s="35" t="s">
        <v>12</v>
      </c>
      <c r="D83" s="35"/>
      <c r="E83" s="86">
        <f>ROUND(SUM(E78:E82),0)</f>
        <v>129</v>
      </c>
      <c r="F83" s="86">
        <f>ROUND(SUM(F78:F82),0)</f>
        <v>129</v>
      </c>
      <c r="G83" s="86">
        <f>SUM(G78:G82)</f>
        <v>25.79</v>
      </c>
      <c r="H83" s="75"/>
      <c r="I83" s="6" t="s">
        <v>1710</v>
      </c>
      <c r="K83" t="s">
        <v>302</v>
      </c>
    </row>
    <row r="84" spans="1:14" ht="15.75" thickBot="1"/>
    <row r="85" spans="1:14" ht="15.75" thickBot="1">
      <c r="B85" s="196" t="s">
        <v>1715</v>
      </c>
      <c r="C85" s="197"/>
      <c r="D85" s="197"/>
      <c r="E85" s="17"/>
      <c r="F85" s="167">
        <f>F83</f>
        <v>129</v>
      </c>
      <c r="G85" s="19">
        <f>ROUND((G83),0)</f>
        <v>26</v>
      </c>
      <c r="I85" s="6" t="s">
        <v>1711</v>
      </c>
    </row>
    <row r="86" spans="1:14" customFormat="1">
      <c r="B86" s="162"/>
      <c r="C86" s="162"/>
      <c r="D86" s="162"/>
      <c r="E86" s="163"/>
      <c r="F86" s="77"/>
      <c r="G86" s="77"/>
      <c r="H86" s="13"/>
      <c r="I86" s="6"/>
    </row>
    <row r="87" spans="1:14" customFormat="1" ht="15.75" customHeight="1" thickBot="1">
      <c r="B87" s="164"/>
      <c r="C87" s="164"/>
      <c r="D87" s="164"/>
      <c r="E87" s="165"/>
      <c r="F87" s="166"/>
      <c r="G87" s="166"/>
      <c r="H87" s="13"/>
    </row>
    <row r="88" spans="1:14" customFormat="1" ht="15.75" customHeight="1" thickBot="1">
      <c r="B88" s="196" t="s">
        <v>1714</v>
      </c>
      <c r="C88" s="197"/>
      <c r="D88" s="197"/>
      <c r="E88" s="197"/>
      <c r="F88" s="168">
        <f>ROUND((F73+F85),0)</f>
        <v>20935</v>
      </c>
      <c r="G88" s="167">
        <f>G73+G85</f>
        <v>4187</v>
      </c>
      <c r="H88" s="13"/>
      <c r="I88" s="6" t="s">
        <v>1713</v>
      </c>
    </row>
    <row r="89" spans="1:14" customFormat="1" ht="15.75" customHeight="1">
      <c r="B89" s="164"/>
      <c r="C89" s="164"/>
      <c r="D89" s="164"/>
      <c r="E89" s="165"/>
      <c r="F89" s="166"/>
      <c r="G89" s="166"/>
      <c r="H89" s="13"/>
    </row>
    <row r="90" spans="1:14" customFormat="1" ht="5.25" customHeight="1" thickBot="1">
      <c r="A90" s="159"/>
      <c r="B90" s="160"/>
      <c r="C90" s="160"/>
      <c r="D90" s="161"/>
      <c r="E90" s="161"/>
      <c r="F90" s="161"/>
      <c r="G90" s="161"/>
      <c r="H90" s="159"/>
      <c r="I90" s="160"/>
      <c r="J90" s="160"/>
      <c r="K90" s="161"/>
      <c r="L90" s="161"/>
      <c r="M90" s="161"/>
      <c r="N90" s="161"/>
    </row>
    <row r="91" spans="1:14" customFormat="1" ht="15.75" thickBot="1">
      <c r="B91" s="1"/>
      <c r="E91" s="13"/>
      <c r="F91" s="13"/>
      <c r="G91" s="13"/>
      <c r="H91" s="13"/>
    </row>
    <row r="92" spans="1:14" customFormat="1" ht="15.75" thickBot="1">
      <c r="B92" s="188" t="s">
        <v>11</v>
      </c>
      <c r="C92" s="189"/>
      <c r="D92" s="189"/>
      <c r="E92" s="189"/>
      <c r="F92" s="189"/>
      <c r="G92" s="190"/>
      <c r="H92" s="5"/>
    </row>
    <row r="93" spans="1:14" customFormat="1">
      <c r="B93" s="54"/>
      <c r="C93" s="54"/>
      <c r="D93" s="54"/>
      <c r="E93" s="54"/>
      <c r="F93" s="54"/>
      <c r="G93" s="54"/>
      <c r="H93" s="5"/>
    </row>
    <row r="94" spans="1:14" customFormat="1">
      <c r="B94" s="3" t="s">
        <v>696</v>
      </c>
      <c r="C94" s="54"/>
      <c r="D94" s="54"/>
      <c r="E94" s="54"/>
      <c r="F94" s="54"/>
      <c r="G94" s="54"/>
      <c r="H94" s="5"/>
    </row>
    <row r="95" spans="1:14" customFormat="1">
      <c r="B95" s="54"/>
      <c r="C95" s="54"/>
      <c r="D95" s="54"/>
      <c r="E95" s="54"/>
      <c r="F95" s="54"/>
      <c r="G95" s="54"/>
      <c r="H95" s="5"/>
    </row>
    <row r="96" spans="1:14" customFormat="1">
      <c r="B96" s="36" t="s">
        <v>73</v>
      </c>
      <c r="C96" s="35" t="s">
        <v>16</v>
      </c>
      <c r="D96" s="35" t="s">
        <v>0</v>
      </c>
      <c r="E96" s="37" t="s">
        <v>2</v>
      </c>
      <c r="F96" s="37" t="s">
        <v>3</v>
      </c>
      <c r="G96" s="37" t="s">
        <v>4</v>
      </c>
      <c r="H96" s="6"/>
    </row>
    <row r="97" spans="1:11" customFormat="1">
      <c r="B97" s="72"/>
      <c r="C97" s="72"/>
      <c r="D97" s="96"/>
      <c r="E97" s="41"/>
      <c r="F97" s="40">
        <f>E97/1.2</f>
        <v>0</v>
      </c>
      <c r="G97" s="91"/>
      <c r="H97" s="76"/>
      <c r="I97" s="52">
        <f>F97*0.2</f>
        <v>0</v>
      </c>
      <c r="J97" s="134">
        <f>G97-I97</f>
        <v>0</v>
      </c>
    </row>
    <row r="98" spans="1:11" customFormat="1">
      <c r="A98" t="s">
        <v>1073</v>
      </c>
      <c r="B98" s="102"/>
      <c r="C98" s="39"/>
      <c r="D98" s="55"/>
      <c r="E98" s="41"/>
      <c r="F98" s="40">
        <f>E98/1.2</f>
        <v>0</v>
      </c>
      <c r="G98" s="44"/>
      <c r="H98" s="76"/>
      <c r="I98" s="13"/>
      <c r="J98" s="13"/>
    </row>
    <row r="99" spans="1:11" customFormat="1">
      <c r="B99" s="54"/>
      <c r="C99" s="35" t="s">
        <v>12</v>
      </c>
      <c r="D99" s="35"/>
      <c r="E99" s="46">
        <f>SUM(E97:E98)</f>
        <v>0</v>
      </c>
      <c r="F99" s="46">
        <f>SUM(F97:F98)</f>
        <v>0</v>
      </c>
      <c r="G99" s="46">
        <f>SUM(G97:G98)</f>
        <v>0</v>
      </c>
      <c r="H99" s="75"/>
      <c r="I99">
        <v>445620</v>
      </c>
    </row>
    <row r="100" spans="1:11" customFormat="1" ht="15.75" thickBot="1">
      <c r="B100" s="54"/>
      <c r="C100" s="3"/>
      <c r="D100" s="3"/>
      <c r="E100" s="51"/>
      <c r="F100" s="51"/>
      <c r="G100" s="51"/>
      <c r="H100" s="75"/>
      <c r="I100" s="6"/>
    </row>
    <row r="101" spans="1:11" customFormat="1" ht="15.75" thickBot="1">
      <c r="B101" s="188" t="s">
        <v>6</v>
      </c>
      <c r="C101" s="189"/>
      <c r="D101" s="189"/>
      <c r="E101" s="189"/>
      <c r="F101" s="189"/>
      <c r="G101" s="190"/>
      <c r="H101" s="75"/>
      <c r="I101" s="6"/>
    </row>
    <row r="102" spans="1:11" customFormat="1">
      <c r="B102" s="54"/>
      <c r="C102" s="3"/>
      <c r="D102" s="3"/>
      <c r="E102" s="51"/>
      <c r="F102" s="51"/>
      <c r="G102" s="51"/>
      <c r="H102" s="75"/>
      <c r="I102" s="6"/>
    </row>
    <row r="103" spans="1:11" customFormat="1">
      <c r="B103" s="3" t="s">
        <v>697</v>
      </c>
      <c r="C103" s="3"/>
      <c r="D103" s="3"/>
      <c r="E103" s="6"/>
      <c r="F103" s="6"/>
      <c r="G103" s="6"/>
      <c r="H103" s="75"/>
      <c r="I103" s="6"/>
    </row>
    <row r="104" spans="1:11" customFormat="1">
      <c r="B104" s="1"/>
      <c r="C104" s="3"/>
      <c r="D104" s="3"/>
      <c r="E104" s="6"/>
      <c r="F104" s="6"/>
      <c r="G104" s="6"/>
      <c r="H104" s="75"/>
      <c r="I104" s="6"/>
    </row>
    <row r="105" spans="1:11" customFormat="1">
      <c r="B105" s="36" t="s">
        <v>73</v>
      </c>
      <c r="C105" s="35" t="s">
        <v>16</v>
      </c>
      <c r="D105" s="35" t="s">
        <v>0</v>
      </c>
      <c r="E105" s="37" t="s">
        <v>2</v>
      </c>
      <c r="F105" s="37" t="s">
        <v>3</v>
      </c>
      <c r="G105" s="37" t="s">
        <v>4</v>
      </c>
      <c r="H105" s="75"/>
      <c r="I105" s="6"/>
    </row>
    <row r="106" spans="1:11" customFormat="1">
      <c r="B106" s="38"/>
      <c r="C106" s="43"/>
      <c r="D106" s="39"/>
      <c r="E106" s="6"/>
      <c r="F106" s="6"/>
      <c r="G106" s="140"/>
      <c r="H106" s="75"/>
      <c r="I106" s="6"/>
    </row>
    <row r="107" spans="1:11" customFormat="1">
      <c r="B107" s="1"/>
      <c r="C107" s="43"/>
      <c r="D107" s="43"/>
      <c r="E107" s="40"/>
      <c r="F107" s="40"/>
      <c r="G107" s="44"/>
      <c r="H107" s="75"/>
      <c r="I107" s="6"/>
    </row>
    <row r="108" spans="1:11" customFormat="1">
      <c r="B108" s="1"/>
      <c r="C108" s="35" t="s">
        <v>13</v>
      </c>
      <c r="D108" s="35"/>
      <c r="E108" s="37"/>
      <c r="F108" s="37">
        <f>F106</f>
        <v>0</v>
      </c>
      <c r="G108" s="143">
        <f>ROUND(SUM(G106),0)</f>
        <v>0</v>
      </c>
      <c r="H108" s="75"/>
      <c r="I108" s="6"/>
    </row>
    <row r="109" spans="1:11" customFormat="1">
      <c r="B109" s="54"/>
      <c r="C109" s="3"/>
      <c r="D109" s="3"/>
      <c r="E109" s="51"/>
      <c r="F109" s="51"/>
      <c r="G109" s="51"/>
      <c r="H109" s="75"/>
      <c r="I109" s="6"/>
    </row>
    <row r="110" spans="1:11" customFormat="1">
      <c r="B110" s="54"/>
      <c r="C110" s="3"/>
      <c r="D110" s="3"/>
      <c r="E110" s="51"/>
      <c r="F110" s="51"/>
      <c r="G110" s="51"/>
      <c r="H110" s="75"/>
      <c r="I110" s="6"/>
    </row>
    <row r="111" spans="1:11" customFormat="1" ht="15.75" thickBot="1">
      <c r="B111" s="54"/>
      <c r="C111" s="3"/>
      <c r="D111" s="3"/>
      <c r="E111" s="51"/>
      <c r="F111" s="51"/>
      <c r="G111" s="58"/>
      <c r="H111" s="78"/>
      <c r="I111" s="6"/>
    </row>
    <row r="112" spans="1:11" customFormat="1" ht="15.75" thickBot="1">
      <c r="B112" s="191" t="s">
        <v>284</v>
      </c>
      <c r="C112" s="192"/>
      <c r="D112" s="192"/>
      <c r="E112" s="20"/>
      <c r="F112" s="20"/>
      <c r="G112" s="169">
        <f>ROUND(G99+G108,0)</f>
        <v>0</v>
      </c>
      <c r="H112" s="79"/>
      <c r="I112" s="6" t="s">
        <v>256</v>
      </c>
      <c r="K112">
        <v>445620</v>
      </c>
    </row>
    <row r="113" spans="2:11" customFormat="1">
      <c r="B113" s="54"/>
      <c r="C113" s="3"/>
      <c r="D113" s="3"/>
      <c r="E113" s="51"/>
      <c r="F113" s="51"/>
      <c r="G113" s="58"/>
      <c r="H113" s="78"/>
      <c r="I113" s="6"/>
    </row>
    <row r="114" spans="2:11" customFormat="1">
      <c r="B114" s="54"/>
      <c r="C114" s="3"/>
      <c r="D114" s="3"/>
      <c r="E114" s="51"/>
      <c r="F114" s="51"/>
      <c r="G114" s="58"/>
      <c r="H114" s="78"/>
    </row>
    <row r="115" spans="2:11" customFormat="1">
      <c r="B115" s="3" t="s">
        <v>255</v>
      </c>
      <c r="C115" s="3"/>
      <c r="D115" s="3"/>
      <c r="E115" s="51"/>
      <c r="F115" s="51"/>
      <c r="G115" s="58"/>
      <c r="H115" s="78"/>
    </row>
    <row r="116" spans="2:11" customFormat="1">
      <c r="B116" s="54"/>
      <c r="C116" s="3"/>
      <c r="D116" s="3"/>
      <c r="E116" s="51"/>
      <c r="F116" s="51"/>
      <c r="G116" s="58"/>
      <c r="H116" s="78"/>
    </row>
    <row r="117" spans="2:11" customFormat="1">
      <c r="B117" s="36" t="s">
        <v>73</v>
      </c>
      <c r="C117" s="35" t="s">
        <v>16</v>
      </c>
      <c r="D117" s="35" t="s">
        <v>0</v>
      </c>
      <c r="E117" s="37" t="s">
        <v>2</v>
      </c>
      <c r="F117" s="37" t="s">
        <v>3</v>
      </c>
      <c r="G117" s="37" t="s">
        <v>4</v>
      </c>
      <c r="H117" s="6"/>
    </row>
    <row r="118" spans="2:11" customFormat="1">
      <c r="B118" s="57">
        <v>45200</v>
      </c>
      <c r="C118" s="39" t="s">
        <v>97</v>
      </c>
      <c r="D118" s="55" t="s">
        <v>2340</v>
      </c>
      <c r="E118" s="41">
        <f>_xlfn.XLOOKUP(D118,'401 frs10-23'!G:G,'401 frs10-23'!J:J)</f>
        <v>135.47999999999999</v>
      </c>
      <c r="F118" s="40">
        <f t="shared" ref="F118:F140" si="14">G118/0.2</f>
        <v>112.89999999999999</v>
      </c>
      <c r="G118" s="117">
        <v>22.58</v>
      </c>
      <c r="H118" s="80"/>
      <c r="I118" s="13">
        <f>E118/1.2*0.2</f>
        <v>22.58</v>
      </c>
      <c r="J118" s="13">
        <f>G118-I118</f>
        <v>0</v>
      </c>
    </row>
    <row r="119" spans="2:11" customFormat="1">
      <c r="B119" s="57">
        <v>45200</v>
      </c>
      <c r="C119" s="39" t="s">
        <v>2407</v>
      </c>
      <c r="D119" s="56" t="s">
        <v>2408</v>
      </c>
      <c r="E119" s="41">
        <f>_xlfn.XLOOKUP(D119,'401 frs10-23'!G:G,'401 frs10-23'!J:J)</f>
        <v>13.4</v>
      </c>
      <c r="F119" s="40">
        <f t="shared" si="14"/>
        <v>11.149999999999999</v>
      </c>
      <c r="G119" s="117">
        <v>2.23</v>
      </c>
      <c r="H119" s="80"/>
      <c r="I119" s="13">
        <f>E119/1.2*0.2</f>
        <v>2.2333333333333338</v>
      </c>
      <c r="J119" s="13">
        <f>G119-I119</f>
        <v>-3.3333333333338544E-3</v>
      </c>
    </row>
    <row r="120" spans="2:11" customFormat="1">
      <c r="B120" s="57">
        <v>45200</v>
      </c>
      <c r="C120" s="39" t="s">
        <v>2409</v>
      </c>
      <c r="D120" s="56" t="s">
        <v>2410</v>
      </c>
      <c r="E120" s="41">
        <f>_xlfn.XLOOKUP(D120,'401 frs10-23'!G:G,'401 frs10-23'!J:J)</f>
        <v>99</v>
      </c>
      <c r="F120" s="40">
        <f t="shared" si="14"/>
        <v>82.5</v>
      </c>
      <c r="G120" s="117">
        <v>16.5</v>
      </c>
      <c r="H120" s="80"/>
      <c r="I120" s="13">
        <f t="shared" ref="I120:I140" si="15">E120/1.2*0.2</f>
        <v>16.5</v>
      </c>
      <c r="J120" s="13">
        <f t="shared" ref="J120:J140" si="16">G120-I120</f>
        <v>0</v>
      </c>
    </row>
    <row r="121" spans="2:11" customFormat="1">
      <c r="B121" s="57">
        <v>45200</v>
      </c>
      <c r="C121" s="39" t="s">
        <v>2411</v>
      </c>
      <c r="D121" s="56" t="s">
        <v>2412</v>
      </c>
      <c r="E121" s="41">
        <f>_xlfn.XLOOKUP(D121,'401 frs10-23'!G:G,'401 frs10-23'!J:J)</f>
        <v>10.32</v>
      </c>
      <c r="F121" s="40">
        <f t="shared" si="14"/>
        <v>8.6</v>
      </c>
      <c r="G121" s="68">
        <v>1.72</v>
      </c>
      <c r="H121" s="80"/>
      <c r="I121" s="13">
        <f t="shared" si="15"/>
        <v>1.7200000000000004</v>
      </c>
      <c r="J121" s="13">
        <f t="shared" si="16"/>
        <v>0</v>
      </c>
    </row>
    <row r="122" spans="2:11" customFormat="1">
      <c r="B122" s="57">
        <v>45200</v>
      </c>
      <c r="C122" s="39" t="s">
        <v>2430</v>
      </c>
      <c r="D122" s="56" t="s">
        <v>2431</v>
      </c>
      <c r="E122" s="41">
        <f>_xlfn.XLOOKUP(D122,'401 frs10-23'!G:G,'401 frs10-23'!J:J)</f>
        <v>921.02</v>
      </c>
      <c r="F122" s="40">
        <f t="shared" si="14"/>
        <v>767.5</v>
      </c>
      <c r="G122" s="68">
        <v>153.5</v>
      </c>
      <c r="H122" s="80"/>
      <c r="I122" s="13">
        <f t="shared" si="15"/>
        <v>153.50333333333333</v>
      </c>
      <c r="J122" s="13">
        <f t="shared" si="16"/>
        <v>-3.3333333333303017E-3</v>
      </c>
    </row>
    <row r="123" spans="2:11" customFormat="1">
      <c r="B123" s="57">
        <v>45200</v>
      </c>
      <c r="C123" s="39" t="s">
        <v>2432</v>
      </c>
      <c r="D123" s="56" t="s">
        <v>2433</v>
      </c>
      <c r="E123" s="41">
        <f>_xlfn.XLOOKUP(D123,'401 frs10-23'!G:G,'401 frs10-23'!J:J)</f>
        <v>18</v>
      </c>
      <c r="F123" s="40">
        <f t="shared" si="14"/>
        <v>15</v>
      </c>
      <c r="G123" s="68">
        <v>3</v>
      </c>
      <c r="H123" s="80"/>
      <c r="I123" s="13">
        <f t="shared" si="15"/>
        <v>3</v>
      </c>
      <c r="J123" s="13">
        <f t="shared" si="16"/>
        <v>0</v>
      </c>
    </row>
    <row r="124" spans="2:11" customFormat="1">
      <c r="B124" s="57">
        <v>45200</v>
      </c>
      <c r="C124" s="39" t="s">
        <v>2434</v>
      </c>
      <c r="D124" s="56" t="s">
        <v>2435</v>
      </c>
      <c r="E124" s="41">
        <f>_xlfn.XLOOKUP(D124,'401 frs10-23'!G:G,'401 frs10-23'!J:J)</f>
        <v>212.67</v>
      </c>
      <c r="F124" s="40">
        <f t="shared" si="14"/>
        <v>175.79999999999998</v>
      </c>
      <c r="G124" s="68">
        <v>35.159999999999997</v>
      </c>
      <c r="H124" s="80"/>
      <c r="I124" s="13">
        <f t="shared" si="15"/>
        <v>35.445</v>
      </c>
      <c r="J124" s="13">
        <f t="shared" si="16"/>
        <v>-0.28500000000000369</v>
      </c>
      <c r="K124" s="145" t="s">
        <v>1621</v>
      </c>
    </row>
    <row r="125" spans="2:11" customFormat="1">
      <c r="B125" s="57">
        <v>45200</v>
      </c>
      <c r="C125" s="39" t="s">
        <v>97</v>
      </c>
      <c r="D125" s="56" t="s">
        <v>2439</v>
      </c>
      <c r="E125" s="41">
        <f>_xlfn.XLOOKUP(D125,'401 frs10-23'!G:G,'401 frs10-23'!J:J)</f>
        <v>14173.98</v>
      </c>
      <c r="F125" s="40">
        <f t="shared" si="14"/>
        <v>11811.65</v>
      </c>
      <c r="G125" s="68">
        <v>2362.33</v>
      </c>
      <c r="H125" s="80"/>
      <c r="I125" s="13">
        <f t="shared" si="15"/>
        <v>2362.33</v>
      </c>
      <c r="J125" s="13">
        <f t="shared" si="16"/>
        <v>0</v>
      </c>
    </row>
    <row r="126" spans="2:11" customFormat="1">
      <c r="B126" s="57">
        <v>45200</v>
      </c>
      <c r="C126" s="39" t="s">
        <v>1672</v>
      </c>
      <c r="D126" s="56" t="s">
        <v>2145</v>
      </c>
      <c r="E126" s="41">
        <f>_xlfn.XLOOKUP(D126,'401 frs10-23'!G:G,'401 frs10-23'!I:I)</f>
        <v>282</v>
      </c>
      <c r="F126" s="40">
        <f>G126/0.2</f>
        <v>-28.999999999999996</v>
      </c>
      <c r="G126" s="68">
        <v>-5.8</v>
      </c>
      <c r="H126" s="80"/>
      <c r="I126" s="13">
        <f t="shared" si="15"/>
        <v>47</v>
      </c>
      <c r="J126" s="13">
        <f>G126--I126</f>
        <v>41.2</v>
      </c>
      <c r="K126" s="145" t="s">
        <v>1621</v>
      </c>
    </row>
    <row r="127" spans="2:11" customFormat="1">
      <c r="B127" s="57">
        <v>45222</v>
      </c>
      <c r="C127" s="39" t="s">
        <v>2454</v>
      </c>
      <c r="D127" s="56" t="s">
        <v>2455</v>
      </c>
      <c r="E127" s="41">
        <f>_xlfn.XLOOKUP(D127,'401 frs10-23'!G:G,'401 frs10-23'!J:J)</f>
        <v>57.6</v>
      </c>
      <c r="F127" s="40">
        <f t="shared" si="14"/>
        <v>47.999999999999993</v>
      </c>
      <c r="G127" s="68">
        <v>9.6</v>
      </c>
      <c r="H127" s="80"/>
      <c r="I127" s="13">
        <f t="shared" si="15"/>
        <v>9.6000000000000014</v>
      </c>
      <c r="J127" s="13">
        <f t="shared" si="16"/>
        <v>0</v>
      </c>
    </row>
    <row r="128" spans="2:11" customFormat="1">
      <c r="B128" s="57">
        <v>45204</v>
      </c>
      <c r="C128" s="39" t="s">
        <v>2493</v>
      </c>
      <c r="D128" s="56" t="s">
        <v>89</v>
      </c>
      <c r="E128" s="41">
        <f>_xlfn.XLOOKUP(D128,'401 frs10-23'!G:G,'401 frs10-23'!J:J)</f>
        <v>0</v>
      </c>
      <c r="F128" s="40">
        <f t="shared" si="14"/>
        <v>25</v>
      </c>
      <c r="G128" s="68">
        <v>5</v>
      </c>
      <c r="H128" s="80"/>
      <c r="I128" s="13">
        <f t="shared" si="15"/>
        <v>0</v>
      </c>
      <c r="J128" s="13">
        <f t="shared" si="16"/>
        <v>5</v>
      </c>
      <c r="K128" s="145" t="s">
        <v>2494</v>
      </c>
    </row>
    <row r="129" spans="2:11" customFormat="1" hidden="1" outlineLevel="1">
      <c r="B129" s="57"/>
      <c r="C129" s="39"/>
      <c r="D129" s="56"/>
      <c r="E129" s="41"/>
      <c r="F129" s="40">
        <f t="shared" si="14"/>
        <v>0</v>
      </c>
      <c r="G129" s="68"/>
      <c r="H129" s="80"/>
      <c r="I129" s="13">
        <f t="shared" si="15"/>
        <v>0</v>
      </c>
      <c r="J129" s="13">
        <f t="shared" si="16"/>
        <v>0</v>
      </c>
    </row>
    <row r="130" spans="2:11" customFormat="1" hidden="1" outlineLevel="1">
      <c r="B130" s="57"/>
      <c r="C130" s="39"/>
      <c r="D130" s="56"/>
      <c r="E130" s="41"/>
      <c r="F130" s="40">
        <f t="shared" si="14"/>
        <v>0</v>
      </c>
      <c r="G130" s="68"/>
      <c r="H130" s="80"/>
      <c r="I130" s="13">
        <f t="shared" si="15"/>
        <v>0</v>
      </c>
      <c r="J130" s="13">
        <f t="shared" si="16"/>
        <v>0</v>
      </c>
      <c r="K130" s="3"/>
    </row>
    <row r="131" spans="2:11" customFormat="1" hidden="1" outlineLevel="1">
      <c r="B131" s="57"/>
      <c r="C131" s="39"/>
      <c r="D131" s="56"/>
      <c r="E131" s="41"/>
      <c r="F131" s="40">
        <f t="shared" si="14"/>
        <v>0</v>
      </c>
      <c r="G131" s="68"/>
      <c r="H131" s="80"/>
      <c r="I131" s="13">
        <f t="shared" si="15"/>
        <v>0</v>
      </c>
      <c r="J131" s="13">
        <f t="shared" si="16"/>
        <v>0</v>
      </c>
      <c r="K131" s="3"/>
    </row>
    <row r="132" spans="2:11" customFormat="1" hidden="1" outlineLevel="1">
      <c r="B132" s="57"/>
      <c r="C132" s="39"/>
      <c r="D132" s="56"/>
      <c r="E132" s="41"/>
      <c r="F132" s="40">
        <f t="shared" si="14"/>
        <v>0</v>
      </c>
      <c r="G132" s="68"/>
      <c r="H132" s="80"/>
      <c r="I132" s="13">
        <f t="shared" si="15"/>
        <v>0</v>
      </c>
      <c r="J132" s="13">
        <f t="shared" si="16"/>
        <v>0</v>
      </c>
    </row>
    <row r="133" spans="2:11" customFormat="1" hidden="1" outlineLevel="1">
      <c r="B133" s="57"/>
      <c r="C133" s="39"/>
      <c r="D133" s="56"/>
      <c r="E133" s="41"/>
      <c r="F133" s="40">
        <f t="shared" si="14"/>
        <v>0</v>
      </c>
      <c r="G133" s="68"/>
      <c r="H133" s="80"/>
      <c r="I133" s="13">
        <f t="shared" si="15"/>
        <v>0</v>
      </c>
      <c r="J133" s="13">
        <f t="shared" si="16"/>
        <v>0</v>
      </c>
    </row>
    <row r="134" spans="2:11" customFormat="1" hidden="1" outlineLevel="1">
      <c r="B134" s="57"/>
      <c r="C134" s="39"/>
      <c r="D134" s="56"/>
      <c r="E134" s="41"/>
      <c r="F134" s="40">
        <f t="shared" si="14"/>
        <v>0</v>
      </c>
      <c r="G134" s="68"/>
      <c r="H134" s="80"/>
      <c r="I134" s="13">
        <f t="shared" si="15"/>
        <v>0</v>
      </c>
      <c r="J134" s="13">
        <f t="shared" si="16"/>
        <v>0</v>
      </c>
    </row>
    <row r="135" spans="2:11" customFormat="1" hidden="1" outlineLevel="1">
      <c r="B135" s="57"/>
      <c r="C135" s="39"/>
      <c r="D135" s="56"/>
      <c r="E135" s="41"/>
      <c r="F135" s="40">
        <f t="shared" si="14"/>
        <v>0</v>
      </c>
      <c r="G135" s="68"/>
      <c r="H135" s="80"/>
      <c r="I135" s="13">
        <f t="shared" si="15"/>
        <v>0</v>
      </c>
      <c r="J135" s="13">
        <f t="shared" si="16"/>
        <v>0</v>
      </c>
    </row>
    <row r="136" spans="2:11" customFormat="1" hidden="1" outlineLevel="1">
      <c r="B136" s="57"/>
      <c r="C136" s="39"/>
      <c r="D136" s="56"/>
      <c r="E136" s="41"/>
      <c r="F136" s="40">
        <f t="shared" si="14"/>
        <v>0</v>
      </c>
      <c r="G136" s="68"/>
      <c r="H136" s="80"/>
      <c r="I136" s="13">
        <f>E136/1.2*0.2</f>
        <v>0</v>
      </c>
      <c r="J136" s="13">
        <f>G136-I136</f>
        <v>0</v>
      </c>
    </row>
    <row r="137" spans="2:11" customFormat="1" hidden="1" outlineLevel="1">
      <c r="B137" s="57"/>
      <c r="C137" s="39"/>
      <c r="D137" s="56"/>
      <c r="E137" s="41"/>
      <c r="F137" s="40">
        <f t="shared" si="14"/>
        <v>0</v>
      </c>
      <c r="G137" s="68"/>
      <c r="H137" s="80"/>
      <c r="I137" s="13">
        <f t="shared" si="15"/>
        <v>0</v>
      </c>
      <c r="J137" s="13">
        <f t="shared" si="16"/>
        <v>0</v>
      </c>
    </row>
    <row r="138" spans="2:11" customFormat="1" hidden="1" outlineLevel="1">
      <c r="B138" s="57"/>
      <c r="C138" s="39"/>
      <c r="D138" s="56"/>
      <c r="E138" s="41"/>
      <c r="F138" s="40">
        <f t="shared" si="14"/>
        <v>0</v>
      </c>
      <c r="G138" s="68"/>
      <c r="H138" s="80"/>
      <c r="I138" s="13">
        <f t="shared" si="15"/>
        <v>0</v>
      </c>
      <c r="J138" s="13">
        <f t="shared" si="16"/>
        <v>0</v>
      </c>
    </row>
    <row r="139" spans="2:11" customFormat="1" hidden="1" outlineLevel="1">
      <c r="B139" s="57"/>
      <c r="C139" s="39"/>
      <c r="D139" s="56"/>
      <c r="E139" s="41"/>
      <c r="F139" s="40">
        <f t="shared" si="14"/>
        <v>0</v>
      </c>
      <c r="G139" s="68"/>
      <c r="H139" s="80"/>
      <c r="I139" s="13">
        <f t="shared" si="15"/>
        <v>0</v>
      </c>
      <c r="J139" s="13">
        <f t="shared" si="16"/>
        <v>0</v>
      </c>
    </row>
    <row r="140" spans="2:11" customFormat="1" hidden="1" outlineLevel="1">
      <c r="B140" s="57"/>
      <c r="C140" s="39"/>
      <c r="D140" s="56"/>
      <c r="E140" s="41"/>
      <c r="F140" s="40">
        <f t="shared" si="14"/>
        <v>0</v>
      </c>
      <c r="G140" s="68"/>
      <c r="H140" s="80"/>
      <c r="I140" s="13">
        <f t="shared" si="15"/>
        <v>0</v>
      </c>
      <c r="J140" s="13">
        <f t="shared" si="16"/>
        <v>0</v>
      </c>
    </row>
    <row r="141" spans="2:11" customFormat="1" collapsed="1">
      <c r="B141" s="54"/>
      <c r="C141" s="35" t="s">
        <v>12</v>
      </c>
      <c r="D141" s="35"/>
      <c r="E141" s="46">
        <f>SUM(E118:E140)</f>
        <v>15923.47</v>
      </c>
      <c r="F141" s="46">
        <f>SUM(F118:F140)</f>
        <v>13029.1</v>
      </c>
      <c r="G141" s="46">
        <f>ROUND(SUM(G118:G140),0)</f>
        <v>2606</v>
      </c>
      <c r="H141" s="75"/>
      <c r="I141">
        <v>445660</v>
      </c>
    </row>
    <row r="142" spans="2:11" customFormat="1">
      <c r="B142" s="54"/>
      <c r="C142" s="3"/>
      <c r="D142" s="3"/>
      <c r="E142" s="51"/>
      <c r="F142" s="51"/>
      <c r="G142" s="58"/>
      <c r="H142" s="78"/>
    </row>
    <row r="143" spans="2:11" customFormat="1">
      <c r="B143" s="3" t="s">
        <v>260</v>
      </c>
      <c r="C143" s="3"/>
      <c r="D143" s="3"/>
      <c r="E143" s="6"/>
      <c r="F143" s="6"/>
      <c r="G143" s="6"/>
      <c r="H143" s="6"/>
    </row>
    <row r="144" spans="2:11" customFormat="1">
      <c r="B144" s="1"/>
      <c r="C144" s="11"/>
      <c r="D144" s="11"/>
      <c r="E144" s="15"/>
      <c r="F144" s="15"/>
      <c r="G144" s="15"/>
      <c r="H144" s="81"/>
    </row>
    <row r="145" spans="2:13" customFormat="1">
      <c r="B145" s="36" t="s">
        <v>261</v>
      </c>
      <c r="C145" s="35" t="s">
        <v>16</v>
      </c>
      <c r="D145" s="35" t="s">
        <v>0</v>
      </c>
      <c r="E145" s="37" t="s">
        <v>2</v>
      </c>
      <c r="F145" s="37" t="s">
        <v>3</v>
      </c>
      <c r="G145" s="37" t="s">
        <v>4</v>
      </c>
      <c r="H145" s="6"/>
      <c r="I145" s="6"/>
      <c r="J145" s="6"/>
    </row>
    <row r="146" spans="2:13" customFormat="1">
      <c r="B146" s="57">
        <v>45170</v>
      </c>
      <c r="C146" s="39" t="s">
        <v>2230</v>
      </c>
      <c r="D146" s="55" t="s">
        <v>2231</v>
      </c>
      <c r="E146" s="41">
        <f>_xlfn.XLOOKUP(D146,'401 frs10-23'!G:G,'401 frs10-23'!J:J)</f>
        <v>4158</v>
      </c>
      <c r="F146" s="40">
        <f>G146/0.2</f>
        <v>3465</v>
      </c>
      <c r="G146" s="117">
        <v>693</v>
      </c>
      <c r="H146" s="80"/>
      <c r="I146" s="13">
        <f>E146/1.2*0.2</f>
        <v>693</v>
      </c>
      <c r="J146" s="13">
        <f>G146-I146</f>
        <v>0</v>
      </c>
    </row>
    <row r="147" spans="2:13" customFormat="1">
      <c r="B147" s="57">
        <v>45170</v>
      </c>
      <c r="C147" s="39" t="s">
        <v>2232</v>
      </c>
      <c r="D147" s="56" t="s">
        <v>2233</v>
      </c>
      <c r="E147" s="41">
        <f>_xlfn.XLOOKUP(D147,'401 frs10-23'!G:G,'401 frs10-23'!J:J)</f>
        <v>2409.6</v>
      </c>
      <c r="F147" s="40">
        <f t="shared" ref="F147:F187" si="17">G147/0.2</f>
        <v>2008</v>
      </c>
      <c r="G147" s="117">
        <v>401.6</v>
      </c>
      <c r="H147" s="80"/>
      <c r="I147" s="13">
        <f t="shared" ref="I147" si="18">E147/1.2*0.2</f>
        <v>401.6</v>
      </c>
      <c r="J147" s="13">
        <f t="shared" ref="J147" si="19">G147-I147</f>
        <v>0</v>
      </c>
    </row>
    <row r="148" spans="2:13" customFormat="1">
      <c r="B148" s="57">
        <v>45170</v>
      </c>
      <c r="C148" s="39" t="s">
        <v>2234</v>
      </c>
      <c r="D148" s="56" t="s">
        <v>2235</v>
      </c>
      <c r="E148" s="41">
        <f>_xlfn.XLOOKUP(D148,'401 frs10-23'!G:G,'401 frs10-23'!J:J)</f>
        <v>1257.5999999999999</v>
      </c>
      <c r="F148" s="40">
        <f t="shared" si="17"/>
        <v>1048</v>
      </c>
      <c r="G148" s="117">
        <v>209.6</v>
      </c>
      <c r="H148" s="80"/>
      <c r="I148" s="13">
        <f>E148/1.2*0.2</f>
        <v>209.60000000000002</v>
      </c>
      <c r="J148" s="13">
        <f>G148-I148</f>
        <v>0</v>
      </c>
    </row>
    <row r="149" spans="2:13" customFormat="1">
      <c r="B149" s="57">
        <v>45170</v>
      </c>
      <c r="C149" s="39" t="s">
        <v>2237</v>
      </c>
      <c r="D149" s="56" t="s">
        <v>2238</v>
      </c>
      <c r="E149" s="41">
        <f>_xlfn.XLOOKUP(D149,'401 frs10-23'!G:G,'401 frs10-23'!J:J)</f>
        <v>1415.39</v>
      </c>
      <c r="F149" s="40">
        <f t="shared" si="17"/>
        <v>1179.5</v>
      </c>
      <c r="G149" s="117">
        <v>235.9</v>
      </c>
      <c r="H149" s="80"/>
      <c r="I149" s="13">
        <f t="shared" ref="I149:I164" si="20">E149/1.2*0.2</f>
        <v>235.89833333333337</v>
      </c>
      <c r="J149" s="13">
        <f t="shared" ref="J149:J164" si="21">G149-I149</f>
        <v>1.6666666666367291E-3</v>
      </c>
    </row>
    <row r="150" spans="2:13" customFormat="1">
      <c r="B150" s="57">
        <v>45170</v>
      </c>
      <c r="C150" s="39" t="s">
        <v>2244</v>
      </c>
      <c r="D150" s="56" t="s">
        <v>2245</v>
      </c>
      <c r="E150" s="41">
        <f>_xlfn.XLOOKUP(D150,'401 frs10-23'!G:G,'401 frs10-23'!J:J)</f>
        <v>296.32</v>
      </c>
      <c r="F150" s="40">
        <f t="shared" si="17"/>
        <v>155.69999999999999</v>
      </c>
      <c r="G150" s="68">
        <v>31.14</v>
      </c>
      <c r="H150" s="80"/>
      <c r="I150" s="13">
        <f>E150/1.2*0.2</f>
        <v>49.38666666666667</v>
      </c>
      <c r="J150" s="13">
        <f t="shared" si="21"/>
        <v>-18.24666666666667</v>
      </c>
      <c r="K150" s="145" t="s">
        <v>2108</v>
      </c>
    </row>
    <row r="151" spans="2:13" customFormat="1">
      <c r="B151" s="57">
        <v>45170</v>
      </c>
      <c r="C151" s="39" t="s">
        <v>2248</v>
      </c>
      <c r="D151" s="56" t="s">
        <v>2249</v>
      </c>
      <c r="E151" s="41">
        <f>_xlfn.XLOOKUP(D151,'401 frs10-23'!G:G,'401 frs10-23'!J:J)</f>
        <v>225.27</v>
      </c>
      <c r="F151" s="40">
        <f t="shared" si="17"/>
        <v>46.1</v>
      </c>
      <c r="G151" s="68">
        <v>9.2200000000000006</v>
      </c>
      <c r="H151" s="80"/>
      <c r="I151" s="13">
        <f t="shared" si="20"/>
        <v>37.545000000000009</v>
      </c>
      <c r="J151" s="13">
        <f t="shared" si="21"/>
        <v>-28.32500000000001</v>
      </c>
      <c r="K151" s="145" t="s">
        <v>2108</v>
      </c>
    </row>
    <row r="152" spans="2:13" customFormat="1">
      <c r="B152" s="57">
        <v>45170</v>
      </c>
      <c r="C152" s="39" t="s">
        <v>2285</v>
      </c>
      <c r="D152" s="56" t="s">
        <v>2286</v>
      </c>
      <c r="E152" s="41">
        <f>_xlfn.XLOOKUP(D152,'401 frs10-23'!G:G,'401 frs10-23'!J:J)</f>
        <v>3440.92</v>
      </c>
      <c r="F152" s="40">
        <f t="shared" si="17"/>
        <v>2862.95</v>
      </c>
      <c r="G152" s="68">
        <v>572.59</v>
      </c>
      <c r="H152" s="80"/>
      <c r="I152" s="13">
        <f t="shared" si="20"/>
        <v>573.48666666666668</v>
      </c>
      <c r="J152" s="13">
        <f t="shared" si="21"/>
        <v>-0.89666666666664696</v>
      </c>
      <c r="K152" s="145" t="s">
        <v>2108</v>
      </c>
      <c r="M152" s="1"/>
    </row>
    <row r="153" spans="2:13" customFormat="1">
      <c r="B153" s="57">
        <v>45170</v>
      </c>
      <c r="C153" s="39" t="s">
        <v>478</v>
      </c>
      <c r="D153" s="56" t="s">
        <v>2302</v>
      </c>
      <c r="E153" s="41">
        <f>_xlfn.XLOOKUP(D153,'401 frs10-23'!G:G,'401 frs10-23'!J:J)</f>
        <v>328.64</v>
      </c>
      <c r="F153" s="40">
        <f t="shared" si="17"/>
        <v>273.85000000000002</v>
      </c>
      <c r="G153" s="68">
        <v>54.77</v>
      </c>
      <c r="H153" s="80"/>
      <c r="I153" s="13">
        <f t="shared" si="20"/>
        <v>54.773333333333341</v>
      </c>
      <c r="J153" s="13">
        <f t="shared" si="21"/>
        <v>-3.3333333333374071E-3</v>
      </c>
      <c r="M153" s="1"/>
    </row>
    <row r="154" spans="2:13" customFormat="1">
      <c r="B154" s="57">
        <v>45200</v>
      </c>
      <c r="C154" s="39" t="s">
        <v>979</v>
      </c>
      <c r="D154" s="56" t="s">
        <v>2337</v>
      </c>
      <c r="E154" s="41">
        <f>_xlfn.XLOOKUP(D154,'401 frs10-23'!G:G,'401 frs10-23'!J:J)</f>
        <v>8400.8700000000008</v>
      </c>
      <c r="F154" s="40">
        <f t="shared" si="17"/>
        <v>409.29999999999995</v>
      </c>
      <c r="G154" s="68">
        <v>81.86</v>
      </c>
      <c r="H154" s="80"/>
      <c r="I154" s="13">
        <f t="shared" si="20"/>
        <v>1400.1450000000004</v>
      </c>
      <c r="J154" s="13">
        <f t="shared" si="21"/>
        <v>-1318.2850000000005</v>
      </c>
      <c r="K154" s="145" t="s">
        <v>2021</v>
      </c>
    </row>
    <row r="155" spans="2:13" customFormat="1">
      <c r="B155" s="57">
        <v>45200</v>
      </c>
      <c r="C155" s="39" t="s">
        <v>496</v>
      </c>
      <c r="D155" s="56" t="s">
        <v>2339</v>
      </c>
      <c r="E155" s="41">
        <f>_xlfn.XLOOKUP(D155,'401 frs10-23'!G:G,'401 frs10-23'!J:J)</f>
        <v>360</v>
      </c>
      <c r="F155" s="40">
        <f t="shared" si="17"/>
        <v>300</v>
      </c>
      <c r="G155" s="68">
        <v>60</v>
      </c>
      <c r="H155" s="80"/>
      <c r="I155" s="13">
        <f t="shared" si="20"/>
        <v>60</v>
      </c>
      <c r="J155" s="13">
        <f t="shared" si="21"/>
        <v>0</v>
      </c>
    </row>
    <row r="156" spans="2:13" customFormat="1">
      <c r="B156" s="57">
        <v>45200</v>
      </c>
      <c r="C156" s="39" t="s">
        <v>2341</v>
      </c>
      <c r="D156" s="56" t="s">
        <v>2342</v>
      </c>
      <c r="E156" s="41">
        <f>_xlfn.XLOOKUP(D156,'401 frs10-23'!G:G,'401 frs10-23'!J:J)</f>
        <v>83.08</v>
      </c>
      <c r="F156" s="40">
        <f t="shared" si="17"/>
        <v>69.25</v>
      </c>
      <c r="G156" s="68">
        <v>13.85</v>
      </c>
      <c r="H156" s="80"/>
      <c r="I156" s="13">
        <f t="shared" si="20"/>
        <v>13.846666666666668</v>
      </c>
      <c r="J156" s="13">
        <f t="shared" si="21"/>
        <v>3.333333333332078E-3</v>
      </c>
    </row>
    <row r="157" spans="2:13" customFormat="1">
      <c r="B157" s="57">
        <v>45200</v>
      </c>
      <c r="C157" s="39" t="s">
        <v>2345</v>
      </c>
      <c r="D157" s="56" t="s">
        <v>2346</v>
      </c>
      <c r="E157" s="41">
        <f>_xlfn.XLOOKUP(D157,'401 frs10-23'!G:G,'401 frs10-23'!J:J)</f>
        <v>9576</v>
      </c>
      <c r="F157" s="40">
        <f t="shared" si="17"/>
        <v>7980</v>
      </c>
      <c r="G157" s="68">
        <v>1596</v>
      </c>
      <c r="H157" s="80"/>
      <c r="I157" s="13">
        <f t="shared" si="20"/>
        <v>1596</v>
      </c>
      <c r="J157" s="13">
        <f t="shared" si="21"/>
        <v>0</v>
      </c>
    </row>
    <row r="158" spans="2:13" customFormat="1">
      <c r="B158" s="57">
        <v>45200</v>
      </c>
      <c r="C158" s="39" t="s">
        <v>2348</v>
      </c>
      <c r="D158" s="56" t="s">
        <v>2349</v>
      </c>
      <c r="E158" s="41">
        <f>_xlfn.XLOOKUP(D158,'401 frs10-23'!G:G,'401 frs10-23'!J:J)</f>
        <v>343.56</v>
      </c>
      <c r="F158" s="40">
        <f t="shared" si="17"/>
        <v>286.29999999999995</v>
      </c>
      <c r="G158" s="68">
        <v>57.26</v>
      </c>
      <c r="H158" s="80"/>
      <c r="I158" s="13">
        <f t="shared" si="20"/>
        <v>57.260000000000005</v>
      </c>
      <c r="J158" s="13">
        <f t="shared" si="21"/>
        <v>0</v>
      </c>
    </row>
    <row r="159" spans="2:13" customFormat="1">
      <c r="B159" s="57">
        <v>45200</v>
      </c>
      <c r="C159" s="39" t="s">
        <v>2351</v>
      </c>
      <c r="D159" s="56" t="s">
        <v>2301</v>
      </c>
      <c r="E159" s="41">
        <f>_xlfn.XLOOKUP(D159,'401 frs10-23'!G:G,'401 frs10-23'!J:J)</f>
        <v>292.39</v>
      </c>
      <c r="F159" s="40">
        <f t="shared" si="17"/>
        <v>113.49999999999999</v>
      </c>
      <c r="G159" s="68">
        <v>22.7</v>
      </c>
      <c r="H159" s="80"/>
      <c r="I159" s="13">
        <f t="shared" si="20"/>
        <v>48.731666666666669</v>
      </c>
      <c r="J159" s="13">
        <f t="shared" si="21"/>
        <v>-26.03166666666667</v>
      </c>
      <c r="K159" s="145" t="s">
        <v>2108</v>
      </c>
    </row>
    <row r="160" spans="2:13" customFormat="1">
      <c r="B160" s="57">
        <v>45200</v>
      </c>
      <c r="C160" s="39" t="s">
        <v>2354</v>
      </c>
      <c r="D160" s="56" t="s">
        <v>2355</v>
      </c>
      <c r="E160" s="41">
        <f>_xlfn.XLOOKUP(D160,'401 frs10-23'!G:G,'401 frs10-23'!J:J)</f>
        <v>698.07</v>
      </c>
      <c r="F160" s="40">
        <f t="shared" si="17"/>
        <v>548.54999999999995</v>
      </c>
      <c r="G160" s="68">
        <v>109.71</v>
      </c>
      <c r="H160" s="80"/>
      <c r="I160" s="13">
        <f t="shared" si="20"/>
        <v>116.34500000000001</v>
      </c>
      <c r="J160" s="13">
        <f t="shared" si="21"/>
        <v>-6.6350000000000193</v>
      </c>
      <c r="K160" s="145" t="s">
        <v>2108</v>
      </c>
    </row>
    <row r="161" spans="2:11" customFormat="1">
      <c r="B161" s="57">
        <v>45200</v>
      </c>
      <c r="C161" s="39" t="s">
        <v>2360</v>
      </c>
      <c r="D161" s="56" t="s">
        <v>2361</v>
      </c>
      <c r="E161" s="41">
        <f>_xlfn.XLOOKUP(D161,'401 frs10-23'!G:G,'401 frs10-23'!J:J)</f>
        <v>336</v>
      </c>
      <c r="F161" s="40">
        <f t="shared" si="17"/>
        <v>280</v>
      </c>
      <c r="G161" s="68">
        <v>56</v>
      </c>
      <c r="H161" s="80"/>
      <c r="I161" s="13">
        <f t="shared" si="20"/>
        <v>56</v>
      </c>
      <c r="J161" s="13">
        <f t="shared" si="21"/>
        <v>0</v>
      </c>
    </row>
    <row r="162" spans="2:11" customFormat="1">
      <c r="B162" s="57">
        <v>45200</v>
      </c>
      <c r="C162" s="39" t="s">
        <v>2368</v>
      </c>
      <c r="D162" s="56" t="s">
        <v>2369</v>
      </c>
      <c r="E162" s="41">
        <f>_xlfn.XLOOKUP(D162,'401 frs10-23'!G:G,'401 frs10-23'!J:J)</f>
        <v>159.81</v>
      </c>
      <c r="F162" s="40">
        <f t="shared" si="17"/>
        <v>29.15</v>
      </c>
      <c r="G162" s="68">
        <v>5.83</v>
      </c>
      <c r="H162" s="80"/>
      <c r="I162" s="13">
        <f t="shared" si="20"/>
        <v>26.635000000000005</v>
      </c>
      <c r="J162" s="13">
        <f t="shared" si="21"/>
        <v>-20.805000000000007</v>
      </c>
      <c r="K162" s="145" t="s">
        <v>2108</v>
      </c>
    </row>
    <row r="163" spans="2:11" customFormat="1">
      <c r="B163" s="57">
        <v>45200</v>
      </c>
      <c r="C163" s="39" t="s">
        <v>2370</v>
      </c>
      <c r="D163" s="56" t="s">
        <v>2371</v>
      </c>
      <c r="E163" s="41">
        <f>_xlfn.XLOOKUP(D163,'401 frs10-23'!G:G,'401 frs10-23'!J:J)</f>
        <v>350.33</v>
      </c>
      <c r="F163" s="40">
        <f t="shared" si="17"/>
        <v>159.25</v>
      </c>
      <c r="G163" s="68">
        <v>31.85</v>
      </c>
      <c r="H163" s="80"/>
      <c r="I163" s="13">
        <f t="shared" si="20"/>
        <v>58.388333333333335</v>
      </c>
      <c r="J163" s="13">
        <f t="shared" si="21"/>
        <v>-26.538333333333334</v>
      </c>
      <c r="K163" s="145" t="s">
        <v>2108</v>
      </c>
    </row>
    <row r="164" spans="2:11" customFormat="1">
      <c r="B164" s="57">
        <v>45200</v>
      </c>
      <c r="C164" s="39" t="s">
        <v>2372</v>
      </c>
      <c r="D164" s="56" t="s">
        <v>2373</v>
      </c>
      <c r="E164" s="41">
        <f>_xlfn.XLOOKUP(D164,'401 frs10-23'!G:G,'401 frs10-23'!J:J)</f>
        <v>132.19999999999999</v>
      </c>
      <c r="F164" s="40">
        <f t="shared" si="17"/>
        <v>18.600000000000001</v>
      </c>
      <c r="G164" s="68">
        <v>3.72</v>
      </c>
      <c r="H164" s="80"/>
      <c r="I164" s="13">
        <f t="shared" si="20"/>
        <v>22.033333333333331</v>
      </c>
      <c r="J164" s="13">
        <f t="shared" si="21"/>
        <v>-18.313333333333333</v>
      </c>
      <c r="K164" s="145" t="s">
        <v>2108</v>
      </c>
    </row>
    <row r="165" spans="2:11" customFormat="1">
      <c r="B165" s="57">
        <v>45200</v>
      </c>
      <c r="C165" s="39" t="s">
        <v>2374</v>
      </c>
      <c r="D165" s="56" t="s">
        <v>2375</v>
      </c>
      <c r="E165" s="41">
        <f>_xlfn.XLOOKUP(D165,'401 frs10-23'!G:G,'401 frs10-23'!J:J)</f>
        <v>425.91</v>
      </c>
      <c r="F165" s="40">
        <f t="shared" si="17"/>
        <v>89.25</v>
      </c>
      <c r="G165" s="68">
        <v>17.850000000000001</v>
      </c>
      <c r="H165" s="80"/>
      <c r="I165" s="13">
        <f>E165/1.2*0.2</f>
        <v>70.984999999999999</v>
      </c>
      <c r="J165" s="13">
        <f>G165-I165</f>
        <v>-53.134999999999998</v>
      </c>
      <c r="K165" s="145" t="s">
        <v>2108</v>
      </c>
    </row>
    <row r="166" spans="2:11" customFormat="1">
      <c r="B166" s="57">
        <v>45200</v>
      </c>
      <c r="C166" s="39" t="s">
        <v>2379</v>
      </c>
      <c r="D166" s="56" t="s">
        <v>2380</v>
      </c>
      <c r="E166" s="41">
        <f>_xlfn.XLOOKUP(D166,'401 frs10-23'!G:G,'401 frs10-23'!J:J)</f>
        <v>274.89</v>
      </c>
      <c r="F166" s="40">
        <f t="shared" si="17"/>
        <v>124.94999999999999</v>
      </c>
      <c r="G166" s="68">
        <v>24.99</v>
      </c>
      <c r="H166" s="80"/>
      <c r="I166" s="13">
        <f t="shared" ref="I166:I205" si="22">E166/1.2*0.2</f>
        <v>45.814999999999998</v>
      </c>
      <c r="J166" s="13">
        <f t="shared" ref="J166:J205" si="23">G166-I166</f>
        <v>-20.824999999999999</v>
      </c>
      <c r="K166" s="145" t="s">
        <v>2495</v>
      </c>
    </row>
    <row r="167" spans="2:11" customFormat="1">
      <c r="B167" s="57">
        <v>45200</v>
      </c>
      <c r="C167" s="39" t="s">
        <v>2381</v>
      </c>
      <c r="D167" s="56" t="s">
        <v>2382</v>
      </c>
      <c r="E167" s="41">
        <f>_xlfn.XLOOKUP(D167,'401 frs10-23'!G:G,'401 frs10-23'!J:J)</f>
        <v>4158</v>
      </c>
      <c r="F167" s="40">
        <f t="shared" si="17"/>
        <v>3465</v>
      </c>
      <c r="G167" s="68">
        <v>693</v>
      </c>
      <c r="H167" s="80"/>
      <c r="I167" s="13">
        <f t="shared" si="22"/>
        <v>693</v>
      </c>
      <c r="J167" s="13">
        <f t="shared" si="23"/>
        <v>0</v>
      </c>
    </row>
    <row r="168" spans="2:11" customFormat="1">
      <c r="B168" s="57">
        <v>45200</v>
      </c>
      <c r="C168" s="39" t="s">
        <v>2383</v>
      </c>
      <c r="D168" s="56" t="s">
        <v>2384</v>
      </c>
      <c r="E168" s="41">
        <f>_xlfn.XLOOKUP(D168,'401 frs10-23'!G:G,'401 frs10-23'!J:J)</f>
        <v>2328</v>
      </c>
      <c r="F168" s="40">
        <f t="shared" si="17"/>
        <v>1940</v>
      </c>
      <c r="G168" s="68">
        <v>388</v>
      </c>
      <c r="H168" s="80"/>
      <c r="I168" s="13">
        <f t="shared" si="22"/>
        <v>388</v>
      </c>
      <c r="J168" s="13">
        <f t="shared" si="23"/>
        <v>0</v>
      </c>
    </row>
    <row r="169" spans="2:11" customFormat="1">
      <c r="B169" s="57">
        <v>45200</v>
      </c>
      <c r="C169" s="39" t="s">
        <v>2391</v>
      </c>
      <c r="D169" s="56" t="s">
        <v>2392</v>
      </c>
      <c r="E169" s="41">
        <f>_xlfn.XLOOKUP(D169,'401 frs10-23'!G:G,'401 frs10-23'!J:J)</f>
        <v>131</v>
      </c>
      <c r="F169" s="40">
        <f t="shared" si="17"/>
        <v>109.14999999999999</v>
      </c>
      <c r="G169" s="68">
        <v>21.83</v>
      </c>
      <c r="H169" s="80"/>
      <c r="I169" s="13">
        <f t="shared" si="22"/>
        <v>21.833333333333336</v>
      </c>
      <c r="J169" s="13">
        <f t="shared" si="23"/>
        <v>-3.3333333333374071E-3</v>
      </c>
    </row>
    <row r="170" spans="2:11" customFormat="1">
      <c r="B170" s="153">
        <v>45200</v>
      </c>
      <c r="C170" s="87" t="s">
        <v>2395</v>
      </c>
      <c r="D170" s="97" t="s">
        <v>2396</v>
      </c>
      <c r="E170" s="41">
        <f>_xlfn.XLOOKUP(D170,'401 frs10-23'!G:G,'401 frs10-23'!J:J)</f>
        <v>419.8</v>
      </c>
      <c r="F170" s="40">
        <f t="shared" si="17"/>
        <v>349.84999999999997</v>
      </c>
      <c r="G170" s="91">
        <v>69.97</v>
      </c>
      <c r="H170" s="82"/>
      <c r="I170" s="13">
        <f t="shared" si="22"/>
        <v>69.966666666666683</v>
      </c>
      <c r="J170" s="13">
        <f t="shared" si="23"/>
        <v>3.3333333333160908E-3</v>
      </c>
      <c r="K170" s="13"/>
    </row>
    <row r="171" spans="2:11" customFormat="1">
      <c r="B171" s="153">
        <v>45200</v>
      </c>
      <c r="C171" s="87" t="s">
        <v>2397</v>
      </c>
      <c r="D171" s="97" t="s">
        <v>2398</v>
      </c>
      <c r="E171" s="41">
        <f>_xlfn.XLOOKUP(D171,'401 frs10-23'!G:G,'401 frs10-23'!J:J)</f>
        <v>594.42999999999995</v>
      </c>
      <c r="F171" s="40">
        <f t="shared" si="17"/>
        <v>480</v>
      </c>
      <c r="G171" s="91">
        <v>96</v>
      </c>
      <c r="H171" s="82"/>
      <c r="I171" s="13">
        <f t="shared" si="22"/>
        <v>99.071666666666658</v>
      </c>
      <c r="J171" s="13">
        <f t="shared" si="23"/>
        <v>-3.0716666666666583</v>
      </c>
      <c r="K171" s="145" t="s">
        <v>2108</v>
      </c>
    </row>
    <row r="172" spans="2:11" customFormat="1">
      <c r="B172" s="153">
        <v>45200</v>
      </c>
      <c r="C172" s="87" t="s">
        <v>2415</v>
      </c>
      <c r="D172" s="97" t="s">
        <v>2416</v>
      </c>
      <c r="E172" s="41">
        <f>_xlfn.XLOOKUP(D172,'401 frs10-23'!G:G,'401 frs10-23'!J:J)</f>
        <v>89.44</v>
      </c>
      <c r="F172" s="40">
        <f t="shared" si="17"/>
        <v>41.349999999999994</v>
      </c>
      <c r="G172" s="91">
        <v>8.27</v>
      </c>
      <c r="H172" s="82"/>
      <c r="I172" s="13">
        <f t="shared" si="22"/>
        <v>14.906666666666666</v>
      </c>
      <c r="J172" s="13">
        <f t="shared" si="23"/>
        <v>-6.6366666666666667</v>
      </c>
      <c r="K172" s="145" t="s">
        <v>2108</v>
      </c>
    </row>
    <row r="173" spans="2:11" customFormat="1">
      <c r="B173" s="153">
        <v>45200</v>
      </c>
      <c r="C173" s="87" t="s">
        <v>2418</v>
      </c>
      <c r="D173" s="97" t="s">
        <v>2419</v>
      </c>
      <c r="E173" s="41">
        <f>_xlfn.XLOOKUP(D173,'401 frs10-23'!G:G,'401 frs10-23'!J:J)</f>
        <v>84</v>
      </c>
      <c r="F173" s="40">
        <f t="shared" si="17"/>
        <v>70</v>
      </c>
      <c r="G173" s="91">
        <v>14</v>
      </c>
      <c r="H173" s="82"/>
      <c r="I173" s="13">
        <f t="shared" si="22"/>
        <v>14</v>
      </c>
      <c r="J173" s="13">
        <f t="shared" si="23"/>
        <v>0</v>
      </c>
      <c r="K173" s="13"/>
    </row>
    <row r="174" spans="2:11" customFormat="1">
      <c r="B174" s="153">
        <v>45200</v>
      </c>
      <c r="C174" s="87" t="s">
        <v>2420</v>
      </c>
      <c r="D174" s="97" t="s">
        <v>2421</v>
      </c>
      <c r="E174" s="41">
        <f>_xlfn.XLOOKUP(D174,'401 frs10-23'!G:G,'401 frs10-23'!J:J)</f>
        <v>336</v>
      </c>
      <c r="F174" s="40">
        <f t="shared" si="17"/>
        <v>280</v>
      </c>
      <c r="G174" s="91">
        <v>56</v>
      </c>
      <c r="H174" s="82"/>
      <c r="I174" s="13">
        <f t="shared" si="22"/>
        <v>56</v>
      </c>
      <c r="J174" s="13">
        <f t="shared" si="23"/>
        <v>0</v>
      </c>
    </row>
    <row r="175" spans="2:11" customFormat="1">
      <c r="B175" s="153">
        <v>45200</v>
      </c>
      <c r="C175" s="87" t="s">
        <v>2422</v>
      </c>
      <c r="D175" s="97" t="s">
        <v>2423</v>
      </c>
      <c r="E175" s="41">
        <f>_xlfn.XLOOKUP(D175,'401 frs10-23'!G:G,'401 frs10-23'!J:J)</f>
        <v>84</v>
      </c>
      <c r="F175" s="40">
        <f t="shared" si="17"/>
        <v>70</v>
      </c>
      <c r="G175" s="91">
        <v>14</v>
      </c>
      <c r="H175" s="82"/>
      <c r="I175" s="13">
        <f t="shared" si="22"/>
        <v>14</v>
      </c>
      <c r="J175" s="13">
        <f t="shared" si="23"/>
        <v>0</v>
      </c>
      <c r="K175" s="13"/>
    </row>
    <row r="176" spans="2:11" customFormat="1">
      <c r="B176" s="153">
        <v>45200</v>
      </c>
      <c r="C176" s="87" t="s">
        <v>2424</v>
      </c>
      <c r="D176" s="97" t="s">
        <v>2425</v>
      </c>
      <c r="E176" s="41">
        <f>_xlfn.XLOOKUP(D176,'401 frs10-23'!G:G,'401 frs10-23'!J:J)</f>
        <v>84</v>
      </c>
      <c r="F176" s="40">
        <f t="shared" si="17"/>
        <v>70</v>
      </c>
      <c r="G176" s="91">
        <v>14</v>
      </c>
      <c r="H176" s="82"/>
      <c r="I176" s="13">
        <f t="shared" si="22"/>
        <v>14</v>
      </c>
      <c r="J176" s="13">
        <f t="shared" si="23"/>
        <v>0</v>
      </c>
    </row>
    <row r="177" spans="2:11" customFormat="1">
      <c r="B177" s="153">
        <v>45200</v>
      </c>
      <c r="C177" s="87" t="s">
        <v>2426</v>
      </c>
      <c r="D177" s="97" t="s">
        <v>2427</v>
      </c>
      <c r="E177" s="41">
        <f>_xlfn.XLOOKUP(D177,'401 frs10-23'!G:G,'401 frs10-23'!J:J)</f>
        <v>84</v>
      </c>
      <c r="F177" s="40">
        <f t="shared" si="17"/>
        <v>70</v>
      </c>
      <c r="G177" s="91">
        <v>14</v>
      </c>
      <c r="H177" s="82"/>
      <c r="I177" s="13">
        <f t="shared" si="22"/>
        <v>14</v>
      </c>
      <c r="J177" s="13">
        <f t="shared" si="23"/>
        <v>0</v>
      </c>
      <c r="K177" s="13"/>
    </row>
    <row r="178" spans="2:11" customFormat="1">
      <c r="B178" s="153">
        <v>45200</v>
      </c>
      <c r="C178" s="87" t="s">
        <v>2428</v>
      </c>
      <c r="D178" s="97" t="s">
        <v>2429</v>
      </c>
      <c r="E178" s="41">
        <f>_xlfn.XLOOKUP(D178,'401 frs10-23'!G:G,'401 frs10-23'!J:J)</f>
        <v>84</v>
      </c>
      <c r="F178" s="40">
        <f t="shared" si="17"/>
        <v>70</v>
      </c>
      <c r="G178" s="91">
        <v>14</v>
      </c>
      <c r="H178" s="82"/>
      <c r="I178" s="13">
        <f t="shared" si="22"/>
        <v>14</v>
      </c>
      <c r="J178" s="13">
        <f t="shared" si="23"/>
        <v>0</v>
      </c>
      <c r="K178" s="13"/>
    </row>
    <row r="179" spans="2:11" customFormat="1">
      <c r="B179" s="153">
        <v>45200</v>
      </c>
      <c r="C179" s="87" t="s">
        <v>2436</v>
      </c>
      <c r="D179" s="97" t="s">
        <v>2437</v>
      </c>
      <c r="E179" s="41">
        <f>_xlfn.XLOOKUP(D179,'401 frs10-23'!G:G,'401 frs10-23'!J:J)</f>
        <v>277.32</v>
      </c>
      <c r="F179" s="40">
        <f t="shared" si="17"/>
        <v>231.1</v>
      </c>
      <c r="G179" s="91">
        <v>46.22</v>
      </c>
      <c r="H179" s="82"/>
      <c r="I179" s="13">
        <f t="shared" si="22"/>
        <v>46.22</v>
      </c>
      <c r="J179" s="13">
        <f t="shared" si="23"/>
        <v>0</v>
      </c>
    </row>
    <row r="180" spans="2:11" customFormat="1">
      <c r="B180" s="57">
        <v>45200</v>
      </c>
      <c r="C180" s="39" t="s">
        <v>496</v>
      </c>
      <c r="D180" s="56" t="s">
        <v>2438</v>
      </c>
      <c r="E180" s="41">
        <f>_xlfn.XLOOKUP(D180,'401 frs10-23'!G:G,'401 frs10-23'!J:J)</f>
        <v>360</v>
      </c>
      <c r="F180" s="40">
        <f>G180/0.2</f>
        <v>300</v>
      </c>
      <c r="G180" s="117">
        <v>60</v>
      </c>
      <c r="H180" s="82"/>
      <c r="I180" s="13">
        <f t="shared" si="22"/>
        <v>60</v>
      </c>
      <c r="J180" s="13">
        <f t="shared" si="23"/>
        <v>0</v>
      </c>
      <c r="K180" s="13"/>
    </row>
    <row r="181" spans="2:11" customFormat="1">
      <c r="B181" s="153">
        <v>45200</v>
      </c>
      <c r="C181" s="87" t="s">
        <v>2440</v>
      </c>
      <c r="D181" s="97" t="s">
        <v>2441</v>
      </c>
      <c r="E181" s="41">
        <f>_xlfn.XLOOKUP(D181,'401 frs10-23'!G:G,'401 frs10-23'!J:J)</f>
        <v>48</v>
      </c>
      <c r="F181" s="40">
        <f t="shared" si="17"/>
        <v>40</v>
      </c>
      <c r="G181" s="91">
        <v>8</v>
      </c>
      <c r="H181" s="82"/>
      <c r="I181" s="13">
        <f t="shared" si="22"/>
        <v>8</v>
      </c>
      <c r="J181" s="13">
        <f t="shared" si="23"/>
        <v>0</v>
      </c>
    </row>
    <row r="182" spans="2:11" customFormat="1">
      <c r="B182" s="153">
        <v>45228</v>
      </c>
      <c r="C182" s="87" t="s">
        <v>2456</v>
      </c>
      <c r="D182" s="97" t="s">
        <v>2457</v>
      </c>
      <c r="E182" s="41">
        <f>_xlfn.XLOOKUP(D182,'401 frs10-23'!G:G,'401 frs10-23'!J:J)</f>
        <v>35.380000000000003</v>
      </c>
      <c r="F182" s="40">
        <f t="shared" si="17"/>
        <v>29.5</v>
      </c>
      <c r="G182" s="91">
        <v>5.9</v>
      </c>
      <c r="H182" s="82"/>
      <c r="I182" s="13">
        <f t="shared" si="22"/>
        <v>5.8966666666666683</v>
      </c>
      <c r="J182" s="13">
        <f t="shared" si="23"/>
        <v>3.333333333332078E-3</v>
      </c>
    </row>
    <row r="183" spans="2:11" customFormat="1">
      <c r="B183" s="153"/>
      <c r="C183" s="87"/>
      <c r="D183" s="97"/>
      <c r="E183" s="41"/>
      <c r="F183" s="40">
        <f t="shared" si="17"/>
        <v>0</v>
      </c>
      <c r="G183" s="91"/>
      <c r="H183" s="82"/>
      <c r="I183" s="13">
        <f t="shared" si="22"/>
        <v>0</v>
      </c>
      <c r="J183" s="13">
        <f t="shared" si="23"/>
        <v>0</v>
      </c>
    </row>
    <row r="184" spans="2:11" customFormat="1" ht="15.75" customHeight="1">
      <c r="B184" s="153"/>
      <c r="C184" s="87"/>
      <c r="D184" s="97"/>
      <c r="E184" s="41">
        <f>_xlfn.XLOOKUP(D184,'401 05-2023'!G:G,'401 05-2023'!J:J)</f>
        <v>0</v>
      </c>
      <c r="F184" s="40">
        <f t="shared" si="17"/>
        <v>0</v>
      </c>
      <c r="G184" s="91"/>
      <c r="H184" s="82"/>
      <c r="I184" s="13">
        <f t="shared" si="22"/>
        <v>0</v>
      </c>
      <c r="J184" s="13">
        <f t="shared" si="23"/>
        <v>0</v>
      </c>
      <c r="K184" s="13"/>
    </row>
    <row r="185" spans="2:11" customFormat="1" ht="15.75" hidden="1" customHeight="1" outlineLevel="1">
      <c r="B185" s="153"/>
      <c r="C185" s="87"/>
      <c r="D185" s="98"/>
      <c r="E185" s="41">
        <f>_xlfn.XLOOKUP(D185,'401 05-2023'!G:G,'401 05-2023'!J:J)</f>
        <v>0</v>
      </c>
      <c r="F185" s="40">
        <f t="shared" si="17"/>
        <v>0</v>
      </c>
      <c r="G185" s="91"/>
      <c r="H185" s="83"/>
      <c r="I185" s="13">
        <f t="shared" si="22"/>
        <v>0</v>
      </c>
      <c r="J185" s="13">
        <f t="shared" si="23"/>
        <v>0</v>
      </c>
    </row>
    <row r="186" spans="2:11" customFormat="1" ht="15.75" hidden="1" customHeight="1" outlineLevel="1">
      <c r="B186" s="153"/>
      <c r="C186" s="87"/>
      <c r="D186" s="105"/>
      <c r="E186" s="41">
        <f>_xlfn.XLOOKUP(D186,'401 05-2023'!G:G,'401 05-2023'!J:J)</f>
        <v>0</v>
      </c>
      <c r="F186" s="40">
        <f t="shared" si="17"/>
        <v>0</v>
      </c>
      <c r="G186" s="91"/>
      <c r="H186" s="83"/>
      <c r="I186" s="13">
        <f t="shared" si="22"/>
        <v>0</v>
      </c>
      <c r="J186" s="13">
        <f t="shared" si="23"/>
        <v>0</v>
      </c>
    </row>
    <row r="187" spans="2:11" customFormat="1" ht="15.75" hidden="1" customHeight="1" outlineLevel="1">
      <c r="B187" s="153"/>
      <c r="C187" s="87"/>
      <c r="D187" s="96"/>
      <c r="E187" s="41">
        <f>_xlfn.XLOOKUP(D187,'401 05-2023'!G:G,'401 05-2023'!J:J)</f>
        <v>0</v>
      </c>
      <c r="F187" s="40">
        <f t="shared" si="17"/>
        <v>0</v>
      </c>
      <c r="G187" s="91"/>
      <c r="H187" s="83"/>
      <c r="I187" s="13">
        <f t="shared" si="22"/>
        <v>0</v>
      </c>
      <c r="J187" s="13">
        <f t="shared" si="23"/>
        <v>0</v>
      </c>
      <c r="K187" s="13"/>
    </row>
    <row r="188" spans="2:11" customFormat="1" hidden="1" outlineLevel="1">
      <c r="B188" s="153"/>
      <c r="C188" s="105"/>
      <c r="D188" s="89"/>
      <c r="E188" s="41"/>
      <c r="F188" s="40"/>
      <c r="G188" s="91"/>
      <c r="H188" s="83"/>
      <c r="I188" s="13">
        <f t="shared" si="22"/>
        <v>0</v>
      </c>
      <c r="J188" s="13">
        <f t="shared" si="23"/>
        <v>0</v>
      </c>
      <c r="K188" s="13"/>
    </row>
    <row r="189" spans="2:11" customFormat="1" hidden="1" outlineLevel="1">
      <c r="B189" s="153"/>
      <c r="C189" s="105"/>
      <c r="D189" s="105"/>
      <c r="E189" s="41"/>
      <c r="F189" s="40"/>
      <c r="G189" s="91"/>
      <c r="H189" s="83"/>
      <c r="I189" s="13">
        <f t="shared" si="22"/>
        <v>0</v>
      </c>
      <c r="J189" s="13">
        <f t="shared" si="23"/>
        <v>0</v>
      </c>
      <c r="K189" s="13"/>
    </row>
    <row r="190" spans="2:11" customFormat="1" hidden="1" outlineLevel="1">
      <c r="B190" s="153"/>
      <c r="C190" s="96"/>
      <c r="D190" s="105"/>
      <c r="E190" s="41"/>
      <c r="F190" s="40"/>
      <c r="G190" s="91"/>
      <c r="H190" s="83"/>
      <c r="I190" s="13">
        <f t="shared" si="22"/>
        <v>0</v>
      </c>
      <c r="J190" s="13">
        <f t="shared" si="23"/>
        <v>0</v>
      </c>
      <c r="K190" s="13"/>
    </row>
    <row r="191" spans="2:11" customFormat="1" hidden="1" outlineLevel="1">
      <c r="B191" s="153"/>
      <c r="C191" s="105"/>
      <c r="D191" s="105"/>
      <c r="E191" s="41"/>
      <c r="F191" s="40"/>
      <c r="G191" s="91"/>
      <c r="H191" s="83"/>
      <c r="I191" s="13">
        <f t="shared" si="22"/>
        <v>0</v>
      </c>
      <c r="J191" s="13">
        <f t="shared" si="23"/>
        <v>0</v>
      </c>
      <c r="K191" s="13"/>
    </row>
    <row r="192" spans="2:11" customFormat="1" hidden="1" outlineLevel="1">
      <c r="B192" s="154"/>
      <c r="C192" s="96"/>
      <c r="D192" s="95"/>
      <c r="E192" s="41"/>
      <c r="F192" s="40"/>
      <c r="G192" s="91"/>
      <c r="H192" s="83"/>
      <c r="I192" s="13">
        <f t="shared" si="22"/>
        <v>0</v>
      </c>
      <c r="J192" s="13">
        <f t="shared" si="23"/>
        <v>0</v>
      </c>
      <c r="K192" s="13"/>
    </row>
    <row r="193" spans="2:11" customFormat="1" hidden="1" outlineLevel="1">
      <c r="B193" s="98"/>
      <c r="C193" s="105"/>
      <c r="D193" s="105"/>
      <c r="E193" s="41"/>
      <c r="F193" s="40"/>
      <c r="G193" s="91"/>
      <c r="H193" s="83"/>
      <c r="I193" s="13">
        <f t="shared" si="22"/>
        <v>0</v>
      </c>
      <c r="J193" s="13">
        <f t="shared" si="23"/>
        <v>0</v>
      </c>
    </row>
    <row r="194" spans="2:11" customFormat="1" hidden="1" outlineLevel="1">
      <c r="B194" s="98"/>
      <c r="C194" s="96"/>
      <c r="D194" s="95"/>
      <c r="E194" s="41"/>
      <c r="F194" s="40"/>
      <c r="G194" s="91"/>
      <c r="H194" s="84"/>
      <c r="I194" s="13">
        <f t="shared" si="22"/>
        <v>0</v>
      </c>
      <c r="J194" s="13">
        <f t="shared" si="23"/>
        <v>0</v>
      </c>
    </row>
    <row r="195" spans="2:11" customFormat="1" hidden="1" outlineLevel="1">
      <c r="B195" s="98"/>
      <c r="C195" s="96"/>
      <c r="D195" s="95"/>
      <c r="E195" s="41"/>
      <c r="F195" s="40"/>
      <c r="G195" s="91"/>
      <c r="H195" s="84"/>
      <c r="I195" s="13">
        <f t="shared" si="22"/>
        <v>0</v>
      </c>
      <c r="J195" s="13">
        <f t="shared" si="23"/>
        <v>0</v>
      </c>
    </row>
    <row r="196" spans="2:11" customFormat="1" hidden="1" outlineLevel="1">
      <c r="B196" s="98"/>
      <c r="C196" s="96"/>
      <c r="D196" s="96"/>
      <c r="E196" s="41"/>
      <c r="F196" s="40"/>
      <c r="G196" s="91"/>
      <c r="H196" s="84"/>
      <c r="I196" s="13">
        <f t="shared" si="22"/>
        <v>0</v>
      </c>
      <c r="J196" s="13">
        <f t="shared" si="23"/>
        <v>0</v>
      </c>
    </row>
    <row r="197" spans="2:11" customFormat="1" hidden="1" outlineLevel="1">
      <c r="B197" s="98"/>
      <c r="C197" s="96"/>
      <c r="D197" s="105"/>
      <c r="E197" s="41"/>
      <c r="F197" s="40"/>
      <c r="G197" s="91"/>
      <c r="H197" s="84"/>
      <c r="I197" s="13">
        <f t="shared" si="22"/>
        <v>0</v>
      </c>
      <c r="J197" s="13">
        <f t="shared" si="23"/>
        <v>0</v>
      </c>
    </row>
    <row r="198" spans="2:11" customFormat="1" hidden="1" outlineLevel="1">
      <c r="B198" s="98"/>
      <c r="C198" s="94"/>
      <c r="D198" s="95"/>
      <c r="E198" s="41"/>
      <c r="F198" s="40"/>
      <c r="G198" s="91"/>
      <c r="H198" s="84"/>
      <c r="I198" s="13">
        <f t="shared" si="22"/>
        <v>0</v>
      </c>
      <c r="J198" s="13">
        <f t="shared" si="23"/>
        <v>0</v>
      </c>
    </row>
    <row r="199" spans="2:11" customFormat="1" hidden="1" outlineLevel="1">
      <c r="B199" s="98"/>
      <c r="C199" s="94"/>
      <c r="D199" s="95"/>
      <c r="E199" s="41"/>
      <c r="F199" s="40"/>
      <c r="G199" s="91"/>
      <c r="H199" s="84"/>
      <c r="I199" s="13">
        <f t="shared" si="22"/>
        <v>0</v>
      </c>
      <c r="J199" s="13">
        <f t="shared" si="23"/>
        <v>0</v>
      </c>
    </row>
    <row r="200" spans="2:11" customFormat="1" hidden="1" outlineLevel="1">
      <c r="B200" s="98"/>
      <c r="C200" s="94"/>
      <c r="D200" s="95"/>
      <c r="E200" s="41"/>
      <c r="F200" s="40"/>
      <c r="G200" s="91"/>
      <c r="H200" s="84"/>
      <c r="I200" s="13">
        <f t="shared" si="22"/>
        <v>0</v>
      </c>
      <c r="J200" s="13">
        <f t="shared" si="23"/>
        <v>0</v>
      </c>
    </row>
    <row r="201" spans="2:11" customFormat="1" hidden="1" outlineLevel="1">
      <c r="B201" s="98"/>
      <c r="C201" s="94"/>
      <c r="D201" s="95"/>
      <c r="E201" s="41"/>
      <c r="F201" s="40"/>
      <c r="G201" s="91"/>
      <c r="H201" s="84"/>
      <c r="I201" s="13">
        <f t="shared" si="22"/>
        <v>0</v>
      </c>
      <c r="J201" s="13">
        <f t="shared" si="23"/>
        <v>0</v>
      </c>
    </row>
    <row r="202" spans="2:11" customFormat="1" hidden="1" outlineLevel="1">
      <c r="B202" s="98"/>
      <c r="C202" s="94"/>
      <c r="D202" s="95"/>
      <c r="E202" s="41"/>
      <c r="F202" s="40"/>
      <c r="G202" s="91"/>
      <c r="H202" s="84"/>
      <c r="I202" s="13">
        <f t="shared" si="22"/>
        <v>0</v>
      </c>
      <c r="J202" s="13">
        <f t="shared" si="23"/>
        <v>0</v>
      </c>
    </row>
    <row r="203" spans="2:11" customFormat="1" hidden="1" outlineLevel="1">
      <c r="B203" s="98"/>
      <c r="C203" s="94"/>
      <c r="D203" s="95"/>
      <c r="E203" s="41"/>
      <c r="F203" s="40"/>
      <c r="G203" s="91"/>
      <c r="H203" s="84"/>
      <c r="I203" s="13">
        <f t="shared" si="22"/>
        <v>0</v>
      </c>
      <c r="J203" s="13">
        <f t="shared" si="23"/>
        <v>0</v>
      </c>
    </row>
    <row r="204" spans="2:11" customFormat="1" hidden="1" outlineLevel="1">
      <c r="B204" s="98"/>
      <c r="C204" s="94"/>
      <c r="D204" s="95"/>
      <c r="E204" s="41"/>
      <c r="F204" s="40"/>
      <c r="G204" s="91"/>
      <c r="H204" s="84"/>
      <c r="I204" s="13">
        <f t="shared" si="22"/>
        <v>0</v>
      </c>
      <c r="J204" s="13">
        <f t="shared" si="23"/>
        <v>0</v>
      </c>
    </row>
    <row r="205" spans="2:11" customFormat="1" hidden="1" outlineLevel="1">
      <c r="B205" s="98"/>
      <c r="C205" s="94"/>
      <c r="D205" s="92"/>
      <c r="E205" s="41"/>
      <c r="F205" s="40"/>
      <c r="G205" s="91"/>
      <c r="H205" s="84"/>
      <c r="I205" s="13">
        <f t="shared" si="22"/>
        <v>0</v>
      </c>
      <c r="J205" s="13">
        <f t="shared" si="23"/>
        <v>0</v>
      </c>
    </row>
    <row r="206" spans="2:11" customFormat="1" hidden="1" outlineLevel="1">
      <c r="B206" s="98"/>
      <c r="C206" s="94"/>
      <c r="D206" s="94"/>
      <c r="E206" s="95"/>
      <c r="F206" s="90"/>
      <c r="G206" s="95"/>
      <c r="H206" s="84"/>
    </row>
    <row r="207" spans="2:11" customFormat="1" collapsed="1">
      <c r="B207" s="1"/>
      <c r="C207" s="35" t="s">
        <v>12</v>
      </c>
      <c r="D207" s="35"/>
      <c r="E207" s="46">
        <f>SUM(E146:E206)</f>
        <v>44162.220000000008</v>
      </c>
      <c r="F207" s="46">
        <f>SUM(F146:F206)</f>
        <v>29063.149999999998</v>
      </c>
      <c r="G207" s="46">
        <f>ROUND(SUM(G146:G206),0)</f>
        <v>5813</v>
      </c>
      <c r="H207" s="75"/>
      <c r="K207">
        <v>445661</v>
      </c>
    </row>
    <row r="208" spans="2:11" customFormat="1" ht="15.75" thickBot="1">
      <c r="B208" s="1"/>
      <c r="C208" s="3"/>
      <c r="D208" s="3"/>
      <c r="E208" s="51"/>
      <c r="F208" s="51"/>
      <c r="G208" s="51"/>
      <c r="H208" s="75"/>
    </row>
    <row r="209" spans="2:11" customFormat="1" ht="15.75" thickBot="1">
      <c r="B209" s="188" t="s">
        <v>76</v>
      </c>
      <c r="C209" s="189"/>
      <c r="D209" s="189"/>
      <c r="E209" s="189"/>
      <c r="F209" s="189"/>
      <c r="G209" s="190"/>
      <c r="H209" s="5"/>
    </row>
    <row r="210" spans="2:11" customFormat="1">
      <c r="B210" s="3" t="s">
        <v>933</v>
      </c>
      <c r="E210" s="6"/>
      <c r="F210" s="6"/>
      <c r="G210" s="6"/>
      <c r="H210" s="6"/>
    </row>
    <row r="211" spans="2:11" customFormat="1">
      <c r="B211" s="36" t="s">
        <v>73</v>
      </c>
      <c r="C211" s="35" t="s">
        <v>16</v>
      </c>
      <c r="D211" s="35" t="s">
        <v>0</v>
      </c>
      <c r="E211" s="37" t="s">
        <v>2</v>
      </c>
      <c r="F211" s="37" t="s">
        <v>3</v>
      </c>
      <c r="G211" s="37" t="s">
        <v>4</v>
      </c>
      <c r="H211" s="6"/>
    </row>
    <row r="212" spans="2:11" customFormat="1" hidden="1">
      <c r="B212" s="38">
        <v>45170</v>
      </c>
      <c r="C212" s="39" t="s">
        <v>2226</v>
      </c>
      <c r="D212" t="s">
        <v>2227</v>
      </c>
      <c r="E212" s="41">
        <v>1654.81</v>
      </c>
      <c r="F212" s="141">
        <v>1654.81</v>
      </c>
      <c r="G212" s="40">
        <v>330.96</v>
      </c>
      <c r="H212" s="74"/>
    </row>
    <row r="213" spans="2:11" customFormat="1" hidden="1">
      <c r="B213" s="38">
        <v>45199</v>
      </c>
      <c r="C213" s="39" t="s">
        <v>2307</v>
      </c>
      <c r="D213" s="38" t="s">
        <v>2308</v>
      </c>
      <c r="E213" s="41">
        <v>-2187</v>
      </c>
      <c r="F213" s="141">
        <v>44</v>
      </c>
      <c r="G213" s="40">
        <v>-437.4</v>
      </c>
      <c r="H213" s="74"/>
    </row>
    <row r="214" spans="2:11" customFormat="1" hidden="1">
      <c r="B214" s="38">
        <v>45200</v>
      </c>
      <c r="C214" s="39" t="s">
        <v>2376</v>
      </c>
      <c r="D214" s="38" t="s">
        <v>2377</v>
      </c>
      <c r="E214" s="41">
        <v>1654.81</v>
      </c>
      <c r="F214" s="141">
        <v>1654.81</v>
      </c>
      <c r="G214" s="40">
        <v>330.96</v>
      </c>
      <c r="H214" s="74"/>
    </row>
    <row r="215" spans="2:11" customFormat="1" hidden="1">
      <c r="B215" s="38">
        <v>45200</v>
      </c>
      <c r="C215" s="39" t="s">
        <v>2389</v>
      </c>
      <c r="D215" s="38" t="s">
        <v>2390</v>
      </c>
      <c r="E215" s="41">
        <v>3265</v>
      </c>
      <c r="F215" s="141">
        <v>3265</v>
      </c>
      <c r="G215" s="40">
        <v>653</v>
      </c>
      <c r="H215" s="74"/>
    </row>
    <row r="216" spans="2:11" customFormat="1">
      <c r="B216" s="45">
        <v>45170</v>
      </c>
      <c r="C216" s="39" t="s">
        <v>2283</v>
      </c>
      <c r="D216" s="39" t="s">
        <v>2284</v>
      </c>
      <c r="E216" s="41">
        <v>128.94999999999999</v>
      </c>
      <c r="F216" s="141">
        <v>128.94999999999999</v>
      </c>
      <c r="G216" s="41">
        <v>25.79</v>
      </c>
      <c r="H216" s="74"/>
    </row>
    <row r="217" spans="2:11" customFormat="1" hidden="1" outlineLevel="1">
      <c r="B217" s="38"/>
      <c r="C217" s="146"/>
      <c r="D217" s="38"/>
      <c r="E217" s="40"/>
      <c r="F217" s="40"/>
      <c r="G217" s="40"/>
      <c r="H217" s="74"/>
    </row>
    <row r="218" spans="2:11" customFormat="1" hidden="1" outlineLevel="1">
      <c r="B218" s="38"/>
      <c r="C218" s="39"/>
      <c r="D218" s="38"/>
      <c r="E218" s="40"/>
      <c r="F218" s="40"/>
      <c r="G218" s="40"/>
      <c r="H218" s="13"/>
    </row>
    <row r="219" spans="2:11" customFormat="1" hidden="1" outlineLevel="1">
      <c r="B219" s="38"/>
      <c r="C219" s="39"/>
      <c r="D219" s="38"/>
      <c r="E219" s="40"/>
      <c r="F219" s="40"/>
      <c r="G219" s="40"/>
      <c r="H219" s="13"/>
    </row>
    <row r="220" spans="2:11" customFormat="1" hidden="1" outlineLevel="1">
      <c r="B220" s="38"/>
      <c r="C220" s="39"/>
      <c r="D220" s="38"/>
      <c r="E220" s="40"/>
      <c r="F220" s="40"/>
      <c r="G220" s="40"/>
      <c r="H220" s="13"/>
    </row>
    <row r="221" spans="2:11" customFormat="1" hidden="1" outlineLevel="1">
      <c r="B221" s="38"/>
      <c r="C221" s="39"/>
      <c r="D221" s="38"/>
      <c r="E221" s="40"/>
      <c r="F221" s="40"/>
      <c r="G221" s="40"/>
      <c r="H221" s="13"/>
    </row>
    <row r="222" spans="2:11" customFormat="1" hidden="1" outlineLevel="1">
      <c r="B222" s="38"/>
      <c r="C222" s="39"/>
      <c r="D222" s="38"/>
      <c r="E222" s="40"/>
      <c r="F222" s="40"/>
      <c r="G222" s="40"/>
      <c r="H222" s="13"/>
    </row>
    <row r="223" spans="2:11" customFormat="1" collapsed="1">
      <c r="B223" s="8"/>
      <c r="C223" s="35" t="s">
        <v>12</v>
      </c>
      <c r="D223" s="35"/>
      <c r="E223" s="46">
        <f>SUM(E218:E218)</f>
        <v>0</v>
      </c>
      <c r="F223" s="46">
        <f>ROUND(SUM(F212:F222),0)</f>
        <v>6748</v>
      </c>
      <c r="G223" s="142">
        <f>SUM(G212:G222)</f>
        <v>903.31</v>
      </c>
      <c r="H223" s="75"/>
      <c r="K223" t="s">
        <v>302</v>
      </c>
    </row>
    <row r="224" spans="2:11" customFormat="1">
      <c r="B224" s="1"/>
      <c r="C224" s="3"/>
      <c r="D224" s="3"/>
      <c r="E224" s="51"/>
      <c r="F224" s="51"/>
      <c r="G224" s="51"/>
      <c r="H224" s="75"/>
    </row>
    <row r="225" spans="2:8" customFormat="1">
      <c r="B225" s="1"/>
      <c r="C225" s="3"/>
      <c r="D225" s="3"/>
      <c r="E225" s="51"/>
      <c r="F225" s="51"/>
      <c r="G225" s="51"/>
      <c r="H225" s="75"/>
    </row>
    <row r="226" spans="2:8" customFormat="1" ht="15.75" thickBot="1">
      <c r="B226" s="1"/>
      <c r="E226" s="15"/>
      <c r="F226" s="15"/>
      <c r="G226" s="15"/>
      <c r="H226" s="81"/>
    </row>
    <row r="227" spans="2:8" customFormat="1" ht="15.75" thickBot="1">
      <c r="B227" s="188" t="s">
        <v>6</v>
      </c>
      <c r="C227" s="189"/>
      <c r="D227" s="189"/>
      <c r="E227" s="189"/>
      <c r="F227" s="189"/>
      <c r="G227" s="190"/>
      <c r="H227" s="5"/>
    </row>
    <row r="228" spans="2:8" customFormat="1">
      <c r="B228" s="135"/>
      <c r="C228" s="135"/>
      <c r="D228" s="135"/>
      <c r="E228" s="135"/>
      <c r="F228" s="135"/>
      <c r="G228" s="135"/>
      <c r="H228" s="5"/>
    </row>
    <row r="229" spans="2:8" customFormat="1">
      <c r="B229" s="3" t="s">
        <v>694</v>
      </c>
      <c r="C229" s="3"/>
      <c r="D229" s="3"/>
      <c r="E229" s="6"/>
      <c r="F229" s="6"/>
      <c r="G229" s="6"/>
      <c r="H229" s="5"/>
    </row>
    <row r="230" spans="2:8" customFormat="1">
      <c r="B230" s="1"/>
      <c r="C230" s="3"/>
      <c r="D230" s="3"/>
      <c r="E230" s="6"/>
      <c r="F230" s="6"/>
      <c r="G230" s="6"/>
      <c r="H230" s="5"/>
    </row>
    <row r="231" spans="2:8" customFormat="1">
      <c r="B231" s="36" t="s">
        <v>73</v>
      </c>
      <c r="C231" s="35" t="s">
        <v>16</v>
      </c>
      <c r="D231" s="35" t="s">
        <v>0</v>
      </c>
      <c r="E231" s="37" t="s">
        <v>2</v>
      </c>
      <c r="F231" s="37" t="s">
        <v>3</v>
      </c>
      <c r="G231" s="37" t="s">
        <v>4</v>
      </c>
      <c r="H231" s="5"/>
    </row>
    <row r="232" spans="2:8" customFormat="1">
      <c r="B232" s="38">
        <v>45221</v>
      </c>
      <c r="C232" s="43" t="s">
        <v>2452</v>
      </c>
      <c r="D232" s="43" t="s">
        <v>2453</v>
      </c>
      <c r="E232" s="41">
        <v>16.45</v>
      </c>
      <c r="F232" s="40">
        <v>16.45</v>
      </c>
      <c r="G232" s="44">
        <v>3.29</v>
      </c>
      <c r="H232" s="5"/>
    </row>
    <row r="233" spans="2:8" customFormat="1">
      <c r="B233" s="38">
        <v>45221</v>
      </c>
      <c r="C233" s="43" t="s">
        <v>2450</v>
      </c>
      <c r="D233" s="43" t="s">
        <v>2451</v>
      </c>
      <c r="E233" s="41">
        <v>22.24</v>
      </c>
      <c r="F233" s="132">
        <v>22.24</v>
      </c>
      <c r="G233" s="44">
        <v>4.45</v>
      </c>
      <c r="H233" s="5"/>
    </row>
    <row r="234" spans="2:8" customFormat="1">
      <c r="B234" s="38">
        <v>45204</v>
      </c>
      <c r="C234" s="43" t="s">
        <v>2442</v>
      </c>
      <c r="D234" s="43" t="s">
        <v>2443</v>
      </c>
      <c r="E234" s="41">
        <v>40.36</v>
      </c>
      <c r="F234" s="40">
        <v>40.36</v>
      </c>
      <c r="G234" s="44">
        <v>8.07</v>
      </c>
      <c r="H234" s="5"/>
    </row>
    <row r="235" spans="2:8" customFormat="1">
      <c r="B235" s="38">
        <v>45200</v>
      </c>
      <c r="C235" s="146" t="s">
        <v>2405</v>
      </c>
      <c r="D235" s="38" t="s">
        <v>2406</v>
      </c>
      <c r="E235" s="40">
        <v>20.25</v>
      </c>
      <c r="F235" s="40">
        <v>20.25</v>
      </c>
      <c r="G235" s="40">
        <v>4.05</v>
      </c>
      <c r="H235" s="5"/>
    </row>
    <row r="236" spans="2:8" customFormat="1">
      <c r="B236" s="38">
        <v>45200</v>
      </c>
      <c r="C236" s="43" t="s">
        <v>2403</v>
      </c>
      <c r="D236" s="43" t="s">
        <v>2404</v>
      </c>
      <c r="E236" s="40">
        <v>6.22</v>
      </c>
      <c r="F236" s="41">
        <v>6.22</v>
      </c>
      <c r="G236" s="44">
        <v>1.24</v>
      </c>
      <c r="H236" s="5"/>
    </row>
    <row r="237" spans="2:8" customFormat="1" hidden="1" outlineLevel="1">
      <c r="B237" s="38"/>
      <c r="C237" s="43"/>
      <c r="D237" s="43"/>
      <c r="E237" s="40"/>
      <c r="F237" s="41"/>
      <c r="G237" s="44"/>
      <c r="H237" s="5"/>
    </row>
    <row r="238" spans="2:8" customFormat="1" hidden="1" outlineLevel="1">
      <c r="B238" s="38"/>
      <c r="C238" s="43"/>
      <c r="D238" s="39"/>
      <c r="E238" s="40"/>
      <c r="F238" s="40"/>
      <c r="G238" s="44"/>
      <c r="H238" s="5"/>
    </row>
    <row r="239" spans="2:8" customFormat="1" hidden="1" outlineLevel="1">
      <c r="B239" s="38"/>
      <c r="C239" s="43"/>
      <c r="D239" s="43"/>
      <c r="E239" s="40"/>
      <c r="F239" s="40"/>
      <c r="G239" s="44"/>
      <c r="H239" s="5"/>
    </row>
    <row r="240" spans="2:8" customFormat="1" collapsed="1">
      <c r="B240" s="1"/>
      <c r="C240" s="35" t="s">
        <v>13</v>
      </c>
      <c r="D240" s="35"/>
      <c r="E240" s="37"/>
      <c r="F240" s="37">
        <f>SUM(F232:F239)</f>
        <v>105.52</v>
      </c>
      <c r="G240" s="143">
        <f>SUM(G232:G239)</f>
        <v>21.099999999999998</v>
      </c>
      <c r="H240" s="5"/>
    </row>
    <row r="241" spans="2:11" customFormat="1">
      <c r="B241" s="135"/>
      <c r="C241" s="135"/>
      <c r="D241" s="135"/>
      <c r="E241" s="135"/>
      <c r="F241" s="135"/>
      <c r="G241" s="135"/>
      <c r="H241" s="5"/>
    </row>
    <row r="242" spans="2:11" customFormat="1">
      <c r="B242" s="10" t="s">
        <v>695</v>
      </c>
      <c r="E242" s="6"/>
      <c r="F242" s="6"/>
      <c r="G242" s="6"/>
      <c r="H242" s="6"/>
    </row>
    <row r="243" spans="2:11" customFormat="1">
      <c r="B243" s="36" t="s">
        <v>73</v>
      </c>
      <c r="C243" s="35" t="s">
        <v>16</v>
      </c>
      <c r="D243" s="35" t="s">
        <v>0</v>
      </c>
      <c r="E243" s="37" t="s">
        <v>2</v>
      </c>
      <c r="F243" s="37" t="s">
        <v>3</v>
      </c>
      <c r="G243" s="37" t="s">
        <v>4</v>
      </c>
      <c r="H243" s="6"/>
    </row>
    <row r="244" spans="2:11" customFormat="1">
      <c r="B244" s="38">
        <v>45200</v>
      </c>
      <c r="C244" s="43" t="s">
        <v>2364</v>
      </c>
      <c r="D244" s="39" t="s">
        <v>2365</v>
      </c>
      <c r="E244" s="41">
        <v>208</v>
      </c>
      <c r="F244" s="141">
        <v>208</v>
      </c>
      <c r="G244" s="44">
        <v>41.6</v>
      </c>
      <c r="H244" s="76"/>
    </row>
    <row r="245" spans="2:11" customFormat="1">
      <c r="B245" s="38">
        <v>45200</v>
      </c>
      <c r="C245" s="43" t="s">
        <v>2366</v>
      </c>
      <c r="D245" s="39" t="s">
        <v>2367</v>
      </c>
      <c r="E245" s="41">
        <v>802</v>
      </c>
      <c r="F245" s="141">
        <v>802</v>
      </c>
      <c r="G245" s="44">
        <v>160.4</v>
      </c>
      <c r="H245" s="76"/>
    </row>
    <row r="246" spans="2:11" customFormat="1">
      <c r="B246" s="38">
        <v>45200</v>
      </c>
      <c r="C246" s="43" t="s">
        <v>2385</v>
      </c>
      <c r="D246" s="39" t="s">
        <v>2386</v>
      </c>
      <c r="E246" s="41">
        <v>6833.5</v>
      </c>
      <c r="F246" s="141">
        <v>6833.5</v>
      </c>
      <c r="G246" s="44">
        <v>1366.7</v>
      </c>
      <c r="H246" s="76"/>
    </row>
    <row r="247" spans="2:11" customFormat="1">
      <c r="B247" s="38">
        <v>45200</v>
      </c>
      <c r="C247" s="43" t="s">
        <v>2387</v>
      </c>
      <c r="D247" s="39" t="s">
        <v>2388</v>
      </c>
      <c r="E247" s="41">
        <v>6675.5</v>
      </c>
      <c r="F247" s="141">
        <v>6675.5</v>
      </c>
      <c r="G247" s="44">
        <v>1335.1</v>
      </c>
      <c r="H247" s="76"/>
    </row>
    <row r="248" spans="2:11" customFormat="1">
      <c r="B248" s="38">
        <v>45210</v>
      </c>
      <c r="C248" s="43" t="s">
        <v>393</v>
      </c>
      <c r="D248" s="43" t="s">
        <v>2444</v>
      </c>
      <c r="E248" s="41">
        <v>266</v>
      </c>
      <c r="F248" s="40">
        <v>266</v>
      </c>
      <c r="G248" s="44">
        <v>53.2</v>
      </c>
      <c r="H248" s="76"/>
      <c r="K248" s="13">
        <f>F261-F59</f>
        <v>0</v>
      </c>
    </row>
    <row r="249" spans="2:11" customFormat="1">
      <c r="B249" s="38">
        <v>45210</v>
      </c>
      <c r="C249" s="43" t="s">
        <v>393</v>
      </c>
      <c r="D249" s="43" t="s">
        <v>2445</v>
      </c>
      <c r="E249" s="41">
        <v>410</v>
      </c>
      <c r="F249" s="40">
        <v>410</v>
      </c>
      <c r="G249" s="44">
        <v>82</v>
      </c>
      <c r="H249" s="76"/>
    </row>
    <row r="250" spans="2:11" customFormat="1">
      <c r="B250" s="38">
        <v>45210</v>
      </c>
      <c r="C250" s="43" t="s">
        <v>393</v>
      </c>
      <c r="D250" s="43" t="s">
        <v>2446</v>
      </c>
      <c r="E250" s="41">
        <v>370</v>
      </c>
      <c r="F250" s="132">
        <v>370</v>
      </c>
      <c r="G250" s="44">
        <v>74</v>
      </c>
      <c r="H250" s="76"/>
    </row>
    <row r="251" spans="2:11" customFormat="1">
      <c r="B251" s="38">
        <v>45210</v>
      </c>
      <c r="C251" s="43" t="s">
        <v>393</v>
      </c>
      <c r="D251" s="43" t="s">
        <v>2447</v>
      </c>
      <c r="E251" s="41">
        <v>420</v>
      </c>
      <c r="F251" s="40">
        <v>420</v>
      </c>
      <c r="G251" s="44">
        <v>84</v>
      </c>
      <c r="H251" s="76"/>
    </row>
    <row r="252" spans="2:11" customFormat="1">
      <c r="B252" s="38">
        <v>45210</v>
      </c>
      <c r="C252" s="43" t="s">
        <v>393</v>
      </c>
      <c r="D252" s="43" t="s">
        <v>2448</v>
      </c>
      <c r="E252" s="41">
        <v>360</v>
      </c>
      <c r="F252" s="40">
        <v>360</v>
      </c>
      <c r="G252" s="44">
        <v>72</v>
      </c>
      <c r="H252" s="76"/>
    </row>
    <row r="253" spans="2:11" customFormat="1">
      <c r="B253" s="38">
        <v>45210</v>
      </c>
      <c r="C253" s="146" t="s">
        <v>393</v>
      </c>
      <c r="D253" s="38" t="s">
        <v>2449</v>
      </c>
      <c r="E253" s="40">
        <v>300</v>
      </c>
      <c r="F253" s="40">
        <v>300</v>
      </c>
      <c r="G253" s="40">
        <v>60</v>
      </c>
      <c r="H253" s="76"/>
    </row>
    <row r="254" spans="2:11" customFormat="1">
      <c r="B254" s="38">
        <v>45230</v>
      </c>
      <c r="C254" s="43" t="s">
        <v>2458</v>
      </c>
      <c r="D254" s="43" t="s">
        <v>943</v>
      </c>
      <c r="E254" s="40">
        <v>-333</v>
      </c>
      <c r="F254" s="41">
        <v>-333</v>
      </c>
      <c r="G254" s="44">
        <v>-66.599999999999994</v>
      </c>
      <c r="H254" s="76"/>
      <c r="J254" s="9"/>
    </row>
    <row r="255" spans="2:11" customFormat="1" hidden="1" outlineLevel="1">
      <c r="B255" s="38"/>
      <c r="C255" s="43"/>
      <c r="D255" s="43"/>
      <c r="E255" s="40"/>
      <c r="F255" s="41"/>
      <c r="G255" s="44"/>
      <c r="H255" s="76"/>
      <c r="J255" s="9"/>
    </row>
    <row r="256" spans="2:11" customFormat="1" hidden="1" outlineLevel="1">
      <c r="B256" s="38"/>
      <c r="C256" s="43"/>
      <c r="D256" s="43"/>
      <c r="E256" s="40"/>
      <c r="F256" s="41"/>
      <c r="G256" s="44"/>
      <c r="H256" s="76"/>
      <c r="J256" s="9"/>
    </row>
    <row r="257" spans="2:11" customFormat="1" hidden="1" outlineLevel="1">
      <c r="B257" s="38"/>
      <c r="C257" s="43"/>
      <c r="D257" s="43"/>
      <c r="E257" s="40"/>
      <c r="F257" s="41"/>
      <c r="G257" s="44"/>
      <c r="H257" s="76"/>
      <c r="J257" s="9"/>
    </row>
    <row r="258" spans="2:11" customFormat="1" hidden="1" outlineLevel="1">
      <c r="B258" s="38"/>
      <c r="C258" s="43"/>
      <c r="D258" s="43"/>
      <c r="E258" s="40"/>
      <c r="F258" s="41"/>
      <c r="G258" s="44"/>
      <c r="H258" s="76"/>
      <c r="J258" s="9"/>
    </row>
    <row r="259" spans="2:11" customFormat="1" hidden="1" outlineLevel="1">
      <c r="B259" s="38"/>
      <c r="C259" s="43"/>
      <c r="D259" s="43"/>
      <c r="E259" s="40"/>
      <c r="F259" s="41"/>
      <c r="G259" s="44"/>
      <c r="H259" s="76"/>
      <c r="J259" s="9"/>
    </row>
    <row r="260" spans="2:11" customFormat="1" hidden="1" outlineLevel="1">
      <c r="B260" s="43"/>
      <c r="C260" s="43"/>
      <c r="D260" s="43"/>
      <c r="E260" s="40"/>
      <c r="F260" s="41"/>
      <c r="G260" s="44"/>
      <c r="H260" s="76"/>
      <c r="J260" s="9"/>
    </row>
    <row r="261" spans="2:11" customFormat="1" collapsed="1">
      <c r="B261" s="1"/>
      <c r="C261" s="35" t="s">
        <v>13</v>
      </c>
      <c r="D261" s="35"/>
      <c r="E261" s="37"/>
      <c r="F261" s="37">
        <f>SUM(F244:F260)</f>
        <v>16312</v>
      </c>
      <c r="G261" s="143">
        <f>SUM(G244:G260)</f>
        <v>3262.4</v>
      </c>
      <c r="H261" s="6"/>
      <c r="K261" t="s">
        <v>303</v>
      </c>
    </row>
    <row r="262" spans="2:11" customFormat="1" ht="15.75" thickBot="1">
      <c r="B262" s="1"/>
      <c r="E262" s="13"/>
      <c r="F262" s="13"/>
      <c r="G262" s="13"/>
      <c r="H262" s="13"/>
    </row>
    <row r="263" spans="2:11" customFormat="1" ht="15.75" thickBot="1">
      <c r="B263" s="191" t="s">
        <v>285</v>
      </c>
      <c r="C263" s="192"/>
      <c r="D263" s="192"/>
      <c r="E263" s="20"/>
      <c r="F263" s="20"/>
      <c r="G263" s="169">
        <f>ROUND(G141+G207+G223+G240+G261,0)</f>
        <v>12606</v>
      </c>
      <c r="H263" s="79"/>
      <c r="I263" s="6" t="s">
        <v>286</v>
      </c>
    </row>
    <row r="264" spans="2:11" customFormat="1" ht="15.75" thickBot="1">
      <c r="B264" s="1"/>
      <c r="E264" s="13"/>
      <c r="F264" s="13"/>
      <c r="G264" s="13"/>
      <c r="H264" s="13"/>
      <c r="J264" s="12"/>
    </row>
    <row r="265" spans="2:11" customFormat="1" ht="15.75" thickBot="1">
      <c r="B265" s="188" t="s">
        <v>1716</v>
      </c>
      <c r="C265" s="189"/>
      <c r="D265" s="189"/>
      <c r="E265" s="189"/>
      <c r="F265" s="189"/>
      <c r="G265" s="190"/>
      <c r="H265" s="5"/>
    </row>
    <row r="266" spans="2:11" customFormat="1">
      <c r="B266" s="3" t="s">
        <v>933</v>
      </c>
      <c r="E266" s="6"/>
      <c r="F266" s="6"/>
      <c r="G266" s="6"/>
      <c r="H266" s="6"/>
    </row>
    <row r="267" spans="2:11" customFormat="1">
      <c r="B267" s="36" t="s">
        <v>73</v>
      </c>
      <c r="C267" s="35" t="s">
        <v>16</v>
      </c>
      <c r="D267" s="35" t="s">
        <v>0</v>
      </c>
      <c r="E267" s="37" t="s">
        <v>2</v>
      </c>
      <c r="F267" s="37" t="s">
        <v>3</v>
      </c>
      <c r="G267" s="37" t="s">
        <v>4</v>
      </c>
      <c r="H267" s="6"/>
    </row>
    <row r="268" spans="2:11" customFormat="1">
      <c r="B268" s="38"/>
      <c r="C268" s="39"/>
      <c r="E268" s="40"/>
      <c r="F268" s="141"/>
      <c r="G268" s="40"/>
      <c r="H268" s="74"/>
    </row>
    <row r="269" spans="2:11" customFormat="1">
      <c r="B269" s="38"/>
      <c r="C269" s="146"/>
      <c r="D269" s="38"/>
      <c r="E269" s="40"/>
      <c r="F269" s="40"/>
      <c r="G269" s="40"/>
      <c r="H269" s="74"/>
    </row>
    <row r="270" spans="2:11" customFormat="1">
      <c r="B270" s="8"/>
      <c r="C270" s="35" t="s">
        <v>12</v>
      </c>
      <c r="D270" s="35"/>
      <c r="E270" s="46">
        <f>SUM(E268:E269)</f>
        <v>0</v>
      </c>
      <c r="F270" s="46">
        <f>ROUND(SUM(F268:F269),0)</f>
        <v>0</v>
      </c>
      <c r="G270" s="142">
        <f>SUM(G268:G269)</f>
        <v>0</v>
      </c>
      <c r="H270" s="75"/>
      <c r="K270" t="s">
        <v>302</v>
      </c>
    </row>
    <row r="271" spans="2:11" customFormat="1" ht="15.75" thickBot="1">
      <c r="B271" s="8"/>
      <c r="C271" s="3"/>
      <c r="D271" s="3"/>
      <c r="E271" s="51"/>
      <c r="F271" s="51"/>
      <c r="G271" s="158"/>
      <c r="H271" s="75"/>
    </row>
    <row r="272" spans="2:11" customFormat="1" ht="15.75" thickBot="1">
      <c r="B272" s="191" t="s">
        <v>1717</v>
      </c>
      <c r="C272" s="192"/>
      <c r="D272" s="192"/>
      <c r="E272" s="20"/>
      <c r="F272" s="20"/>
      <c r="G272" s="21">
        <f>ROUND(G270,0)</f>
        <v>0</v>
      </c>
      <c r="H272" s="75"/>
      <c r="I272" s="6"/>
    </row>
    <row r="273" spans="2:10" customFormat="1">
      <c r="B273" s="8"/>
      <c r="C273" s="3"/>
      <c r="D273" s="3"/>
      <c r="E273" s="51"/>
      <c r="F273" s="51"/>
      <c r="G273" s="158"/>
      <c r="H273" s="75"/>
    </row>
    <row r="274" spans="2:10" customFormat="1">
      <c r="B274" s="1"/>
      <c r="C274" s="3" t="s">
        <v>8</v>
      </c>
      <c r="D274" s="3"/>
      <c r="E274" s="6"/>
      <c r="F274" s="6"/>
      <c r="G274" s="6">
        <v>33241</v>
      </c>
      <c r="H274" s="6"/>
      <c r="I274" s="6" t="s">
        <v>289</v>
      </c>
      <c r="J274" s="9"/>
    </row>
    <row r="275" spans="2:10" customFormat="1" ht="15.75" thickBot="1">
      <c r="B275" s="1"/>
      <c r="C275" s="3"/>
      <c r="D275" s="3"/>
      <c r="E275" s="6"/>
      <c r="F275" s="6"/>
      <c r="G275" s="6"/>
      <c r="H275" s="6"/>
      <c r="J275" s="9"/>
    </row>
    <row r="276" spans="2:10" customFormat="1" ht="15.75" thickBot="1">
      <c r="B276" s="198" t="s">
        <v>287</v>
      </c>
      <c r="C276" s="199"/>
      <c r="D276" s="147"/>
      <c r="E276" s="103"/>
      <c r="F276" s="103"/>
      <c r="G276" s="104">
        <f>G112+G263+G272+G274</f>
        <v>45847</v>
      </c>
      <c r="H276" s="79"/>
      <c r="I276" s="6" t="s">
        <v>288</v>
      </c>
    </row>
    <row r="277" spans="2:10" customFormat="1">
      <c r="B277" s="1"/>
      <c r="C277" s="3"/>
      <c r="D277" s="3"/>
      <c r="E277" s="6"/>
      <c r="F277" s="6"/>
      <c r="G277" s="6"/>
      <c r="H277" s="6"/>
    </row>
    <row r="278" spans="2:10" customFormat="1">
      <c r="B278" s="1"/>
      <c r="C278" s="3" t="s">
        <v>250</v>
      </c>
      <c r="D278" s="3"/>
      <c r="E278" s="6"/>
      <c r="F278" s="6"/>
      <c r="G278" s="16">
        <f>IF((G88-G276)&gt;0,(G88-G276),0)</f>
        <v>0</v>
      </c>
      <c r="H278" s="85"/>
      <c r="I278" s="6" t="s">
        <v>290</v>
      </c>
    </row>
    <row r="279" spans="2:10" customFormat="1">
      <c r="B279" s="1"/>
      <c r="C279" s="3"/>
      <c r="D279" s="3"/>
      <c r="E279" s="6"/>
      <c r="F279" s="6"/>
      <c r="G279" s="6"/>
      <c r="H279" s="6"/>
    </row>
    <row r="280" spans="2:10" customFormat="1">
      <c r="B280" s="1"/>
      <c r="C280" s="3" t="s">
        <v>9</v>
      </c>
      <c r="D280" s="3"/>
      <c r="E280" s="6"/>
      <c r="F280" s="6"/>
      <c r="G280" s="16">
        <f>IF((G88-G276)&lt;0,-(G88-G276),0)</f>
        <v>41660</v>
      </c>
      <c r="H280" s="85"/>
      <c r="I280" s="6" t="s">
        <v>291</v>
      </c>
    </row>
    <row r="282" spans="2:10" customFormat="1">
      <c r="B282" s="1"/>
      <c r="C282" s="3" t="s">
        <v>251</v>
      </c>
      <c r="D282" s="3"/>
      <c r="E282" s="13"/>
      <c r="F282" s="13"/>
      <c r="G282" s="6">
        <v>41660</v>
      </c>
      <c r="H282" s="6"/>
      <c r="I282" s="6" t="s">
        <v>292</v>
      </c>
    </row>
    <row r="283" spans="2:10" customFormat="1">
      <c r="B283" s="1"/>
      <c r="C283" s="3"/>
      <c r="D283" s="3"/>
      <c r="E283" s="13"/>
      <c r="F283" s="13"/>
      <c r="G283" s="6"/>
      <c r="H283" s="6"/>
    </row>
    <row r="284" spans="2:10" customFormat="1">
      <c r="B284" s="1"/>
      <c r="C284" s="3" t="s">
        <v>252</v>
      </c>
      <c r="D284" s="3"/>
      <c r="E284" s="13"/>
      <c r="F284" s="13"/>
      <c r="G284" s="6">
        <f>+G280-G282</f>
        <v>0</v>
      </c>
      <c r="H284" s="6"/>
      <c r="I284" s="6" t="s">
        <v>293</v>
      </c>
    </row>
  </sheetData>
  <autoFilter ref="B211:G216" xr:uid="{97B02251-435B-4159-9239-76C104057A65}">
    <filterColumn colId="1">
      <filters>
        <filter val="AMAZON EU SARL - INV-FR-168105"/>
      </filters>
    </filterColumn>
  </autoFilter>
  <mergeCells count="18">
    <mergeCell ref="B276:C276"/>
    <mergeCell ref="B75:G75"/>
    <mergeCell ref="B85:D85"/>
    <mergeCell ref="B88:E88"/>
    <mergeCell ref="B92:G92"/>
    <mergeCell ref="B101:G101"/>
    <mergeCell ref="B112:D112"/>
    <mergeCell ref="B209:G209"/>
    <mergeCell ref="B227:G227"/>
    <mergeCell ref="B263:D263"/>
    <mergeCell ref="B265:G265"/>
    <mergeCell ref="B272:D272"/>
    <mergeCell ref="B73:D73"/>
    <mergeCell ref="B4:G4"/>
    <mergeCell ref="B6:G6"/>
    <mergeCell ref="B21:G21"/>
    <mergeCell ref="B36:G36"/>
    <mergeCell ref="B42:G42"/>
  </mergeCells>
  <pageMargins left="0.7" right="0.7" top="0.75" bottom="0.75" header="0.3" footer="0.3"/>
  <pageSetup paperSize="9" scale="3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CBE69-C2BF-4EFE-A7B1-B262B0DF45B3}">
  <sheetPr>
    <tabColor theme="4" tint="-0.249977111117893"/>
  </sheetPr>
  <dimension ref="A1:N283"/>
  <sheetViews>
    <sheetView showGridLines="0" tabSelected="1" zoomScaleNormal="100" zoomScaleSheetLayoutView="80" workbookViewId="0">
      <pane ySplit="8" topLeftCell="A269" activePane="bottomLeft" state="frozen"/>
      <selection pane="bottomLeft" activeCell="G275" sqref="G275"/>
    </sheetView>
  </sheetViews>
  <sheetFormatPr defaultColWidth="11.42578125" defaultRowHeight="15" outlineLevelRow="2"/>
  <cols>
    <col min="1" max="1" width="5.5703125" customWidth="1"/>
    <col min="2" max="2" width="23.7109375" style="1" customWidth="1"/>
    <col min="3" max="4" width="44.85546875" customWidth="1"/>
    <col min="5" max="5" width="16" style="13" customWidth="1"/>
    <col min="6" max="6" width="14.42578125" style="13" bestFit="1" customWidth="1"/>
    <col min="7" max="7" width="22.42578125" style="13" customWidth="1"/>
    <col min="8" max="8" width="2.7109375" style="13" customWidth="1"/>
    <col min="10" max="10" width="12.85546875" bestFit="1" customWidth="1"/>
    <col min="14" max="16384" width="11.42578125" style="122"/>
  </cols>
  <sheetData>
    <row r="1" spans="2:11" ht="15.75" thickBot="1"/>
    <row r="2" spans="2:11" ht="15.75" thickBot="1">
      <c r="B2" s="26" t="s">
        <v>15</v>
      </c>
      <c r="C2" s="25">
        <v>45078</v>
      </c>
    </row>
    <row r="3" spans="2:11" ht="15.75" thickBot="1"/>
    <row r="4" spans="2:11" ht="19.5" thickBot="1">
      <c r="B4" s="193" t="s">
        <v>17</v>
      </c>
      <c r="C4" s="194"/>
      <c r="D4" s="194"/>
      <c r="E4" s="194"/>
      <c r="F4" s="194"/>
      <c r="G4" s="195"/>
      <c r="H4" s="73"/>
    </row>
    <row r="5" spans="2:11" ht="19.5" thickBot="1">
      <c r="B5" s="2"/>
    </row>
    <row r="6" spans="2:11" ht="15.75" thickBot="1">
      <c r="B6" s="188" t="s">
        <v>7</v>
      </c>
      <c r="C6" s="189"/>
      <c r="D6" s="189"/>
      <c r="E6" s="189"/>
      <c r="F6" s="189"/>
      <c r="G6" s="190"/>
      <c r="H6" s="5"/>
    </row>
    <row r="7" spans="2:11">
      <c r="B7" s="3" t="s">
        <v>248</v>
      </c>
      <c r="C7" s="5"/>
      <c r="D7" s="5"/>
      <c r="E7" s="14"/>
      <c r="F7" s="14"/>
      <c r="G7" s="14"/>
      <c r="H7" s="14"/>
    </row>
    <row r="8" spans="2:11">
      <c r="B8" s="36" t="s">
        <v>1</v>
      </c>
      <c r="C8" s="35" t="s">
        <v>16</v>
      </c>
      <c r="D8" s="35" t="s">
        <v>0</v>
      </c>
      <c r="E8" s="37" t="s">
        <v>2</v>
      </c>
      <c r="F8" s="37" t="s">
        <v>3</v>
      </c>
      <c r="G8" s="37" t="s">
        <v>4</v>
      </c>
      <c r="H8" s="6"/>
      <c r="K8" s="6" t="s">
        <v>687</v>
      </c>
    </row>
    <row r="9" spans="2:11">
      <c r="B9" s="53"/>
      <c r="C9" s="69" t="s">
        <v>110</v>
      </c>
      <c r="D9" s="38"/>
      <c r="E9" s="40"/>
      <c r="F9" s="179">
        <v>45740.67</v>
      </c>
      <c r="G9" s="41"/>
    </row>
    <row r="10" spans="2:11">
      <c r="B10" s="53"/>
      <c r="C10" s="39" t="s">
        <v>297</v>
      </c>
      <c r="D10" s="106"/>
      <c r="E10" s="40"/>
      <c r="F10" s="179">
        <v>137222</v>
      </c>
      <c r="G10" s="41"/>
    </row>
    <row r="11" spans="2:11">
      <c r="B11" s="53"/>
      <c r="C11" s="69" t="s">
        <v>564</v>
      </c>
      <c r="D11" s="106"/>
      <c r="E11" s="40"/>
      <c r="F11" s="179">
        <v>274444</v>
      </c>
      <c r="G11" s="41"/>
    </row>
    <row r="12" spans="2:11" hidden="1" outlineLevel="1">
      <c r="B12" s="53"/>
      <c r="C12" s="69"/>
      <c r="D12" s="106"/>
      <c r="E12" s="40"/>
      <c r="F12" s="179"/>
      <c r="G12" s="41"/>
    </row>
    <row r="13" spans="2:11" hidden="1" outlineLevel="1">
      <c r="B13" s="53"/>
      <c r="C13" s="39"/>
      <c r="D13" s="106"/>
      <c r="E13" s="40"/>
      <c r="F13" s="89"/>
      <c r="G13" s="41"/>
    </row>
    <row r="14" spans="2:11" hidden="1" outlineLevel="1">
      <c r="B14" s="53"/>
      <c r="C14" s="39"/>
      <c r="D14" s="106"/>
      <c r="E14" s="40"/>
      <c r="F14" s="89"/>
      <c r="G14" s="41"/>
    </row>
    <row r="15" spans="2:11" hidden="1" outlineLevel="1">
      <c r="B15" s="53"/>
      <c r="C15" s="39"/>
      <c r="D15" s="106"/>
      <c r="E15" s="40"/>
      <c r="F15" s="89"/>
      <c r="G15" s="41"/>
    </row>
    <row r="16" spans="2:11" hidden="1" outlineLevel="1">
      <c r="B16" s="53"/>
      <c r="C16" s="69"/>
      <c r="D16" s="106"/>
      <c r="E16" s="40"/>
      <c r="F16" s="179"/>
      <c r="G16" s="41"/>
    </row>
    <row r="17" spans="1:13" hidden="1" outlineLevel="1">
      <c r="B17" s="53"/>
      <c r="C17" s="69"/>
      <c r="D17" s="106"/>
      <c r="E17" s="40"/>
      <c r="F17" s="179"/>
      <c r="G17" s="41"/>
    </row>
    <row r="18" spans="1:13" hidden="1" outlineLevel="1">
      <c r="B18" s="53"/>
      <c r="C18" s="39"/>
      <c r="D18" s="106"/>
      <c r="E18" s="40"/>
      <c r="F18" s="89"/>
      <c r="G18" s="41"/>
    </row>
    <row r="19" spans="1:13" s="123" customFormat="1" collapsed="1">
      <c r="A19" s="3"/>
      <c r="B19" s="8"/>
      <c r="C19" s="35" t="s">
        <v>12</v>
      </c>
      <c r="D19" s="35"/>
      <c r="E19" s="37"/>
      <c r="F19" s="180">
        <f>ROUND(SUM(F9:F18),0)</f>
        <v>457407</v>
      </c>
      <c r="G19" s="37"/>
      <c r="H19" s="6"/>
      <c r="I19" s="6" t="s">
        <v>298</v>
      </c>
      <c r="J19" s="3"/>
      <c r="K19" s="3"/>
      <c r="L19" s="3"/>
      <c r="M19" s="3"/>
    </row>
    <row r="20" spans="1:13" ht="15.75" thickBot="1"/>
    <row r="21" spans="1:13" ht="15.75" thickBot="1">
      <c r="B21" s="188" t="s">
        <v>76</v>
      </c>
      <c r="C21" s="189"/>
      <c r="D21" s="189"/>
      <c r="E21" s="189"/>
      <c r="F21" s="189"/>
      <c r="G21" s="190"/>
      <c r="H21" s="5"/>
    </row>
    <row r="22" spans="1:13">
      <c r="B22" s="3" t="s">
        <v>241</v>
      </c>
      <c r="E22" s="6"/>
      <c r="F22" s="6"/>
      <c r="G22" s="6"/>
      <c r="H22" s="6"/>
    </row>
    <row r="23" spans="1:13">
      <c r="B23" s="36" t="s">
        <v>73</v>
      </c>
      <c r="C23" s="35" t="s">
        <v>16</v>
      </c>
      <c r="D23" s="35" t="s">
        <v>0</v>
      </c>
      <c r="E23" s="37" t="s">
        <v>2</v>
      </c>
      <c r="F23" s="37" t="s">
        <v>3</v>
      </c>
      <c r="G23" s="37" t="s">
        <v>4</v>
      </c>
      <c r="H23" s="6"/>
    </row>
    <row r="24" spans="1:13">
      <c r="B24" s="38">
        <v>45232</v>
      </c>
      <c r="C24" s="39" t="s">
        <v>2501</v>
      </c>
      <c r="D24" s="38" t="s">
        <v>2025</v>
      </c>
      <c r="E24" s="41">
        <f>_xlfn.XLOOKUP(D24,'4010 frs 11-2023'!G:G,'4010 frs 11-2023'!J:J)</f>
        <v>3265</v>
      </c>
      <c r="F24" s="141">
        <f>E24</f>
        <v>3265</v>
      </c>
      <c r="G24" s="40">
        <v>653</v>
      </c>
      <c r="H24" s="74"/>
      <c r="I24" s="52">
        <f>F24*0.2</f>
        <v>653</v>
      </c>
      <c r="J24" s="134">
        <f>G24-I24</f>
        <v>0</v>
      </c>
    </row>
    <row r="25" spans="1:13">
      <c r="B25" s="38">
        <v>45232</v>
      </c>
      <c r="C25" s="39" t="s">
        <v>2644</v>
      </c>
      <c r="D25" s="38" t="s">
        <v>2138</v>
      </c>
      <c r="E25" s="41">
        <f>_xlfn.XLOOKUP(D25,'4010 frs 11-2023'!G:G,'4010 frs 11-2023'!J:J)</f>
        <v>3265</v>
      </c>
      <c r="F25" s="141">
        <f t="shared" ref="F25:F30" si="0">E25</f>
        <v>3265</v>
      </c>
      <c r="G25" s="40">
        <v>653</v>
      </c>
      <c r="H25" s="74"/>
      <c r="I25" s="52">
        <f t="shared" ref="I25:I33" si="1">F25*0.2</f>
        <v>653</v>
      </c>
      <c r="J25" s="134">
        <f>G25-I25</f>
        <v>0</v>
      </c>
    </row>
    <row r="26" spans="1:13">
      <c r="B26" s="38">
        <v>45232</v>
      </c>
      <c r="C26" s="39" t="s">
        <v>2502</v>
      </c>
      <c r="D26" s="38" t="s">
        <v>2503</v>
      </c>
      <c r="E26" s="41">
        <f>_xlfn.XLOOKUP(D26,'4010 frs 11-2023'!G:G,'4010 frs 11-2023'!J:J)</f>
        <v>3265</v>
      </c>
      <c r="F26" s="141">
        <f t="shared" si="0"/>
        <v>3265</v>
      </c>
      <c r="G26" s="40">
        <v>653</v>
      </c>
      <c r="H26" s="74"/>
      <c r="I26" s="52">
        <f t="shared" si="1"/>
        <v>653</v>
      </c>
      <c r="J26" s="134">
        <f t="shared" ref="J26:J33" si="2">G26-I26</f>
        <v>0</v>
      </c>
    </row>
    <row r="27" spans="1:13">
      <c r="B27" s="38">
        <v>45232</v>
      </c>
      <c r="C27" s="39" t="s">
        <v>2544</v>
      </c>
      <c r="D27" s="38" t="s">
        <v>2545</v>
      </c>
      <c r="E27" s="41">
        <f>_xlfn.XLOOKUP(D27,'4010 frs 11-2023'!G:G,'4010 frs 11-2023'!J:J)</f>
        <v>3265</v>
      </c>
      <c r="F27" s="141">
        <f t="shared" si="0"/>
        <v>3265</v>
      </c>
      <c r="G27" s="40">
        <v>653</v>
      </c>
      <c r="H27" s="74"/>
      <c r="I27" s="52">
        <f t="shared" si="1"/>
        <v>653</v>
      </c>
      <c r="J27" s="134">
        <f t="shared" si="2"/>
        <v>0</v>
      </c>
    </row>
    <row r="28" spans="1:13">
      <c r="B28" s="38">
        <v>45232</v>
      </c>
      <c r="C28" s="39" t="s">
        <v>2574</v>
      </c>
      <c r="D28" s="38" t="s">
        <v>2575</v>
      </c>
      <c r="E28" s="41">
        <f>_xlfn.XLOOKUP(D28,'4010 frs 11-2023'!G:G,'4010 frs 11-2023'!J:J)</f>
        <v>1508.15</v>
      </c>
      <c r="F28" s="141">
        <f t="shared" si="0"/>
        <v>1508.15</v>
      </c>
      <c r="G28" s="40">
        <v>301.63</v>
      </c>
      <c r="H28" s="74"/>
      <c r="I28" s="52">
        <f t="shared" si="1"/>
        <v>301.63000000000005</v>
      </c>
      <c r="J28" s="134">
        <f t="shared" si="2"/>
        <v>0</v>
      </c>
    </row>
    <row r="29" spans="1:13">
      <c r="B29" s="38">
        <v>45232</v>
      </c>
      <c r="C29" s="39" t="s">
        <v>468</v>
      </c>
      <c r="D29" s="38" t="s">
        <v>468</v>
      </c>
      <c r="E29" s="41">
        <f>-_xlfn.XLOOKUP(D29,'4010 frs 11-2023'!G:G,'4010 frs 11-2023'!I:I)</f>
        <v>-146.66</v>
      </c>
      <c r="F29" s="141">
        <f t="shared" si="0"/>
        <v>-146.66</v>
      </c>
      <c r="G29" s="40">
        <v>-29.33</v>
      </c>
      <c r="H29" s="74"/>
      <c r="I29" s="52">
        <f t="shared" si="1"/>
        <v>-29.332000000000001</v>
      </c>
      <c r="J29" s="134">
        <f>G29--I29</f>
        <v>-58.661999999999999</v>
      </c>
    </row>
    <row r="30" spans="1:13">
      <c r="B30" s="38"/>
      <c r="C30" s="39"/>
      <c r="D30" s="38"/>
      <c r="E30" s="41"/>
      <c r="F30" s="141">
        <f t="shared" si="0"/>
        <v>0</v>
      </c>
      <c r="G30" s="40"/>
      <c r="H30" s="74"/>
      <c r="I30" s="52">
        <f t="shared" si="1"/>
        <v>0</v>
      </c>
      <c r="J30" s="134">
        <f t="shared" si="2"/>
        <v>0</v>
      </c>
    </row>
    <row r="31" spans="1:13">
      <c r="B31" s="38"/>
      <c r="C31" s="39"/>
      <c r="D31" s="38"/>
      <c r="E31" s="41"/>
      <c r="F31" s="141"/>
      <c r="G31" s="40"/>
      <c r="H31" s="74"/>
      <c r="I31" s="52">
        <f t="shared" si="1"/>
        <v>0</v>
      </c>
      <c r="J31" s="134">
        <f t="shared" si="2"/>
        <v>0</v>
      </c>
    </row>
    <row r="32" spans="1:13" hidden="1" outlineLevel="2">
      <c r="B32" s="38"/>
      <c r="C32" s="39"/>
      <c r="D32" s="38"/>
      <c r="E32" s="41"/>
      <c r="F32" s="141"/>
      <c r="G32" s="40"/>
      <c r="H32" s="74"/>
      <c r="I32" s="52">
        <f t="shared" si="1"/>
        <v>0</v>
      </c>
      <c r="J32" s="134">
        <f>G32-I32</f>
        <v>0</v>
      </c>
    </row>
    <row r="33" spans="1:13" hidden="1" outlineLevel="2">
      <c r="B33" s="45"/>
      <c r="C33" s="39"/>
      <c r="D33" s="39"/>
      <c r="E33" s="41" t="s">
        <v>89</v>
      </c>
      <c r="F33" s="141"/>
      <c r="G33" s="41"/>
      <c r="I33" s="52">
        <f t="shared" si="1"/>
        <v>0</v>
      </c>
      <c r="J33" s="134">
        <f t="shared" si="2"/>
        <v>0</v>
      </c>
    </row>
    <row r="34" spans="1:13" collapsed="1">
      <c r="B34" s="8"/>
      <c r="C34" s="35" t="s">
        <v>12</v>
      </c>
      <c r="D34" s="35"/>
      <c r="E34" s="46">
        <f>SUM(E33:E33)</f>
        <v>0</v>
      </c>
      <c r="F34" s="86">
        <f>ROUND(SUM(F24:F33),0)</f>
        <v>14421</v>
      </c>
      <c r="G34" s="142">
        <f>SUM(G24:G33)</f>
        <v>2884.3</v>
      </c>
      <c r="H34" s="75"/>
      <c r="I34" s="6" t="s">
        <v>299</v>
      </c>
      <c r="K34" t="s">
        <v>302</v>
      </c>
    </row>
    <row r="35" spans="1:13" ht="15.75" thickBot="1">
      <c r="B35" s="8"/>
      <c r="C35" s="3"/>
      <c r="D35" s="3"/>
      <c r="E35" s="51"/>
      <c r="F35" s="51"/>
      <c r="G35" s="51"/>
      <c r="H35" s="75"/>
    </row>
    <row r="36" spans="1:13" ht="15.75" thickBot="1">
      <c r="B36" s="188" t="s">
        <v>78</v>
      </c>
      <c r="C36" s="189"/>
      <c r="D36" s="189"/>
      <c r="E36" s="189"/>
      <c r="F36" s="189"/>
      <c r="G36" s="190"/>
      <c r="H36" s="5"/>
    </row>
    <row r="37" spans="1:13">
      <c r="B37" s="3" t="s">
        <v>77</v>
      </c>
      <c r="E37" s="6"/>
      <c r="F37" s="6"/>
      <c r="G37" s="6"/>
      <c r="H37" s="6"/>
    </row>
    <row r="38" spans="1:13">
      <c r="B38" s="36" t="s">
        <v>73</v>
      </c>
      <c r="C38" s="35" t="s">
        <v>16</v>
      </c>
      <c r="D38" s="35" t="s">
        <v>0</v>
      </c>
      <c r="E38" s="37" t="s">
        <v>2</v>
      </c>
      <c r="F38" s="37" t="s">
        <v>3</v>
      </c>
      <c r="G38" s="37" t="s">
        <v>4</v>
      </c>
      <c r="H38" s="6"/>
      <c r="J38" s="9"/>
    </row>
    <row r="39" spans="1:13">
      <c r="B39" s="38"/>
      <c r="C39" s="38"/>
      <c r="E39" s="40"/>
      <c r="F39" s="40"/>
      <c r="G39" s="40"/>
      <c r="H39" s="74"/>
      <c r="J39" s="9"/>
    </row>
    <row r="40" spans="1:13" s="123" customFormat="1">
      <c r="A40" s="3"/>
      <c r="B40" s="8"/>
      <c r="C40" s="35" t="s">
        <v>12</v>
      </c>
      <c r="D40" s="35"/>
      <c r="E40" s="46">
        <f>SUM(E39)</f>
        <v>0</v>
      </c>
      <c r="F40" s="46">
        <f>SUM(F39)</f>
        <v>0</v>
      </c>
      <c r="G40" s="46">
        <f>ROUND(SUM(G39),0)</f>
        <v>0</v>
      </c>
      <c r="H40" s="75"/>
      <c r="I40" s="3"/>
      <c r="J40" s="3"/>
      <c r="K40">
        <v>4457100</v>
      </c>
      <c r="M40" s="3"/>
    </row>
    <row r="41" spans="1:13" customFormat="1" ht="15.75" thickBot="1">
      <c r="B41" s="1"/>
      <c r="E41" s="13"/>
      <c r="F41" s="13"/>
      <c r="G41" s="13"/>
      <c r="H41" s="13"/>
    </row>
    <row r="42" spans="1:13" customFormat="1" ht="15.75" thickBot="1">
      <c r="B42" s="188" t="s">
        <v>6</v>
      </c>
      <c r="C42" s="189"/>
      <c r="D42" s="189"/>
      <c r="E42" s="189"/>
      <c r="F42" s="189"/>
      <c r="G42" s="190"/>
      <c r="H42" s="5"/>
      <c r="J42" s="6" t="s">
        <v>687</v>
      </c>
    </row>
    <row r="43" spans="1:13" customFormat="1">
      <c r="B43" s="10" t="s">
        <v>690</v>
      </c>
      <c r="E43" s="6"/>
      <c r="F43" s="6"/>
      <c r="G43" s="6"/>
      <c r="H43" s="6"/>
    </row>
    <row r="44" spans="1:13" customFormat="1">
      <c r="B44" s="36" t="s">
        <v>73</v>
      </c>
      <c r="C44" s="35" t="s">
        <v>16</v>
      </c>
      <c r="D44" s="35" t="s">
        <v>0</v>
      </c>
      <c r="E44" s="37" t="s">
        <v>2</v>
      </c>
      <c r="F44" s="37" t="s">
        <v>3</v>
      </c>
      <c r="G44" s="37" t="s">
        <v>4</v>
      </c>
      <c r="H44" s="6"/>
    </row>
    <row r="45" spans="1:13" customFormat="1">
      <c r="B45" s="38">
        <v>45232</v>
      </c>
      <c r="C45" s="43" t="s">
        <v>2512</v>
      </c>
      <c r="D45" s="39" t="s">
        <v>2513</v>
      </c>
      <c r="E45" s="41">
        <f>_xlfn.XLOOKUP(D45,'4010 frs 11-2023'!G:G,'4010 frs 11-2023'!J:J)</f>
        <v>172</v>
      </c>
      <c r="F45" s="141">
        <f>E45</f>
        <v>172</v>
      </c>
      <c r="G45" s="44">
        <v>34.4</v>
      </c>
      <c r="H45" s="76"/>
      <c r="I45" s="52">
        <f>F45*0.2</f>
        <v>34.4</v>
      </c>
      <c r="J45" s="134">
        <f>G45-I45</f>
        <v>0</v>
      </c>
    </row>
    <row r="46" spans="1:13" customFormat="1">
      <c r="B46" s="38">
        <v>45232</v>
      </c>
      <c r="C46" s="43" t="s">
        <v>2514</v>
      </c>
      <c r="D46" s="39" t="s">
        <v>2515</v>
      </c>
      <c r="E46" s="41">
        <f>_xlfn.XLOOKUP(D46,'4010 frs 11-2023'!G:G,'4010 frs 11-2023'!J:J)</f>
        <v>149</v>
      </c>
      <c r="F46" s="141">
        <f t="shared" ref="F46:F57" si="3">E46</f>
        <v>149</v>
      </c>
      <c r="G46" s="44">
        <v>29.8</v>
      </c>
      <c r="H46" s="76"/>
      <c r="I46" s="52">
        <f t="shared" ref="I46:I56" si="4">F46*0.2</f>
        <v>29.8</v>
      </c>
      <c r="J46" s="134">
        <f t="shared" ref="J46:J56" si="5">G46-I46</f>
        <v>0</v>
      </c>
    </row>
    <row r="47" spans="1:13" customFormat="1">
      <c r="B47" s="38">
        <v>45232</v>
      </c>
      <c r="C47" s="43" t="s">
        <v>2531</v>
      </c>
      <c r="D47" s="39" t="s">
        <v>2532</v>
      </c>
      <c r="E47" s="41">
        <f>_xlfn.XLOOKUP(D47,'4010 frs 11-2023'!G:G,'4010 frs 11-2023'!J:J)</f>
        <v>2310.75</v>
      </c>
      <c r="F47" s="141">
        <f t="shared" si="3"/>
        <v>2310.75</v>
      </c>
      <c r="G47" s="44">
        <v>462.15</v>
      </c>
      <c r="H47" s="76"/>
      <c r="I47" s="52">
        <f t="shared" si="4"/>
        <v>462.15000000000003</v>
      </c>
      <c r="J47" s="134">
        <f t="shared" si="5"/>
        <v>0</v>
      </c>
    </row>
    <row r="48" spans="1:13" customFormat="1">
      <c r="B48" s="38">
        <v>45232</v>
      </c>
      <c r="C48" s="43" t="s">
        <v>2533</v>
      </c>
      <c r="D48" s="39" t="s">
        <v>2534</v>
      </c>
      <c r="E48" s="41">
        <f>_xlfn.XLOOKUP(D48,'4010 frs 11-2023'!G:G,'4010 frs 11-2023'!J:J)</f>
        <v>4108</v>
      </c>
      <c r="F48" s="141">
        <f t="shared" si="3"/>
        <v>4108</v>
      </c>
      <c r="G48" s="44">
        <v>821.6</v>
      </c>
      <c r="H48" s="76"/>
      <c r="I48" s="52">
        <f t="shared" si="4"/>
        <v>821.6</v>
      </c>
      <c r="J48" s="134">
        <f t="shared" si="5"/>
        <v>0</v>
      </c>
    </row>
    <row r="49" spans="2:11" customFormat="1">
      <c r="B49" s="38">
        <v>45232</v>
      </c>
      <c r="C49" s="43" t="s">
        <v>2535</v>
      </c>
      <c r="D49" s="39" t="s">
        <v>2536</v>
      </c>
      <c r="E49" s="41">
        <f>_xlfn.XLOOKUP(D49,'4010 frs 11-2023'!G:G,'4010 frs 11-2023'!J:J)</f>
        <v>7189</v>
      </c>
      <c r="F49" s="141">
        <f t="shared" si="3"/>
        <v>7189</v>
      </c>
      <c r="G49" s="44">
        <v>1437.8</v>
      </c>
      <c r="H49" s="76"/>
      <c r="I49" s="52">
        <f t="shared" si="4"/>
        <v>1437.8000000000002</v>
      </c>
      <c r="J49" s="134">
        <f t="shared" si="5"/>
        <v>0</v>
      </c>
    </row>
    <row r="50" spans="2:11" customFormat="1">
      <c r="B50" s="38">
        <v>45232</v>
      </c>
      <c r="C50" s="43" t="s">
        <v>2537</v>
      </c>
      <c r="D50" s="39" t="s">
        <v>2538</v>
      </c>
      <c r="E50" s="41">
        <f>_xlfn.XLOOKUP(D50,'4010 frs 11-2023'!G:G,'4010 frs 11-2023'!J:J)</f>
        <v>7110</v>
      </c>
      <c r="F50" s="141">
        <f t="shared" si="3"/>
        <v>7110</v>
      </c>
      <c r="G50" s="44">
        <v>1422</v>
      </c>
      <c r="H50" s="76"/>
      <c r="I50" s="52">
        <f t="shared" si="4"/>
        <v>1422</v>
      </c>
      <c r="J50" s="134">
        <f t="shared" si="5"/>
        <v>0</v>
      </c>
    </row>
    <row r="51" spans="2:11" customFormat="1">
      <c r="B51" s="38"/>
      <c r="C51" s="43"/>
      <c r="D51" s="39"/>
      <c r="E51" s="41"/>
      <c r="F51" s="141">
        <f t="shared" si="3"/>
        <v>0</v>
      </c>
      <c r="G51" s="44"/>
      <c r="H51" s="76"/>
      <c r="I51" s="52">
        <f t="shared" si="4"/>
        <v>0</v>
      </c>
      <c r="J51" s="134">
        <f t="shared" si="5"/>
        <v>0</v>
      </c>
    </row>
    <row r="52" spans="2:11" customFormat="1" hidden="1" outlineLevel="1">
      <c r="B52" s="38"/>
      <c r="C52" s="43"/>
      <c r="D52" s="39"/>
      <c r="E52" s="41"/>
      <c r="F52" s="141">
        <f t="shared" si="3"/>
        <v>0</v>
      </c>
      <c r="G52" s="44"/>
      <c r="H52" s="76"/>
      <c r="I52" s="52">
        <f t="shared" si="4"/>
        <v>0</v>
      </c>
      <c r="J52" s="134">
        <f t="shared" si="5"/>
        <v>0</v>
      </c>
    </row>
    <row r="53" spans="2:11" customFormat="1" hidden="1" outlineLevel="1">
      <c r="B53" s="38"/>
      <c r="C53" s="43"/>
      <c r="D53" s="39"/>
      <c r="E53" s="41"/>
      <c r="F53" s="141">
        <f t="shared" si="3"/>
        <v>0</v>
      </c>
      <c r="G53" s="44"/>
      <c r="H53" s="76"/>
      <c r="I53" s="52">
        <f t="shared" si="4"/>
        <v>0</v>
      </c>
      <c r="J53" s="134">
        <f t="shared" si="5"/>
        <v>0</v>
      </c>
    </row>
    <row r="54" spans="2:11" customFormat="1" hidden="1" outlineLevel="1">
      <c r="B54" s="38"/>
      <c r="C54" s="39"/>
      <c r="D54" s="39"/>
      <c r="E54" s="41"/>
      <c r="F54" s="141">
        <f t="shared" si="3"/>
        <v>0</v>
      </c>
      <c r="G54" s="40"/>
      <c r="H54" s="74"/>
      <c r="I54" s="52">
        <f>F54*0.2</f>
        <v>0</v>
      </c>
      <c r="J54" s="134">
        <f t="shared" si="5"/>
        <v>0</v>
      </c>
    </row>
    <row r="55" spans="2:11" customFormat="1" hidden="1" outlineLevel="1">
      <c r="B55" s="38"/>
      <c r="C55" s="43"/>
      <c r="D55" s="39"/>
      <c r="E55" s="41"/>
      <c r="F55" s="141">
        <f t="shared" si="3"/>
        <v>0</v>
      </c>
      <c r="G55" s="44"/>
      <c r="H55" s="76"/>
      <c r="I55" s="52">
        <f t="shared" si="4"/>
        <v>0</v>
      </c>
      <c r="J55" s="134">
        <f>G55-I55</f>
        <v>0</v>
      </c>
    </row>
    <row r="56" spans="2:11" customFormat="1" hidden="1" outlineLevel="1">
      <c r="B56" s="38"/>
      <c r="C56" s="43"/>
      <c r="D56" s="39"/>
      <c r="E56" s="41"/>
      <c r="F56" s="141">
        <f t="shared" si="3"/>
        <v>0</v>
      </c>
      <c r="G56" s="44"/>
      <c r="H56" s="76"/>
      <c r="I56" s="52">
        <f t="shared" si="4"/>
        <v>0</v>
      </c>
      <c r="J56" s="134">
        <f t="shared" si="5"/>
        <v>0</v>
      </c>
    </row>
    <row r="57" spans="2:11" customFormat="1" hidden="1" outlineLevel="1">
      <c r="B57" s="38"/>
      <c r="C57" s="43"/>
      <c r="D57" s="39"/>
      <c r="E57" s="41"/>
      <c r="F57" s="141">
        <f t="shared" si="3"/>
        <v>0</v>
      </c>
      <c r="G57" s="44"/>
      <c r="H57" s="76"/>
      <c r="I57" s="52">
        <f t="shared" ref="I57" si="6">F57*0.2</f>
        <v>0</v>
      </c>
      <c r="J57" s="134">
        <f t="shared" ref="J57" si="7">G57-I57</f>
        <v>0</v>
      </c>
    </row>
    <row r="58" spans="2:11" customFormat="1" hidden="1" outlineLevel="1">
      <c r="B58" s="1"/>
      <c r="C58" s="43"/>
      <c r="D58" s="43"/>
      <c r="E58" s="40"/>
      <c r="F58" s="40"/>
      <c r="G58" s="44"/>
      <c r="H58" s="76"/>
    </row>
    <row r="59" spans="2:11" customFormat="1" collapsed="1">
      <c r="B59" s="1"/>
      <c r="C59" s="35" t="s">
        <v>13</v>
      </c>
      <c r="D59" s="35"/>
      <c r="E59" s="37"/>
      <c r="F59" s="37">
        <f>SUM(F45:F57)</f>
        <v>21038.75</v>
      </c>
      <c r="G59" s="143">
        <f>SUM(G45:G58)</f>
        <v>4207.75</v>
      </c>
      <c r="H59" s="6"/>
      <c r="I59" s="6" t="s">
        <v>300</v>
      </c>
      <c r="K59" t="s">
        <v>303</v>
      </c>
    </row>
    <row r="60" spans="2:11" customFormat="1">
      <c r="B60" s="1"/>
      <c r="C60" s="3"/>
      <c r="D60" s="3"/>
      <c r="E60" s="6"/>
      <c r="F60" s="6"/>
      <c r="G60" s="6"/>
      <c r="H60" s="6"/>
      <c r="I60" s="6"/>
    </row>
    <row r="61" spans="2:11" customFormat="1">
      <c r="B61" s="3" t="s">
        <v>2496</v>
      </c>
      <c r="C61" s="3"/>
      <c r="D61" s="3"/>
      <c r="E61" s="6"/>
      <c r="F61" s="6"/>
      <c r="G61" s="6"/>
      <c r="H61" s="6"/>
      <c r="I61" s="6"/>
    </row>
    <row r="62" spans="2:11" customFormat="1">
      <c r="B62" s="1"/>
      <c r="C62" s="3"/>
      <c r="D62" s="3"/>
      <c r="E62" s="6"/>
      <c r="F62" s="6"/>
      <c r="G62" s="6"/>
      <c r="H62" s="6"/>
      <c r="I62" s="6"/>
    </row>
    <row r="63" spans="2:11" customFormat="1">
      <c r="B63" s="36" t="s">
        <v>73</v>
      </c>
      <c r="C63" s="35" t="s">
        <v>16</v>
      </c>
      <c r="D63" s="35" t="s">
        <v>0</v>
      </c>
      <c r="E63" s="37" t="s">
        <v>2</v>
      </c>
      <c r="F63" s="37" t="s">
        <v>3</v>
      </c>
      <c r="G63" s="37" t="s">
        <v>4</v>
      </c>
      <c r="H63" s="6"/>
      <c r="I63" s="6"/>
    </row>
    <row r="64" spans="2:11" customFormat="1">
      <c r="B64" s="38">
        <v>45237</v>
      </c>
      <c r="C64" s="43" t="s">
        <v>972</v>
      </c>
      <c r="D64" s="39" t="s">
        <v>2590</v>
      </c>
      <c r="E64" s="41">
        <f>_xlfn.XLOOKUP(D64,'4010 frs 11-2023'!G:G,'4010 frs 11-2023'!J:J)</f>
        <v>13.15</v>
      </c>
      <c r="F64" s="141">
        <f t="shared" ref="F64:F70" si="8">E64</f>
        <v>13.15</v>
      </c>
      <c r="G64" s="44">
        <v>2.63</v>
      </c>
      <c r="H64" s="76"/>
      <c r="I64" s="52">
        <f t="shared" ref="I64:I66" si="9">F64*0.2</f>
        <v>2.6300000000000003</v>
      </c>
      <c r="J64" s="134">
        <f t="shared" ref="J64:J67" si="10">G64-I64</f>
        <v>0</v>
      </c>
    </row>
    <row r="65" spans="2:14" customFormat="1">
      <c r="B65" s="38">
        <v>45244</v>
      </c>
      <c r="C65" s="43" t="s">
        <v>2593</v>
      </c>
      <c r="D65" s="39" t="s">
        <v>2594</v>
      </c>
      <c r="E65" s="41">
        <f>_xlfn.XLOOKUP(D65,'4010 frs 11-2023'!G:G,'4010 frs 11-2023'!J:J)</f>
        <v>14.95</v>
      </c>
      <c r="F65" s="141">
        <f t="shared" si="8"/>
        <v>14.95</v>
      </c>
      <c r="G65" s="44">
        <v>2.99</v>
      </c>
      <c r="H65" s="76"/>
      <c r="I65" s="52">
        <f t="shared" si="9"/>
        <v>2.99</v>
      </c>
      <c r="J65" s="134">
        <f t="shared" si="10"/>
        <v>0</v>
      </c>
    </row>
    <row r="66" spans="2:14" customFormat="1">
      <c r="B66" s="38">
        <v>45244</v>
      </c>
      <c r="C66" s="43" t="s">
        <v>2595</v>
      </c>
      <c r="D66" s="39" t="s">
        <v>2596</v>
      </c>
      <c r="E66" s="41">
        <f>_xlfn.XLOOKUP(D66,'4010 frs 11-2023'!G:G,'4010 frs 11-2023'!J:J)</f>
        <v>19.64</v>
      </c>
      <c r="F66" s="141">
        <f t="shared" si="8"/>
        <v>19.64</v>
      </c>
      <c r="G66" s="44">
        <v>3.93</v>
      </c>
      <c r="H66" s="76"/>
      <c r="I66" s="52">
        <f t="shared" si="9"/>
        <v>3.9280000000000004</v>
      </c>
      <c r="J66" s="134">
        <f t="shared" si="10"/>
        <v>1.9999999999997797E-3</v>
      </c>
    </row>
    <row r="67" spans="2:14" customFormat="1">
      <c r="B67" s="38">
        <v>45245</v>
      </c>
      <c r="C67" s="39" t="s">
        <v>2599</v>
      </c>
      <c r="D67" s="39" t="s">
        <v>2600</v>
      </c>
      <c r="E67" s="41">
        <f>_xlfn.XLOOKUP(D67,'4010 frs 11-2023'!G:G,'4010 frs 11-2023'!J:J)</f>
        <v>12.31</v>
      </c>
      <c r="F67" s="141">
        <f t="shared" si="8"/>
        <v>12.31</v>
      </c>
      <c r="G67" s="40">
        <v>2.46</v>
      </c>
      <c r="H67" s="74"/>
      <c r="I67" s="52">
        <f>F67*0.2</f>
        <v>2.4620000000000002</v>
      </c>
      <c r="J67" s="134">
        <f t="shared" si="10"/>
        <v>-2.0000000000002238E-3</v>
      </c>
    </row>
    <row r="68" spans="2:14" customFormat="1">
      <c r="B68" s="38">
        <v>45253</v>
      </c>
      <c r="C68" s="43" t="s">
        <v>2601</v>
      </c>
      <c r="D68" s="39" t="s">
        <v>2602</v>
      </c>
      <c r="E68" s="41">
        <f>_xlfn.XLOOKUP(D68,'4010 frs 11-2023'!G:G,'4010 frs 11-2023'!J:J)</f>
        <v>25.57</v>
      </c>
      <c r="F68" s="141">
        <f t="shared" si="8"/>
        <v>25.57</v>
      </c>
      <c r="G68" s="44">
        <v>5.1100000000000003</v>
      </c>
      <c r="H68" s="76"/>
      <c r="I68" s="52">
        <f t="shared" ref="I68:I69" si="11">F68*0.2</f>
        <v>5.1140000000000008</v>
      </c>
      <c r="J68" s="134">
        <f>G68-I68</f>
        <v>-4.0000000000004476E-3</v>
      </c>
    </row>
    <row r="69" spans="2:14" customFormat="1" outlineLevel="1">
      <c r="B69" s="38">
        <v>45253</v>
      </c>
      <c r="C69" s="43" t="s">
        <v>2603</v>
      </c>
      <c r="D69" s="39" t="s">
        <v>2604</v>
      </c>
      <c r="E69" s="41">
        <f>_xlfn.XLOOKUP(D69,'4010 frs 11-2023'!G:G,'4010 frs 11-2023'!J:J)</f>
        <v>24.45</v>
      </c>
      <c r="F69" s="141">
        <f t="shared" si="8"/>
        <v>24.45</v>
      </c>
      <c r="G69" s="44">
        <v>4.8899999999999997</v>
      </c>
      <c r="H69" s="76"/>
      <c r="I69" s="52">
        <f t="shared" si="11"/>
        <v>4.8900000000000006</v>
      </c>
      <c r="J69" s="134">
        <f t="shared" ref="J69" si="12">G69-I69</f>
        <v>0</v>
      </c>
    </row>
    <row r="70" spans="2:14" customFormat="1" outlineLevel="1">
      <c r="B70" s="38">
        <v>45253</v>
      </c>
      <c r="C70" s="43" t="s">
        <v>2605</v>
      </c>
      <c r="D70" s="39" t="s">
        <v>2606</v>
      </c>
      <c r="E70" s="41">
        <f>_xlfn.XLOOKUP(D70,'4010 frs 11-2023'!G:G,'4010 frs 11-2023'!J:J)</f>
        <v>18.96</v>
      </c>
      <c r="F70" s="141">
        <f t="shared" si="8"/>
        <v>18.96</v>
      </c>
      <c r="G70" s="44">
        <v>3.79</v>
      </c>
      <c r="H70" s="76"/>
      <c r="I70" s="52">
        <f t="shared" ref="I70" si="13">F70*0.2</f>
        <v>3.7920000000000003</v>
      </c>
      <c r="J70" s="134">
        <f t="shared" ref="J70" si="14">G70-I70</f>
        <v>-2.0000000000002238E-3</v>
      </c>
    </row>
    <row r="71" spans="2:14" customFormat="1">
      <c r="B71" s="1"/>
      <c r="C71" s="35" t="s">
        <v>13</v>
      </c>
      <c r="D71" s="35"/>
      <c r="E71" s="37"/>
      <c r="F71" s="37">
        <f>SUM(F64:F70)</f>
        <v>129.03</v>
      </c>
      <c r="G71" s="143">
        <f>SUM(G64:G70)</f>
        <v>25.8</v>
      </c>
      <c r="H71" s="6"/>
      <c r="I71" s="6" t="s">
        <v>1928</v>
      </c>
      <c r="N71" t="s">
        <v>303</v>
      </c>
    </row>
    <row r="72" spans="2:14" customFormat="1" ht="16.5" customHeight="1" thickBot="1">
      <c r="B72" s="1"/>
      <c r="E72" s="13"/>
      <c r="F72" s="13"/>
      <c r="G72" s="13"/>
      <c r="H72" s="13"/>
    </row>
    <row r="73" spans="2:14" customFormat="1" ht="15.75" thickBot="1">
      <c r="B73" s="196" t="s">
        <v>1712</v>
      </c>
      <c r="C73" s="197"/>
      <c r="D73" s="197"/>
      <c r="E73" s="17"/>
      <c r="F73" s="167">
        <f>F34+F59+F40+F71</f>
        <v>35588.78</v>
      </c>
      <c r="G73" s="167">
        <f>ROUND((G34+G40+G59+G71),0)</f>
        <v>7118</v>
      </c>
      <c r="H73" s="77"/>
      <c r="I73" s="6" t="s">
        <v>304</v>
      </c>
    </row>
    <row r="74" spans="2:14" ht="15.75" thickBot="1"/>
    <row r="75" spans="2:14" ht="15.75" thickBot="1">
      <c r="B75" s="188" t="s">
        <v>1716</v>
      </c>
      <c r="C75" s="189"/>
      <c r="D75" s="189"/>
      <c r="E75" s="189"/>
      <c r="F75" s="189"/>
      <c r="G75" s="190"/>
    </row>
    <row r="76" spans="2:14">
      <c r="B76" s="3" t="s">
        <v>1709</v>
      </c>
      <c r="E76" s="6"/>
      <c r="F76" s="6"/>
      <c r="G76" s="6"/>
      <c r="H76" s="6"/>
    </row>
    <row r="77" spans="2:14">
      <c r="B77" s="36" t="s">
        <v>73</v>
      </c>
      <c r="C77" s="35" t="s">
        <v>16</v>
      </c>
      <c r="D77" s="35" t="s">
        <v>0</v>
      </c>
      <c r="E77" s="37" t="s">
        <v>2</v>
      </c>
      <c r="F77" s="37" t="s">
        <v>3</v>
      </c>
      <c r="G77" s="37" t="s">
        <v>4</v>
      </c>
      <c r="H77" s="6"/>
    </row>
    <row r="78" spans="2:14">
      <c r="B78" s="38">
        <v>45245</v>
      </c>
      <c r="C78" s="39" t="s">
        <v>2597</v>
      </c>
      <c r="D78" s="39" t="s">
        <v>2598</v>
      </c>
      <c r="E78" s="41">
        <f>_xlfn.XLOOKUP(D78,'4010 frs 11-2023'!G:G,'4010 frs 11-2023'!J:J)</f>
        <v>10.65</v>
      </c>
      <c r="F78" s="141">
        <f t="shared" ref="F78" si="15">E78</f>
        <v>10.65</v>
      </c>
      <c r="G78" s="41">
        <v>2.13</v>
      </c>
      <c r="H78" s="74"/>
      <c r="I78" s="52">
        <f>F78*0.2</f>
        <v>2.1300000000000003</v>
      </c>
      <c r="J78" s="134"/>
    </row>
    <row r="79" spans="2:14">
      <c r="B79" s="38"/>
      <c r="C79" s="39"/>
      <c r="D79" s="38"/>
      <c r="E79" s="41"/>
      <c r="F79" s="141"/>
      <c r="G79" s="40"/>
      <c r="H79" s="74"/>
      <c r="I79" s="52"/>
      <c r="J79" s="134"/>
    </row>
    <row r="80" spans="2:14" hidden="1" outlineLevel="1">
      <c r="B80" s="38"/>
      <c r="C80" s="39"/>
      <c r="D80" s="38"/>
      <c r="E80" s="41"/>
      <c r="F80" s="141"/>
      <c r="G80" s="40"/>
      <c r="H80" s="74"/>
      <c r="I80" s="52"/>
      <c r="J80" s="134"/>
    </row>
    <row r="81" spans="1:14" hidden="1" outlineLevel="1">
      <c r="B81" s="38"/>
      <c r="C81" s="39"/>
      <c r="D81" s="38"/>
      <c r="E81" s="41"/>
      <c r="F81" s="141"/>
      <c r="G81" s="40"/>
      <c r="H81" s="74"/>
      <c r="I81" s="52"/>
      <c r="J81" s="134"/>
    </row>
    <row r="82" spans="1:14" hidden="1" outlineLevel="1">
      <c r="B82" s="38"/>
      <c r="C82" s="39"/>
      <c r="D82" s="38"/>
      <c r="E82" s="41"/>
      <c r="F82" s="141"/>
      <c r="G82" s="40"/>
      <c r="H82" s="74"/>
      <c r="I82" s="52">
        <f t="shared" ref="I82" si="16">F82*0.2</f>
        <v>0</v>
      </c>
      <c r="J82" s="134"/>
    </row>
    <row r="83" spans="1:14" collapsed="1">
      <c r="B83" s="8"/>
      <c r="C83" s="35" t="s">
        <v>12</v>
      </c>
      <c r="D83" s="35"/>
      <c r="E83" s="86">
        <f>ROUND(SUM(E78:E82),0)</f>
        <v>11</v>
      </c>
      <c r="F83" s="86">
        <f>ROUND(SUM(F78:F82),0)</f>
        <v>11</v>
      </c>
      <c r="G83" s="86">
        <f>SUM(G78:G82)</f>
        <v>2.13</v>
      </c>
      <c r="H83" s="75"/>
      <c r="I83" s="6" t="s">
        <v>1710</v>
      </c>
      <c r="K83" t="s">
        <v>302</v>
      </c>
    </row>
    <row r="84" spans="1:14" ht="15.75" thickBot="1"/>
    <row r="85" spans="1:14" ht="15.75" thickBot="1">
      <c r="B85" s="196" t="s">
        <v>1715</v>
      </c>
      <c r="C85" s="197"/>
      <c r="D85" s="197"/>
      <c r="E85" s="17"/>
      <c r="F85" s="167">
        <f>F83</f>
        <v>11</v>
      </c>
      <c r="G85" s="19">
        <f>ROUND((G83),0)</f>
        <v>2</v>
      </c>
      <c r="I85" s="6" t="s">
        <v>1711</v>
      </c>
    </row>
    <row r="86" spans="1:14" customFormat="1">
      <c r="B86" s="162"/>
      <c r="C86" s="162"/>
      <c r="D86" s="162"/>
      <c r="E86" s="163"/>
      <c r="F86" s="77"/>
      <c r="G86" s="77"/>
      <c r="H86" s="13"/>
      <c r="I86" s="6"/>
    </row>
    <row r="87" spans="1:14" customFormat="1" ht="15.75" customHeight="1" thickBot="1">
      <c r="B87" s="164"/>
      <c r="C87" s="164"/>
      <c r="D87" s="164"/>
      <c r="E87" s="165"/>
      <c r="F87" s="166"/>
      <c r="G87" s="166"/>
      <c r="H87" s="13"/>
    </row>
    <row r="88" spans="1:14" customFormat="1" ht="15.75" customHeight="1" thickBot="1">
      <c r="B88" s="196" t="s">
        <v>1714</v>
      </c>
      <c r="C88" s="197"/>
      <c r="D88" s="197"/>
      <c r="E88" s="197"/>
      <c r="F88" s="168">
        <f>ROUND((F73+F85),0)</f>
        <v>35600</v>
      </c>
      <c r="G88" s="167">
        <f>G73+G85</f>
        <v>7120</v>
      </c>
      <c r="H88" s="13"/>
      <c r="I88" s="6" t="s">
        <v>1713</v>
      </c>
    </row>
    <row r="89" spans="1:14" customFormat="1" ht="15.75" customHeight="1">
      <c r="B89" s="164"/>
      <c r="C89" s="164"/>
      <c r="D89" s="164"/>
      <c r="E89" s="165"/>
      <c r="F89" s="166"/>
      <c r="G89" s="166"/>
      <c r="H89" s="13"/>
    </row>
    <row r="90" spans="1:14" customFormat="1" ht="5.25" customHeight="1" thickBot="1">
      <c r="A90" s="159"/>
      <c r="B90" s="160"/>
      <c r="C90" s="160"/>
      <c r="D90" s="161"/>
      <c r="E90" s="161"/>
      <c r="F90" s="161"/>
      <c r="G90" s="161"/>
      <c r="H90" s="159"/>
      <c r="I90" s="160"/>
      <c r="J90" s="160"/>
      <c r="K90" s="161"/>
      <c r="L90" s="161"/>
      <c r="M90" s="161"/>
      <c r="N90" s="161"/>
    </row>
    <row r="91" spans="1:14" customFormat="1" ht="15.75" thickBot="1">
      <c r="B91" s="1"/>
      <c r="E91" s="13"/>
      <c r="F91" s="13"/>
      <c r="G91" s="13"/>
      <c r="H91" s="13"/>
    </row>
    <row r="92" spans="1:14" customFormat="1" ht="15.75" thickBot="1">
      <c r="B92" s="188" t="s">
        <v>11</v>
      </c>
      <c r="C92" s="189"/>
      <c r="D92" s="189"/>
      <c r="E92" s="189"/>
      <c r="F92" s="189"/>
      <c r="G92" s="190"/>
      <c r="H92" s="5"/>
    </row>
    <row r="93" spans="1:14" customFormat="1">
      <c r="B93" s="54"/>
      <c r="C93" s="54"/>
      <c r="D93" s="54"/>
      <c r="E93" s="54"/>
      <c r="F93" s="54"/>
      <c r="G93" s="54"/>
      <c r="H93" s="5"/>
    </row>
    <row r="94" spans="1:14" customFormat="1">
      <c r="B94" s="3" t="s">
        <v>696</v>
      </c>
      <c r="C94" s="54"/>
      <c r="D94" s="54"/>
      <c r="E94" s="54"/>
      <c r="F94" s="54"/>
      <c r="G94" s="54"/>
      <c r="H94" s="5"/>
    </row>
    <row r="95" spans="1:14" customFormat="1">
      <c r="B95" s="54"/>
      <c r="C95" s="54"/>
      <c r="D95" s="54"/>
      <c r="E95" s="54"/>
      <c r="F95" s="54"/>
      <c r="G95" s="54"/>
      <c r="H95" s="5"/>
    </row>
    <row r="96" spans="1:14" customFormat="1">
      <c r="B96" s="36" t="s">
        <v>73</v>
      </c>
      <c r="C96" s="35" t="s">
        <v>16</v>
      </c>
      <c r="D96" s="35" t="s">
        <v>0</v>
      </c>
      <c r="E96" s="37" t="s">
        <v>2</v>
      </c>
      <c r="F96" s="37" t="s">
        <v>3</v>
      </c>
      <c r="G96" s="37" t="s">
        <v>4</v>
      </c>
      <c r="H96" s="6"/>
    </row>
    <row r="97" spans="1:11" customFormat="1">
      <c r="B97" s="72"/>
      <c r="C97" s="72"/>
      <c r="D97" s="96"/>
      <c r="E97" s="41"/>
      <c r="F97" s="40">
        <f>E97/1.2</f>
        <v>0</v>
      </c>
      <c r="G97" s="91"/>
      <c r="H97" s="76"/>
      <c r="I97" s="52">
        <f>F97*0.2</f>
        <v>0</v>
      </c>
      <c r="J97" s="134">
        <f>G97-I97</f>
        <v>0</v>
      </c>
    </row>
    <row r="98" spans="1:11" customFormat="1">
      <c r="A98" t="s">
        <v>1073</v>
      </c>
      <c r="B98" s="102"/>
      <c r="C98" s="39"/>
      <c r="D98" s="55"/>
      <c r="E98" s="41"/>
      <c r="F98" s="40">
        <f>E98/1.2</f>
        <v>0</v>
      </c>
      <c r="G98" s="44"/>
      <c r="H98" s="76"/>
      <c r="I98" s="13"/>
      <c r="J98" s="13"/>
    </row>
    <row r="99" spans="1:11" customFormat="1">
      <c r="B99" s="54"/>
      <c r="C99" s="35" t="s">
        <v>12</v>
      </c>
      <c r="D99" s="35"/>
      <c r="E99" s="46">
        <f>SUM(E97:E98)</f>
        <v>0</v>
      </c>
      <c r="F99" s="46">
        <f>SUM(F97:F98)</f>
        <v>0</v>
      </c>
      <c r="G99" s="46">
        <f>SUM(G97:G98)</f>
        <v>0</v>
      </c>
      <c r="H99" s="75"/>
      <c r="I99">
        <v>445620</v>
      </c>
    </row>
    <row r="100" spans="1:11" customFormat="1" ht="15.75" thickBot="1">
      <c r="B100" s="54"/>
      <c r="C100" s="3"/>
      <c r="D100" s="3"/>
      <c r="E100" s="51"/>
      <c r="F100" s="51"/>
      <c r="G100" s="51"/>
      <c r="H100" s="75"/>
      <c r="I100" s="6"/>
    </row>
    <row r="101" spans="1:11" customFormat="1" ht="15.75" thickBot="1">
      <c r="B101" s="188" t="s">
        <v>6</v>
      </c>
      <c r="C101" s="189"/>
      <c r="D101" s="189"/>
      <c r="E101" s="189"/>
      <c r="F101" s="189"/>
      <c r="G101" s="190"/>
      <c r="H101" s="75"/>
      <c r="I101" s="6"/>
    </row>
    <row r="102" spans="1:11" customFormat="1">
      <c r="B102" s="54"/>
      <c r="C102" s="3"/>
      <c r="D102" s="3"/>
      <c r="E102" s="51"/>
      <c r="F102" s="51"/>
      <c r="G102" s="51"/>
      <c r="H102" s="75"/>
      <c r="I102" s="6"/>
    </row>
    <row r="103" spans="1:11" customFormat="1">
      <c r="B103" s="3" t="s">
        <v>697</v>
      </c>
      <c r="C103" s="3"/>
      <c r="D103" s="3"/>
      <c r="E103" s="6"/>
      <c r="F103" s="6"/>
      <c r="G103" s="6"/>
      <c r="H103" s="75"/>
      <c r="I103" s="6"/>
    </row>
    <row r="104" spans="1:11" customFormat="1">
      <c r="B104" s="1"/>
      <c r="C104" s="3"/>
      <c r="D104" s="3"/>
      <c r="E104" s="6"/>
      <c r="F104" s="6"/>
      <c r="G104" s="6"/>
      <c r="H104" s="75"/>
      <c r="I104" s="6"/>
    </row>
    <row r="105" spans="1:11" customFormat="1">
      <c r="B105" s="36" t="s">
        <v>73</v>
      </c>
      <c r="C105" s="35" t="s">
        <v>16</v>
      </c>
      <c r="D105" s="35" t="s">
        <v>0</v>
      </c>
      <c r="E105" s="37" t="s">
        <v>2</v>
      </c>
      <c r="F105" s="37" t="s">
        <v>3</v>
      </c>
      <c r="G105" s="37" t="s">
        <v>4</v>
      </c>
      <c r="H105" s="75"/>
      <c r="I105" s="6"/>
    </row>
    <row r="106" spans="1:11" customFormat="1">
      <c r="B106" s="38"/>
      <c r="C106" s="43"/>
      <c r="D106" s="39"/>
      <c r="E106" s="6"/>
      <c r="F106" s="6"/>
      <c r="G106" s="140"/>
      <c r="H106" s="75"/>
      <c r="I106" s="6"/>
    </row>
    <row r="107" spans="1:11" customFormat="1">
      <c r="B107" s="1"/>
      <c r="C107" s="43"/>
      <c r="D107" s="43"/>
      <c r="E107" s="40"/>
      <c r="F107" s="40"/>
      <c r="G107" s="44"/>
      <c r="H107" s="75"/>
      <c r="I107" s="6"/>
    </row>
    <row r="108" spans="1:11" customFormat="1">
      <c r="B108" s="1"/>
      <c r="C108" s="35" t="s">
        <v>13</v>
      </c>
      <c r="D108" s="35"/>
      <c r="E108" s="37"/>
      <c r="F108" s="37">
        <f>F106</f>
        <v>0</v>
      </c>
      <c r="G108" s="143">
        <f>ROUND(SUM(G106),0)</f>
        <v>0</v>
      </c>
      <c r="H108" s="75"/>
      <c r="I108" s="6"/>
    </row>
    <row r="109" spans="1:11" customFormat="1">
      <c r="B109" s="54"/>
      <c r="C109" s="3"/>
      <c r="D109" s="3"/>
      <c r="E109" s="51"/>
      <c r="F109" s="51"/>
      <c r="G109" s="51"/>
      <c r="H109" s="75"/>
      <c r="I109" s="6"/>
    </row>
    <row r="110" spans="1:11" customFormat="1">
      <c r="B110" s="54"/>
      <c r="C110" s="3"/>
      <c r="D110" s="3"/>
      <c r="E110" s="51"/>
      <c r="F110" s="51"/>
      <c r="G110" s="51"/>
      <c r="H110" s="75"/>
      <c r="I110" s="6"/>
    </row>
    <row r="111" spans="1:11" customFormat="1" ht="15.75" thickBot="1">
      <c r="B111" s="54"/>
      <c r="C111" s="3"/>
      <c r="D111" s="3"/>
      <c r="E111" s="51"/>
      <c r="F111" s="51"/>
      <c r="G111" s="58"/>
      <c r="H111" s="78"/>
      <c r="I111" s="6"/>
    </row>
    <row r="112" spans="1:11" customFormat="1" ht="15.75" thickBot="1">
      <c r="B112" s="191" t="s">
        <v>284</v>
      </c>
      <c r="C112" s="192"/>
      <c r="D112" s="192"/>
      <c r="E112" s="20"/>
      <c r="F112" s="20"/>
      <c r="G112" s="169">
        <f>ROUND(G99+G108,0)</f>
        <v>0</v>
      </c>
      <c r="H112" s="79"/>
      <c r="I112" s="6" t="s">
        <v>256</v>
      </c>
      <c r="K112">
        <v>445620</v>
      </c>
    </row>
    <row r="113" spans="2:11" customFormat="1">
      <c r="B113" s="54"/>
      <c r="C113" s="3"/>
      <c r="D113" s="3"/>
      <c r="E113" s="51"/>
      <c r="F113" s="51"/>
      <c r="G113" s="58"/>
      <c r="H113" s="78"/>
      <c r="I113" s="6"/>
    </row>
    <row r="114" spans="2:11" customFormat="1">
      <c r="B114" s="54"/>
      <c r="C114" s="3"/>
      <c r="D114" s="3"/>
      <c r="E114" s="51"/>
      <c r="F114" s="51"/>
      <c r="G114" s="58"/>
      <c r="H114" s="78"/>
    </row>
    <row r="115" spans="2:11" customFormat="1">
      <c r="B115" s="3" t="s">
        <v>255</v>
      </c>
      <c r="C115" s="3"/>
      <c r="D115" s="3"/>
      <c r="E115" s="51"/>
      <c r="F115" s="51"/>
      <c r="G115" s="58"/>
      <c r="H115" s="78"/>
    </row>
    <row r="116" spans="2:11" customFormat="1">
      <c r="B116" s="54"/>
      <c r="C116" s="3"/>
      <c r="D116" s="3"/>
      <c r="E116" s="51"/>
      <c r="F116" s="51"/>
      <c r="G116" s="58"/>
      <c r="H116" s="78"/>
    </row>
    <row r="117" spans="2:11" customFormat="1">
      <c r="B117" s="36" t="s">
        <v>73</v>
      </c>
      <c r="C117" s="35" t="s">
        <v>16</v>
      </c>
      <c r="D117" s="35" t="s">
        <v>0</v>
      </c>
      <c r="E117" s="37" t="s">
        <v>2</v>
      </c>
      <c r="F117" s="37" t="s">
        <v>3</v>
      </c>
      <c r="G117" s="37" t="s">
        <v>4</v>
      </c>
      <c r="H117" s="6"/>
    </row>
    <row r="118" spans="2:11" customFormat="1">
      <c r="B118" s="57">
        <v>45232</v>
      </c>
      <c r="C118" s="39" t="s">
        <v>2529</v>
      </c>
      <c r="D118" s="55" t="s">
        <v>2530</v>
      </c>
      <c r="E118" s="41">
        <f>_xlfn.XLOOKUP(D118,'4010 frs 11-2023'!G:G,'4010 frs 11-2023'!J:J)</f>
        <v>432</v>
      </c>
      <c r="F118" s="40">
        <f t="shared" ref="F118:F140" si="17">G118/0.2</f>
        <v>360</v>
      </c>
      <c r="G118" s="117">
        <v>72</v>
      </c>
      <c r="H118" s="80"/>
      <c r="I118" s="13">
        <f>E118/1.2*0.2</f>
        <v>72</v>
      </c>
      <c r="J118" s="13">
        <f>G118-I118</f>
        <v>0</v>
      </c>
    </row>
    <row r="119" spans="2:11" customFormat="1">
      <c r="B119" s="57">
        <v>45232</v>
      </c>
      <c r="C119" s="39" t="s">
        <v>2576</v>
      </c>
      <c r="D119" s="56" t="s">
        <v>2577</v>
      </c>
      <c r="E119" s="41">
        <f>_xlfn.XLOOKUP(D119,'4010 frs 11-2023'!G:G,'4010 frs 11-2023'!J:J)</f>
        <v>18</v>
      </c>
      <c r="F119" s="40">
        <f t="shared" si="17"/>
        <v>15</v>
      </c>
      <c r="G119" s="117">
        <v>3</v>
      </c>
      <c r="H119" s="80"/>
      <c r="I119" s="13">
        <f>E119/1.2*0.2</f>
        <v>3</v>
      </c>
      <c r="J119" s="13">
        <f>G119-I119</f>
        <v>0</v>
      </c>
    </row>
    <row r="120" spans="2:11" customFormat="1">
      <c r="B120" s="57">
        <v>45238</v>
      </c>
      <c r="C120" s="39" t="s">
        <v>2591</v>
      </c>
      <c r="D120" s="56" t="s">
        <v>2592</v>
      </c>
      <c r="E120" s="41">
        <f>_xlfn.XLOOKUP(D120,'4010 frs 11-2023'!G:G,'4010 frs 11-2023'!J:J)</f>
        <v>1231.04</v>
      </c>
      <c r="F120" s="40">
        <f t="shared" si="17"/>
        <v>1025.8499999999999</v>
      </c>
      <c r="G120" s="117">
        <v>205.17</v>
      </c>
      <c r="H120" s="80"/>
      <c r="I120" s="13">
        <f t="shared" ref="I120:I140" si="18">E120/1.2*0.2</f>
        <v>205.17333333333337</v>
      </c>
      <c r="J120" s="13">
        <f t="shared" ref="J120:J140" si="19">G120-I120</f>
        <v>-3.3333333333871451E-3</v>
      </c>
    </row>
    <row r="121" spans="2:11" customFormat="1">
      <c r="B121" s="57">
        <v>45244</v>
      </c>
      <c r="C121" s="39" t="s">
        <v>970</v>
      </c>
      <c r="D121" s="56" t="s">
        <v>970</v>
      </c>
      <c r="E121" s="41">
        <f>_xlfn.XLOOKUP(D121,'4010 frs 11-2023'!G:G,'4010 frs 11-2023'!J:J)</f>
        <v>36.479999999999997</v>
      </c>
      <c r="F121" s="40">
        <f t="shared" si="17"/>
        <v>30.45</v>
      </c>
      <c r="G121" s="68">
        <v>6.09</v>
      </c>
      <c r="H121" s="80"/>
      <c r="I121" s="13">
        <f t="shared" si="18"/>
        <v>6.08</v>
      </c>
      <c r="J121" s="13">
        <f t="shared" si="19"/>
        <v>9.9999999999997868E-3</v>
      </c>
    </row>
    <row r="122" spans="2:11" customFormat="1">
      <c r="B122" s="57">
        <v>45245</v>
      </c>
      <c r="C122" s="39" t="s">
        <v>2645</v>
      </c>
      <c r="D122" s="56" t="s">
        <v>89</v>
      </c>
      <c r="E122" s="41">
        <f>_xlfn.XLOOKUP(D122,'4010 frs 11-2023'!G:G,'4010 frs 11-2023'!J:J)</f>
        <v>0</v>
      </c>
      <c r="F122" s="40">
        <f t="shared" si="17"/>
        <v>6.9499999999999993</v>
      </c>
      <c r="G122" s="68">
        <v>1.39</v>
      </c>
      <c r="H122" s="80"/>
      <c r="I122" s="13">
        <f t="shared" si="18"/>
        <v>0</v>
      </c>
      <c r="J122" s="13">
        <f t="shared" si="19"/>
        <v>1.39</v>
      </c>
      <c r="K122" s="145" t="s">
        <v>2646</v>
      </c>
    </row>
    <row r="123" spans="2:11" customFormat="1">
      <c r="B123" s="57">
        <v>45245</v>
      </c>
      <c r="C123" s="39" t="s">
        <v>643</v>
      </c>
      <c r="D123" s="56" t="s">
        <v>89</v>
      </c>
      <c r="E123" s="41">
        <f>_xlfn.XLOOKUP(D123,'4010 frs 11-2023'!G:G,'4010 frs 11-2023'!J:J)</f>
        <v>0</v>
      </c>
      <c r="F123" s="40">
        <f t="shared" si="17"/>
        <v>13.3</v>
      </c>
      <c r="G123" s="68">
        <v>2.66</v>
      </c>
      <c r="H123" s="80"/>
      <c r="I123" s="13">
        <f t="shared" si="18"/>
        <v>0</v>
      </c>
      <c r="J123" s="13">
        <f t="shared" si="19"/>
        <v>2.66</v>
      </c>
      <c r="K123" s="145" t="s">
        <v>2646</v>
      </c>
    </row>
    <row r="124" spans="2:11" customFormat="1">
      <c r="B124" s="57">
        <v>45254</v>
      </c>
      <c r="C124" s="39" t="s">
        <v>2493</v>
      </c>
      <c r="D124" s="56" t="s">
        <v>89</v>
      </c>
      <c r="E124" s="41">
        <f>_xlfn.XLOOKUP(D124,'4010 frs 11-2023'!G:G,'4010 frs 11-2023'!J:J)</f>
        <v>0</v>
      </c>
      <c r="F124" s="40">
        <f t="shared" si="17"/>
        <v>1107.2499999999998</v>
      </c>
      <c r="G124" s="68">
        <v>221.45</v>
      </c>
      <c r="H124" s="80"/>
      <c r="I124" s="13">
        <f t="shared" si="18"/>
        <v>0</v>
      </c>
      <c r="J124" s="13">
        <f t="shared" si="19"/>
        <v>221.45</v>
      </c>
      <c r="K124" s="145" t="s">
        <v>2646</v>
      </c>
    </row>
    <row r="125" spans="2:11" customFormat="1">
      <c r="B125" s="57"/>
      <c r="C125" s="39"/>
      <c r="D125" s="56"/>
      <c r="E125" s="41"/>
      <c r="F125" s="40">
        <f t="shared" si="17"/>
        <v>0</v>
      </c>
      <c r="G125" s="68"/>
      <c r="H125" s="80"/>
      <c r="I125" s="13">
        <f t="shared" si="18"/>
        <v>0</v>
      </c>
      <c r="J125" s="13">
        <f t="shared" si="19"/>
        <v>0</v>
      </c>
    </row>
    <row r="126" spans="2:11" customFormat="1">
      <c r="B126" s="57"/>
      <c r="C126" s="39"/>
      <c r="D126" s="56"/>
      <c r="E126" s="41"/>
      <c r="F126" s="40">
        <f>G126/0.2</f>
        <v>0</v>
      </c>
      <c r="G126" s="68"/>
      <c r="H126" s="80"/>
      <c r="I126" s="13">
        <f t="shared" si="18"/>
        <v>0</v>
      </c>
      <c r="J126" s="13">
        <f>G126--I126</f>
        <v>0</v>
      </c>
    </row>
    <row r="127" spans="2:11" customFormat="1">
      <c r="B127" s="57"/>
      <c r="C127" s="39"/>
      <c r="D127" s="56"/>
      <c r="E127" s="41"/>
      <c r="F127" s="40">
        <f t="shared" si="17"/>
        <v>0</v>
      </c>
      <c r="G127" s="68"/>
      <c r="H127" s="80"/>
      <c r="I127" s="13">
        <f t="shared" si="18"/>
        <v>0</v>
      </c>
      <c r="J127" s="13">
        <f t="shared" si="19"/>
        <v>0</v>
      </c>
    </row>
    <row r="128" spans="2:11" customFormat="1">
      <c r="B128" s="57"/>
      <c r="C128" s="39"/>
      <c r="D128" s="56"/>
      <c r="E128" s="41"/>
      <c r="F128" s="40">
        <f t="shared" si="17"/>
        <v>0</v>
      </c>
      <c r="G128" s="68"/>
      <c r="H128" s="80"/>
      <c r="I128" s="13">
        <f t="shared" si="18"/>
        <v>0</v>
      </c>
      <c r="J128" s="13">
        <f t="shared" si="19"/>
        <v>0</v>
      </c>
    </row>
    <row r="129" spans="2:11" customFormat="1" hidden="1" outlineLevel="1">
      <c r="B129" s="57"/>
      <c r="C129" s="39"/>
      <c r="D129" s="56"/>
      <c r="E129" s="41"/>
      <c r="F129" s="40">
        <f t="shared" si="17"/>
        <v>0</v>
      </c>
      <c r="G129" s="68"/>
      <c r="H129" s="80"/>
      <c r="I129" s="13">
        <f t="shared" si="18"/>
        <v>0</v>
      </c>
      <c r="J129" s="13">
        <f t="shared" si="19"/>
        <v>0</v>
      </c>
    </row>
    <row r="130" spans="2:11" customFormat="1" hidden="1" outlineLevel="1">
      <c r="B130" s="57"/>
      <c r="C130" s="39"/>
      <c r="D130" s="56"/>
      <c r="E130" s="41"/>
      <c r="F130" s="40">
        <f t="shared" si="17"/>
        <v>0</v>
      </c>
      <c r="G130" s="68"/>
      <c r="H130" s="80"/>
      <c r="I130" s="13">
        <f t="shared" si="18"/>
        <v>0</v>
      </c>
      <c r="J130" s="13">
        <f t="shared" si="19"/>
        <v>0</v>
      </c>
      <c r="K130" s="3"/>
    </row>
    <row r="131" spans="2:11" customFormat="1" hidden="1" outlineLevel="1">
      <c r="B131" s="57"/>
      <c r="C131" s="39"/>
      <c r="D131" s="56"/>
      <c r="E131" s="41"/>
      <c r="F131" s="40">
        <f t="shared" si="17"/>
        <v>0</v>
      </c>
      <c r="G131" s="68"/>
      <c r="H131" s="80"/>
      <c r="I131" s="13">
        <f t="shared" si="18"/>
        <v>0</v>
      </c>
      <c r="J131" s="13">
        <f t="shared" si="19"/>
        <v>0</v>
      </c>
      <c r="K131" s="3"/>
    </row>
    <row r="132" spans="2:11" customFormat="1" hidden="1" outlineLevel="1">
      <c r="B132" s="57"/>
      <c r="C132" s="39"/>
      <c r="D132" s="56"/>
      <c r="E132" s="41"/>
      <c r="F132" s="40">
        <f t="shared" si="17"/>
        <v>0</v>
      </c>
      <c r="G132" s="68"/>
      <c r="H132" s="80"/>
      <c r="I132" s="13">
        <f t="shared" si="18"/>
        <v>0</v>
      </c>
      <c r="J132" s="13">
        <f t="shared" si="19"/>
        <v>0</v>
      </c>
    </row>
    <row r="133" spans="2:11" customFormat="1" hidden="1" outlineLevel="1">
      <c r="B133" s="57"/>
      <c r="C133" s="39"/>
      <c r="D133" s="56"/>
      <c r="E133" s="41"/>
      <c r="F133" s="40">
        <f t="shared" si="17"/>
        <v>0</v>
      </c>
      <c r="G133" s="68"/>
      <c r="H133" s="80"/>
      <c r="I133" s="13">
        <f t="shared" si="18"/>
        <v>0</v>
      </c>
      <c r="J133" s="13">
        <f t="shared" si="19"/>
        <v>0</v>
      </c>
    </row>
    <row r="134" spans="2:11" customFormat="1" hidden="1" outlineLevel="1">
      <c r="B134" s="57"/>
      <c r="C134" s="39"/>
      <c r="D134" s="56"/>
      <c r="E134" s="41"/>
      <c r="F134" s="40">
        <f t="shared" si="17"/>
        <v>0</v>
      </c>
      <c r="G134" s="68"/>
      <c r="H134" s="80"/>
      <c r="I134" s="13">
        <f t="shared" si="18"/>
        <v>0</v>
      </c>
      <c r="J134" s="13">
        <f t="shared" si="19"/>
        <v>0</v>
      </c>
    </row>
    <row r="135" spans="2:11" customFormat="1" hidden="1" outlineLevel="1">
      <c r="B135" s="57"/>
      <c r="C135" s="39"/>
      <c r="D135" s="56"/>
      <c r="E135" s="41"/>
      <c r="F135" s="40">
        <f t="shared" si="17"/>
        <v>0</v>
      </c>
      <c r="G135" s="68"/>
      <c r="H135" s="80"/>
      <c r="I135" s="13">
        <f t="shared" si="18"/>
        <v>0</v>
      </c>
      <c r="J135" s="13">
        <f t="shared" si="19"/>
        <v>0</v>
      </c>
    </row>
    <row r="136" spans="2:11" customFormat="1" hidden="1" outlineLevel="1">
      <c r="B136" s="57"/>
      <c r="C136" s="39"/>
      <c r="D136" s="56"/>
      <c r="E136" s="41"/>
      <c r="F136" s="40">
        <f t="shared" si="17"/>
        <v>0</v>
      </c>
      <c r="G136" s="68"/>
      <c r="H136" s="80"/>
      <c r="I136" s="13">
        <f>E136/1.2*0.2</f>
        <v>0</v>
      </c>
      <c r="J136" s="13">
        <f>G136-I136</f>
        <v>0</v>
      </c>
    </row>
    <row r="137" spans="2:11" customFormat="1" hidden="1" outlineLevel="1">
      <c r="B137" s="57"/>
      <c r="C137" s="39"/>
      <c r="D137" s="56"/>
      <c r="E137" s="41"/>
      <c r="F137" s="40">
        <f t="shared" si="17"/>
        <v>0</v>
      </c>
      <c r="G137" s="68"/>
      <c r="H137" s="80"/>
      <c r="I137" s="13">
        <f t="shared" si="18"/>
        <v>0</v>
      </c>
      <c r="J137" s="13">
        <f t="shared" si="19"/>
        <v>0</v>
      </c>
    </row>
    <row r="138" spans="2:11" customFormat="1" hidden="1" outlineLevel="1">
      <c r="B138" s="57"/>
      <c r="C138" s="39"/>
      <c r="D138" s="56"/>
      <c r="E138" s="41"/>
      <c r="F138" s="40">
        <f t="shared" si="17"/>
        <v>0</v>
      </c>
      <c r="G138" s="68"/>
      <c r="H138" s="80"/>
      <c r="I138" s="13">
        <f t="shared" si="18"/>
        <v>0</v>
      </c>
      <c r="J138" s="13">
        <f t="shared" si="19"/>
        <v>0</v>
      </c>
    </row>
    <row r="139" spans="2:11" customFormat="1" hidden="1" outlineLevel="1">
      <c r="B139" s="57"/>
      <c r="C139" s="39"/>
      <c r="D139" s="56"/>
      <c r="E139" s="41"/>
      <c r="F139" s="40">
        <f t="shared" si="17"/>
        <v>0</v>
      </c>
      <c r="G139" s="68"/>
      <c r="H139" s="80"/>
      <c r="I139" s="13">
        <f t="shared" si="18"/>
        <v>0</v>
      </c>
      <c r="J139" s="13">
        <f t="shared" si="19"/>
        <v>0</v>
      </c>
    </row>
    <row r="140" spans="2:11" customFormat="1" hidden="1" outlineLevel="1">
      <c r="B140" s="57"/>
      <c r="C140" s="39"/>
      <c r="D140" s="56"/>
      <c r="E140" s="41"/>
      <c r="F140" s="40">
        <f t="shared" si="17"/>
        <v>0</v>
      </c>
      <c r="G140" s="68"/>
      <c r="H140" s="80"/>
      <c r="I140" s="13">
        <f t="shared" si="18"/>
        <v>0</v>
      </c>
      <c r="J140" s="13">
        <f t="shared" si="19"/>
        <v>0</v>
      </c>
    </row>
    <row r="141" spans="2:11" customFormat="1" collapsed="1">
      <c r="B141" s="54"/>
      <c r="C141" s="35" t="s">
        <v>12</v>
      </c>
      <c r="D141" s="35"/>
      <c r="E141" s="46">
        <f>SUM(E118:E140)</f>
        <v>1717.52</v>
      </c>
      <c r="F141" s="46">
        <f>SUM(F118:F140)</f>
        <v>2558.7999999999997</v>
      </c>
      <c r="G141" s="46">
        <f>ROUND(SUM(G118:G140),0)</f>
        <v>512</v>
      </c>
      <c r="H141" s="75"/>
      <c r="I141">
        <v>445660</v>
      </c>
    </row>
    <row r="142" spans="2:11" customFormat="1">
      <c r="B142" s="54"/>
      <c r="C142" s="3"/>
      <c r="D142" s="3"/>
      <c r="E142" s="51"/>
      <c r="F142" s="51"/>
      <c r="G142" s="58"/>
      <c r="H142" s="78"/>
    </row>
    <row r="143" spans="2:11" customFormat="1">
      <c r="B143" s="3" t="s">
        <v>260</v>
      </c>
      <c r="C143" s="3"/>
      <c r="D143" s="3"/>
      <c r="E143" s="6"/>
      <c r="F143" s="6"/>
      <c r="G143" s="6"/>
      <c r="H143" s="6"/>
    </row>
    <row r="144" spans="2:11" customFormat="1">
      <c r="B144" s="1"/>
      <c r="C144" s="11"/>
      <c r="D144" s="11"/>
      <c r="E144" s="15"/>
      <c r="F144" s="15"/>
      <c r="G144" s="15"/>
      <c r="H144" s="81"/>
    </row>
    <row r="145" spans="2:13" customFormat="1">
      <c r="B145" s="36" t="s">
        <v>261</v>
      </c>
      <c r="C145" s="35" t="s">
        <v>16</v>
      </c>
      <c r="D145" s="35" t="s">
        <v>0</v>
      </c>
      <c r="E145" s="37" t="s">
        <v>2</v>
      </c>
      <c r="F145" s="37" t="s">
        <v>3</v>
      </c>
      <c r="G145" s="37" t="s">
        <v>4</v>
      </c>
      <c r="H145" s="6"/>
      <c r="I145" s="6"/>
      <c r="J145" s="6"/>
    </row>
    <row r="146" spans="2:13" customFormat="1">
      <c r="B146" s="57">
        <v>45200</v>
      </c>
      <c r="C146" s="39" t="s">
        <v>2356</v>
      </c>
      <c r="D146" s="55" t="s">
        <v>2357</v>
      </c>
      <c r="E146" s="41">
        <f>_xlfn.XLOOKUP(D146,'4010 frs 11-2023'!G:G,'4010 frs 11-2023'!J:J)</f>
        <v>143.38</v>
      </c>
      <c r="F146" s="40">
        <f>G146/0.2</f>
        <v>85.199999999999989</v>
      </c>
      <c r="G146" s="117">
        <v>17.04</v>
      </c>
      <c r="H146" s="80"/>
      <c r="I146" s="13">
        <f>E146/1.2*0.2</f>
        <v>23.896666666666668</v>
      </c>
      <c r="J146" s="13">
        <f>G146-I146</f>
        <v>-6.8566666666666691</v>
      </c>
      <c r="K146" s="145" t="s">
        <v>2108</v>
      </c>
    </row>
    <row r="147" spans="2:13" customFormat="1">
      <c r="B147" s="57">
        <v>45200</v>
      </c>
      <c r="C147" s="39" t="s">
        <v>2393</v>
      </c>
      <c r="D147" s="56" t="s">
        <v>2394</v>
      </c>
      <c r="E147" s="41">
        <f>_xlfn.XLOOKUP(D147,'4010 frs 11-2023'!G:G,'4010 frs 11-2023'!J:J)</f>
        <v>8145.55</v>
      </c>
      <c r="F147" s="40">
        <f t="shared" ref="F147:F186" si="20">G147/0.2</f>
        <v>6787.9499999999989</v>
      </c>
      <c r="G147" s="117">
        <v>1357.59</v>
      </c>
      <c r="H147" s="80"/>
      <c r="I147" s="13">
        <f t="shared" ref="I147" si="21">E147/1.2*0.2</f>
        <v>1357.5916666666669</v>
      </c>
      <c r="J147" s="13">
        <f t="shared" ref="J147" si="22">G147-I147</f>
        <v>-1.6666666670062114E-3</v>
      </c>
    </row>
    <row r="148" spans="2:13" customFormat="1">
      <c r="B148" s="57">
        <v>45200</v>
      </c>
      <c r="C148" s="39" t="s">
        <v>979</v>
      </c>
      <c r="D148" s="56" t="s">
        <v>2401</v>
      </c>
      <c r="E148" s="41">
        <f>_xlfn.XLOOKUP(D148,'4010 frs 11-2023'!G:G,'4010 frs 11-2023'!J:J)</f>
        <v>3393.62</v>
      </c>
      <c r="F148" s="40">
        <f t="shared" si="20"/>
        <v>2769.45</v>
      </c>
      <c r="G148" s="117">
        <v>553.89</v>
      </c>
      <c r="H148" s="80"/>
      <c r="I148" s="13">
        <f>E148/1.2*0.2</f>
        <v>565.60333333333335</v>
      </c>
      <c r="J148" s="13">
        <f>G148-I148</f>
        <v>-11.713333333333367</v>
      </c>
      <c r="K148" s="145" t="s">
        <v>2108</v>
      </c>
    </row>
    <row r="149" spans="2:13" customFormat="1">
      <c r="B149" s="57">
        <v>45231</v>
      </c>
      <c r="C149" s="39" t="s">
        <v>979</v>
      </c>
      <c r="D149" s="56" t="s">
        <v>2499</v>
      </c>
      <c r="E149" s="41">
        <f>_xlfn.XLOOKUP(D149,'4010 frs 11-2023'!G:G,'4010 frs 11-2023'!J:J)</f>
        <v>8400.8700000000008</v>
      </c>
      <c r="F149" s="40">
        <f t="shared" si="20"/>
        <v>409.29999999999995</v>
      </c>
      <c r="G149" s="117">
        <v>81.86</v>
      </c>
      <c r="H149" s="80"/>
      <c r="I149" s="13">
        <f t="shared" ref="I149:I163" si="23">E149/1.2*0.2</f>
        <v>1400.1450000000004</v>
      </c>
      <c r="J149" s="13">
        <f t="shared" ref="J149:J163" si="24">G149-I149</f>
        <v>-1318.2850000000005</v>
      </c>
      <c r="K149" s="145" t="s">
        <v>2021</v>
      </c>
    </row>
    <row r="150" spans="2:13" customFormat="1">
      <c r="B150" s="57">
        <v>45232</v>
      </c>
      <c r="C150" s="39" t="s">
        <v>2510</v>
      </c>
      <c r="D150" s="56" t="s">
        <v>2511</v>
      </c>
      <c r="E150" s="41">
        <f>_xlfn.XLOOKUP(D150,'4010 frs 11-2023'!G:G,'4010 frs 11-2023'!J:J)</f>
        <v>30.07</v>
      </c>
      <c r="F150" s="40">
        <f t="shared" si="20"/>
        <v>25.049999999999997</v>
      </c>
      <c r="G150" s="68">
        <v>5.01</v>
      </c>
      <c r="H150" s="80"/>
      <c r="I150" s="13">
        <f>E150/1.2*0.2</f>
        <v>5.0116666666666667</v>
      </c>
      <c r="J150" s="13">
        <f t="shared" si="24"/>
        <v>-1.6666666666669272E-3</v>
      </c>
    </row>
    <row r="151" spans="2:13" customFormat="1">
      <c r="B151" s="57">
        <v>45232</v>
      </c>
      <c r="C151" s="39" t="s">
        <v>2517</v>
      </c>
      <c r="D151" s="56" t="s">
        <v>2518</v>
      </c>
      <c r="E151" s="41">
        <f>_xlfn.XLOOKUP(D151,'4010 frs 11-2023'!G:G,'4010 frs 11-2023'!J:J)</f>
        <v>6298.5</v>
      </c>
      <c r="F151" s="40">
        <f t="shared" si="20"/>
        <v>5248.75</v>
      </c>
      <c r="G151" s="68">
        <v>1049.75</v>
      </c>
      <c r="H151" s="80"/>
      <c r="I151" s="13">
        <f t="shared" si="23"/>
        <v>1049.75</v>
      </c>
      <c r="J151" s="13">
        <f t="shared" si="24"/>
        <v>0</v>
      </c>
    </row>
    <row r="152" spans="2:13" customFormat="1">
      <c r="B152" s="57">
        <v>45232</v>
      </c>
      <c r="C152" s="39" t="s">
        <v>2519</v>
      </c>
      <c r="D152" s="56" t="s">
        <v>2520</v>
      </c>
      <c r="E152" s="41">
        <f>_xlfn.XLOOKUP(D152,'4010 frs 11-2023'!G:G,'4010 frs 11-2023'!J:J)</f>
        <v>43.97</v>
      </c>
      <c r="F152" s="40">
        <f t="shared" si="20"/>
        <v>20</v>
      </c>
      <c r="G152" s="68">
        <v>4</v>
      </c>
      <c r="H152" s="80"/>
      <c r="I152" s="13">
        <f t="shared" si="23"/>
        <v>7.3283333333333331</v>
      </c>
      <c r="J152" s="13">
        <f t="shared" si="24"/>
        <v>-3.3283333333333331</v>
      </c>
      <c r="K152" s="145" t="s">
        <v>2108</v>
      </c>
      <c r="M152" s="1"/>
    </row>
    <row r="153" spans="2:13" customFormat="1">
      <c r="B153" s="57">
        <v>45232</v>
      </c>
      <c r="C153" s="39" t="s">
        <v>2521</v>
      </c>
      <c r="D153" s="56" t="s">
        <v>2522</v>
      </c>
      <c r="E153" s="41">
        <f>_xlfn.XLOOKUP(D153,'4010 frs 11-2023'!G:G,'4010 frs 11-2023'!J:J)</f>
        <v>108.32</v>
      </c>
      <c r="F153" s="40">
        <f t="shared" si="20"/>
        <v>49.249999999999993</v>
      </c>
      <c r="G153" s="68">
        <v>9.85</v>
      </c>
      <c r="H153" s="80"/>
      <c r="I153" s="13">
        <f t="shared" si="23"/>
        <v>18.053333333333335</v>
      </c>
      <c r="J153" s="13">
        <f t="shared" si="24"/>
        <v>-8.2033333333333349</v>
      </c>
      <c r="K153" s="145" t="s">
        <v>2108</v>
      </c>
      <c r="M153" s="1"/>
    </row>
    <row r="154" spans="2:13" customFormat="1">
      <c r="B154" s="57">
        <v>45232</v>
      </c>
      <c r="C154" s="39" t="s">
        <v>2523</v>
      </c>
      <c r="D154" s="56" t="s">
        <v>2524</v>
      </c>
      <c r="E154" s="41">
        <f>_xlfn.XLOOKUP(D154,'4010 frs 11-2023'!G:G,'4010 frs 11-2023'!J:J)</f>
        <v>81.59</v>
      </c>
      <c r="F154" s="40">
        <f t="shared" si="20"/>
        <v>21.2</v>
      </c>
      <c r="G154" s="68">
        <v>4.24</v>
      </c>
      <c r="H154" s="80"/>
      <c r="I154" s="13">
        <f t="shared" si="23"/>
        <v>13.598333333333336</v>
      </c>
      <c r="J154" s="13">
        <f t="shared" si="24"/>
        <v>-9.3583333333333361</v>
      </c>
      <c r="K154" s="145" t="s">
        <v>2108</v>
      </c>
    </row>
    <row r="155" spans="2:13" customFormat="1">
      <c r="B155" s="57">
        <v>45232</v>
      </c>
      <c r="C155" s="39" t="s">
        <v>2527</v>
      </c>
      <c r="D155" s="56" t="s">
        <v>2528</v>
      </c>
      <c r="E155" s="41">
        <f>_xlfn.XLOOKUP(D155,'4010 frs 11-2023'!G:G,'4010 frs 11-2023'!J:J)</f>
        <v>34</v>
      </c>
      <c r="F155" s="40">
        <f t="shared" si="20"/>
        <v>15.45</v>
      </c>
      <c r="G155" s="68">
        <v>3.09</v>
      </c>
      <c r="H155" s="80"/>
      <c r="I155" s="13">
        <f t="shared" si="23"/>
        <v>5.6666666666666679</v>
      </c>
      <c r="J155" s="13">
        <f t="shared" si="24"/>
        <v>-2.576666666666668</v>
      </c>
      <c r="K155" s="145" t="s">
        <v>2108</v>
      </c>
    </row>
    <row r="156" spans="2:13" customFormat="1">
      <c r="B156" s="57">
        <v>45232</v>
      </c>
      <c r="C156" s="39" t="s">
        <v>2539</v>
      </c>
      <c r="D156" s="56" t="s">
        <v>2540</v>
      </c>
      <c r="E156" s="41">
        <f>_xlfn.XLOOKUP(D156,'4010 frs 11-2023'!G:G,'4010 frs 11-2023'!J:J)</f>
        <v>2259.96</v>
      </c>
      <c r="F156" s="40">
        <f t="shared" si="20"/>
        <v>1883.3</v>
      </c>
      <c r="G156" s="68">
        <v>376.66</v>
      </c>
      <c r="H156" s="80"/>
      <c r="I156" s="13">
        <f t="shared" si="23"/>
        <v>376.66000000000008</v>
      </c>
      <c r="J156" s="13">
        <f t="shared" si="24"/>
        <v>0</v>
      </c>
    </row>
    <row r="157" spans="2:13" customFormat="1">
      <c r="B157" s="57">
        <v>45232</v>
      </c>
      <c r="C157" s="39" t="s">
        <v>2542</v>
      </c>
      <c r="D157" s="56" t="s">
        <v>2543</v>
      </c>
      <c r="E157" s="41">
        <f>_xlfn.XLOOKUP(D157,'4010 frs 11-2023'!G:G,'4010 frs 11-2023'!J:J)</f>
        <v>3734.4</v>
      </c>
      <c r="F157" s="40">
        <f t="shared" si="20"/>
        <v>3111.9999999999995</v>
      </c>
      <c r="G157" s="68">
        <v>622.4</v>
      </c>
      <c r="H157" s="80"/>
      <c r="I157" s="13">
        <f t="shared" si="23"/>
        <v>622.40000000000009</v>
      </c>
      <c r="J157" s="13">
        <f t="shared" si="24"/>
        <v>0</v>
      </c>
    </row>
    <row r="158" spans="2:13" customFormat="1">
      <c r="B158" s="57">
        <v>45232</v>
      </c>
      <c r="C158" s="39" t="s">
        <v>2546</v>
      </c>
      <c r="D158" s="56" t="s">
        <v>2547</v>
      </c>
      <c r="E158" s="41">
        <f>_xlfn.XLOOKUP(D158,'4010 frs 11-2023'!G:G,'4010 frs 11-2023'!J:J)</f>
        <v>130.6</v>
      </c>
      <c r="F158" s="40">
        <f t="shared" si="20"/>
        <v>108.85</v>
      </c>
      <c r="G158" s="68">
        <v>21.77</v>
      </c>
      <c r="H158" s="80"/>
      <c r="I158" s="13">
        <f t="shared" si="23"/>
        <v>21.766666666666666</v>
      </c>
      <c r="J158" s="13">
        <f t="shared" si="24"/>
        <v>3.3333333333338544E-3</v>
      </c>
    </row>
    <row r="159" spans="2:13" customFormat="1">
      <c r="B159" s="57">
        <v>45232</v>
      </c>
      <c r="C159" s="39" t="s">
        <v>2554</v>
      </c>
      <c r="D159" s="56" t="s">
        <v>2555</v>
      </c>
      <c r="E159" s="41">
        <f>_xlfn.XLOOKUP(D159,'4010 frs 11-2023'!G:G,'4010 frs 11-2023'!J:J)</f>
        <v>4104</v>
      </c>
      <c r="F159" s="40">
        <f t="shared" si="20"/>
        <v>3420</v>
      </c>
      <c r="G159" s="68">
        <v>684</v>
      </c>
      <c r="H159" s="80"/>
      <c r="I159" s="13">
        <f t="shared" si="23"/>
        <v>684</v>
      </c>
      <c r="J159" s="13">
        <f t="shared" si="24"/>
        <v>0</v>
      </c>
    </row>
    <row r="160" spans="2:13" customFormat="1">
      <c r="B160" s="57">
        <v>45232</v>
      </c>
      <c r="C160" s="39" t="s">
        <v>2556</v>
      </c>
      <c r="D160" s="56" t="s">
        <v>2557</v>
      </c>
      <c r="E160" s="41">
        <f>_xlfn.XLOOKUP(D160,'4010 frs 11-2023'!G:G,'4010 frs 11-2023'!J:J)</f>
        <v>10032</v>
      </c>
      <c r="F160" s="40">
        <f t="shared" si="20"/>
        <v>8360</v>
      </c>
      <c r="G160" s="68">
        <v>1672</v>
      </c>
      <c r="H160" s="80"/>
      <c r="I160" s="13">
        <f t="shared" si="23"/>
        <v>1672</v>
      </c>
      <c r="J160" s="13">
        <f t="shared" si="24"/>
        <v>0</v>
      </c>
    </row>
    <row r="161" spans="2:11" customFormat="1">
      <c r="B161" s="57">
        <v>45232</v>
      </c>
      <c r="C161" s="39" t="s">
        <v>2558</v>
      </c>
      <c r="D161" s="56" t="s">
        <v>2559</v>
      </c>
      <c r="E161" s="41">
        <f>_xlfn.XLOOKUP(D161,'4010 frs 11-2023'!G:G,'4010 frs 11-2023'!J:J)</f>
        <v>1415.39</v>
      </c>
      <c r="F161" s="40">
        <f t="shared" si="20"/>
        <v>1179.5</v>
      </c>
      <c r="G161" s="68">
        <v>235.9</v>
      </c>
      <c r="H161" s="80"/>
      <c r="I161" s="13">
        <f t="shared" si="23"/>
        <v>235.89833333333337</v>
      </c>
      <c r="J161" s="13">
        <f t="shared" si="24"/>
        <v>1.6666666666367291E-3</v>
      </c>
    </row>
    <row r="162" spans="2:11" customFormat="1">
      <c r="B162" s="57">
        <v>45232</v>
      </c>
      <c r="C162" s="39" t="s">
        <v>2560</v>
      </c>
      <c r="D162" s="56" t="s">
        <v>2561</v>
      </c>
      <c r="E162" s="41">
        <f>_xlfn.XLOOKUP(D162,'4010 frs 11-2023'!G:G,'4010 frs 11-2023'!J:J)</f>
        <v>1415.39</v>
      </c>
      <c r="F162" s="40">
        <f t="shared" si="20"/>
        <v>1179.5</v>
      </c>
      <c r="G162" s="68">
        <v>235.9</v>
      </c>
      <c r="H162" s="80"/>
      <c r="I162" s="13">
        <f t="shared" si="23"/>
        <v>235.89833333333337</v>
      </c>
      <c r="J162" s="13">
        <f t="shared" si="24"/>
        <v>1.6666666666367291E-3</v>
      </c>
    </row>
    <row r="163" spans="2:11" customFormat="1">
      <c r="B163" s="57">
        <v>45232</v>
      </c>
      <c r="C163" s="39" t="s">
        <v>2566</v>
      </c>
      <c r="D163" s="56" t="s">
        <v>2567</v>
      </c>
      <c r="E163" s="41">
        <f>_xlfn.XLOOKUP(D163,'4010 frs 11-2023'!G:G,'4010 frs 11-2023'!J:J)</f>
        <v>54.01</v>
      </c>
      <c r="F163" s="40">
        <f t="shared" si="20"/>
        <v>45</v>
      </c>
      <c r="G163" s="68">
        <v>9</v>
      </c>
      <c r="H163" s="80"/>
      <c r="I163" s="13">
        <f t="shared" si="23"/>
        <v>9.0016666666666669</v>
      </c>
      <c r="J163" s="13">
        <f t="shared" si="24"/>
        <v>-1.6666666666669272E-3</v>
      </c>
    </row>
    <row r="164" spans="2:11" customFormat="1">
      <c r="B164" s="57">
        <v>45232</v>
      </c>
      <c r="C164" s="39" t="s">
        <v>2568</v>
      </c>
      <c r="D164" s="56" t="s">
        <v>2569</v>
      </c>
      <c r="E164" s="41">
        <f>_xlfn.XLOOKUP(D164,'4010 frs 11-2023'!G:G,'4010 frs 11-2023'!J:J)</f>
        <v>167.1</v>
      </c>
      <c r="F164" s="40">
        <f t="shared" si="20"/>
        <v>139.25</v>
      </c>
      <c r="G164" s="68">
        <v>27.85</v>
      </c>
      <c r="H164" s="80"/>
      <c r="I164" s="13">
        <f>E164/1.2*0.2</f>
        <v>27.85</v>
      </c>
      <c r="J164" s="13">
        <f>G164-I164</f>
        <v>0</v>
      </c>
    </row>
    <row r="165" spans="2:11" customFormat="1">
      <c r="B165" s="57">
        <v>45232</v>
      </c>
      <c r="C165" s="39" t="s">
        <v>2570</v>
      </c>
      <c r="D165" s="56" t="s">
        <v>2571</v>
      </c>
      <c r="E165" s="41">
        <f>_xlfn.XLOOKUP(D165,'4010 frs 11-2023'!G:G,'4010 frs 11-2023'!J:J)</f>
        <v>322.98</v>
      </c>
      <c r="F165" s="40">
        <f t="shared" si="20"/>
        <v>105.99999999999999</v>
      </c>
      <c r="G165" s="68">
        <v>21.2</v>
      </c>
      <c r="H165" s="80"/>
      <c r="I165" s="13">
        <f t="shared" ref="I165:I204" si="25">E165/1.2*0.2</f>
        <v>53.830000000000013</v>
      </c>
      <c r="J165" s="13">
        <f t="shared" ref="J165:J204" si="26">G165-I165</f>
        <v>-32.63000000000001</v>
      </c>
      <c r="K165" s="145" t="s">
        <v>2108</v>
      </c>
    </row>
    <row r="166" spans="2:11" customFormat="1">
      <c r="B166" s="57">
        <v>45232</v>
      </c>
      <c r="C166" s="39" t="s">
        <v>2572</v>
      </c>
      <c r="D166" s="56" t="s">
        <v>2573</v>
      </c>
      <c r="E166" s="41">
        <f>_xlfn.XLOOKUP(D166,'4010 frs 11-2023'!G:G,'4010 frs 11-2023'!J:J)</f>
        <v>468.31</v>
      </c>
      <c r="F166" s="40">
        <f t="shared" si="20"/>
        <v>303</v>
      </c>
      <c r="G166" s="68">
        <v>60.6</v>
      </c>
      <c r="H166" s="80"/>
      <c r="I166" s="13">
        <f t="shared" si="25"/>
        <v>78.051666666666677</v>
      </c>
      <c r="J166" s="13">
        <f t="shared" si="26"/>
        <v>-17.451666666666675</v>
      </c>
      <c r="K166" s="145" t="s">
        <v>2108</v>
      </c>
    </row>
    <row r="167" spans="2:11" customFormat="1">
      <c r="B167" s="57">
        <v>45236</v>
      </c>
      <c r="C167" s="39" t="s">
        <v>2578</v>
      </c>
      <c r="D167" s="56" t="s">
        <v>2579</v>
      </c>
      <c r="E167" s="41">
        <f>_xlfn.XLOOKUP(D167,'4010 frs 11-2023'!G:G,'4010 frs 11-2023'!J:J)</f>
        <v>84</v>
      </c>
      <c r="F167" s="40">
        <f t="shared" si="20"/>
        <v>70</v>
      </c>
      <c r="G167" s="68">
        <v>14</v>
      </c>
      <c r="H167" s="80"/>
      <c r="I167" s="13">
        <f t="shared" si="25"/>
        <v>14</v>
      </c>
      <c r="J167" s="13">
        <f t="shared" si="26"/>
        <v>0</v>
      </c>
    </row>
    <row r="168" spans="2:11" customFormat="1">
      <c r="B168" s="57">
        <v>45236</v>
      </c>
      <c r="C168" s="39" t="s">
        <v>2580</v>
      </c>
      <c r="D168" s="56" t="s">
        <v>2581</v>
      </c>
      <c r="E168" s="41">
        <f>_xlfn.XLOOKUP(D168,'4010 frs 11-2023'!G:G,'4010 frs 11-2023'!J:J)</f>
        <v>84</v>
      </c>
      <c r="F168" s="40">
        <f t="shared" si="20"/>
        <v>70</v>
      </c>
      <c r="G168" s="68">
        <v>14</v>
      </c>
      <c r="H168" s="80"/>
      <c r="I168" s="13">
        <f t="shared" si="25"/>
        <v>14</v>
      </c>
      <c r="J168" s="13">
        <f t="shared" si="26"/>
        <v>0</v>
      </c>
    </row>
    <row r="169" spans="2:11" customFormat="1">
      <c r="B169" s="153">
        <v>45236</v>
      </c>
      <c r="C169" s="87" t="s">
        <v>2582</v>
      </c>
      <c r="D169" s="97" t="s">
        <v>2583</v>
      </c>
      <c r="E169" s="41">
        <f>_xlfn.XLOOKUP(D169,'4010 frs 11-2023'!G:G,'4010 frs 11-2023'!J:J)</f>
        <v>336</v>
      </c>
      <c r="F169" s="40">
        <f t="shared" si="20"/>
        <v>280</v>
      </c>
      <c r="G169" s="91">
        <v>56</v>
      </c>
      <c r="H169" s="82"/>
      <c r="I169" s="13">
        <f t="shared" si="25"/>
        <v>56</v>
      </c>
      <c r="J169" s="13">
        <f t="shared" si="26"/>
        <v>0</v>
      </c>
      <c r="K169" s="13"/>
    </row>
    <row r="170" spans="2:11" customFormat="1">
      <c r="B170" s="153">
        <v>45236</v>
      </c>
      <c r="C170" s="87" t="s">
        <v>2584</v>
      </c>
      <c r="D170" s="97" t="s">
        <v>2585</v>
      </c>
      <c r="E170" s="41">
        <f>_xlfn.XLOOKUP(D170,'4010 frs 11-2023'!G:G,'4010 frs 11-2023'!J:J)</f>
        <v>84</v>
      </c>
      <c r="F170" s="40">
        <f t="shared" si="20"/>
        <v>70</v>
      </c>
      <c r="G170" s="91">
        <v>14</v>
      </c>
      <c r="H170" s="82"/>
      <c r="I170" s="13">
        <f t="shared" si="25"/>
        <v>14</v>
      </c>
      <c r="J170" s="13">
        <f t="shared" si="26"/>
        <v>0</v>
      </c>
      <c r="K170" s="145" t="s">
        <v>2108</v>
      </c>
    </row>
    <row r="171" spans="2:11" customFormat="1">
      <c r="B171" s="153">
        <v>45236</v>
      </c>
      <c r="C171" s="87" t="s">
        <v>2586</v>
      </c>
      <c r="D171" s="97" t="s">
        <v>2587</v>
      </c>
      <c r="E171" s="41">
        <f>_xlfn.XLOOKUP(D171,'4010 frs 11-2023'!G:G,'4010 frs 11-2023'!J:J)</f>
        <v>84</v>
      </c>
      <c r="F171" s="40">
        <f t="shared" si="20"/>
        <v>70</v>
      </c>
      <c r="G171" s="91">
        <v>14</v>
      </c>
      <c r="H171" s="82"/>
      <c r="I171" s="13">
        <f t="shared" si="25"/>
        <v>14</v>
      </c>
      <c r="J171" s="13">
        <f t="shared" si="26"/>
        <v>0</v>
      </c>
      <c r="K171" s="145" t="s">
        <v>2108</v>
      </c>
    </row>
    <row r="172" spans="2:11" customFormat="1">
      <c r="B172" s="153">
        <v>45236</v>
      </c>
      <c r="C172" s="87" t="s">
        <v>2588</v>
      </c>
      <c r="D172" s="97" t="s">
        <v>2589</v>
      </c>
      <c r="E172" s="41">
        <f>_xlfn.XLOOKUP(D172,'4010 frs 11-2023'!G:G,'4010 frs 11-2023'!J:J)</f>
        <v>84</v>
      </c>
      <c r="F172" s="40">
        <f t="shared" si="20"/>
        <v>70</v>
      </c>
      <c r="G172" s="91">
        <v>14</v>
      </c>
      <c r="H172" s="82"/>
      <c r="I172" s="13">
        <f t="shared" si="25"/>
        <v>14</v>
      </c>
      <c r="J172" s="13">
        <f t="shared" si="26"/>
        <v>0</v>
      </c>
      <c r="K172" s="13"/>
    </row>
    <row r="173" spans="2:11" customFormat="1">
      <c r="B173" s="153">
        <v>45259</v>
      </c>
      <c r="C173" s="87" t="s">
        <v>1570</v>
      </c>
      <c r="D173" s="97" t="s">
        <v>89</v>
      </c>
      <c r="E173" s="41">
        <f>_xlfn.XLOOKUP(D173,'4010 frs 11-2023'!G:G,'4010 frs 11-2023'!J:J)</f>
        <v>0</v>
      </c>
      <c r="F173" s="40">
        <f t="shared" si="20"/>
        <v>4538.5999999999995</v>
      </c>
      <c r="G173" s="91">
        <v>907.72</v>
      </c>
      <c r="H173" s="82"/>
      <c r="I173" s="13">
        <f t="shared" si="25"/>
        <v>0</v>
      </c>
      <c r="J173" s="13">
        <f t="shared" si="26"/>
        <v>907.72</v>
      </c>
      <c r="K173" s="145" t="s">
        <v>2647</v>
      </c>
    </row>
    <row r="174" spans="2:11" customFormat="1">
      <c r="B174" s="153"/>
      <c r="C174" s="87"/>
      <c r="D174" s="97"/>
      <c r="E174" s="41">
        <f>_xlfn.XLOOKUP(D174,'4010 frs 11-2023'!G:G,'4010 frs 11-2023'!J:J)</f>
        <v>0</v>
      </c>
      <c r="F174" s="40">
        <f t="shared" si="20"/>
        <v>0</v>
      </c>
      <c r="G174" s="91"/>
      <c r="H174" s="82"/>
      <c r="I174" s="13">
        <f t="shared" si="25"/>
        <v>0</v>
      </c>
      <c r="J174" s="13">
        <f t="shared" si="26"/>
        <v>0</v>
      </c>
      <c r="K174" s="13"/>
    </row>
    <row r="175" spans="2:11" customFormat="1" hidden="1" outlineLevel="1">
      <c r="B175" s="153"/>
      <c r="C175" s="87"/>
      <c r="D175" s="97"/>
      <c r="E175" s="41">
        <f>_xlfn.XLOOKUP(D175,'4010 frs 11-2023'!G:G,'4010 frs 11-2023'!J:J)</f>
        <v>0</v>
      </c>
      <c r="F175" s="40">
        <f t="shared" si="20"/>
        <v>0</v>
      </c>
      <c r="G175" s="91"/>
      <c r="H175" s="82"/>
      <c r="I175" s="13">
        <f t="shared" si="25"/>
        <v>0</v>
      </c>
      <c r="J175" s="13">
        <f t="shared" si="26"/>
        <v>0</v>
      </c>
    </row>
    <row r="176" spans="2:11" customFormat="1" hidden="1" outlineLevel="1">
      <c r="B176" s="153"/>
      <c r="C176" s="87"/>
      <c r="D176" s="97"/>
      <c r="E176" s="41">
        <f>_xlfn.XLOOKUP(D176,'4010 frs 11-2023'!G:G,'4010 frs 11-2023'!J:J)</f>
        <v>0</v>
      </c>
      <c r="F176" s="40">
        <f t="shared" si="20"/>
        <v>0</v>
      </c>
      <c r="G176" s="91"/>
      <c r="H176" s="82"/>
      <c r="I176" s="13">
        <f t="shared" si="25"/>
        <v>0</v>
      </c>
      <c r="J176" s="13">
        <f t="shared" si="26"/>
        <v>0</v>
      </c>
      <c r="K176" s="13"/>
    </row>
    <row r="177" spans="2:11" customFormat="1" hidden="1" outlineLevel="1">
      <c r="B177" s="153"/>
      <c r="C177" s="87"/>
      <c r="D177" s="97"/>
      <c r="E177" s="41">
        <f>_xlfn.XLOOKUP(D177,'4010 frs 11-2023'!G:G,'4010 frs 11-2023'!J:J)</f>
        <v>0</v>
      </c>
      <c r="F177" s="40">
        <f t="shared" si="20"/>
        <v>0</v>
      </c>
      <c r="G177" s="91"/>
      <c r="H177" s="82"/>
      <c r="I177" s="13">
        <f t="shared" si="25"/>
        <v>0</v>
      </c>
      <c r="J177" s="13">
        <f t="shared" si="26"/>
        <v>0</v>
      </c>
      <c r="K177" s="13"/>
    </row>
    <row r="178" spans="2:11" customFormat="1" hidden="1" outlineLevel="1">
      <c r="B178" s="153"/>
      <c r="C178" s="87"/>
      <c r="D178" s="97"/>
      <c r="E178" s="41">
        <f>_xlfn.XLOOKUP(D178,'4010 frs 11-2023'!G:G,'4010 frs 11-2023'!J:J)</f>
        <v>0</v>
      </c>
      <c r="F178" s="40">
        <f t="shared" si="20"/>
        <v>0</v>
      </c>
      <c r="G178" s="91"/>
      <c r="H178" s="82"/>
      <c r="I178" s="13">
        <f t="shared" si="25"/>
        <v>0</v>
      </c>
      <c r="J178" s="13">
        <f t="shared" si="26"/>
        <v>0</v>
      </c>
    </row>
    <row r="179" spans="2:11" customFormat="1" hidden="1" outlineLevel="1">
      <c r="B179" s="57"/>
      <c r="C179" s="39"/>
      <c r="D179" s="56"/>
      <c r="E179" s="41">
        <f>_xlfn.XLOOKUP(D179,'4010 frs 11-2023'!G:G,'4010 frs 11-2023'!J:J)</f>
        <v>0</v>
      </c>
      <c r="F179" s="40">
        <f>G179/0.2</f>
        <v>0</v>
      </c>
      <c r="G179" s="117"/>
      <c r="H179" s="82"/>
      <c r="I179" s="13">
        <f t="shared" si="25"/>
        <v>0</v>
      </c>
      <c r="J179" s="13">
        <f t="shared" si="26"/>
        <v>0</v>
      </c>
      <c r="K179" s="13"/>
    </row>
    <row r="180" spans="2:11" customFormat="1" hidden="1" outlineLevel="1">
      <c r="B180" s="153"/>
      <c r="C180" s="87"/>
      <c r="D180" s="97"/>
      <c r="E180" s="41">
        <f>_xlfn.XLOOKUP(D180,'4010 frs 11-2023'!G:G,'4010 frs 11-2023'!J:J)</f>
        <v>0</v>
      </c>
      <c r="F180" s="40">
        <f t="shared" si="20"/>
        <v>0</v>
      </c>
      <c r="G180" s="91"/>
      <c r="H180" s="82"/>
      <c r="I180" s="13">
        <f t="shared" si="25"/>
        <v>0</v>
      </c>
      <c r="J180" s="13">
        <f t="shared" si="26"/>
        <v>0</v>
      </c>
    </row>
    <row r="181" spans="2:11" customFormat="1" hidden="1" outlineLevel="1">
      <c r="B181" s="153"/>
      <c r="C181" s="87"/>
      <c r="D181" s="97"/>
      <c r="E181" s="41">
        <f>_xlfn.XLOOKUP(D181,'4010 frs 11-2023'!G:G,'4010 frs 11-2023'!J:J)</f>
        <v>0</v>
      </c>
      <c r="F181" s="40">
        <f t="shared" si="20"/>
        <v>0</v>
      </c>
      <c r="G181" s="91"/>
      <c r="H181" s="82"/>
      <c r="I181" s="13">
        <f t="shared" si="25"/>
        <v>0</v>
      </c>
      <c r="J181" s="13">
        <f t="shared" si="26"/>
        <v>0</v>
      </c>
    </row>
    <row r="182" spans="2:11" customFormat="1" hidden="1" outlineLevel="1">
      <c r="B182" s="153"/>
      <c r="C182" s="87"/>
      <c r="D182" s="97"/>
      <c r="E182" s="41">
        <f>_xlfn.XLOOKUP(D182,'4010 frs 11-2023'!G:G,'4010 frs 11-2023'!J:J)</f>
        <v>0</v>
      </c>
      <c r="F182" s="40">
        <f t="shared" si="20"/>
        <v>0</v>
      </c>
      <c r="G182" s="91"/>
      <c r="H182" s="82"/>
      <c r="I182" s="13">
        <f t="shared" si="25"/>
        <v>0</v>
      </c>
      <c r="J182" s="13">
        <f t="shared" si="26"/>
        <v>0</v>
      </c>
    </row>
    <row r="183" spans="2:11" customFormat="1" ht="15.75" hidden="1" customHeight="1" outlineLevel="1">
      <c r="B183" s="153"/>
      <c r="C183" s="87"/>
      <c r="D183" s="97"/>
      <c r="E183" s="41">
        <f>_xlfn.XLOOKUP(D183,'4010 frs 11-2023'!G:G,'4010 frs 11-2023'!J:J)</f>
        <v>0</v>
      </c>
      <c r="F183" s="40">
        <f t="shared" si="20"/>
        <v>0</v>
      </c>
      <c r="G183" s="91"/>
      <c r="H183" s="82"/>
      <c r="I183" s="13">
        <f t="shared" si="25"/>
        <v>0</v>
      </c>
      <c r="J183" s="13">
        <f t="shared" si="26"/>
        <v>0</v>
      </c>
      <c r="K183" s="13"/>
    </row>
    <row r="184" spans="2:11" customFormat="1" ht="15.75" hidden="1" customHeight="1" outlineLevel="1">
      <c r="B184" s="153"/>
      <c r="C184" s="87"/>
      <c r="D184" s="98"/>
      <c r="E184" s="41">
        <f>_xlfn.XLOOKUP(D184,'4010 frs 11-2023'!G:G,'4010 frs 11-2023'!J:J)</f>
        <v>0</v>
      </c>
      <c r="F184" s="40">
        <f t="shared" si="20"/>
        <v>0</v>
      </c>
      <c r="G184" s="91"/>
      <c r="H184" s="83"/>
      <c r="I184" s="13">
        <f t="shared" si="25"/>
        <v>0</v>
      </c>
      <c r="J184" s="13">
        <f t="shared" si="26"/>
        <v>0</v>
      </c>
    </row>
    <row r="185" spans="2:11" customFormat="1" ht="15.75" hidden="1" customHeight="1" outlineLevel="1">
      <c r="B185" s="153"/>
      <c r="C185" s="87"/>
      <c r="D185" s="105"/>
      <c r="E185" s="41">
        <f>_xlfn.XLOOKUP(D185,'4010 frs 11-2023'!G:G,'4010 frs 11-2023'!J:J)</f>
        <v>0</v>
      </c>
      <c r="F185" s="40">
        <f t="shared" si="20"/>
        <v>0</v>
      </c>
      <c r="G185" s="91"/>
      <c r="H185" s="83"/>
      <c r="I185" s="13">
        <f t="shared" si="25"/>
        <v>0</v>
      </c>
      <c r="J185" s="13">
        <f t="shared" si="26"/>
        <v>0</v>
      </c>
    </row>
    <row r="186" spans="2:11" customFormat="1" ht="15.75" hidden="1" customHeight="1" outlineLevel="1">
      <c r="B186" s="153"/>
      <c r="C186" s="87"/>
      <c r="D186" s="96"/>
      <c r="E186" s="41">
        <f>_xlfn.XLOOKUP(D186,'4010 frs 11-2023'!G:G,'4010 frs 11-2023'!J:J)</f>
        <v>0</v>
      </c>
      <c r="F186" s="40">
        <f t="shared" si="20"/>
        <v>0</v>
      </c>
      <c r="G186" s="91"/>
      <c r="H186" s="83"/>
      <c r="I186" s="13">
        <f t="shared" si="25"/>
        <v>0</v>
      </c>
      <c r="J186" s="13">
        <f t="shared" si="26"/>
        <v>0</v>
      </c>
      <c r="K186" s="13"/>
    </row>
    <row r="187" spans="2:11" customFormat="1" hidden="1" outlineLevel="1">
      <c r="B187" s="153"/>
      <c r="C187" s="105"/>
      <c r="D187" s="89"/>
      <c r="E187" s="41"/>
      <c r="F187" s="40"/>
      <c r="G187" s="91"/>
      <c r="H187" s="83"/>
      <c r="I187" s="13">
        <f t="shared" si="25"/>
        <v>0</v>
      </c>
      <c r="J187" s="13">
        <f t="shared" si="26"/>
        <v>0</v>
      </c>
      <c r="K187" s="13"/>
    </row>
    <row r="188" spans="2:11" customFormat="1" hidden="1" outlineLevel="1">
      <c r="B188" s="153"/>
      <c r="C188" s="105"/>
      <c r="D188" s="105"/>
      <c r="E188" s="41"/>
      <c r="F188" s="40"/>
      <c r="G188" s="91"/>
      <c r="H188" s="83"/>
      <c r="I188" s="13">
        <f t="shared" si="25"/>
        <v>0</v>
      </c>
      <c r="J188" s="13">
        <f t="shared" si="26"/>
        <v>0</v>
      </c>
      <c r="K188" s="13"/>
    </row>
    <row r="189" spans="2:11" customFormat="1" hidden="1" outlineLevel="1">
      <c r="B189" s="153"/>
      <c r="C189" s="96"/>
      <c r="D189" s="105"/>
      <c r="E189" s="41"/>
      <c r="F189" s="40"/>
      <c r="G189" s="91"/>
      <c r="H189" s="83"/>
      <c r="I189" s="13">
        <f t="shared" si="25"/>
        <v>0</v>
      </c>
      <c r="J189" s="13">
        <f t="shared" si="26"/>
        <v>0</v>
      </c>
      <c r="K189" s="13"/>
    </row>
    <row r="190" spans="2:11" customFormat="1" hidden="1" outlineLevel="1">
      <c r="B190" s="153"/>
      <c r="C190" s="105"/>
      <c r="D190" s="105"/>
      <c r="E190" s="41"/>
      <c r="F190" s="40"/>
      <c r="G190" s="91"/>
      <c r="H190" s="83"/>
      <c r="I190" s="13">
        <f t="shared" si="25"/>
        <v>0</v>
      </c>
      <c r="J190" s="13">
        <f t="shared" si="26"/>
        <v>0</v>
      </c>
      <c r="K190" s="13"/>
    </row>
    <row r="191" spans="2:11" customFormat="1" hidden="1" outlineLevel="1">
      <c r="B191" s="154"/>
      <c r="C191" s="96"/>
      <c r="D191" s="95"/>
      <c r="E191" s="41"/>
      <c r="F191" s="40"/>
      <c r="G191" s="91"/>
      <c r="H191" s="83"/>
      <c r="I191" s="13">
        <f t="shared" si="25"/>
        <v>0</v>
      </c>
      <c r="J191" s="13">
        <f t="shared" si="26"/>
        <v>0</v>
      </c>
      <c r="K191" s="13"/>
    </row>
    <row r="192" spans="2:11" customFormat="1" hidden="1" outlineLevel="1">
      <c r="B192" s="98"/>
      <c r="C192" s="105"/>
      <c r="D192" s="105"/>
      <c r="E192" s="41"/>
      <c r="F192" s="40"/>
      <c r="G192" s="91"/>
      <c r="H192" s="83"/>
      <c r="I192" s="13">
        <f t="shared" si="25"/>
        <v>0</v>
      </c>
      <c r="J192" s="13">
        <f t="shared" si="26"/>
        <v>0</v>
      </c>
    </row>
    <row r="193" spans="2:11" customFormat="1" hidden="1" outlineLevel="1">
      <c r="B193" s="98"/>
      <c r="C193" s="96"/>
      <c r="D193" s="95"/>
      <c r="E193" s="41"/>
      <c r="F193" s="40"/>
      <c r="G193" s="91"/>
      <c r="H193" s="84"/>
      <c r="I193" s="13">
        <f t="shared" si="25"/>
        <v>0</v>
      </c>
      <c r="J193" s="13">
        <f t="shared" si="26"/>
        <v>0</v>
      </c>
    </row>
    <row r="194" spans="2:11" customFormat="1" hidden="1" outlineLevel="1">
      <c r="B194" s="98"/>
      <c r="C194" s="96"/>
      <c r="D194" s="95"/>
      <c r="E194" s="41"/>
      <c r="F194" s="40"/>
      <c r="G194" s="91"/>
      <c r="H194" s="84"/>
      <c r="I194" s="13">
        <f t="shared" si="25"/>
        <v>0</v>
      </c>
      <c r="J194" s="13">
        <f t="shared" si="26"/>
        <v>0</v>
      </c>
    </row>
    <row r="195" spans="2:11" customFormat="1" hidden="1" outlineLevel="1">
      <c r="B195" s="98"/>
      <c r="C195" s="96"/>
      <c r="D195" s="96"/>
      <c r="E195" s="41"/>
      <c r="F195" s="40"/>
      <c r="G195" s="91"/>
      <c r="H195" s="84"/>
      <c r="I195" s="13">
        <f t="shared" si="25"/>
        <v>0</v>
      </c>
      <c r="J195" s="13">
        <f t="shared" si="26"/>
        <v>0</v>
      </c>
    </row>
    <row r="196" spans="2:11" customFormat="1" hidden="1" outlineLevel="1">
      <c r="B196" s="98"/>
      <c r="C196" s="96"/>
      <c r="D196" s="105"/>
      <c r="E196" s="41"/>
      <c r="F196" s="40"/>
      <c r="G196" s="91"/>
      <c r="H196" s="84"/>
      <c r="I196" s="13">
        <f t="shared" si="25"/>
        <v>0</v>
      </c>
      <c r="J196" s="13">
        <f t="shared" si="26"/>
        <v>0</v>
      </c>
    </row>
    <row r="197" spans="2:11" customFormat="1" hidden="1" outlineLevel="1">
      <c r="B197" s="98"/>
      <c r="C197" s="94"/>
      <c r="D197" s="95"/>
      <c r="E197" s="41"/>
      <c r="F197" s="40"/>
      <c r="G197" s="91"/>
      <c r="H197" s="84"/>
      <c r="I197" s="13">
        <f t="shared" si="25"/>
        <v>0</v>
      </c>
      <c r="J197" s="13">
        <f t="shared" si="26"/>
        <v>0</v>
      </c>
    </row>
    <row r="198" spans="2:11" customFormat="1" hidden="1" outlineLevel="1">
      <c r="B198" s="98"/>
      <c r="C198" s="94"/>
      <c r="D198" s="95"/>
      <c r="E198" s="41"/>
      <c r="F198" s="40"/>
      <c r="G198" s="91"/>
      <c r="H198" s="84"/>
      <c r="I198" s="13">
        <f t="shared" si="25"/>
        <v>0</v>
      </c>
      <c r="J198" s="13">
        <f t="shared" si="26"/>
        <v>0</v>
      </c>
    </row>
    <row r="199" spans="2:11" customFormat="1" hidden="1" outlineLevel="1">
      <c r="B199" s="98"/>
      <c r="C199" s="94"/>
      <c r="D199" s="95"/>
      <c r="E199" s="41"/>
      <c r="F199" s="40"/>
      <c r="G199" s="91"/>
      <c r="H199" s="84"/>
      <c r="I199" s="13">
        <f t="shared" si="25"/>
        <v>0</v>
      </c>
      <c r="J199" s="13">
        <f t="shared" si="26"/>
        <v>0</v>
      </c>
    </row>
    <row r="200" spans="2:11" customFormat="1" hidden="1" outlineLevel="1">
      <c r="B200" s="98"/>
      <c r="C200" s="94"/>
      <c r="D200" s="95"/>
      <c r="E200" s="41"/>
      <c r="F200" s="40"/>
      <c r="G200" s="91"/>
      <c r="H200" s="84"/>
      <c r="I200" s="13">
        <f t="shared" si="25"/>
        <v>0</v>
      </c>
      <c r="J200" s="13">
        <f t="shared" si="26"/>
        <v>0</v>
      </c>
    </row>
    <row r="201" spans="2:11" customFormat="1" hidden="1" outlineLevel="1">
      <c r="B201" s="98"/>
      <c r="C201" s="94"/>
      <c r="D201" s="95"/>
      <c r="E201" s="41"/>
      <c r="F201" s="40"/>
      <c r="G201" s="91"/>
      <c r="H201" s="84"/>
      <c r="I201" s="13">
        <f t="shared" si="25"/>
        <v>0</v>
      </c>
      <c r="J201" s="13">
        <f t="shared" si="26"/>
        <v>0</v>
      </c>
    </row>
    <row r="202" spans="2:11" customFormat="1" hidden="1" outlineLevel="1">
      <c r="B202" s="98"/>
      <c r="C202" s="94"/>
      <c r="D202" s="95"/>
      <c r="E202" s="41"/>
      <c r="F202" s="40"/>
      <c r="G202" s="91"/>
      <c r="H202" s="84"/>
      <c r="I202" s="13">
        <f t="shared" si="25"/>
        <v>0</v>
      </c>
      <c r="J202" s="13">
        <f t="shared" si="26"/>
        <v>0</v>
      </c>
    </row>
    <row r="203" spans="2:11" customFormat="1" hidden="1" outlineLevel="1">
      <c r="B203" s="98"/>
      <c r="C203" s="94"/>
      <c r="D203" s="95"/>
      <c r="E203" s="41"/>
      <c r="F203" s="40"/>
      <c r="G203" s="91"/>
      <c r="H203" s="84"/>
      <c r="I203" s="13">
        <f t="shared" si="25"/>
        <v>0</v>
      </c>
      <c r="J203" s="13">
        <f t="shared" si="26"/>
        <v>0</v>
      </c>
    </row>
    <row r="204" spans="2:11" customFormat="1" hidden="1" outlineLevel="1">
      <c r="B204" s="98"/>
      <c r="C204" s="94"/>
      <c r="D204" s="92"/>
      <c r="E204" s="41"/>
      <c r="F204" s="40"/>
      <c r="G204" s="91"/>
      <c r="H204" s="84"/>
      <c r="I204" s="13">
        <f t="shared" si="25"/>
        <v>0</v>
      </c>
      <c r="J204" s="13">
        <f t="shared" si="26"/>
        <v>0</v>
      </c>
    </row>
    <row r="205" spans="2:11" customFormat="1" hidden="1" outlineLevel="1">
      <c r="B205" s="98"/>
      <c r="C205" s="94"/>
      <c r="D205" s="94"/>
      <c r="E205" s="95"/>
      <c r="F205" s="90"/>
      <c r="G205" s="95"/>
      <c r="H205" s="84"/>
    </row>
    <row r="206" spans="2:11" customFormat="1" collapsed="1">
      <c r="B206" s="1"/>
      <c r="C206" s="35" t="s">
        <v>12</v>
      </c>
      <c r="D206" s="35"/>
      <c r="E206" s="46">
        <f>SUM(E146:E205)</f>
        <v>51540.01</v>
      </c>
      <c r="F206" s="46">
        <f>SUM(F146:F205)</f>
        <v>40436.6</v>
      </c>
      <c r="G206" s="46">
        <f>ROUND(SUM(G146:G205),0)</f>
        <v>8087</v>
      </c>
      <c r="H206" s="75"/>
      <c r="K206">
        <v>445661</v>
      </c>
    </row>
    <row r="207" spans="2:11" customFormat="1" ht="15.75" thickBot="1">
      <c r="B207" s="1"/>
      <c r="C207" s="3"/>
      <c r="D207" s="3"/>
      <c r="E207" s="51"/>
      <c r="F207" s="51"/>
      <c r="G207" s="51"/>
      <c r="H207" s="75"/>
    </row>
    <row r="208" spans="2:11" customFormat="1" ht="15.75" thickBot="1">
      <c r="B208" s="188" t="s">
        <v>76</v>
      </c>
      <c r="C208" s="189"/>
      <c r="D208" s="189"/>
      <c r="E208" s="189"/>
      <c r="F208" s="189"/>
      <c r="G208" s="190"/>
      <c r="H208" s="5"/>
    </row>
    <row r="209" spans="2:11" customFormat="1">
      <c r="B209" s="3" t="s">
        <v>933</v>
      </c>
      <c r="E209" s="6"/>
      <c r="F209" s="6"/>
      <c r="G209" s="6"/>
      <c r="H209" s="6"/>
    </row>
    <row r="210" spans="2:11" customFormat="1">
      <c r="B210" s="36" t="s">
        <v>73</v>
      </c>
      <c r="C210" s="35" t="s">
        <v>16</v>
      </c>
      <c r="D210" s="35" t="s">
        <v>0</v>
      </c>
      <c r="E210" s="37" t="s">
        <v>2</v>
      </c>
      <c r="F210" s="37" t="s">
        <v>3</v>
      </c>
      <c r="G210" s="37" t="s">
        <v>4</v>
      </c>
      <c r="H210" s="6"/>
    </row>
    <row r="211" spans="2:11" customFormat="1">
      <c r="B211" s="38">
        <v>45232</v>
      </c>
      <c r="C211" s="39" t="s">
        <v>2501</v>
      </c>
      <c r="D211" t="s">
        <v>2025</v>
      </c>
      <c r="E211" s="41">
        <v>3265</v>
      </c>
      <c r="F211" s="141">
        <v>3265</v>
      </c>
      <c r="G211" s="40">
        <v>653</v>
      </c>
      <c r="H211" s="74"/>
    </row>
    <row r="212" spans="2:11" customFormat="1">
      <c r="B212" s="38">
        <v>45232</v>
      </c>
      <c r="C212" s="39" t="s">
        <v>2644</v>
      </c>
      <c r="D212" s="38" t="s">
        <v>2138</v>
      </c>
      <c r="E212" s="41">
        <v>3265</v>
      </c>
      <c r="F212" s="141">
        <v>3265</v>
      </c>
      <c r="G212" s="40">
        <v>653</v>
      </c>
      <c r="H212" s="74"/>
    </row>
    <row r="213" spans="2:11" customFormat="1">
      <c r="B213" s="38">
        <v>45232</v>
      </c>
      <c r="C213" s="39" t="s">
        <v>2502</v>
      </c>
      <c r="D213" s="38" t="s">
        <v>2503</v>
      </c>
      <c r="E213" s="41">
        <v>3265</v>
      </c>
      <c r="F213" s="141">
        <v>3265</v>
      </c>
      <c r="G213" s="40">
        <v>653</v>
      </c>
      <c r="H213" s="74"/>
    </row>
    <row r="214" spans="2:11" customFormat="1">
      <c r="B214" s="38">
        <v>45232</v>
      </c>
      <c r="C214" s="39" t="s">
        <v>2544</v>
      </c>
      <c r="D214" s="38" t="s">
        <v>2545</v>
      </c>
      <c r="E214" s="41">
        <v>3265</v>
      </c>
      <c r="F214" s="141">
        <v>3265</v>
      </c>
      <c r="G214" s="40">
        <v>653</v>
      </c>
      <c r="H214" s="74"/>
    </row>
    <row r="215" spans="2:11" customFormat="1">
      <c r="B215" s="45">
        <v>45232</v>
      </c>
      <c r="C215" s="39" t="s">
        <v>2574</v>
      </c>
      <c r="D215" s="39" t="s">
        <v>2575</v>
      </c>
      <c r="E215" s="41">
        <v>1508.15</v>
      </c>
      <c r="F215" s="141">
        <v>1508.15</v>
      </c>
      <c r="G215" s="41">
        <v>301.63</v>
      </c>
      <c r="H215" s="74"/>
    </row>
    <row r="216" spans="2:11" customFormat="1">
      <c r="B216" s="38">
        <v>45232</v>
      </c>
      <c r="C216" s="146" t="s">
        <v>468</v>
      </c>
      <c r="D216" s="38" t="s">
        <v>468</v>
      </c>
      <c r="E216" s="40">
        <v>146.66</v>
      </c>
      <c r="F216" s="40">
        <v>146.66</v>
      </c>
      <c r="G216" s="40">
        <v>-29.33</v>
      </c>
      <c r="H216" s="74"/>
    </row>
    <row r="217" spans="2:11" customFormat="1">
      <c r="B217" s="38"/>
      <c r="C217" s="39"/>
      <c r="D217" s="38"/>
      <c r="E217" s="40"/>
      <c r="F217" s="40"/>
      <c r="G217" s="40"/>
      <c r="H217" s="13"/>
    </row>
    <row r="218" spans="2:11" customFormat="1" hidden="1" outlineLevel="1">
      <c r="B218" s="38"/>
      <c r="C218" s="39"/>
      <c r="D218" s="38"/>
      <c r="E218" s="40"/>
      <c r="F218" s="40"/>
      <c r="G218" s="40"/>
      <c r="H218" s="13"/>
    </row>
    <row r="219" spans="2:11" customFormat="1" hidden="1" outlineLevel="1">
      <c r="B219" s="38"/>
      <c r="C219" s="39"/>
      <c r="D219" s="38"/>
      <c r="E219" s="40"/>
      <c r="F219" s="40"/>
      <c r="G219" s="40"/>
      <c r="H219" s="13"/>
    </row>
    <row r="220" spans="2:11" customFormat="1" hidden="1" outlineLevel="1">
      <c r="B220" s="38"/>
      <c r="C220" s="39"/>
      <c r="D220" s="38"/>
      <c r="E220" s="40"/>
      <c r="F220" s="40"/>
      <c r="G220" s="40"/>
      <c r="H220" s="13"/>
    </row>
    <row r="221" spans="2:11" customFormat="1" hidden="1" outlineLevel="1">
      <c r="B221" s="38"/>
      <c r="C221" s="39"/>
      <c r="D221" s="38"/>
      <c r="E221" s="40"/>
      <c r="F221" s="40"/>
      <c r="G221" s="40"/>
      <c r="H221" s="13"/>
    </row>
    <row r="222" spans="2:11" customFormat="1" collapsed="1">
      <c r="B222" s="8"/>
      <c r="C222" s="35" t="s">
        <v>12</v>
      </c>
      <c r="D222" s="35"/>
      <c r="E222" s="46">
        <f>SUM(E217:E217)</f>
        <v>0</v>
      </c>
      <c r="F222" s="46">
        <f>ROUND(SUM(F211:F221),0)</f>
        <v>14715</v>
      </c>
      <c r="G222" s="142">
        <f>SUM(G211:G221)</f>
        <v>2884.3</v>
      </c>
      <c r="H222" s="75"/>
      <c r="K222" t="s">
        <v>302</v>
      </c>
    </row>
    <row r="223" spans="2:11" customFormat="1">
      <c r="B223" s="1"/>
      <c r="C223" s="3"/>
      <c r="D223" s="3"/>
      <c r="E223" s="51"/>
      <c r="F223" s="51"/>
      <c r="G223" s="51"/>
      <c r="H223" s="75"/>
    </row>
    <row r="224" spans="2:11" customFormat="1">
      <c r="B224" s="1"/>
      <c r="C224" s="3"/>
      <c r="D224" s="3"/>
      <c r="E224" s="51"/>
      <c r="F224" s="51"/>
      <c r="G224" s="51"/>
      <c r="H224" s="75"/>
    </row>
    <row r="225" spans="2:8" customFormat="1" ht="15.75" thickBot="1">
      <c r="B225" s="1"/>
      <c r="E225" s="15"/>
      <c r="F225" s="15"/>
      <c r="G225" s="15"/>
      <c r="H225" s="81"/>
    </row>
    <row r="226" spans="2:8" customFormat="1" ht="15.75" thickBot="1">
      <c r="B226" s="188" t="s">
        <v>6</v>
      </c>
      <c r="C226" s="189"/>
      <c r="D226" s="189"/>
      <c r="E226" s="189"/>
      <c r="F226" s="189"/>
      <c r="G226" s="190"/>
      <c r="H226" s="5"/>
    </row>
    <row r="227" spans="2:8" customFormat="1">
      <c r="B227" s="135"/>
      <c r="C227" s="135"/>
      <c r="D227" s="135"/>
      <c r="E227" s="135"/>
      <c r="F227" s="135"/>
      <c r="G227" s="135"/>
      <c r="H227" s="5"/>
    </row>
    <row r="228" spans="2:8" customFormat="1">
      <c r="B228" s="3" t="s">
        <v>694</v>
      </c>
      <c r="C228" s="3"/>
      <c r="D228" s="3"/>
      <c r="E228" s="6"/>
      <c r="F228" s="6"/>
      <c r="G228" s="6"/>
      <c r="H228" s="5"/>
    </row>
    <row r="229" spans="2:8" customFormat="1">
      <c r="B229" s="1"/>
      <c r="C229" s="3"/>
      <c r="D229" s="3"/>
      <c r="E229" s="6"/>
      <c r="F229" s="6"/>
      <c r="G229" s="6"/>
      <c r="H229" s="5"/>
    </row>
    <row r="230" spans="2:8" customFormat="1">
      <c r="B230" s="36" t="s">
        <v>73</v>
      </c>
      <c r="C230" s="35" t="s">
        <v>16</v>
      </c>
      <c r="D230" s="35" t="s">
        <v>0</v>
      </c>
      <c r="E230" s="37" t="s">
        <v>2</v>
      </c>
      <c r="F230" s="37" t="s">
        <v>3</v>
      </c>
      <c r="G230" s="37" t="s">
        <v>4</v>
      </c>
      <c r="H230" s="5"/>
    </row>
    <row r="231" spans="2:8" customFormat="1">
      <c r="B231" s="38">
        <v>45237</v>
      </c>
      <c r="C231" s="43" t="s">
        <v>972</v>
      </c>
      <c r="D231" s="43" t="s">
        <v>2590</v>
      </c>
      <c r="E231" s="41">
        <v>13.15</v>
      </c>
      <c r="F231" s="40">
        <v>13.15</v>
      </c>
      <c r="G231" s="44">
        <v>2.63</v>
      </c>
      <c r="H231" s="5"/>
    </row>
    <row r="232" spans="2:8" customFormat="1">
      <c r="B232" s="38">
        <v>45244</v>
      </c>
      <c r="C232" s="43" t="s">
        <v>2593</v>
      </c>
      <c r="D232" s="43" t="s">
        <v>2594</v>
      </c>
      <c r="E232" s="41">
        <v>14.95</v>
      </c>
      <c r="F232" s="132">
        <v>14.95</v>
      </c>
      <c r="G232" s="44">
        <v>2.99</v>
      </c>
      <c r="H232" s="5"/>
    </row>
    <row r="233" spans="2:8" customFormat="1">
      <c r="B233" s="38">
        <v>45244</v>
      </c>
      <c r="C233" s="43" t="s">
        <v>2595</v>
      </c>
      <c r="D233" s="43" t="s">
        <v>2596</v>
      </c>
      <c r="E233" s="41">
        <v>19.64</v>
      </c>
      <c r="F233" s="40">
        <v>19.64</v>
      </c>
      <c r="G233" s="44">
        <v>3.93</v>
      </c>
      <c r="H233" s="5"/>
    </row>
    <row r="234" spans="2:8" customFormat="1">
      <c r="B234" s="38">
        <v>45245</v>
      </c>
      <c r="C234" s="146" t="s">
        <v>2599</v>
      </c>
      <c r="D234" s="38" t="s">
        <v>2600</v>
      </c>
      <c r="E234" s="40">
        <v>12.31</v>
      </c>
      <c r="F234" s="40">
        <v>12.31</v>
      </c>
      <c r="G234" s="40">
        <v>2.46</v>
      </c>
      <c r="H234" s="5"/>
    </row>
    <row r="235" spans="2:8" customFormat="1">
      <c r="B235" s="38">
        <v>45253</v>
      </c>
      <c r="C235" s="43" t="s">
        <v>2601</v>
      </c>
      <c r="D235" s="43" t="s">
        <v>2602</v>
      </c>
      <c r="E235" s="40">
        <v>25.57</v>
      </c>
      <c r="F235" s="41">
        <v>25.57</v>
      </c>
      <c r="G235" s="44">
        <v>5.1100000000000003</v>
      </c>
      <c r="H235" s="5"/>
    </row>
    <row r="236" spans="2:8" customFormat="1">
      <c r="B236" s="38">
        <v>45253</v>
      </c>
      <c r="C236" s="43" t="s">
        <v>2603</v>
      </c>
      <c r="D236" s="43" t="s">
        <v>2604</v>
      </c>
      <c r="E236" s="40">
        <v>24.45</v>
      </c>
      <c r="F236" s="41">
        <v>24.45</v>
      </c>
      <c r="G236" s="44">
        <v>4.8899999999999997</v>
      </c>
      <c r="H236" s="5"/>
    </row>
    <row r="237" spans="2:8" customFormat="1">
      <c r="B237" s="38">
        <v>45253</v>
      </c>
      <c r="C237" s="43" t="s">
        <v>2605</v>
      </c>
      <c r="D237" s="39" t="s">
        <v>2606</v>
      </c>
      <c r="E237" s="40">
        <v>18.96</v>
      </c>
      <c r="F237" s="40">
        <v>18.96</v>
      </c>
      <c r="G237" s="44">
        <v>3.79</v>
      </c>
      <c r="H237" s="5"/>
    </row>
    <row r="238" spans="2:8" customFormat="1">
      <c r="B238" s="38"/>
      <c r="C238" s="43"/>
      <c r="D238" s="43"/>
      <c r="E238" s="40"/>
      <c r="F238" s="40"/>
      <c r="G238" s="44"/>
      <c r="H238" s="5"/>
    </row>
    <row r="239" spans="2:8" customFormat="1">
      <c r="B239" s="1"/>
      <c r="C239" s="35" t="s">
        <v>13</v>
      </c>
      <c r="D239" s="35"/>
      <c r="E239" s="37"/>
      <c r="F239" s="37">
        <f>SUM(F231:F238)</f>
        <v>129.03</v>
      </c>
      <c r="G239" s="143">
        <f>SUM(G231:G238)</f>
        <v>25.8</v>
      </c>
      <c r="H239" s="5"/>
    </row>
    <row r="240" spans="2:8" customFormat="1">
      <c r="B240" s="135"/>
      <c r="C240" s="135"/>
      <c r="D240" s="135"/>
      <c r="E240" s="135"/>
      <c r="F240" s="135"/>
      <c r="G240" s="135"/>
      <c r="H240" s="5"/>
    </row>
    <row r="241" spans="2:11" customFormat="1">
      <c r="B241" s="10" t="s">
        <v>695</v>
      </c>
      <c r="E241" s="6"/>
      <c r="F241" s="6"/>
      <c r="G241" s="6"/>
      <c r="H241" s="6"/>
    </row>
    <row r="242" spans="2:11" customFormat="1">
      <c r="B242" s="36" t="s">
        <v>73</v>
      </c>
      <c r="C242" s="35" t="s">
        <v>16</v>
      </c>
      <c r="D242" s="35" t="s">
        <v>0</v>
      </c>
      <c r="E242" s="37" t="s">
        <v>2</v>
      </c>
      <c r="F242" s="37" t="s">
        <v>3</v>
      </c>
      <c r="G242" s="37" t="s">
        <v>4</v>
      </c>
      <c r="H242" s="6"/>
    </row>
    <row r="243" spans="2:11" customFormat="1">
      <c r="B243" s="38">
        <v>45232</v>
      </c>
      <c r="C243" s="43" t="s">
        <v>2512</v>
      </c>
      <c r="D243" s="39" t="s">
        <v>2513</v>
      </c>
      <c r="E243" s="41">
        <v>172</v>
      </c>
      <c r="F243" s="141">
        <v>172</v>
      </c>
      <c r="G243" s="44">
        <v>34.4</v>
      </c>
      <c r="H243" s="76"/>
    </row>
    <row r="244" spans="2:11" customFormat="1">
      <c r="B244" s="38">
        <v>45232</v>
      </c>
      <c r="C244" s="43" t="s">
        <v>2514</v>
      </c>
      <c r="D244" s="39" t="s">
        <v>2515</v>
      </c>
      <c r="E244" s="41">
        <v>149</v>
      </c>
      <c r="F244" s="141">
        <v>149</v>
      </c>
      <c r="G244" s="44">
        <v>29.8</v>
      </c>
      <c r="H244" s="76"/>
    </row>
    <row r="245" spans="2:11" customFormat="1">
      <c r="B245" s="38">
        <v>45232</v>
      </c>
      <c r="C245" s="43" t="s">
        <v>2531</v>
      </c>
      <c r="D245" s="39" t="s">
        <v>2532</v>
      </c>
      <c r="E245" s="41">
        <v>2310.75</v>
      </c>
      <c r="F245" s="141">
        <v>2310.75</v>
      </c>
      <c r="G245" s="44">
        <v>462.15</v>
      </c>
      <c r="H245" s="76"/>
    </row>
    <row r="246" spans="2:11" customFormat="1">
      <c r="B246" s="38">
        <v>45232</v>
      </c>
      <c r="C246" s="43" t="s">
        <v>2533</v>
      </c>
      <c r="D246" s="39" t="s">
        <v>2534</v>
      </c>
      <c r="E246" s="41">
        <v>4108</v>
      </c>
      <c r="F246" s="141">
        <v>4108</v>
      </c>
      <c r="G246" s="44">
        <v>821.6</v>
      </c>
      <c r="H246" s="76"/>
    </row>
    <row r="247" spans="2:11" customFormat="1">
      <c r="B247" s="38">
        <v>45232</v>
      </c>
      <c r="C247" s="43" t="s">
        <v>2535</v>
      </c>
      <c r="D247" s="43" t="s">
        <v>2536</v>
      </c>
      <c r="E247" s="41">
        <v>7189</v>
      </c>
      <c r="F247" s="40">
        <v>7189</v>
      </c>
      <c r="G247" s="44">
        <v>1437.8</v>
      </c>
      <c r="H247" s="76"/>
      <c r="K247" s="13">
        <f>F260-F59</f>
        <v>0</v>
      </c>
    </row>
    <row r="248" spans="2:11" customFormat="1">
      <c r="B248" s="38">
        <v>45232</v>
      </c>
      <c r="C248" s="43" t="s">
        <v>2537</v>
      </c>
      <c r="D248" s="43" t="s">
        <v>2538</v>
      </c>
      <c r="E248" s="41">
        <v>7110</v>
      </c>
      <c r="F248" s="40">
        <v>7110</v>
      </c>
      <c r="G248" s="44">
        <v>1422</v>
      </c>
      <c r="H248" s="76"/>
    </row>
    <row r="249" spans="2:11" customFormat="1">
      <c r="B249" s="38"/>
      <c r="C249" s="43"/>
      <c r="D249" s="43"/>
      <c r="E249" s="41"/>
      <c r="F249" s="132"/>
      <c r="G249" s="44"/>
      <c r="H249" s="76"/>
    </row>
    <row r="250" spans="2:11" customFormat="1" hidden="1" outlineLevel="1">
      <c r="B250" s="38"/>
      <c r="C250" s="43"/>
      <c r="D250" s="43"/>
      <c r="E250" s="41"/>
      <c r="F250" s="40"/>
      <c r="G250" s="44"/>
      <c r="H250" s="76"/>
    </row>
    <row r="251" spans="2:11" customFormat="1" hidden="1" outlineLevel="1">
      <c r="B251" s="38"/>
      <c r="C251" s="43"/>
      <c r="D251" s="43"/>
      <c r="E251" s="41"/>
      <c r="F251" s="40"/>
      <c r="G251" s="44"/>
      <c r="H251" s="76"/>
    </row>
    <row r="252" spans="2:11" customFormat="1" hidden="1" outlineLevel="1">
      <c r="B252" s="38"/>
      <c r="C252" s="146"/>
      <c r="D252" s="38"/>
      <c r="E252" s="40"/>
      <c r="F252" s="40"/>
      <c r="G252" s="40"/>
      <c r="H252" s="76"/>
    </row>
    <row r="253" spans="2:11" customFormat="1" hidden="1" outlineLevel="1">
      <c r="B253" s="38"/>
      <c r="C253" s="43"/>
      <c r="D253" s="43"/>
      <c r="E253" s="40"/>
      <c r="F253" s="41"/>
      <c r="G253" s="44"/>
      <c r="H253" s="76"/>
      <c r="J253" s="9"/>
    </row>
    <row r="254" spans="2:11" customFormat="1" hidden="1" outlineLevel="1">
      <c r="B254" s="38"/>
      <c r="C254" s="43"/>
      <c r="D254" s="43"/>
      <c r="E254" s="40"/>
      <c r="F254" s="41"/>
      <c r="G254" s="44"/>
      <c r="H254" s="76"/>
      <c r="J254" s="9"/>
    </row>
    <row r="255" spans="2:11" customFormat="1" hidden="1" outlineLevel="1">
      <c r="B255" s="38"/>
      <c r="C255" s="43"/>
      <c r="D255" s="43"/>
      <c r="E255" s="40"/>
      <c r="F255" s="41"/>
      <c r="G255" s="44"/>
      <c r="H255" s="76"/>
      <c r="J255" s="9"/>
    </row>
    <row r="256" spans="2:11" customFormat="1" hidden="1" outlineLevel="1">
      <c r="B256" s="38"/>
      <c r="C256" s="43"/>
      <c r="D256" s="43"/>
      <c r="E256" s="40"/>
      <c r="F256" s="41"/>
      <c r="G256" s="44"/>
      <c r="H256" s="76"/>
      <c r="J256" s="9"/>
    </row>
    <row r="257" spans="2:11" customFormat="1" hidden="1" outlineLevel="1">
      <c r="B257" s="38"/>
      <c r="C257" s="43"/>
      <c r="D257" s="43"/>
      <c r="E257" s="40"/>
      <c r="F257" s="41"/>
      <c r="G257" s="44"/>
      <c r="H257" s="76"/>
      <c r="J257" s="9"/>
    </row>
    <row r="258" spans="2:11" customFormat="1" hidden="1" outlineLevel="1">
      <c r="B258" s="38"/>
      <c r="C258" s="43"/>
      <c r="D258" s="43"/>
      <c r="E258" s="40"/>
      <c r="F258" s="41"/>
      <c r="G258" s="44"/>
      <c r="H258" s="76"/>
      <c r="J258" s="9"/>
    </row>
    <row r="259" spans="2:11" customFormat="1" hidden="1" outlineLevel="1">
      <c r="B259" s="43"/>
      <c r="C259" s="43"/>
      <c r="D259" s="43"/>
      <c r="E259" s="40"/>
      <c r="F259" s="41"/>
      <c r="G259" s="44"/>
      <c r="H259" s="76"/>
      <c r="J259" s="9"/>
    </row>
    <row r="260" spans="2:11" customFormat="1" collapsed="1">
      <c r="B260" s="1"/>
      <c r="C260" s="35" t="s">
        <v>13</v>
      </c>
      <c r="D260" s="35"/>
      <c r="E260" s="37"/>
      <c r="F260" s="37">
        <f>SUM(F243:F259)</f>
        <v>21038.75</v>
      </c>
      <c r="G260" s="143">
        <f>SUM(G243:G259)</f>
        <v>4207.75</v>
      </c>
      <c r="H260" s="6"/>
      <c r="K260" t="s">
        <v>303</v>
      </c>
    </row>
    <row r="261" spans="2:11" customFormat="1" ht="15.75" thickBot="1">
      <c r="B261" s="1"/>
      <c r="E261" s="13"/>
      <c r="F261" s="13"/>
      <c r="G261" s="13"/>
      <c r="H261" s="13"/>
    </row>
    <row r="262" spans="2:11" customFormat="1" ht="15.75" thickBot="1">
      <c r="B262" s="191" t="s">
        <v>285</v>
      </c>
      <c r="C262" s="192"/>
      <c r="D262" s="192"/>
      <c r="E262" s="20"/>
      <c r="F262" s="20"/>
      <c r="G262" s="169">
        <f>ROUND(G141+G206+G222+G239+G260,0)</f>
        <v>15717</v>
      </c>
      <c r="H262" s="79"/>
      <c r="I262" s="6" t="s">
        <v>286</v>
      </c>
    </row>
    <row r="263" spans="2:11" customFormat="1" ht="15.75" thickBot="1">
      <c r="B263" s="1"/>
      <c r="E263" s="13"/>
      <c r="F263" s="13"/>
      <c r="G263" s="13"/>
      <c r="H263" s="13"/>
      <c r="J263" s="12"/>
    </row>
    <row r="264" spans="2:11" customFormat="1" ht="15.75" thickBot="1">
      <c r="B264" s="188" t="s">
        <v>1716</v>
      </c>
      <c r="C264" s="189"/>
      <c r="D264" s="189"/>
      <c r="E264" s="189"/>
      <c r="F264" s="189"/>
      <c r="G264" s="190"/>
      <c r="H264" s="5"/>
    </row>
    <row r="265" spans="2:11" customFormat="1">
      <c r="B265" s="3" t="s">
        <v>933</v>
      </c>
      <c r="E265" s="6"/>
      <c r="F265" s="6"/>
      <c r="G265" s="6"/>
      <c r="H265" s="6"/>
    </row>
    <row r="266" spans="2:11" customFormat="1">
      <c r="B266" s="36" t="s">
        <v>73</v>
      </c>
      <c r="C266" s="35" t="s">
        <v>16</v>
      </c>
      <c r="D266" s="35" t="s">
        <v>0</v>
      </c>
      <c r="E266" s="37" t="s">
        <v>2</v>
      </c>
      <c r="F266" s="37" t="s">
        <v>3</v>
      </c>
      <c r="G266" s="37" t="s">
        <v>4</v>
      </c>
      <c r="H266" s="6"/>
    </row>
    <row r="267" spans="2:11" customFormat="1">
      <c r="B267" s="38">
        <v>45245</v>
      </c>
      <c r="C267" s="39" t="s">
        <v>2597</v>
      </c>
      <c r="D267" t="s">
        <v>2598</v>
      </c>
      <c r="E267" s="40">
        <v>10.65</v>
      </c>
      <c r="F267" s="141">
        <v>10.65</v>
      </c>
      <c r="G267" s="40">
        <v>2.13</v>
      </c>
      <c r="H267" s="74"/>
    </row>
    <row r="268" spans="2:11" customFormat="1">
      <c r="B268" s="38"/>
      <c r="C268" s="146"/>
      <c r="D268" s="38"/>
      <c r="E268" s="40"/>
      <c r="F268" s="40"/>
      <c r="G268" s="40"/>
      <c r="H268" s="74"/>
    </row>
    <row r="269" spans="2:11" customFormat="1">
      <c r="B269" s="8"/>
      <c r="C269" s="35" t="s">
        <v>12</v>
      </c>
      <c r="D269" s="35"/>
      <c r="E269" s="46">
        <f>SUM(E267:E268)</f>
        <v>10.65</v>
      </c>
      <c r="F269" s="46">
        <f>ROUND(SUM(F267:F268),0)</f>
        <v>11</v>
      </c>
      <c r="G269" s="142">
        <f>SUM(G267:G268)</f>
        <v>2.13</v>
      </c>
      <c r="H269" s="75"/>
      <c r="K269" t="s">
        <v>302</v>
      </c>
    </row>
    <row r="270" spans="2:11" customFormat="1" ht="15.75" thickBot="1">
      <c r="B270" s="8"/>
      <c r="C270" s="3"/>
      <c r="D270" s="3"/>
      <c r="E270" s="51"/>
      <c r="F270" s="51"/>
      <c r="G270" s="158"/>
      <c r="H270" s="75"/>
    </row>
    <row r="271" spans="2:11" customFormat="1" ht="15.75" thickBot="1">
      <c r="B271" s="191" t="s">
        <v>1717</v>
      </c>
      <c r="C271" s="192"/>
      <c r="D271" s="192"/>
      <c r="E271" s="20"/>
      <c r="F271" s="20"/>
      <c r="G271" s="21">
        <f>ROUND(G269,0)</f>
        <v>2</v>
      </c>
      <c r="H271" s="75"/>
      <c r="I271" s="6" t="s">
        <v>286</v>
      </c>
    </row>
    <row r="272" spans="2:11" customFormat="1">
      <c r="B272" s="8"/>
      <c r="C272" s="3"/>
      <c r="D272" s="3"/>
      <c r="E272" s="51"/>
      <c r="F272" s="51"/>
      <c r="G272" s="158"/>
      <c r="H272" s="75"/>
    </row>
    <row r="273" spans="2:10" customFormat="1">
      <c r="B273" s="1"/>
      <c r="C273" s="3" t="s">
        <v>8</v>
      </c>
      <c r="D273" s="3"/>
      <c r="E273" s="6"/>
      <c r="F273" s="6"/>
      <c r="G273" s="6"/>
      <c r="H273" s="6"/>
      <c r="I273" s="6" t="s">
        <v>289</v>
      </c>
      <c r="J273" s="9"/>
    </row>
    <row r="274" spans="2:10" customFormat="1" ht="15.75" thickBot="1">
      <c r="B274" s="1"/>
      <c r="C274" s="3"/>
      <c r="D274" s="3"/>
      <c r="E274" s="6"/>
      <c r="F274" s="6"/>
      <c r="G274" s="6"/>
      <c r="H274" s="6"/>
      <c r="J274" s="9"/>
    </row>
    <row r="275" spans="2:10" customFormat="1" ht="15.75" thickBot="1">
      <c r="B275" s="198" t="s">
        <v>287</v>
      </c>
      <c r="C275" s="199"/>
      <c r="D275" s="147"/>
      <c r="E275" s="103"/>
      <c r="F275" s="103"/>
      <c r="G275" s="104">
        <f>G112+G262+G271+G273</f>
        <v>15719</v>
      </c>
      <c r="H275" s="79"/>
      <c r="I275" s="6" t="s">
        <v>288</v>
      </c>
    </row>
    <row r="276" spans="2:10" customFormat="1">
      <c r="B276" s="1"/>
      <c r="C276" s="3"/>
      <c r="D276" s="3"/>
      <c r="E276" s="6"/>
      <c r="F276" s="6"/>
      <c r="G276" s="6"/>
      <c r="H276" s="6"/>
    </row>
    <row r="277" spans="2:10" customFormat="1">
      <c r="B277" s="1"/>
      <c r="C277" s="3" t="s">
        <v>250</v>
      </c>
      <c r="D277" s="3"/>
      <c r="E277" s="6"/>
      <c r="F277" s="6"/>
      <c r="G277" s="16">
        <f>IF((G88-G275)&gt;0,(G88-G275),0)</f>
        <v>0</v>
      </c>
      <c r="H277" s="85"/>
      <c r="I277" s="6" t="s">
        <v>290</v>
      </c>
    </row>
    <row r="278" spans="2:10" customFormat="1">
      <c r="B278" s="1"/>
      <c r="C278" s="3"/>
      <c r="D278" s="3"/>
      <c r="E278" s="6"/>
      <c r="F278" s="6"/>
      <c r="G278" s="6"/>
      <c r="H278" s="6"/>
    </row>
    <row r="279" spans="2:10" customFormat="1">
      <c r="B279" s="1"/>
      <c r="C279" s="3" t="s">
        <v>9</v>
      </c>
      <c r="D279" s="3"/>
      <c r="E279" s="6"/>
      <c r="F279" s="6"/>
      <c r="G279" s="16">
        <f>IF((G88-G275)&lt;0,-(G88-G275),0)</f>
        <v>8599</v>
      </c>
      <c r="H279" s="85"/>
      <c r="I279" s="6" t="s">
        <v>291</v>
      </c>
    </row>
    <row r="281" spans="2:10" customFormat="1">
      <c r="B281" s="1"/>
      <c r="C281" s="3" t="s">
        <v>251</v>
      </c>
      <c r="D281" s="3"/>
      <c r="E281" s="13"/>
      <c r="F281" s="13"/>
      <c r="G281" s="6"/>
      <c r="H281" s="6"/>
      <c r="I281" s="6" t="s">
        <v>292</v>
      </c>
    </row>
    <row r="282" spans="2:10" customFormat="1">
      <c r="B282" s="1"/>
      <c r="C282" s="3"/>
      <c r="D282" s="3"/>
      <c r="E282" s="13"/>
      <c r="F282" s="13"/>
      <c r="G282" s="6"/>
      <c r="H282" s="6"/>
    </row>
    <row r="283" spans="2:10" customFormat="1">
      <c r="B283" s="1"/>
      <c r="C283" s="3" t="s">
        <v>252</v>
      </c>
      <c r="D283" s="3"/>
      <c r="E283" s="13"/>
      <c r="F283" s="13"/>
      <c r="G283" s="6">
        <f>+G279-G281</f>
        <v>8599</v>
      </c>
      <c r="H283" s="6"/>
      <c r="I283" s="6" t="s">
        <v>293</v>
      </c>
    </row>
  </sheetData>
  <autoFilter ref="B210:G215" xr:uid="{97B02251-435B-4159-9239-76C104057A65}"/>
  <mergeCells count="18">
    <mergeCell ref="B73:D73"/>
    <mergeCell ref="B4:G4"/>
    <mergeCell ref="B6:G6"/>
    <mergeCell ref="B21:G21"/>
    <mergeCell ref="B36:G36"/>
    <mergeCell ref="B42:G42"/>
    <mergeCell ref="B275:C275"/>
    <mergeCell ref="B75:G75"/>
    <mergeCell ref="B85:D85"/>
    <mergeCell ref="B88:E88"/>
    <mergeCell ref="B92:G92"/>
    <mergeCell ref="B101:G101"/>
    <mergeCell ref="B112:D112"/>
    <mergeCell ref="B208:G208"/>
    <mergeCell ref="B226:G226"/>
    <mergeCell ref="B262:D262"/>
    <mergeCell ref="B264:G264"/>
    <mergeCell ref="B271:D271"/>
  </mergeCells>
  <pageMargins left="0.7" right="0.7" top="0.75" bottom="0.75" header="0.3" footer="0.3"/>
  <pageSetup paperSize="9" scale="3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E3A0-AEE8-4E5D-A8AF-D2295D28C8E3}">
  <dimension ref="A1:K1288"/>
  <sheetViews>
    <sheetView workbookViewId="0">
      <selection activeCell="F6" sqref="F6"/>
    </sheetView>
  </sheetViews>
  <sheetFormatPr defaultRowHeight="15"/>
  <cols>
    <col min="1" max="1" width="9" style="185" bestFit="1" customWidth="1"/>
    <col min="2" max="2" width="11.42578125" style="185" bestFit="1" customWidth="1"/>
    <col min="3" max="3" width="7.42578125" style="185" bestFit="1" customWidth="1"/>
    <col min="4" max="4" width="10.7109375" style="185" bestFit="1" customWidth="1"/>
    <col min="5" max="5" width="5" style="185" bestFit="1" customWidth="1"/>
    <col min="6" max="6" width="40.85546875" style="185" bestFit="1" customWidth="1"/>
    <col min="7" max="7" width="36" style="185" bestFit="1" customWidth="1"/>
    <col min="8" max="8" width="13.140625" style="185" bestFit="1" customWidth="1"/>
    <col min="9" max="10" width="10" style="185" bestFit="1" customWidth="1"/>
    <col min="11" max="11" width="10.7109375" style="185" bestFit="1" customWidth="1"/>
    <col min="12" max="16384" width="9.140625" style="185"/>
  </cols>
  <sheetData>
    <row r="1" spans="1:11">
      <c r="A1" s="185" t="s">
        <v>1077</v>
      </c>
      <c r="B1" s="185" t="s">
        <v>349</v>
      </c>
      <c r="C1" s="185" t="s">
        <v>348</v>
      </c>
      <c r="D1" s="185" t="s">
        <v>73</v>
      </c>
      <c r="E1" s="185" t="s">
        <v>1078</v>
      </c>
      <c r="F1" s="185" t="s">
        <v>83</v>
      </c>
      <c r="G1" s="185" t="s">
        <v>1079</v>
      </c>
      <c r="H1" s="185" t="s">
        <v>1080</v>
      </c>
      <c r="I1" s="187" t="s">
        <v>85</v>
      </c>
      <c r="J1" s="187" t="s">
        <v>86</v>
      </c>
      <c r="K1" s="187" t="s">
        <v>87</v>
      </c>
    </row>
    <row r="2" spans="1:11">
      <c r="A2" s="185">
        <v>40100000</v>
      </c>
      <c r="B2" s="185" t="s">
        <v>374</v>
      </c>
      <c r="C2" s="185" t="s">
        <v>309</v>
      </c>
      <c r="D2" s="186">
        <v>44964</v>
      </c>
      <c r="E2" s="185">
        <v>1</v>
      </c>
      <c r="F2" s="185" t="s">
        <v>975</v>
      </c>
      <c r="G2" s="185" t="s">
        <v>1082</v>
      </c>
      <c r="H2" s="185" t="s">
        <v>1083</v>
      </c>
      <c r="I2" s="187">
        <v>0</v>
      </c>
      <c r="J2" s="187">
        <v>2949.51</v>
      </c>
      <c r="K2" s="187">
        <v>-2949.51</v>
      </c>
    </row>
    <row r="3" spans="1:11">
      <c r="A3" s="185">
        <v>40100000</v>
      </c>
      <c r="B3" s="185" t="s">
        <v>391</v>
      </c>
      <c r="C3" s="185" t="s">
        <v>324</v>
      </c>
      <c r="D3" s="186">
        <v>44927</v>
      </c>
      <c r="E3" s="185">
        <v>563</v>
      </c>
      <c r="F3" s="185" t="s">
        <v>542</v>
      </c>
      <c r="G3" s="185" t="s">
        <v>1086</v>
      </c>
      <c r="H3" s="185" t="s">
        <v>1087</v>
      </c>
      <c r="I3" s="187">
        <v>0</v>
      </c>
      <c r="J3" s="187">
        <v>2268</v>
      </c>
      <c r="K3" s="187">
        <v>-2268</v>
      </c>
    </row>
    <row r="4" spans="1:11">
      <c r="A4" s="185">
        <v>40100000</v>
      </c>
      <c r="B4" s="185" t="s">
        <v>391</v>
      </c>
      <c r="C4" s="185" t="s">
        <v>324</v>
      </c>
      <c r="D4" s="186">
        <v>44927</v>
      </c>
      <c r="E4" s="185">
        <v>564</v>
      </c>
      <c r="F4" s="185" t="s">
        <v>542</v>
      </c>
      <c r="G4" s="185" t="s">
        <v>1090</v>
      </c>
      <c r="H4" s="185" t="s">
        <v>1087</v>
      </c>
      <c r="I4" s="187">
        <v>0</v>
      </c>
      <c r="J4" s="187">
        <v>3960</v>
      </c>
      <c r="K4" s="187">
        <v>-3960</v>
      </c>
    </row>
    <row r="5" spans="1:11">
      <c r="A5" s="185">
        <v>40100000</v>
      </c>
      <c r="B5" s="185" t="s">
        <v>1091</v>
      </c>
      <c r="C5" s="185" t="s">
        <v>324</v>
      </c>
      <c r="D5" s="186">
        <v>44927</v>
      </c>
      <c r="E5" s="185">
        <v>567</v>
      </c>
      <c r="F5" s="185" t="s">
        <v>496</v>
      </c>
      <c r="G5" s="185" t="s">
        <v>1026</v>
      </c>
      <c r="H5" s="185" t="s">
        <v>1092</v>
      </c>
      <c r="I5" s="187">
        <v>0</v>
      </c>
      <c r="J5" s="187">
        <v>360</v>
      </c>
      <c r="K5" s="187">
        <v>-360</v>
      </c>
    </row>
    <row r="6" spans="1:11">
      <c r="A6" s="185">
        <v>40100000</v>
      </c>
      <c r="B6" s="185" t="s">
        <v>1095</v>
      </c>
      <c r="C6" s="185" t="s">
        <v>324</v>
      </c>
      <c r="D6" s="186">
        <v>44927</v>
      </c>
      <c r="E6" s="185">
        <v>569</v>
      </c>
      <c r="F6" s="185" t="s">
        <v>1010</v>
      </c>
      <c r="G6" s="185" t="s">
        <v>1011</v>
      </c>
      <c r="H6" s="185" t="s">
        <v>1096</v>
      </c>
      <c r="I6" s="187">
        <v>0</v>
      </c>
      <c r="J6" s="187">
        <v>7056</v>
      </c>
      <c r="K6" s="187">
        <v>-7056</v>
      </c>
    </row>
    <row r="7" spans="1:11">
      <c r="A7" s="185">
        <v>40100000</v>
      </c>
      <c r="B7" s="185" t="s">
        <v>1095</v>
      </c>
      <c r="C7" s="185" t="s">
        <v>324</v>
      </c>
      <c r="D7" s="186">
        <v>44927</v>
      </c>
      <c r="E7" s="185">
        <v>570</v>
      </c>
      <c r="F7" s="185" t="s">
        <v>1010</v>
      </c>
      <c r="G7" s="185" t="s">
        <v>1012</v>
      </c>
      <c r="H7" s="185" t="s">
        <v>1096</v>
      </c>
      <c r="I7" s="187">
        <v>0</v>
      </c>
      <c r="J7" s="187">
        <v>7056</v>
      </c>
      <c r="K7" s="187">
        <v>-7056</v>
      </c>
    </row>
    <row r="8" spans="1:11">
      <c r="A8" s="185">
        <v>40100000</v>
      </c>
      <c r="B8" s="185" t="s">
        <v>353</v>
      </c>
      <c r="C8" s="185" t="s">
        <v>324</v>
      </c>
      <c r="D8" s="186">
        <v>44927</v>
      </c>
      <c r="E8" s="185">
        <v>571</v>
      </c>
      <c r="F8" s="185" t="s">
        <v>827</v>
      </c>
      <c r="G8" s="185" t="s">
        <v>1027</v>
      </c>
      <c r="H8" s="185" t="s">
        <v>371</v>
      </c>
      <c r="I8" s="187">
        <v>0</v>
      </c>
      <c r="J8" s="187">
        <v>419.8</v>
      </c>
      <c r="K8" s="187">
        <v>-419.8</v>
      </c>
    </row>
    <row r="9" spans="1:11">
      <c r="A9" s="185">
        <v>40100000</v>
      </c>
      <c r="B9" s="185" t="s">
        <v>388</v>
      </c>
      <c r="C9" s="185" t="s">
        <v>324</v>
      </c>
      <c r="D9" s="186">
        <v>44927</v>
      </c>
      <c r="E9" s="185">
        <v>572</v>
      </c>
      <c r="F9" s="185" t="s">
        <v>1101</v>
      </c>
      <c r="G9" s="185" t="s">
        <v>1102</v>
      </c>
      <c r="H9" s="185" t="s">
        <v>1103</v>
      </c>
      <c r="I9" s="187">
        <v>0</v>
      </c>
      <c r="J9" s="187">
        <v>105.26</v>
      </c>
      <c r="K9" s="187">
        <v>-105.26</v>
      </c>
    </row>
    <row r="10" spans="1:11">
      <c r="A10" s="185">
        <v>40100000</v>
      </c>
      <c r="B10" s="185" t="s">
        <v>377</v>
      </c>
      <c r="C10" s="185" t="s">
        <v>324</v>
      </c>
      <c r="D10" s="186">
        <v>44927</v>
      </c>
      <c r="E10" s="185">
        <v>575</v>
      </c>
      <c r="F10" s="185" t="s">
        <v>1105</v>
      </c>
      <c r="G10" s="185" t="s">
        <v>1106</v>
      </c>
      <c r="H10" s="185" t="s">
        <v>1087</v>
      </c>
      <c r="I10" s="187">
        <v>0</v>
      </c>
      <c r="J10" s="187">
        <v>746.1</v>
      </c>
      <c r="K10" s="187">
        <v>-746.1</v>
      </c>
    </row>
    <row r="11" spans="1:11">
      <c r="A11" s="185">
        <v>40100000</v>
      </c>
      <c r="B11" s="185" t="s">
        <v>377</v>
      </c>
      <c r="C11" s="185" t="s">
        <v>324</v>
      </c>
      <c r="D11" s="186">
        <v>44927</v>
      </c>
      <c r="E11" s="185">
        <v>576</v>
      </c>
      <c r="F11" s="185" t="s">
        <v>1105</v>
      </c>
      <c r="G11" s="185" t="s">
        <v>1108</v>
      </c>
      <c r="H11" s="185" t="s">
        <v>1087</v>
      </c>
      <c r="I11" s="187">
        <v>0</v>
      </c>
      <c r="J11" s="187">
        <v>61.27</v>
      </c>
      <c r="K11" s="187">
        <v>-61.27</v>
      </c>
    </row>
    <row r="12" spans="1:11">
      <c r="A12" s="185">
        <v>40100000</v>
      </c>
      <c r="B12" s="185" t="s">
        <v>364</v>
      </c>
      <c r="C12" s="185" t="s">
        <v>324</v>
      </c>
      <c r="D12" s="186">
        <v>44927</v>
      </c>
      <c r="E12" s="185">
        <v>585</v>
      </c>
      <c r="F12" s="185" t="s">
        <v>654</v>
      </c>
      <c r="G12" s="185" t="s">
        <v>1028</v>
      </c>
      <c r="H12" s="185" t="s">
        <v>1110</v>
      </c>
      <c r="I12" s="187">
        <v>0</v>
      </c>
      <c r="J12" s="187">
        <v>594.42999999999995</v>
      </c>
      <c r="K12" s="187">
        <v>-594.42999999999995</v>
      </c>
    </row>
    <row r="13" spans="1:11">
      <c r="A13" s="185">
        <v>40100000</v>
      </c>
      <c r="B13" s="185" t="s">
        <v>350</v>
      </c>
      <c r="C13" s="185" t="s">
        <v>324</v>
      </c>
      <c r="D13" s="186">
        <v>44927</v>
      </c>
      <c r="E13" s="185">
        <v>587</v>
      </c>
      <c r="F13" s="185" t="s">
        <v>1058</v>
      </c>
      <c r="G13" s="185" t="s">
        <v>1059</v>
      </c>
      <c r="H13" s="185" t="s">
        <v>1114</v>
      </c>
      <c r="I13" s="187">
        <v>0</v>
      </c>
      <c r="J13" s="187">
        <v>432</v>
      </c>
      <c r="K13" s="187">
        <v>-432</v>
      </c>
    </row>
    <row r="14" spans="1:11">
      <c r="A14" s="185">
        <v>40100000</v>
      </c>
      <c r="B14" s="185" t="s">
        <v>354</v>
      </c>
      <c r="C14" s="185" t="s">
        <v>324</v>
      </c>
      <c r="D14" s="186">
        <v>44927</v>
      </c>
      <c r="E14" s="185">
        <v>590</v>
      </c>
      <c r="F14" s="185" t="s">
        <v>163</v>
      </c>
      <c r="G14" s="185" t="s">
        <v>1013</v>
      </c>
      <c r="H14" s="185" t="s">
        <v>1092</v>
      </c>
      <c r="I14" s="187">
        <v>0</v>
      </c>
      <c r="J14" s="187">
        <v>6384</v>
      </c>
      <c r="K14" s="187">
        <v>-6384</v>
      </c>
    </row>
    <row r="15" spans="1:11">
      <c r="A15" s="185">
        <v>40100000</v>
      </c>
      <c r="B15" s="185" t="s">
        <v>354</v>
      </c>
      <c r="C15" s="185" t="s">
        <v>324</v>
      </c>
      <c r="D15" s="186">
        <v>44927</v>
      </c>
      <c r="E15" s="185">
        <v>591</v>
      </c>
      <c r="F15" s="185" t="s">
        <v>163</v>
      </c>
      <c r="G15" s="185" t="s">
        <v>1019</v>
      </c>
      <c r="H15" s="185" t="s">
        <v>1092</v>
      </c>
      <c r="I15" s="187">
        <v>0</v>
      </c>
      <c r="J15" s="187">
        <v>6384</v>
      </c>
      <c r="K15" s="187">
        <v>-6384</v>
      </c>
    </row>
    <row r="16" spans="1:11">
      <c r="A16" s="185">
        <v>40100000</v>
      </c>
      <c r="B16" s="185" t="s">
        <v>354</v>
      </c>
      <c r="C16" s="185" t="s">
        <v>324</v>
      </c>
      <c r="D16" s="186">
        <v>44927</v>
      </c>
      <c r="E16" s="185">
        <v>592</v>
      </c>
      <c r="F16" s="185" t="s">
        <v>163</v>
      </c>
      <c r="G16" s="185" t="s">
        <v>1014</v>
      </c>
      <c r="H16" s="185" t="s">
        <v>1092</v>
      </c>
      <c r="I16" s="187">
        <v>0</v>
      </c>
      <c r="J16" s="187">
        <v>6479</v>
      </c>
      <c r="K16" s="187">
        <v>-6479</v>
      </c>
    </row>
    <row r="17" spans="1:11">
      <c r="A17" s="185">
        <v>40100000</v>
      </c>
      <c r="B17" s="185" t="s">
        <v>379</v>
      </c>
      <c r="C17" s="185" t="s">
        <v>324</v>
      </c>
      <c r="D17" s="186">
        <v>44927</v>
      </c>
      <c r="E17" s="185">
        <v>594</v>
      </c>
      <c r="F17" s="185" t="s">
        <v>439</v>
      </c>
      <c r="G17" s="185" t="s">
        <v>1029</v>
      </c>
      <c r="H17" s="185" t="s">
        <v>1117</v>
      </c>
      <c r="I17" s="187">
        <v>0</v>
      </c>
      <c r="J17" s="187">
        <v>14836.72</v>
      </c>
      <c r="K17" s="187">
        <v>-14836.72</v>
      </c>
    </row>
    <row r="18" spans="1:11">
      <c r="A18" s="185">
        <v>40100000</v>
      </c>
      <c r="B18" s="185" t="s">
        <v>388</v>
      </c>
      <c r="C18" s="185" t="s">
        <v>324</v>
      </c>
      <c r="D18" s="186">
        <v>44927</v>
      </c>
      <c r="E18" s="185">
        <v>618</v>
      </c>
      <c r="F18" s="185" t="s">
        <v>1030</v>
      </c>
      <c r="G18" s="185" t="s">
        <v>1031</v>
      </c>
      <c r="H18" s="185" t="s">
        <v>1121</v>
      </c>
      <c r="I18" s="187">
        <v>0</v>
      </c>
      <c r="J18" s="187">
        <v>7457.96</v>
      </c>
      <c r="K18" s="187">
        <v>-7457.96</v>
      </c>
    </row>
    <row r="19" spans="1:11">
      <c r="A19" s="185">
        <v>40100000</v>
      </c>
      <c r="B19" s="185" t="s">
        <v>1130</v>
      </c>
      <c r="C19" s="185" t="s">
        <v>324</v>
      </c>
      <c r="D19" s="186">
        <v>44927</v>
      </c>
      <c r="E19" s="185">
        <v>620</v>
      </c>
      <c r="F19" s="185" t="s">
        <v>1131</v>
      </c>
      <c r="G19" s="185" t="s">
        <v>1132</v>
      </c>
      <c r="H19" s="185" t="s">
        <v>1083</v>
      </c>
      <c r="I19" s="187">
        <v>0</v>
      </c>
      <c r="J19" s="187">
        <v>102327.03999999999</v>
      </c>
      <c r="K19" s="187">
        <v>-102327.03999999999</v>
      </c>
    </row>
    <row r="20" spans="1:11">
      <c r="A20" s="185">
        <v>40100000</v>
      </c>
      <c r="B20" s="185" t="s">
        <v>388</v>
      </c>
      <c r="C20" s="185" t="s">
        <v>324</v>
      </c>
      <c r="D20" s="186">
        <v>44927</v>
      </c>
      <c r="E20" s="185">
        <v>623</v>
      </c>
      <c r="F20" s="185" t="s">
        <v>979</v>
      </c>
      <c r="G20" s="185" t="s">
        <v>1032</v>
      </c>
      <c r="H20" s="185" t="s">
        <v>1136</v>
      </c>
      <c r="I20" s="187">
        <v>0</v>
      </c>
      <c r="J20" s="187">
        <v>864.87</v>
      </c>
      <c r="K20" s="187">
        <v>-864.87</v>
      </c>
    </row>
    <row r="21" spans="1:11">
      <c r="A21" s="185">
        <v>40100000</v>
      </c>
      <c r="B21" s="185" t="s">
        <v>388</v>
      </c>
      <c r="C21" s="185" t="s">
        <v>324</v>
      </c>
      <c r="D21" s="186">
        <v>44927</v>
      </c>
      <c r="E21" s="185">
        <v>624</v>
      </c>
      <c r="F21" s="185" t="s">
        <v>979</v>
      </c>
      <c r="G21" s="185" t="s">
        <v>1138</v>
      </c>
      <c r="H21" s="185" t="s">
        <v>1136</v>
      </c>
      <c r="I21" s="187">
        <v>0</v>
      </c>
      <c r="J21" s="187">
        <v>1437.6</v>
      </c>
      <c r="K21" s="187">
        <v>-1437.6</v>
      </c>
    </row>
    <row r="22" spans="1:11">
      <c r="A22" s="185">
        <v>40100000</v>
      </c>
      <c r="B22" s="185" t="s">
        <v>1140</v>
      </c>
      <c r="C22" s="185" t="s">
        <v>324</v>
      </c>
      <c r="D22" s="186">
        <v>44929</v>
      </c>
      <c r="E22" s="185">
        <v>613</v>
      </c>
      <c r="F22" s="185" t="s">
        <v>971</v>
      </c>
      <c r="G22" s="185" t="s">
        <v>1060</v>
      </c>
      <c r="H22" s="185" t="s">
        <v>1141</v>
      </c>
      <c r="I22" s="187">
        <v>0</v>
      </c>
      <c r="J22" s="187">
        <v>43.67</v>
      </c>
      <c r="K22" s="187">
        <v>-43.67</v>
      </c>
    </row>
    <row r="23" spans="1:11">
      <c r="A23" s="185">
        <v>40100000</v>
      </c>
      <c r="B23" s="185" t="s">
        <v>1143</v>
      </c>
      <c r="C23" s="185" t="s">
        <v>324</v>
      </c>
      <c r="D23" s="186">
        <v>44931</v>
      </c>
      <c r="E23" s="185">
        <v>568</v>
      </c>
      <c r="F23" s="185" t="s">
        <v>1033</v>
      </c>
      <c r="G23" s="185" t="s">
        <v>1034</v>
      </c>
      <c r="H23" s="185" t="s">
        <v>312</v>
      </c>
      <c r="I23" s="187">
        <v>0</v>
      </c>
      <c r="J23" s="187">
        <v>876</v>
      </c>
      <c r="K23" s="187">
        <v>-876</v>
      </c>
    </row>
    <row r="24" spans="1:11">
      <c r="A24" s="185">
        <v>40100000</v>
      </c>
      <c r="B24" s="185" t="s">
        <v>1145</v>
      </c>
      <c r="C24" s="185" t="s">
        <v>324</v>
      </c>
      <c r="D24" s="186">
        <v>44931</v>
      </c>
      <c r="E24" s="185">
        <v>573</v>
      </c>
      <c r="F24" s="185" t="s">
        <v>535</v>
      </c>
      <c r="G24" s="185" t="s">
        <v>944</v>
      </c>
      <c r="H24" s="185" t="s">
        <v>89</v>
      </c>
      <c r="I24" s="187">
        <v>0</v>
      </c>
      <c r="J24" s="187">
        <v>3912.15</v>
      </c>
      <c r="K24" s="187">
        <v>-3912.15</v>
      </c>
    </row>
    <row r="25" spans="1:11">
      <c r="A25" s="185">
        <v>40100000</v>
      </c>
      <c r="B25" s="185" t="s">
        <v>374</v>
      </c>
      <c r="C25" s="185" t="s">
        <v>324</v>
      </c>
      <c r="D25" s="186">
        <v>44935</v>
      </c>
      <c r="E25" s="185">
        <v>565</v>
      </c>
      <c r="F25" s="185" t="s">
        <v>975</v>
      </c>
      <c r="G25" s="185" t="s">
        <v>1061</v>
      </c>
      <c r="H25" s="185" t="s">
        <v>384</v>
      </c>
      <c r="I25" s="187">
        <v>0</v>
      </c>
      <c r="J25" s="187">
        <v>164.4</v>
      </c>
      <c r="K25" s="187">
        <v>-164.4</v>
      </c>
    </row>
    <row r="26" spans="1:11">
      <c r="A26" s="185">
        <v>40100000</v>
      </c>
      <c r="B26" s="185" t="s">
        <v>369</v>
      </c>
      <c r="C26" s="185" t="s">
        <v>324</v>
      </c>
      <c r="D26" s="186">
        <v>44935</v>
      </c>
      <c r="E26" s="185">
        <v>574</v>
      </c>
      <c r="F26" s="185" t="s">
        <v>533</v>
      </c>
      <c r="G26" s="185" t="s">
        <v>1146</v>
      </c>
      <c r="H26" s="185" t="s">
        <v>1148</v>
      </c>
      <c r="I26" s="187">
        <v>0</v>
      </c>
      <c r="J26" s="187">
        <v>205.75</v>
      </c>
      <c r="K26" s="187">
        <v>-205.75</v>
      </c>
    </row>
    <row r="27" spans="1:11">
      <c r="A27" s="185">
        <v>40100000</v>
      </c>
      <c r="B27" s="185" t="s">
        <v>1149</v>
      </c>
      <c r="C27" s="185" t="s">
        <v>324</v>
      </c>
      <c r="D27" s="186">
        <v>44935</v>
      </c>
      <c r="E27" s="185">
        <v>595</v>
      </c>
      <c r="F27" s="185" t="s">
        <v>815</v>
      </c>
      <c r="G27" s="185" t="s">
        <v>1035</v>
      </c>
      <c r="H27" s="185" t="s">
        <v>1092</v>
      </c>
      <c r="I27" s="187">
        <v>0</v>
      </c>
      <c r="J27" s="187">
        <v>75</v>
      </c>
      <c r="K27" s="187">
        <v>-75</v>
      </c>
    </row>
    <row r="28" spans="1:11">
      <c r="A28" s="185">
        <v>40100000</v>
      </c>
      <c r="B28" s="185" t="s">
        <v>1149</v>
      </c>
      <c r="C28" s="185" t="s">
        <v>324</v>
      </c>
      <c r="D28" s="186">
        <v>44935</v>
      </c>
      <c r="E28" s="185">
        <v>596</v>
      </c>
      <c r="F28" s="185" t="s">
        <v>815</v>
      </c>
      <c r="G28" s="185" t="s">
        <v>1036</v>
      </c>
      <c r="H28" s="185" t="s">
        <v>1092</v>
      </c>
      <c r="I28" s="187">
        <v>0</v>
      </c>
      <c r="J28" s="187">
        <v>75</v>
      </c>
      <c r="K28" s="187">
        <v>-75</v>
      </c>
    </row>
    <row r="29" spans="1:11">
      <c r="A29" s="185">
        <v>40100000</v>
      </c>
      <c r="B29" s="185" t="s">
        <v>1149</v>
      </c>
      <c r="C29" s="185" t="s">
        <v>324</v>
      </c>
      <c r="D29" s="186">
        <v>44935</v>
      </c>
      <c r="E29" s="185">
        <v>597</v>
      </c>
      <c r="F29" s="185" t="s">
        <v>815</v>
      </c>
      <c r="G29" s="185" t="s">
        <v>1037</v>
      </c>
      <c r="H29" s="185" t="s">
        <v>1092</v>
      </c>
      <c r="I29" s="187">
        <v>0</v>
      </c>
      <c r="J29" s="187">
        <v>75</v>
      </c>
      <c r="K29" s="187">
        <v>-75</v>
      </c>
    </row>
    <row r="30" spans="1:11">
      <c r="A30" s="185">
        <v>40100000</v>
      </c>
      <c r="B30" s="185" t="s">
        <v>1149</v>
      </c>
      <c r="C30" s="185" t="s">
        <v>324</v>
      </c>
      <c r="D30" s="186">
        <v>44935</v>
      </c>
      <c r="E30" s="185">
        <v>598</v>
      </c>
      <c r="F30" s="185" t="s">
        <v>815</v>
      </c>
      <c r="G30" s="185" t="s">
        <v>1038</v>
      </c>
      <c r="H30" s="185" t="s">
        <v>1092</v>
      </c>
      <c r="I30" s="187">
        <v>0</v>
      </c>
      <c r="J30" s="187">
        <v>300</v>
      </c>
      <c r="K30" s="187">
        <v>-300</v>
      </c>
    </row>
    <row r="31" spans="1:11">
      <c r="A31" s="185">
        <v>40100000</v>
      </c>
      <c r="B31" s="185" t="s">
        <v>1149</v>
      </c>
      <c r="C31" s="185" t="s">
        <v>324</v>
      </c>
      <c r="D31" s="186">
        <v>44935</v>
      </c>
      <c r="E31" s="185">
        <v>599</v>
      </c>
      <c r="F31" s="185" t="s">
        <v>815</v>
      </c>
      <c r="G31" s="185" t="s">
        <v>1039</v>
      </c>
      <c r="H31" s="185" t="s">
        <v>1092</v>
      </c>
      <c r="I31" s="187">
        <v>0</v>
      </c>
      <c r="J31" s="187">
        <v>75</v>
      </c>
      <c r="K31" s="187">
        <v>-75</v>
      </c>
    </row>
    <row r="32" spans="1:11">
      <c r="A32" s="185">
        <v>40100000</v>
      </c>
      <c r="B32" s="185" t="s">
        <v>1140</v>
      </c>
      <c r="C32" s="185" t="s">
        <v>324</v>
      </c>
      <c r="D32" s="186">
        <v>44937</v>
      </c>
      <c r="E32" s="185">
        <v>611</v>
      </c>
      <c r="F32" s="185" t="s">
        <v>970</v>
      </c>
      <c r="G32" s="185" t="s">
        <v>1062</v>
      </c>
      <c r="H32" s="185" t="s">
        <v>1141</v>
      </c>
      <c r="I32" s="187">
        <v>0</v>
      </c>
      <c r="J32" s="187">
        <v>73.23</v>
      </c>
      <c r="K32" s="187">
        <v>-73.23</v>
      </c>
    </row>
    <row r="33" spans="1:11">
      <c r="A33" s="185">
        <v>40100000</v>
      </c>
      <c r="B33" s="185" t="s">
        <v>374</v>
      </c>
      <c r="C33" s="185" t="s">
        <v>324</v>
      </c>
      <c r="D33" s="186">
        <v>44938</v>
      </c>
      <c r="E33" s="185">
        <v>566</v>
      </c>
      <c r="F33" s="185" t="s">
        <v>975</v>
      </c>
      <c r="G33" s="185" t="s">
        <v>1023</v>
      </c>
      <c r="H33" s="185" t="s">
        <v>384</v>
      </c>
      <c r="I33" s="187">
        <v>0</v>
      </c>
      <c r="J33" s="187">
        <v>2280</v>
      </c>
      <c r="K33" s="187">
        <v>-2280</v>
      </c>
    </row>
    <row r="34" spans="1:11">
      <c r="A34" s="185">
        <v>40100000</v>
      </c>
      <c r="B34" s="185" t="s">
        <v>373</v>
      </c>
      <c r="C34" s="185" t="s">
        <v>324</v>
      </c>
      <c r="D34" s="186">
        <v>44938</v>
      </c>
      <c r="E34" s="185">
        <v>582</v>
      </c>
      <c r="F34" s="185" t="s">
        <v>534</v>
      </c>
      <c r="G34" s="185" t="s">
        <v>1152</v>
      </c>
      <c r="H34" s="185" t="s">
        <v>1371</v>
      </c>
      <c r="I34" s="187">
        <v>0</v>
      </c>
      <c r="J34" s="187">
        <v>3005.16</v>
      </c>
      <c r="K34" s="187">
        <v>-3005.16</v>
      </c>
    </row>
    <row r="35" spans="1:11">
      <c r="A35" s="185">
        <v>40100000</v>
      </c>
      <c r="B35" s="185" t="s">
        <v>365</v>
      </c>
      <c r="C35" s="185" t="s">
        <v>324</v>
      </c>
      <c r="D35" s="186">
        <v>44939</v>
      </c>
      <c r="E35" s="185">
        <v>577</v>
      </c>
      <c r="F35" s="185" t="s">
        <v>1063</v>
      </c>
      <c r="G35" s="185" t="s">
        <v>1064</v>
      </c>
      <c r="H35" s="185" t="s">
        <v>1141</v>
      </c>
      <c r="I35" s="187">
        <v>0</v>
      </c>
      <c r="J35" s="187">
        <v>68.8</v>
      </c>
      <c r="K35" s="187">
        <v>-68.8</v>
      </c>
    </row>
    <row r="36" spans="1:11">
      <c r="A36" s="185">
        <v>40100000</v>
      </c>
      <c r="B36" s="185" t="s">
        <v>1154</v>
      </c>
      <c r="C36" s="185" t="s">
        <v>324</v>
      </c>
      <c r="D36" s="186">
        <v>44941</v>
      </c>
      <c r="E36" s="185">
        <v>583</v>
      </c>
      <c r="F36" s="185" t="s">
        <v>899</v>
      </c>
      <c r="G36" s="185" t="s">
        <v>1155</v>
      </c>
      <c r="H36" s="185" t="s">
        <v>384</v>
      </c>
      <c r="I36" s="187">
        <v>0</v>
      </c>
      <c r="J36" s="187">
        <v>267.23</v>
      </c>
      <c r="K36" s="187">
        <v>-267.23</v>
      </c>
    </row>
    <row r="37" spans="1:11">
      <c r="A37" s="185">
        <v>40100000</v>
      </c>
      <c r="B37" s="185" t="s">
        <v>369</v>
      </c>
      <c r="C37" s="185" t="s">
        <v>324</v>
      </c>
      <c r="D37" s="186">
        <v>44942</v>
      </c>
      <c r="E37" s="185">
        <v>578</v>
      </c>
      <c r="F37" s="185" t="s">
        <v>533</v>
      </c>
      <c r="G37" s="185" t="s">
        <v>1157</v>
      </c>
      <c r="H37" s="185" t="s">
        <v>1158</v>
      </c>
      <c r="I37" s="187">
        <v>0</v>
      </c>
      <c r="J37" s="187">
        <v>502.94</v>
      </c>
      <c r="K37" s="187">
        <v>-502.94</v>
      </c>
    </row>
    <row r="38" spans="1:11">
      <c r="A38" s="185">
        <v>40100000</v>
      </c>
      <c r="B38" s="185" t="s">
        <v>370</v>
      </c>
      <c r="C38" s="185" t="s">
        <v>324</v>
      </c>
      <c r="D38" s="186">
        <v>44945</v>
      </c>
      <c r="E38" s="185">
        <v>593</v>
      </c>
      <c r="F38" s="185" t="s">
        <v>393</v>
      </c>
      <c r="G38" s="185" t="s">
        <v>1015</v>
      </c>
      <c r="H38" s="185" t="s">
        <v>1159</v>
      </c>
      <c r="I38" s="187">
        <v>0</v>
      </c>
      <c r="J38" s="187">
        <v>1834</v>
      </c>
      <c r="K38" s="187">
        <v>-1834</v>
      </c>
    </row>
    <row r="39" spans="1:11">
      <c r="A39" s="185">
        <v>40100000</v>
      </c>
      <c r="B39" s="185" t="s">
        <v>1162</v>
      </c>
      <c r="C39" s="185" t="s">
        <v>324</v>
      </c>
      <c r="D39" s="186">
        <v>44945</v>
      </c>
      <c r="E39" s="185">
        <v>619</v>
      </c>
      <c r="F39" s="185" t="s">
        <v>1040</v>
      </c>
      <c r="G39" s="185" t="s">
        <v>1041</v>
      </c>
      <c r="H39" s="185" t="s">
        <v>312</v>
      </c>
      <c r="I39" s="187">
        <v>0</v>
      </c>
      <c r="J39" s="187">
        <v>240</v>
      </c>
      <c r="K39" s="187">
        <v>-240</v>
      </c>
    </row>
    <row r="40" spans="1:11">
      <c r="A40" s="185">
        <v>40100000</v>
      </c>
      <c r="B40" s="185" t="s">
        <v>376</v>
      </c>
      <c r="C40" s="185" t="s">
        <v>324</v>
      </c>
      <c r="D40" s="186">
        <v>44946</v>
      </c>
      <c r="E40" s="185">
        <v>581</v>
      </c>
      <c r="F40" s="185" t="s">
        <v>1164</v>
      </c>
      <c r="G40" s="185" t="s">
        <v>1165</v>
      </c>
      <c r="H40" s="185" t="s">
        <v>1110</v>
      </c>
      <c r="I40" s="187">
        <v>0</v>
      </c>
      <c r="J40" s="187">
        <v>1415.39</v>
      </c>
      <c r="K40" s="187">
        <v>-1415.39</v>
      </c>
    </row>
    <row r="41" spans="1:11">
      <c r="A41" s="185">
        <v>40100000</v>
      </c>
      <c r="B41" s="185" t="s">
        <v>367</v>
      </c>
      <c r="C41" s="185" t="s">
        <v>324</v>
      </c>
      <c r="D41" s="186">
        <v>44946</v>
      </c>
      <c r="E41" s="185">
        <v>586</v>
      </c>
      <c r="F41" s="185" t="s">
        <v>1838</v>
      </c>
      <c r="G41" s="185" t="s">
        <v>1168</v>
      </c>
      <c r="H41" s="185" t="s">
        <v>1110</v>
      </c>
      <c r="I41" s="187">
        <v>0</v>
      </c>
      <c r="J41" s="187">
        <v>4160.9799999999996</v>
      </c>
      <c r="K41" s="187">
        <v>-4160.9799999999996</v>
      </c>
    </row>
    <row r="42" spans="1:11">
      <c r="A42" s="185">
        <v>40100000</v>
      </c>
      <c r="B42" s="185" t="s">
        <v>369</v>
      </c>
      <c r="C42" s="185" t="s">
        <v>324</v>
      </c>
      <c r="D42" s="186">
        <v>44949</v>
      </c>
      <c r="E42" s="185">
        <v>579</v>
      </c>
      <c r="F42" s="185" t="s">
        <v>533</v>
      </c>
      <c r="G42" s="185" t="s">
        <v>1169</v>
      </c>
      <c r="H42" s="185" t="s">
        <v>1148</v>
      </c>
      <c r="I42" s="187">
        <v>0</v>
      </c>
      <c r="J42" s="187">
        <v>563.79</v>
      </c>
      <c r="K42" s="187">
        <v>-563.79</v>
      </c>
    </row>
    <row r="43" spans="1:11">
      <c r="A43" s="185">
        <v>40100000</v>
      </c>
      <c r="B43" s="185" t="s">
        <v>369</v>
      </c>
      <c r="C43" s="185" t="s">
        <v>324</v>
      </c>
      <c r="D43" s="186">
        <v>44949</v>
      </c>
      <c r="E43" s="185">
        <v>580</v>
      </c>
      <c r="F43" s="185" t="s">
        <v>533</v>
      </c>
      <c r="G43" s="185" t="s">
        <v>1170</v>
      </c>
      <c r="H43" s="185" t="s">
        <v>1171</v>
      </c>
      <c r="I43" s="187">
        <v>0</v>
      </c>
      <c r="J43" s="187">
        <v>196.08</v>
      </c>
      <c r="K43" s="187">
        <v>-196.08</v>
      </c>
    </row>
    <row r="44" spans="1:11">
      <c r="A44" s="185">
        <v>40100000</v>
      </c>
      <c r="B44" s="185" t="s">
        <v>1140</v>
      </c>
      <c r="C44" s="185" t="s">
        <v>324</v>
      </c>
      <c r="D44" s="186">
        <v>44950</v>
      </c>
      <c r="E44" s="185">
        <v>616</v>
      </c>
      <c r="F44" s="185" t="s">
        <v>972</v>
      </c>
      <c r="G44" s="185" t="s">
        <v>1065</v>
      </c>
      <c r="H44" s="185" t="s">
        <v>1141</v>
      </c>
      <c r="I44" s="187">
        <v>0</v>
      </c>
      <c r="J44" s="187">
        <v>15.97</v>
      </c>
      <c r="K44" s="187">
        <v>-15.97</v>
      </c>
    </row>
    <row r="45" spans="1:11">
      <c r="A45" s="185">
        <v>40100000</v>
      </c>
      <c r="B45" s="185" t="s">
        <v>1140</v>
      </c>
      <c r="C45" s="185" t="s">
        <v>324</v>
      </c>
      <c r="D45" s="186">
        <v>44951</v>
      </c>
      <c r="E45" s="185">
        <v>607</v>
      </c>
      <c r="F45" s="185" t="s">
        <v>972</v>
      </c>
      <c r="G45" s="185" t="s">
        <v>1066</v>
      </c>
      <c r="H45" s="185" t="s">
        <v>1141</v>
      </c>
      <c r="I45" s="187">
        <v>0</v>
      </c>
      <c r="J45" s="187">
        <v>69.98</v>
      </c>
      <c r="K45" s="187">
        <v>-69.98</v>
      </c>
    </row>
    <row r="46" spans="1:11">
      <c r="A46" s="185">
        <v>40100000</v>
      </c>
      <c r="B46" s="185" t="s">
        <v>400</v>
      </c>
      <c r="C46" s="185" t="s">
        <v>324</v>
      </c>
      <c r="D46" s="186">
        <v>44956</v>
      </c>
      <c r="E46" s="185">
        <v>603</v>
      </c>
      <c r="F46" s="185" t="s">
        <v>651</v>
      </c>
      <c r="G46" s="185" t="s">
        <v>1172</v>
      </c>
      <c r="H46" s="185" t="s">
        <v>384</v>
      </c>
      <c r="I46" s="187">
        <v>0</v>
      </c>
      <c r="J46" s="187">
        <v>7560</v>
      </c>
      <c r="K46" s="187">
        <v>-7560</v>
      </c>
    </row>
    <row r="47" spans="1:11">
      <c r="A47" s="185">
        <v>40100000</v>
      </c>
      <c r="B47" s="185" t="s">
        <v>1177</v>
      </c>
      <c r="C47" s="185" t="s">
        <v>324</v>
      </c>
      <c r="D47" s="186">
        <v>44957</v>
      </c>
      <c r="E47" s="185">
        <v>584</v>
      </c>
      <c r="F47" s="185" t="s">
        <v>1175</v>
      </c>
      <c r="G47" s="185" t="s">
        <v>1176</v>
      </c>
      <c r="H47" s="185" t="s">
        <v>351</v>
      </c>
      <c r="I47" s="187">
        <v>0</v>
      </c>
      <c r="J47" s="187">
        <v>9785</v>
      </c>
      <c r="K47" s="187">
        <v>-9785</v>
      </c>
    </row>
    <row r="48" spans="1:11">
      <c r="A48" s="185">
        <v>40100000</v>
      </c>
      <c r="B48" s="185" t="s">
        <v>1181</v>
      </c>
      <c r="C48" s="185" t="s">
        <v>324</v>
      </c>
      <c r="D48" s="186">
        <v>44957</v>
      </c>
      <c r="E48" s="185">
        <v>588</v>
      </c>
      <c r="F48" s="185" t="s">
        <v>625</v>
      </c>
      <c r="G48" s="185" t="s">
        <v>1020</v>
      </c>
      <c r="H48" s="185" t="s">
        <v>371</v>
      </c>
      <c r="I48" s="187">
        <v>0</v>
      </c>
      <c r="J48" s="187">
        <v>5760</v>
      </c>
      <c r="K48" s="187">
        <v>-5760</v>
      </c>
    </row>
    <row r="49" spans="1:11">
      <c r="A49" s="185">
        <v>40100000</v>
      </c>
      <c r="B49" s="185" t="s">
        <v>1181</v>
      </c>
      <c r="C49" s="185" t="s">
        <v>324</v>
      </c>
      <c r="D49" s="186">
        <v>44957</v>
      </c>
      <c r="E49" s="185">
        <v>589</v>
      </c>
      <c r="F49" s="185" t="s">
        <v>625</v>
      </c>
      <c r="G49" s="185" t="s">
        <v>1021</v>
      </c>
      <c r="H49" s="185" t="s">
        <v>371</v>
      </c>
      <c r="I49" s="187">
        <v>0</v>
      </c>
      <c r="J49" s="187">
        <v>15993</v>
      </c>
      <c r="K49" s="187">
        <v>-15993</v>
      </c>
    </row>
    <row r="50" spans="1:11">
      <c r="A50" s="185">
        <v>40100000</v>
      </c>
      <c r="B50" s="185" t="s">
        <v>1181</v>
      </c>
      <c r="C50" s="185" t="s">
        <v>324</v>
      </c>
      <c r="D50" s="186">
        <v>44957</v>
      </c>
      <c r="E50" s="185">
        <v>600</v>
      </c>
      <c r="F50" s="185" t="s">
        <v>625</v>
      </c>
      <c r="G50" s="185" t="s">
        <v>1022</v>
      </c>
      <c r="H50" s="185" t="s">
        <v>371</v>
      </c>
      <c r="I50" s="187">
        <v>0</v>
      </c>
      <c r="J50" s="187">
        <v>3150</v>
      </c>
      <c r="K50" s="187">
        <v>-3150</v>
      </c>
    </row>
    <row r="51" spans="1:11">
      <c r="A51" s="185">
        <v>40100000</v>
      </c>
      <c r="B51" s="185" t="s">
        <v>378</v>
      </c>
      <c r="C51" s="185" t="s">
        <v>324</v>
      </c>
      <c r="D51" s="186">
        <v>44957</v>
      </c>
      <c r="E51" s="185">
        <v>601</v>
      </c>
      <c r="F51" s="185" t="s">
        <v>397</v>
      </c>
      <c r="G51" s="185" t="s">
        <v>1182</v>
      </c>
      <c r="H51" s="185" t="s">
        <v>1092</v>
      </c>
      <c r="I51" s="187">
        <v>0</v>
      </c>
      <c r="J51" s="187">
        <v>9120</v>
      </c>
      <c r="K51" s="187">
        <v>-9120</v>
      </c>
    </row>
    <row r="52" spans="1:11">
      <c r="A52" s="185">
        <v>40100000</v>
      </c>
      <c r="B52" s="185" t="s">
        <v>374</v>
      </c>
      <c r="C52" s="185" t="s">
        <v>324</v>
      </c>
      <c r="D52" s="186">
        <v>44957</v>
      </c>
      <c r="E52" s="185">
        <v>602</v>
      </c>
      <c r="F52" s="185" t="s">
        <v>975</v>
      </c>
      <c r="G52" s="185" t="s">
        <v>1082</v>
      </c>
      <c r="H52" s="185" t="s">
        <v>351</v>
      </c>
      <c r="I52" s="187">
        <v>0</v>
      </c>
      <c r="J52" s="187">
        <v>2949.51</v>
      </c>
      <c r="K52" s="187">
        <v>-2949.51</v>
      </c>
    </row>
    <row r="53" spans="1:11">
      <c r="A53" s="185">
        <v>40100000</v>
      </c>
      <c r="B53" s="185" t="s">
        <v>374</v>
      </c>
      <c r="C53" s="185" t="s">
        <v>324</v>
      </c>
      <c r="D53" s="186">
        <v>44957</v>
      </c>
      <c r="E53" s="185">
        <v>602</v>
      </c>
      <c r="F53" s="185" t="s">
        <v>975</v>
      </c>
      <c r="G53" s="185" t="s">
        <v>1082</v>
      </c>
      <c r="H53" s="185" t="s">
        <v>351</v>
      </c>
      <c r="I53" s="187">
        <v>2949.51</v>
      </c>
      <c r="J53" s="187">
        <v>0</v>
      </c>
      <c r="K53" s="187">
        <v>2949.51</v>
      </c>
    </row>
    <row r="54" spans="1:11">
      <c r="A54" s="185">
        <v>40100000</v>
      </c>
      <c r="B54" s="185" t="s">
        <v>354</v>
      </c>
      <c r="C54" s="185" t="s">
        <v>324</v>
      </c>
      <c r="D54" s="186">
        <v>44957</v>
      </c>
      <c r="E54" s="185">
        <v>604</v>
      </c>
      <c r="F54" s="185" t="s">
        <v>163</v>
      </c>
      <c r="G54" s="185" t="s">
        <v>1016</v>
      </c>
      <c r="H54" s="185" t="s">
        <v>1184</v>
      </c>
      <c r="I54" s="187">
        <v>0</v>
      </c>
      <c r="J54" s="187">
        <v>6080</v>
      </c>
      <c r="K54" s="187">
        <v>-6080</v>
      </c>
    </row>
    <row r="55" spans="1:11">
      <c r="A55" s="185">
        <v>40100000</v>
      </c>
      <c r="B55" s="185" t="s">
        <v>354</v>
      </c>
      <c r="C55" s="185" t="s">
        <v>324</v>
      </c>
      <c r="D55" s="186">
        <v>44957</v>
      </c>
      <c r="E55" s="185">
        <v>605</v>
      </c>
      <c r="F55" s="185" t="s">
        <v>163</v>
      </c>
      <c r="G55" s="185" t="s">
        <v>1017</v>
      </c>
      <c r="H55" s="185" t="s">
        <v>1184</v>
      </c>
      <c r="I55" s="187">
        <v>0</v>
      </c>
      <c r="J55" s="187">
        <v>6080</v>
      </c>
      <c r="K55" s="187">
        <v>-6080</v>
      </c>
    </row>
    <row r="56" spans="1:11">
      <c r="A56" s="185">
        <v>40100000</v>
      </c>
      <c r="B56" s="185" t="s">
        <v>354</v>
      </c>
      <c r="C56" s="185" t="s">
        <v>324</v>
      </c>
      <c r="D56" s="186">
        <v>44957</v>
      </c>
      <c r="E56" s="185">
        <v>606</v>
      </c>
      <c r="F56" s="185" t="s">
        <v>163</v>
      </c>
      <c r="G56" s="185" t="s">
        <v>1018</v>
      </c>
      <c r="H56" s="185" t="s">
        <v>1184</v>
      </c>
      <c r="I56" s="187">
        <v>0</v>
      </c>
      <c r="J56" s="187">
        <v>6289</v>
      </c>
      <c r="K56" s="187">
        <v>-6289</v>
      </c>
    </row>
    <row r="57" spans="1:11">
      <c r="A57" s="185">
        <v>40100000</v>
      </c>
      <c r="B57" s="185" t="s">
        <v>1140</v>
      </c>
      <c r="C57" s="185" t="s">
        <v>324</v>
      </c>
      <c r="D57" s="186">
        <v>44957</v>
      </c>
      <c r="E57" s="185">
        <v>608</v>
      </c>
      <c r="F57" s="185" t="s">
        <v>972</v>
      </c>
      <c r="G57" s="185" t="s">
        <v>1067</v>
      </c>
      <c r="H57" s="185" t="s">
        <v>1141</v>
      </c>
      <c r="I57" s="187">
        <v>0</v>
      </c>
      <c r="J57" s="187">
        <v>119.43</v>
      </c>
      <c r="K57" s="187">
        <v>-119.43</v>
      </c>
    </row>
    <row r="58" spans="1:11">
      <c r="A58" s="185">
        <v>40100000</v>
      </c>
      <c r="B58" s="185" t="s">
        <v>1140</v>
      </c>
      <c r="C58" s="185" t="s">
        <v>324</v>
      </c>
      <c r="D58" s="186">
        <v>44957</v>
      </c>
      <c r="E58" s="185">
        <v>609</v>
      </c>
      <c r="F58" s="185" t="s">
        <v>971</v>
      </c>
      <c r="G58" s="185" t="s">
        <v>1068</v>
      </c>
      <c r="H58" s="185" t="s">
        <v>1141</v>
      </c>
      <c r="I58" s="187">
        <v>0</v>
      </c>
      <c r="J58" s="187">
        <v>40.22</v>
      </c>
      <c r="K58" s="187">
        <v>-40.22</v>
      </c>
    </row>
    <row r="59" spans="1:11">
      <c r="A59" s="185">
        <v>40100000</v>
      </c>
      <c r="B59" s="185" t="s">
        <v>1140</v>
      </c>
      <c r="C59" s="185" t="s">
        <v>324</v>
      </c>
      <c r="D59" s="186">
        <v>44957</v>
      </c>
      <c r="E59" s="185">
        <v>610</v>
      </c>
      <c r="F59" s="185" t="s">
        <v>972</v>
      </c>
      <c r="G59" s="185" t="s">
        <v>701</v>
      </c>
      <c r="H59" s="185" t="s">
        <v>1141</v>
      </c>
      <c r="I59" s="187">
        <v>0</v>
      </c>
      <c r="J59" s="187">
        <v>40.58</v>
      </c>
      <c r="K59" s="187">
        <v>-40.58</v>
      </c>
    </row>
    <row r="60" spans="1:11">
      <c r="A60" s="185">
        <v>40100000</v>
      </c>
      <c r="B60" s="185" t="s">
        <v>1140</v>
      </c>
      <c r="C60" s="185" t="s">
        <v>324</v>
      </c>
      <c r="D60" s="186">
        <v>44957</v>
      </c>
      <c r="E60" s="185">
        <v>612</v>
      </c>
      <c r="F60" s="185" t="s">
        <v>970</v>
      </c>
      <c r="G60" s="185" t="s">
        <v>1185</v>
      </c>
      <c r="H60" s="185" t="s">
        <v>1141</v>
      </c>
      <c r="I60" s="187">
        <v>0</v>
      </c>
      <c r="J60" s="187">
        <v>33.520000000000003</v>
      </c>
      <c r="K60" s="187">
        <v>-33.520000000000003</v>
      </c>
    </row>
    <row r="61" spans="1:11">
      <c r="A61" s="185">
        <v>40100000</v>
      </c>
      <c r="B61" s="185" t="s">
        <v>1140</v>
      </c>
      <c r="C61" s="185" t="s">
        <v>324</v>
      </c>
      <c r="D61" s="186">
        <v>44957</v>
      </c>
      <c r="E61" s="185">
        <v>614</v>
      </c>
      <c r="F61" s="185" t="s">
        <v>971</v>
      </c>
      <c r="G61" s="185" t="s">
        <v>1069</v>
      </c>
      <c r="H61" s="185" t="s">
        <v>1141</v>
      </c>
      <c r="I61" s="187">
        <v>0</v>
      </c>
      <c r="J61" s="187">
        <v>61.98</v>
      </c>
      <c r="K61" s="187">
        <v>-61.98</v>
      </c>
    </row>
    <row r="62" spans="1:11">
      <c r="A62" s="185">
        <v>40100000</v>
      </c>
      <c r="B62" s="185" t="s">
        <v>1140</v>
      </c>
      <c r="C62" s="185" t="s">
        <v>324</v>
      </c>
      <c r="D62" s="186">
        <v>44957</v>
      </c>
      <c r="E62" s="185">
        <v>615</v>
      </c>
      <c r="F62" s="185" t="s">
        <v>972</v>
      </c>
      <c r="G62" s="185" t="s">
        <v>1070</v>
      </c>
      <c r="H62" s="185" t="s">
        <v>1141</v>
      </c>
      <c r="I62" s="187">
        <v>0</v>
      </c>
      <c r="J62" s="187">
        <v>34.880000000000003</v>
      </c>
      <c r="K62" s="187">
        <v>-34.880000000000003</v>
      </c>
    </row>
    <row r="63" spans="1:11">
      <c r="A63" s="185">
        <v>40100000</v>
      </c>
      <c r="B63" s="185" t="s">
        <v>391</v>
      </c>
      <c r="C63" s="185" t="s">
        <v>324</v>
      </c>
      <c r="D63" s="186">
        <v>44957</v>
      </c>
      <c r="E63" s="185">
        <v>621</v>
      </c>
      <c r="F63" s="185" t="s">
        <v>542</v>
      </c>
      <c r="G63" s="185" t="s">
        <v>1186</v>
      </c>
      <c r="H63" s="185" t="s">
        <v>1110</v>
      </c>
      <c r="I63" s="187">
        <v>0</v>
      </c>
      <c r="J63" s="187">
        <v>3108</v>
      </c>
      <c r="K63" s="187">
        <v>-3108</v>
      </c>
    </row>
    <row r="64" spans="1:11">
      <c r="A64" s="185">
        <v>40100000</v>
      </c>
      <c r="B64" s="185" t="s">
        <v>391</v>
      </c>
      <c r="C64" s="185" t="s">
        <v>324</v>
      </c>
      <c r="D64" s="186">
        <v>44957</v>
      </c>
      <c r="E64" s="185">
        <v>622</v>
      </c>
      <c r="F64" s="185" t="s">
        <v>542</v>
      </c>
      <c r="G64" s="185" t="s">
        <v>1187</v>
      </c>
      <c r="H64" s="185" t="s">
        <v>1110</v>
      </c>
      <c r="I64" s="187">
        <v>0</v>
      </c>
      <c r="J64" s="187">
        <v>4158</v>
      </c>
      <c r="K64" s="187">
        <v>-4158</v>
      </c>
    </row>
    <row r="65" spans="1:11">
      <c r="A65" s="185">
        <v>40100000</v>
      </c>
      <c r="B65" s="185" t="s">
        <v>388</v>
      </c>
      <c r="C65" s="185" t="s">
        <v>324</v>
      </c>
      <c r="D65" s="186">
        <v>44957</v>
      </c>
      <c r="E65" s="185">
        <v>625</v>
      </c>
      <c r="F65" s="185" t="s">
        <v>979</v>
      </c>
      <c r="G65" s="185" t="s">
        <v>1188</v>
      </c>
      <c r="H65" s="185" t="s">
        <v>1136</v>
      </c>
      <c r="I65" s="187">
        <v>0</v>
      </c>
      <c r="J65" s="187">
        <v>1437.6</v>
      </c>
      <c r="K65" s="187">
        <v>-1437.6</v>
      </c>
    </row>
    <row r="66" spans="1:11">
      <c r="A66" s="185">
        <v>40100000</v>
      </c>
      <c r="B66" s="185" t="s">
        <v>377</v>
      </c>
      <c r="C66" s="185" t="s">
        <v>324</v>
      </c>
      <c r="D66" s="186">
        <v>44958</v>
      </c>
      <c r="E66" s="185">
        <v>630</v>
      </c>
      <c r="F66" s="185" t="s">
        <v>1189</v>
      </c>
      <c r="G66" s="185" t="s">
        <v>1190</v>
      </c>
      <c r="H66" s="185" t="s">
        <v>1110</v>
      </c>
      <c r="I66" s="187">
        <v>0</v>
      </c>
      <c r="J66" s="187">
        <v>1110.21</v>
      </c>
      <c r="K66" s="187">
        <v>-1110.21</v>
      </c>
    </row>
    <row r="67" spans="1:11">
      <c r="A67" s="185">
        <v>40100000</v>
      </c>
      <c r="B67" s="185" t="s">
        <v>377</v>
      </c>
      <c r="C67" s="185" t="s">
        <v>324</v>
      </c>
      <c r="D67" s="186">
        <v>44958</v>
      </c>
      <c r="E67" s="185">
        <v>631</v>
      </c>
      <c r="F67" s="185" t="s">
        <v>1189</v>
      </c>
      <c r="G67" s="185" t="s">
        <v>1191</v>
      </c>
      <c r="H67" s="185" t="s">
        <v>1110</v>
      </c>
      <c r="I67" s="187">
        <v>0</v>
      </c>
      <c r="J67" s="187">
        <v>61.27</v>
      </c>
      <c r="K67" s="187">
        <v>-61.27</v>
      </c>
    </row>
    <row r="68" spans="1:11">
      <c r="A68" s="185">
        <v>40100000</v>
      </c>
      <c r="B68" s="185" t="s">
        <v>382</v>
      </c>
      <c r="C68" s="185" t="s">
        <v>324</v>
      </c>
      <c r="D68" s="186">
        <v>44958</v>
      </c>
      <c r="E68" s="185">
        <v>633</v>
      </c>
      <c r="F68" s="185" t="s">
        <v>902</v>
      </c>
      <c r="G68" s="185" t="s">
        <v>1192</v>
      </c>
      <c r="H68" s="185" t="s">
        <v>1083</v>
      </c>
      <c r="I68" s="187">
        <v>0</v>
      </c>
      <c r="J68" s="187">
        <v>250.56</v>
      </c>
      <c r="K68" s="187">
        <v>-250.56</v>
      </c>
    </row>
    <row r="69" spans="1:11">
      <c r="A69" s="185">
        <v>40100000</v>
      </c>
      <c r="B69" s="185" t="s">
        <v>369</v>
      </c>
      <c r="C69" s="185" t="s">
        <v>324</v>
      </c>
      <c r="D69" s="186">
        <v>44958</v>
      </c>
      <c r="E69" s="185">
        <v>634</v>
      </c>
      <c r="F69" s="185" t="s">
        <v>533</v>
      </c>
      <c r="G69" s="185" t="s">
        <v>1194</v>
      </c>
      <c r="H69" s="185" t="s">
        <v>1195</v>
      </c>
      <c r="I69" s="187">
        <v>0</v>
      </c>
      <c r="J69" s="187">
        <v>205.75</v>
      </c>
      <c r="K69" s="187">
        <v>-205.75</v>
      </c>
    </row>
    <row r="70" spans="1:11">
      <c r="A70" s="185">
        <v>40100000</v>
      </c>
      <c r="B70" s="185" t="s">
        <v>369</v>
      </c>
      <c r="C70" s="185" t="s">
        <v>324</v>
      </c>
      <c r="D70" s="186">
        <v>44958</v>
      </c>
      <c r="E70" s="185">
        <v>636</v>
      </c>
      <c r="F70" s="185" t="s">
        <v>533</v>
      </c>
      <c r="G70" s="185" t="s">
        <v>1196</v>
      </c>
      <c r="H70" s="185" t="s">
        <v>1197</v>
      </c>
      <c r="I70" s="187">
        <v>0</v>
      </c>
      <c r="J70" s="187">
        <v>274.57</v>
      </c>
      <c r="K70" s="187">
        <v>-274.57</v>
      </c>
    </row>
    <row r="71" spans="1:11">
      <c r="A71" s="185">
        <v>40100000</v>
      </c>
      <c r="B71" s="185" t="s">
        <v>369</v>
      </c>
      <c r="C71" s="185" t="s">
        <v>324</v>
      </c>
      <c r="D71" s="186">
        <v>44958</v>
      </c>
      <c r="E71" s="185">
        <v>637</v>
      </c>
      <c r="F71" s="185" t="s">
        <v>533</v>
      </c>
      <c r="G71" s="185" t="s">
        <v>1198</v>
      </c>
      <c r="H71" s="185" t="s">
        <v>1199</v>
      </c>
      <c r="I71" s="187">
        <v>0</v>
      </c>
      <c r="J71" s="187">
        <v>2129.27</v>
      </c>
      <c r="K71" s="187">
        <v>-2129.27</v>
      </c>
    </row>
    <row r="72" spans="1:11">
      <c r="A72" s="185">
        <v>40100000</v>
      </c>
      <c r="B72" s="185" t="s">
        <v>1091</v>
      </c>
      <c r="C72" s="185" t="s">
        <v>324</v>
      </c>
      <c r="D72" s="186">
        <v>44958</v>
      </c>
      <c r="E72" s="185">
        <v>641</v>
      </c>
      <c r="F72" s="185" t="s">
        <v>496</v>
      </c>
      <c r="G72" s="185" t="s">
        <v>1200</v>
      </c>
      <c r="H72" s="185" t="s">
        <v>1113</v>
      </c>
      <c r="I72" s="187">
        <v>0</v>
      </c>
      <c r="J72" s="187">
        <v>164.4</v>
      </c>
      <c r="K72" s="187">
        <v>-164.4</v>
      </c>
    </row>
    <row r="73" spans="1:11">
      <c r="A73" s="185">
        <v>40100000</v>
      </c>
      <c r="B73" s="185" t="s">
        <v>1204</v>
      </c>
      <c r="C73" s="185" t="s">
        <v>324</v>
      </c>
      <c r="D73" s="186">
        <v>44958</v>
      </c>
      <c r="E73" s="185">
        <v>645</v>
      </c>
      <c r="F73" s="185" t="s">
        <v>1202</v>
      </c>
      <c r="G73" s="185" t="s">
        <v>1203</v>
      </c>
      <c r="H73" s="185" t="s">
        <v>384</v>
      </c>
      <c r="I73" s="187">
        <v>0</v>
      </c>
      <c r="J73" s="187">
        <v>3200</v>
      </c>
      <c r="K73" s="187">
        <v>-3200</v>
      </c>
    </row>
    <row r="74" spans="1:11">
      <c r="A74" s="185">
        <v>40100000</v>
      </c>
      <c r="B74" s="185" t="s">
        <v>369</v>
      </c>
      <c r="C74" s="185" t="s">
        <v>324</v>
      </c>
      <c r="D74" s="186">
        <v>44958</v>
      </c>
      <c r="E74" s="185">
        <v>647</v>
      </c>
      <c r="F74" s="185" t="s">
        <v>533</v>
      </c>
      <c r="G74" s="185" t="s">
        <v>1205</v>
      </c>
      <c r="H74" s="185" t="s">
        <v>1148</v>
      </c>
      <c r="I74" s="187">
        <v>0</v>
      </c>
      <c r="J74" s="187">
        <v>44.99</v>
      </c>
      <c r="K74" s="187">
        <v>-44.99</v>
      </c>
    </row>
    <row r="75" spans="1:11">
      <c r="A75" s="185">
        <v>40100000</v>
      </c>
      <c r="B75" s="185" t="s">
        <v>360</v>
      </c>
      <c r="C75" s="185" t="s">
        <v>324</v>
      </c>
      <c r="D75" s="186">
        <v>44958</v>
      </c>
      <c r="E75" s="185">
        <v>652</v>
      </c>
      <c r="F75" s="185" t="s">
        <v>815</v>
      </c>
      <c r="G75" s="185" t="s">
        <v>1206</v>
      </c>
      <c r="H75" s="185" t="s">
        <v>371</v>
      </c>
      <c r="I75" s="187">
        <v>0</v>
      </c>
      <c r="J75" s="187">
        <v>84</v>
      </c>
      <c r="K75" s="187">
        <v>-84</v>
      </c>
    </row>
    <row r="76" spans="1:11">
      <c r="A76" s="185">
        <v>40100000</v>
      </c>
      <c r="B76" s="185" t="s">
        <v>360</v>
      </c>
      <c r="C76" s="185" t="s">
        <v>324</v>
      </c>
      <c r="D76" s="186">
        <v>44958</v>
      </c>
      <c r="E76" s="185">
        <v>653</v>
      </c>
      <c r="F76" s="185" t="s">
        <v>815</v>
      </c>
      <c r="G76" s="185" t="s">
        <v>1207</v>
      </c>
      <c r="H76" s="185" t="s">
        <v>371</v>
      </c>
      <c r="I76" s="187">
        <v>0</v>
      </c>
      <c r="J76" s="187">
        <v>336</v>
      </c>
      <c r="K76" s="187">
        <v>-336</v>
      </c>
    </row>
    <row r="77" spans="1:11">
      <c r="A77" s="185">
        <v>40100000</v>
      </c>
      <c r="B77" s="185" t="s">
        <v>360</v>
      </c>
      <c r="C77" s="185" t="s">
        <v>324</v>
      </c>
      <c r="D77" s="186">
        <v>44958</v>
      </c>
      <c r="E77" s="185">
        <v>654</v>
      </c>
      <c r="F77" s="185" t="s">
        <v>815</v>
      </c>
      <c r="G77" s="185" t="s">
        <v>1208</v>
      </c>
      <c r="H77" s="185" t="s">
        <v>371</v>
      </c>
      <c r="I77" s="187">
        <v>0</v>
      </c>
      <c r="J77" s="187">
        <v>84</v>
      </c>
      <c r="K77" s="187">
        <v>-84</v>
      </c>
    </row>
    <row r="78" spans="1:11">
      <c r="A78" s="185">
        <v>40100000</v>
      </c>
      <c r="B78" s="185" t="s">
        <v>360</v>
      </c>
      <c r="C78" s="185" t="s">
        <v>324</v>
      </c>
      <c r="D78" s="186">
        <v>44958</v>
      </c>
      <c r="E78" s="185">
        <v>655</v>
      </c>
      <c r="F78" s="185" t="s">
        <v>815</v>
      </c>
      <c r="G78" s="185" t="s">
        <v>1209</v>
      </c>
      <c r="H78" s="185" t="s">
        <v>371</v>
      </c>
      <c r="I78" s="187">
        <v>0</v>
      </c>
      <c r="J78" s="187">
        <v>84</v>
      </c>
      <c r="K78" s="187">
        <v>-84</v>
      </c>
    </row>
    <row r="79" spans="1:11">
      <c r="A79" s="185">
        <v>40100000</v>
      </c>
      <c r="B79" s="185" t="s">
        <v>360</v>
      </c>
      <c r="C79" s="185" t="s">
        <v>324</v>
      </c>
      <c r="D79" s="186">
        <v>44958</v>
      </c>
      <c r="E79" s="185">
        <v>656</v>
      </c>
      <c r="F79" s="185" t="s">
        <v>815</v>
      </c>
      <c r="G79" s="185" t="s">
        <v>1210</v>
      </c>
      <c r="H79" s="185" t="s">
        <v>371</v>
      </c>
      <c r="I79" s="187">
        <v>0</v>
      </c>
      <c r="J79" s="187">
        <v>84</v>
      </c>
      <c r="K79" s="187">
        <v>-84</v>
      </c>
    </row>
    <row r="80" spans="1:11">
      <c r="A80" s="185">
        <v>40100000</v>
      </c>
      <c r="B80" s="185" t="s">
        <v>1140</v>
      </c>
      <c r="C80" s="185" t="s">
        <v>324</v>
      </c>
      <c r="D80" s="186">
        <v>44958</v>
      </c>
      <c r="E80" s="185">
        <v>658</v>
      </c>
      <c r="F80" s="185" t="s">
        <v>1211</v>
      </c>
      <c r="G80" s="185" t="s">
        <v>1212</v>
      </c>
      <c r="H80" s="185" t="s">
        <v>1184</v>
      </c>
      <c r="I80" s="187">
        <v>0</v>
      </c>
      <c r="J80" s="187">
        <v>31.97</v>
      </c>
      <c r="K80" s="187">
        <v>-31.97</v>
      </c>
    </row>
    <row r="81" spans="1:11">
      <c r="A81" s="185">
        <v>40100000</v>
      </c>
      <c r="B81" s="185" t="s">
        <v>1140</v>
      </c>
      <c r="C81" s="185" t="s">
        <v>324</v>
      </c>
      <c r="D81" s="186">
        <v>44958</v>
      </c>
      <c r="E81" s="185">
        <v>661</v>
      </c>
      <c r="F81" s="185" t="s">
        <v>972</v>
      </c>
      <c r="G81" s="185" t="s">
        <v>1214</v>
      </c>
      <c r="H81" s="185" t="s">
        <v>1092</v>
      </c>
      <c r="I81" s="187">
        <v>0</v>
      </c>
      <c r="J81" s="187">
        <v>14.71</v>
      </c>
      <c r="K81" s="187">
        <v>-14.71</v>
      </c>
    </row>
    <row r="82" spans="1:11">
      <c r="A82" s="185">
        <v>40100000</v>
      </c>
      <c r="B82" s="185" t="s">
        <v>1140</v>
      </c>
      <c r="C82" s="185" t="s">
        <v>324</v>
      </c>
      <c r="D82" s="186">
        <v>44958</v>
      </c>
      <c r="E82" s="185">
        <v>662</v>
      </c>
      <c r="F82" s="185" t="s">
        <v>972</v>
      </c>
      <c r="G82" s="185" t="s">
        <v>1216</v>
      </c>
      <c r="H82" s="185" t="s">
        <v>1092</v>
      </c>
      <c r="I82" s="187">
        <v>0</v>
      </c>
      <c r="J82" s="187">
        <v>15.76</v>
      </c>
      <c r="K82" s="187">
        <v>-15.76</v>
      </c>
    </row>
    <row r="83" spans="1:11">
      <c r="A83" s="185">
        <v>40100000</v>
      </c>
      <c r="B83" s="185" t="s">
        <v>372</v>
      </c>
      <c r="C83" s="185" t="s">
        <v>324</v>
      </c>
      <c r="D83" s="186">
        <v>44958</v>
      </c>
      <c r="E83" s="185">
        <v>665</v>
      </c>
      <c r="F83" s="185" t="s">
        <v>126</v>
      </c>
      <c r="G83" s="185" t="s">
        <v>1217</v>
      </c>
      <c r="H83" s="185" t="s">
        <v>1159</v>
      </c>
      <c r="I83" s="187">
        <v>0</v>
      </c>
      <c r="J83" s="187">
        <v>252</v>
      </c>
      <c r="K83" s="187">
        <v>-252</v>
      </c>
    </row>
    <row r="84" spans="1:11">
      <c r="A84" s="185">
        <v>40100000</v>
      </c>
      <c r="B84" s="185" t="s">
        <v>372</v>
      </c>
      <c r="C84" s="185" t="s">
        <v>324</v>
      </c>
      <c r="D84" s="186">
        <v>44958</v>
      </c>
      <c r="E84" s="185">
        <v>666</v>
      </c>
      <c r="F84" s="185" t="s">
        <v>126</v>
      </c>
      <c r="G84" s="185" t="s">
        <v>1218</v>
      </c>
      <c r="H84" s="185" t="s">
        <v>1219</v>
      </c>
      <c r="I84" s="187">
        <v>0</v>
      </c>
      <c r="J84" s="187">
        <v>25.33</v>
      </c>
      <c r="K84" s="187">
        <v>-25.33</v>
      </c>
    </row>
    <row r="85" spans="1:11">
      <c r="A85" s="185">
        <v>40100000</v>
      </c>
      <c r="B85" s="185" t="s">
        <v>372</v>
      </c>
      <c r="C85" s="185" t="s">
        <v>324</v>
      </c>
      <c r="D85" s="186">
        <v>44958</v>
      </c>
      <c r="E85" s="185">
        <v>668</v>
      </c>
      <c r="F85" s="185" t="s">
        <v>126</v>
      </c>
      <c r="G85" s="185" t="s">
        <v>1220</v>
      </c>
      <c r="H85" s="185" t="s">
        <v>1221</v>
      </c>
      <c r="I85" s="187">
        <v>0</v>
      </c>
      <c r="J85" s="187">
        <v>180</v>
      </c>
      <c r="K85" s="187">
        <v>-180</v>
      </c>
    </row>
    <row r="86" spans="1:11">
      <c r="A86" s="185">
        <v>40100000</v>
      </c>
      <c r="B86" s="185" t="s">
        <v>369</v>
      </c>
      <c r="C86" s="185" t="s">
        <v>324</v>
      </c>
      <c r="D86" s="186">
        <v>44958</v>
      </c>
      <c r="E86" s="185">
        <v>669</v>
      </c>
      <c r="F86" s="185" t="s">
        <v>533</v>
      </c>
      <c r="G86" s="185" t="s">
        <v>1222</v>
      </c>
      <c r="H86" s="185" t="s">
        <v>1223</v>
      </c>
      <c r="I86" s="187">
        <v>0</v>
      </c>
      <c r="J86" s="187">
        <v>563.79</v>
      </c>
      <c r="K86" s="187">
        <v>-563.79</v>
      </c>
    </row>
    <row r="87" spans="1:11">
      <c r="A87" s="185">
        <v>40100000</v>
      </c>
      <c r="B87" s="185" t="s">
        <v>369</v>
      </c>
      <c r="C87" s="185" t="s">
        <v>324</v>
      </c>
      <c r="D87" s="186">
        <v>44958</v>
      </c>
      <c r="E87" s="185">
        <v>670</v>
      </c>
      <c r="F87" s="185" t="s">
        <v>533</v>
      </c>
      <c r="G87" s="185" t="s">
        <v>1224</v>
      </c>
      <c r="H87" s="185" t="s">
        <v>1223</v>
      </c>
      <c r="I87" s="187">
        <v>0</v>
      </c>
      <c r="J87" s="187">
        <v>196.08</v>
      </c>
      <c r="K87" s="187">
        <v>-196.08</v>
      </c>
    </row>
    <row r="88" spans="1:11">
      <c r="A88" s="185">
        <v>40100000</v>
      </c>
      <c r="B88" s="185" t="s">
        <v>350</v>
      </c>
      <c r="C88" s="185" t="s">
        <v>324</v>
      </c>
      <c r="D88" s="186">
        <v>44958</v>
      </c>
      <c r="E88" s="185">
        <v>671</v>
      </c>
      <c r="F88" s="185" t="s">
        <v>97</v>
      </c>
      <c r="G88" s="185" t="s">
        <v>1225</v>
      </c>
      <c r="H88" s="185" t="s">
        <v>1226</v>
      </c>
      <c r="I88" s="187">
        <v>0</v>
      </c>
      <c r="J88" s="187">
        <v>57.6</v>
      </c>
      <c r="K88" s="187">
        <v>-57.6</v>
      </c>
    </row>
    <row r="89" spans="1:11">
      <c r="A89" s="185">
        <v>40100000</v>
      </c>
      <c r="B89" s="185" t="s">
        <v>350</v>
      </c>
      <c r="C89" s="185" t="s">
        <v>324</v>
      </c>
      <c r="D89" s="186">
        <v>44958</v>
      </c>
      <c r="E89" s="185">
        <v>672</v>
      </c>
      <c r="F89" s="185" t="s">
        <v>97</v>
      </c>
      <c r="G89" s="185" t="s">
        <v>1227</v>
      </c>
      <c r="H89" s="185" t="s">
        <v>1226</v>
      </c>
      <c r="I89" s="187">
        <v>0</v>
      </c>
      <c r="J89" s="187">
        <v>57.6</v>
      </c>
      <c r="K89" s="187">
        <v>-57.6</v>
      </c>
    </row>
    <row r="90" spans="1:11">
      <c r="A90" s="185">
        <v>40100000</v>
      </c>
      <c r="B90" s="185" t="s">
        <v>350</v>
      </c>
      <c r="C90" s="185" t="s">
        <v>324</v>
      </c>
      <c r="D90" s="186">
        <v>44958</v>
      </c>
      <c r="E90" s="185">
        <v>673</v>
      </c>
      <c r="F90" s="185" t="s">
        <v>97</v>
      </c>
      <c r="G90" s="185" t="s">
        <v>1228</v>
      </c>
      <c r="H90" s="185" t="s">
        <v>1226</v>
      </c>
      <c r="I90" s="187">
        <v>0</v>
      </c>
      <c r="J90" s="187">
        <v>57.6</v>
      </c>
      <c r="K90" s="187">
        <v>-57.6</v>
      </c>
    </row>
    <row r="91" spans="1:11">
      <c r="A91" s="185">
        <v>40100000</v>
      </c>
      <c r="B91" s="185" t="s">
        <v>1091</v>
      </c>
      <c r="C91" s="185" t="s">
        <v>324</v>
      </c>
      <c r="D91" s="186">
        <v>44958</v>
      </c>
      <c r="E91" s="185">
        <v>676</v>
      </c>
      <c r="F91" s="185" t="s">
        <v>496</v>
      </c>
      <c r="G91" s="185" t="s">
        <v>1229</v>
      </c>
      <c r="H91" s="185" t="s">
        <v>1184</v>
      </c>
      <c r="I91" s="187">
        <v>0</v>
      </c>
      <c r="J91" s="187">
        <v>360</v>
      </c>
      <c r="K91" s="187">
        <v>-360</v>
      </c>
    </row>
    <row r="92" spans="1:11">
      <c r="A92" s="185">
        <v>40100000</v>
      </c>
      <c r="B92" s="185" t="s">
        <v>1091</v>
      </c>
      <c r="C92" s="185" t="s">
        <v>324</v>
      </c>
      <c r="D92" s="186">
        <v>44958</v>
      </c>
      <c r="E92" s="185">
        <v>678</v>
      </c>
      <c r="F92" s="185" t="s">
        <v>496</v>
      </c>
      <c r="G92" s="185" t="s">
        <v>1230</v>
      </c>
      <c r="H92" s="185" t="s">
        <v>1231</v>
      </c>
      <c r="I92" s="187">
        <v>0</v>
      </c>
      <c r="J92" s="187">
        <v>360</v>
      </c>
      <c r="K92" s="187">
        <v>-360</v>
      </c>
    </row>
    <row r="93" spans="1:11">
      <c r="A93" s="185">
        <v>40100000</v>
      </c>
      <c r="B93" s="185" t="s">
        <v>1091</v>
      </c>
      <c r="C93" s="185" t="s">
        <v>324</v>
      </c>
      <c r="D93" s="186">
        <v>44958</v>
      </c>
      <c r="E93" s="185">
        <v>679</v>
      </c>
      <c r="F93" s="185" t="s">
        <v>496</v>
      </c>
      <c r="G93" s="185" t="s">
        <v>1232</v>
      </c>
      <c r="H93" s="185" t="s">
        <v>1231</v>
      </c>
      <c r="I93" s="187">
        <v>0</v>
      </c>
      <c r="J93" s="187">
        <v>192</v>
      </c>
      <c r="K93" s="187">
        <v>-192</v>
      </c>
    </row>
    <row r="94" spans="1:11">
      <c r="A94" s="185">
        <v>40100000</v>
      </c>
      <c r="B94" s="185" t="s">
        <v>350</v>
      </c>
      <c r="C94" s="185" t="s">
        <v>324</v>
      </c>
      <c r="D94" s="186">
        <v>44958</v>
      </c>
      <c r="E94" s="185">
        <v>680</v>
      </c>
      <c r="F94" s="185" t="s">
        <v>97</v>
      </c>
      <c r="G94" s="185" t="s">
        <v>1233</v>
      </c>
      <c r="H94" s="185" t="s">
        <v>1226</v>
      </c>
      <c r="I94" s="187">
        <v>0</v>
      </c>
      <c r="J94" s="187">
        <v>254.35</v>
      </c>
      <c r="K94" s="187">
        <v>-254.35</v>
      </c>
    </row>
    <row r="95" spans="1:11">
      <c r="A95" s="185">
        <v>40100000</v>
      </c>
      <c r="B95" s="185" t="s">
        <v>350</v>
      </c>
      <c r="C95" s="185" t="s">
        <v>324</v>
      </c>
      <c r="D95" s="186">
        <v>44958</v>
      </c>
      <c r="E95" s="185">
        <v>681</v>
      </c>
      <c r="F95" s="185" t="s">
        <v>97</v>
      </c>
      <c r="G95" s="185" t="s">
        <v>1234</v>
      </c>
      <c r="H95" s="185" t="s">
        <v>1226</v>
      </c>
      <c r="I95" s="187">
        <v>0</v>
      </c>
      <c r="J95" s="187">
        <v>3268.16</v>
      </c>
      <c r="K95" s="187">
        <v>-3268.16</v>
      </c>
    </row>
    <row r="96" spans="1:11">
      <c r="A96" s="185">
        <v>40100000</v>
      </c>
      <c r="B96" s="185" t="s">
        <v>388</v>
      </c>
      <c r="C96" s="185" t="s">
        <v>324</v>
      </c>
      <c r="D96" s="186">
        <v>44958</v>
      </c>
      <c r="E96" s="185">
        <v>684</v>
      </c>
      <c r="F96" s="185" t="s">
        <v>979</v>
      </c>
      <c r="G96" s="185" t="s">
        <v>1235</v>
      </c>
      <c r="H96" s="185" t="s">
        <v>1629</v>
      </c>
      <c r="I96" s="187">
        <v>0</v>
      </c>
      <c r="J96" s="187">
        <v>2663.62</v>
      </c>
      <c r="K96" s="187">
        <v>-2663.62</v>
      </c>
    </row>
    <row r="97" spans="1:11">
      <c r="A97" s="185">
        <v>40100000</v>
      </c>
      <c r="B97" s="185" t="s">
        <v>388</v>
      </c>
      <c r="C97" s="185" t="s">
        <v>324</v>
      </c>
      <c r="D97" s="186">
        <v>44958</v>
      </c>
      <c r="E97" s="185">
        <v>685</v>
      </c>
      <c r="F97" s="185" t="s">
        <v>979</v>
      </c>
      <c r="G97" s="185" t="s">
        <v>1236</v>
      </c>
      <c r="H97" s="185" t="s">
        <v>1237</v>
      </c>
      <c r="I97" s="187">
        <v>0</v>
      </c>
      <c r="J97" s="187">
        <v>3137</v>
      </c>
      <c r="K97" s="187">
        <v>-3137</v>
      </c>
    </row>
    <row r="98" spans="1:11">
      <c r="A98" s="185">
        <v>40100000</v>
      </c>
      <c r="B98" s="185" t="s">
        <v>388</v>
      </c>
      <c r="C98" s="185" t="s">
        <v>324</v>
      </c>
      <c r="D98" s="186">
        <v>44958</v>
      </c>
      <c r="E98" s="185">
        <v>686</v>
      </c>
      <c r="F98" s="185" t="s">
        <v>1238</v>
      </c>
      <c r="G98" s="185" t="s">
        <v>1239</v>
      </c>
      <c r="H98" s="185" t="s">
        <v>89</v>
      </c>
      <c r="I98" s="187">
        <v>300</v>
      </c>
      <c r="J98" s="187">
        <v>0</v>
      </c>
      <c r="K98" s="187">
        <v>300</v>
      </c>
    </row>
    <row r="99" spans="1:11">
      <c r="A99" s="185">
        <v>40100000</v>
      </c>
      <c r="B99" s="185" t="s">
        <v>388</v>
      </c>
      <c r="C99" s="185" t="s">
        <v>324</v>
      </c>
      <c r="D99" s="186">
        <v>44958</v>
      </c>
      <c r="E99" s="185">
        <v>687</v>
      </c>
      <c r="F99" s="185" t="s">
        <v>979</v>
      </c>
      <c r="G99" s="185" t="s">
        <v>1240</v>
      </c>
      <c r="H99" s="185" t="s">
        <v>1237</v>
      </c>
      <c r="I99" s="187">
        <v>0</v>
      </c>
      <c r="J99" s="187">
        <v>7457.96</v>
      </c>
      <c r="K99" s="187">
        <v>-7457.96</v>
      </c>
    </row>
    <row r="100" spans="1:11">
      <c r="A100" s="185">
        <v>40100000</v>
      </c>
      <c r="B100" s="185" t="s">
        <v>350</v>
      </c>
      <c r="C100" s="185" t="s">
        <v>324</v>
      </c>
      <c r="D100" s="186">
        <v>44958</v>
      </c>
      <c r="E100" s="185">
        <v>690</v>
      </c>
      <c r="F100" s="185" t="s">
        <v>97</v>
      </c>
      <c r="G100" s="185" t="s">
        <v>1241</v>
      </c>
      <c r="H100" s="185" t="s">
        <v>1242</v>
      </c>
      <c r="I100" s="187">
        <v>0</v>
      </c>
      <c r="J100" s="187">
        <v>213.4</v>
      </c>
      <c r="K100" s="187">
        <v>-213.4</v>
      </c>
    </row>
    <row r="101" spans="1:11">
      <c r="A101" s="185">
        <v>40100000</v>
      </c>
      <c r="B101" s="185" t="s">
        <v>350</v>
      </c>
      <c r="C101" s="185" t="s">
        <v>324</v>
      </c>
      <c r="D101" s="186">
        <v>44958</v>
      </c>
      <c r="E101" s="185">
        <v>691</v>
      </c>
      <c r="F101" s="185" t="s">
        <v>97</v>
      </c>
      <c r="G101" s="185" t="s">
        <v>1243</v>
      </c>
      <c r="H101" s="185" t="s">
        <v>1242</v>
      </c>
      <c r="I101" s="187">
        <v>94.8</v>
      </c>
      <c r="J101" s="187">
        <v>0</v>
      </c>
      <c r="K101" s="187">
        <v>94.8</v>
      </c>
    </row>
    <row r="102" spans="1:11">
      <c r="A102" s="185">
        <v>40100000</v>
      </c>
      <c r="B102" s="185" t="s">
        <v>372</v>
      </c>
      <c r="C102" s="185" t="s">
        <v>324</v>
      </c>
      <c r="D102" s="186">
        <v>44958</v>
      </c>
      <c r="E102" s="185">
        <v>692</v>
      </c>
      <c r="F102" s="185" t="s">
        <v>126</v>
      </c>
      <c r="G102" s="185" t="s">
        <v>681</v>
      </c>
      <c r="H102" s="185" t="s">
        <v>1114</v>
      </c>
      <c r="I102" s="187">
        <v>0</v>
      </c>
      <c r="J102" s="187">
        <v>252</v>
      </c>
      <c r="K102" s="187">
        <v>-252</v>
      </c>
    </row>
    <row r="103" spans="1:11">
      <c r="A103" s="185">
        <v>40100000</v>
      </c>
      <c r="B103" s="185" t="s">
        <v>372</v>
      </c>
      <c r="C103" s="185" t="s">
        <v>324</v>
      </c>
      <c r="D103" s="186">
        <v>44958</v>
      </c>
      <c r="E103" s="185">
        <v>693</v>
      </c>
      <c r="F103" s="185" t="s">
        <v>126</v>
      </c>
      <c r="G103" s="185" t="s">
        <v>1244</v>
      </c>
      <c r="H103" s="185" t="s">
        <v>1114</v>
      </c>
      <c r="I103" s="187">
        <v>16.86</v>
      </c>
      <c r="J103" s="187">
        <v>0</v>
      </c>
      <c r="K103" s="187">
        <v>16.86</v>
      </c>
    </row>
    <row r="104" spans="1:11">
      <c r="A104" s="185">
        <v>40100000</v>
      </c>
      <c r="B104" s="185" t="s">
        <v>380</v>
      </c>
      <c r="C104" s="185" t="s">
        <v>324</v>
      </c>
      <c r="D104" s="186">
        <v>44958</v>
      </c>
      <c r="E104" s="185">
        <v>695</v>
      </c>
      <c r="F104" s="185" t="s">
        <v>394</v>
      </c>
      <c r="G104" s="185" t="s">
        <v>1245</v>
      </c>
      <c r="H104" s="185" t="s">
        <v>1261</v>
      </c>
      <c r="I104" s="187">
        <v>0</v>
      </c>
      <c r="J104" s="187">
        <v>112.5</v>
      </c>
      <c r="K104" s="187">
        <v>-112.5</v>
      </c>
    </row>
    <row r="105" spans="1:11">
      <c r="A105" s="185">
        <v>40100000</v>
      </c>
      <c r="B105" s="185" t="s">
        <v>380</v>
      </c>
      <c r="C105" s="185" t="s">
        <v>324</v>
      </c>
      <c r="D105" s="186">
        <v>44958</v>
      </c>
      <c r="E105" s="185">
        <v>696</v>
      </c>
      <c r="F105" s="185" t="s">
        <v>394</v>
      </c>
      <c r="G105" s="185" t="s">
        <v>1247</v>
      </c>
      <c r="H105" s="185" t="s">
        <v>1261</v>
      </c>
      <c r="I105" s="187">
        <v>0</v>
      </c>
      <c r="J105" s="187">
        <v>142.69</v>
      </c>
      <c r="K105" s="187">
        <v>-142.69</v>
      </c>
    </row>
    <row r="106" spans="1:11">
      <c r="A106" s="185">
        <v>40100000</v>
      </c>
      <c r="B106" s="185" t="s">
        <v>380</v>
      </c>
      <c r="C106" s="185" t="s">
        <v>324</v>
      </c>
      <c r="D106" s="186">
        <v>44958</v>
      </c>
      <c r="E106" s="185">
        <v>697</v>
      </c>
      <c r="F106" s="185" t="s">
        <v>394</v>
      </c>
      <c r="G106" s="185" t="s">
        <v>1248</v>
      </c>
      <c r="H106" s="185" t="s">
        <v>1261</v>
      </c>
      <c r="I106" s="187">
        <v>0</v>
      </c>
      <c r="J106" s="187">
        <v>118.74</v>
      </c>
      <c r="K106" s="187">
        <v>-118.74</v>
      </c>
    </row>
    <row r="107" spans="1:11">
      <c r="A107" s="185">
        <v>40100000</v>
      </c>
      <c r="B107" s="185" t="s">
        <v>380</v>
      </c>
      <c r="C107" s="185" t="s">
        <v>324</v>
      </c>
      <c r="D107" s="186">
        <v>44958</v>
      </c>
      <c r="E107" s="185">
        <v>698</v>
      </c>
      <c r="F107" s="185" t="s">
        <v>394</v>
      </c>
      <c r="G107" s="185" t="s">
        <v>1249</v>
      </c>
      <c r="H107" s="185" t="s">
        <v>1261</v>
      </c>
      <c r="I107" s="187">
        <v>0</v>
      </c>
      <c r="J107" s="187">
        <v>306.43</v>
      </c>
      <c r="K107" s="187">
        <v>-306.43</v>
      </c>
    </row>
    <row r="108" spans="1:11">
      <c r="A108" s="185">
        <v>40100000</v>
      </c>
      <c r="B108" s="185" t="s">
        <v>380</v>
      </c>
      <c r="C108" s="185" t="s">
        <v>324</v>
      </c>
      <c r="D108" s="186">
        <v>44958</v>
      </c>
      <c r="E108" s="185">
        <v>699</v>
      </c>
      <c r="F108" s="185" t="s">
        <v>394</v>
      </c>
      <c r="G108" s="185" t="s">
        <v>1250</v>
      </c>
      <c r="H108" s="185" t="s">
        <v>1261</v>
      </c>
      <c r="I108" s="187">
        <v>0</v>
      </c>
      <c r="J108" s="187">
        <v>228.72</v>
      </c>
      <c r="K108" s="187">
        <v>-228.72</v>
      </c>
    </row>
    <row r="109" spans="1:11">
      <c r="A109" s="185">
        <v>40100000</v>
      </c>
      <c r="B109" s="185" t="s">
        <v>380</v>
      </c>
      <c r="C109" s="185" t="s">
        <v>324</v>
      </c>
      <c r="D109" s="186">
        <v>44958</v>
      </c>
      <c r="E109" s="185">
        <v>700</v>
      </c>
      <c r="F109" s="185" t="s">
        <v>394</v>
      </c>
      <c r="G109" s="185" t="s">
        <v>1251</v>
      </c>
      <c r="H109" s="185" t="s">
        <v>1261</v>
      </c>
      <c r="I109" s="187">
        <v>0</v>
      </c>
      <c r="J109" s="187">
        <v>413.07</v>
      </c>
      <c r="K109" s="187">
        <v>-413.07</v>
      </c>
    </row>
    <row r="110" spans="1:11">
      <c r="A110" s="185">
        <v>40100000</v>
      </c>
      <c r="B110" s="185" t="s">
        <v>380</v>
      </c>
      <c r="C110" s="185" t="s">
        <v>324</v>
      </c>
      <c r="D110" s="186">
        <v>44958</v>
      </c>
      <c r="E110" s="185">
        <v>701</v>
      </c>
      <c r="F110" s="185" t="s">
        <v>394</v>
      </c>
      <c r="G110" s="185" t="s">
        <v>1252</v>
      </c>
      <c r="H110" s="185" t="s">
        <v>1261</v>
      </c>
      <c r="I110" s="187">
        <v>0</v>
      </c>
      <c r="J110" s="187">
        <v>157.69999999999999</v>
      </c>
      <c r="K110" s="187">
        <v>-157.69999999999999</v>
      </c>
    </row>
    <row r="111" spans="1:11">
      <c r="A111" s="185">
        <v>40100000</v>
      </c>
      <c r="B111" s="185" t="s">
        <v>380</v>
      </c>
      <c r="C111" s="185" t="s">
        <v>324</v>
      </c>
      <c r="D111" s="186">
        <v>44958</v>
      </c>
      <c r="E111" s="185">
        <v>702</v>
      </c>
      <c r="F111" s="185" t="s">
        <v>394</v>
      </c>
      <c r="G111" s="185" t="s">
        <v>1253</v>
      </c>
      <c r="H111" s="185" t="s">
        <v>1261</v>
      </c>
      <c r="I111" s="187">
        <v>0</v>
      </c>
      <c r="J111" s="187">
        <v>377.21</v>
      </c>
      <c r="K111" s="187">
        <v>-377.21</v>
      </c>
    </row>
    <row r="112" spans="1:11">
      <c r="A112" s="185">
        <v>40100000</v>
      </c>
      <c r="B112" s="185" t="s">
        <v>380</v>
      </c>
      <c r="C112" s="185" t="s">
        <v>324</v>
      </c>
      <c r="D112" s="186">
        <v>44958</v>
      </c>
      <c r="E112" s="185">
        <v>703</v>
      </c>
      <c r="F112" s="185" t="s">
        <v>394</v>
      </c>
      <c r="G112" s="185" t="s">
        <v>1254</v>
      </c>
      <c r="H112" s="185" t="s">
        <v>1261</v>
      </c>
      <c r="I112" s="187">
        <v>0</v>
      </c>
      <c r="J112" s="187">
        <v>372.47</v>
      </c>
      <c r="K112" s="187">
        <v>-372.47</v>
      </c>
    </row>
    <row r="113" spans="1:11">
      <c r="A113" s="185">
        <v>40100000</v>
      </c>
      <c r="B113" s="185" t="s">
        <v>380</v>
      </c>
      <c r="C113" s="185" t="s">
        <v>324</v>
      </c>
      <c r="D113" s="186">
        <v>44958</v>
      </c>
      <c r="E113" s="185">
        <v>704</v>
      </c>
      <c r="F113" s="185" t="s">
        <v>394</v>
      </c>
      <c r="G113" s="185" t="s">
        <v>1255</v>
      </c>
      <c r="H113" s="185" t="s">
        <v>1261</v>
      </c>
      <c r="I113" s="187">
        <v>0</v>
      </c>
      <c r="J113" s="187">
        <v>169.19</v>
      </c>
      <c r="K113" s="187">
        <v>-169.19</v>
      </c>
    </row>
    <row r="114" spans="1:11">
      <c r="A114" s="185">
        <v>40100000</v>
      </c>
      <c r="B114" s="185" t="s">
        <v>380</v>
      </c>
      <c r="C114" s="185" t="s">
        <v>324</v>
      </c>
      <c r="D114" s="186">
        <v>44958</v>
      </c>
      <c r="E114" s="185">
        <v>705</v>
      </c>
      <c r="F114" s="185" t="s">
        <v>394</v>
      </c>
      <c r="G114" s="185" t="s">
        <v>1256</v>
      </c>
      <c r="H114" s="185" t="s">
        <v>1261</v>
      </c>
      <c r="I114" s="187">
        <v>0</v>
      </c>
      <c r="J114" s="187">
        <v>289.64999999999998</v>
      </c>
      <c r="K114" s="187">
        <v>-289.64999999999998</v>
      </c>
    </row>
    <row r="115" spans="1:11">
      <c r="A115" s="185">
        <v>40100000</v>
      </c>
      <c r="B115" s="185" t="s">
        <v>380</v>
      </c>
      <c r="C115" s="185" t="s">
        <v>324</v>
      </c>
      <c r="D115" s="186">
        <v>44958</v>
      </c>
      <c r="E115" s="185">
        <v>706</v>
      </c>
      <c r="F115" s="185" t="s">
        <v>394</v>
      </c>
      <c r="G115" s="185" t="s">
        <v>1257</v>
      </c>
      <c r="H115" s="185" t="s">
        <v>1261</v>
      </c>
      <c r="I115" s="187">
        <v>0</v>
      </c>
      <c r="J115" s="187">
        <v>338.06</v>
      </c>
      <c r="K115" s="187">
        <v>-338.06</v>
      </c>
    </row>
    <row r="116" spans="1:11">
      <c r="A116" s="185">
        <v>40100000</v>
      </c>
      <c r="B116" s="185" t="s">
        <v>380</v>
      </c>
      <c r="C116" s="185" t="s">
        <v>324</v>
      </c>
      <c r="D116" s="186">
        <v>44958</v>
      </c>
      <c r="E116" s="185">
        <v>708</v>
      </c>
      <c r="F116" s="185" t="s">
        <v>394</v>
      </c>
      <c r="G116" s="185" t="s">
        <v>1258</v>
      </c>
      <c r="H116" s="185" t="s">
        <v>1261</v>
      </c>
      <c r="I116" s="187">
        <v>0</v>
      </c>
      <c r="J116" s="187">
        <v>415.81</v>
      </c>
      <c r="K116" s="187">
        <v>-415.81</v>
      </c>
    </row>
    <row r="117" spans="1:11">
      <c r="A117" s="185">
        <v>40100000</v>
      </c>
      <c r="B117" s="185" t="s">
        <v>361</v>
      </c>
      <c r="C117" s="185" t="s">
        <v>324</v>
      </c>
      <c r="D117" s="186">
        <v>44959</v>
      </c>
      <c r="E117" s="185">
        <v>632</v>
      </c>
      <c r="F117" s="185" t="s">
        <v>392</v>
      </c>
      <c r="G117" s="185" t="s">
        <v>1260</v>
      </c>
      <c r="H117" s="185" t="s">
        <v>1261</v>
      </c>
      <c r="I117" s="187">
        <v>0</v>
      </c>
      <c r="J117" s="187">
        <v>3200</v>
      </c>
      <c r="K117" s="187">
        <v>-3200</v>
      </c>
    </row>
    <row r="118" spans="1:11">
      <c r="A118" s="185">
        <v>40100000</v>
      </c>
      <c r="B118" s="185" t="s">
        <v>369</v>
      </c>
      <c r="C118" s="185" t="s">
        <v>324</v>
      </c>
      <c r="D118" s="186">
        <v>44959</v>
      </c>
      <c r="E118" s="185">
        <v>667</v>
      </c>
      <c r="F118" s="185" t="s">
        <v>533</v>
      </c>
      <c r="G118" s="185" t="s">
        <v>1262</v>
      </c>
      <c r="H118" s="185" t="s">
        <v>1223</v>
      </c>
      <c r="I118" s="187">
        <v>0</v>
      </c>
      <c r="J118" s="187">
        <v>260</v>
      </c>
      <c r="K118" s="187">
        <v>-260</v>
      </c>
    </row>
    <row r="119" spans="1:11">
      <c r="A119" s="185">
        <v>40100000</v>
      </c>
      <c r="B119" s="185" t="s">
        <v>380</v>
      </c>
      <c r="C119" s="185" t="s">
        <v>324</v>
      </c>
      <c r="D119" s="186">
        <v>44959</v>
      </c>
      <c r="E119" s="185">
        <v>694</v>
      </c>
      <c r="F119" s="185" t="s">
        <v>394</v>
      </c>
      <c r="G119" s="185" t="s">
        <v>1263</v>
      </c>
      <c r="H119" s="185" t="s">
        <v>1261</v>
      </c>
      <c r="I119" s="187">
        <v>0</v>
      </c>
      <c r="J119" s="187">
        <v>242.84</v>
      </c>
      <c r="K119" s="187">
        <v>-242.84</v>
      </c>
    </row>
    <row r="120" spans="1:11">
      <c r="A120" s="185">
        <v>40100000</v>
      </c>
      <c r="B120" s="185" t="s">
        <v>1091</v>
      </c>
      <c r="C120" s="185" t="s">
        <v>324</v>
      </c>
      <c r="D120" s="186">
        <v>44963</v>
      </c>
      <c r="E120" s="185">
        <v>677</v>
      </c>
      <c r="F120" s="185" t="s">
        <v>496</v>
      </c>
      <c r="G120" s="185" t="s">
        <v>1264</v>
      </c>
      <c r="H120" s="185" t="s">
        <v>1231</v>
      </c>
      <c r="I120" s="187">
        <v>0</v>
      </c>
      <c r="J120" s="187">
        <v>234</v>
      </c>
      <c r="K120" s="187">
        <v>-234</v>
      </c>
    </row>
    <row r="121" spans="1:11">
      <c r="A121" s="185">
        <v>40100000</v>
      </c>
      <c r="B121" s="185" t="s">
        <v>1177</v>
      </c>
      <c r="C121" s="185" t="s">
        <v>324</v>
      </c>
      <c r="D121" s="186">
        <v>44964</v>
      </c>
      <c r="E121" s="185">
        <v>643</v>
      </c>
      <c r="F121" s="185" t="s">
        <v>1175</v>
      </c>
      <c r="G121" s="185" t="s">
        <v>1265</v>
      </c>
      <c r="H121" s="185" t="s">
        <v>89</v>
      </c>
      <c r="I121" s="187">
        <v>0</v>
      </c>
      <c r="J121" s="187">
        <v>10300</v>
      </c>
      <c r="K121" s="187">
        <v>-10300</v>
      </c>
    </row>
    <row r="122" spans="1:11">
      <c r="A122" s="185">
        <v>40100000</v>
      </c>
      <c r="B122" s="185" t="s">
        <v>350</v>
      </c>
      <c r="C122" s="185" t="s">
        <v>324</v>
      </c>
      <c r="D122" s="186">
        <v>44964</v>
      </c>
      <c r="E122" s="185">
        <v>674</v>
      </c>
      <c r="F122" s="185" t="s">
        <v>97</v>
      </c>
      <c r="G122" s="185" t="s">
        <v>1266</v>
      </c>
      <c r="H122" s="185" t="s">
        <v>1121</v>
      </c>
      <c r="I122" s="187">
        <v>0</v>
      </c>
      <c r="J122" s="187">
        <v>57.6</v>
      </c>
      <c r="K122" s="187">
        <v>-57.6</v>
      </c>
    </row>
    <row r="123" spans="1:11">
      <c r="A123" s="185">
        <v>40100000</v>
      </c>
      <c r="B123" s="185" t="s">
        <v>380</v>
      </c>
      <c r="C123" s="185" t="s">
        <v>324</v>
      </c>
      <c r="D123" s="186">
        <v>44966</v>
      </c>
      <c r="E123" s="185">
        <v>710</v>
      </c>
      <c r="F123" s="185" t="s">
        <v>394</v>
      </c>
      <c r="G123" s="185" t="s">
        <v>1267</v>
      </c>
      <c r="H123" s="185" t="s">
        <v>1261</v>
      </c>
      <c r="I123" s="187">
        <v>0</v>
      </c>
      <c r="J123" s="187">
        <v>240.28</v>
      </c>
      <c r="K123" s="187">
        <v>-240.28</v>
      </c>
    </row>
    <row r="124" spans="1:11">
      <c r="A124" s="185">
        <v>40100000</v>
      </c>
      <c r="B124" s="185" t="s">
        <v>399</v>
      </c>
      <c r="C124" s="185" t="s">
        <v>324</v>
      </c>
      <c r="D124" s="186">
        <v>44967</v>
      </c>
      <c r="E124" s="185">
        <v>626</v>
      </c>
      <c r="F124" s="185" t="s">
        <v>978</v>
      </c>
      <c r="G124" s="185" t="s">
        <v>1269</v>
      </c>
      <c r="H124" s="185" t="s">
        <v>1083</v>
      </c>
      <c r="I124" s="187">
        <v>0</v>
      </c>
      <c r="J124" s="187">
        <v>5185.78</v>
      </c>
      <c r="K124" s="187">
        <v>-5185.78</v>
      </c>
    </row>
    <row r="125" spans="1:11">
      <c r="A125" s="185">
        <v>40100000</v>
      </c>
      <c r="B125" s="185" t="s">
        <v>388</v>
      </c>
      <c r="C125" s="185" t="s">
        <v>324</v>
      </c>
      <c r="D125" s="186">
        <v>44967</v>
      </c>
      <c r="E125" s="185">
        <v>627</v>
      </c>
      <c r="F125" s="185" t="s">
        <v>1270</v>
      </c>
      <c r="G125" s="185" t="s">
        <v>1271</v>
      </c>
      <c r="H125" s="185" t="s">
        <v>1272</v>
      </c>
      <c r="I125" s="187">
        <v>0</v>
      </c>
      <c r="J125" s="187">
        <v>581.04</v>
      </c>
      <c r="K125" s="187">
        <v>-581.04</v>
      </c>
    </row>
    <row r="126" spans="1:11">
      <c r="A126" s="185">
        <v>40100000</v>
      </c>
      <c r="B126" s="185" t="s">
        <v>1140</v>
      </c>
      <c r="C126" s="185" t="s">
        <v>324</v>
      </c>
      <c r="D126" s="186">
        <v>44967</v>
      </c>
      <c r="E126" s="185">
        <v>657</v>
      </c>
      <c r="F126" s="185" t="s">
        <v>970</v>
      </c>
      <c r="G126" s="185" t="s">
        <v>1274</v>
      </c>
      <c r="H126" s="185" t="s">
        <v>1231</v>
      </c>
      <c r="I126" s="187">
        <v>0</v>
      </c>
      <c r="J126" s="187">
        <v>27.9</v>
      </c>
      <c r="K126" s="187">
        <v>-27.9</v>
      </c>
    </row>
    <row r="127" spans="1:11">
      <c r="A127" s="185">
        <v>40100000</v>
      </c>
      <c r="B127" s="185" t="s">
        <v>1140</v>
      </c>
      <c r="C127" s="185" t="s">
        <v>324</v>
      </c>
      <c r="D127" s="186">
        <v>44967</v>
      </c>
      <c r="E127" s="185">
        <v>659</v>
      </c>
      <c r="F127" s="185" t="s">
        <v>972</v>
      </c>
      <c r="G127" s="185" t="s">
        <v>1275</v>
      </c>
      <c r="H127" s="185" t="s">
        <v>1231</v>
      </c>
      <c r="I127" s="187">
        <v>0</v>
      </c>
      <c r="J127" s="187">
        <v>71.56</v>
      </c>
      <c r="K127" s="187">
        <v>-71.56</v>
      </c>
    </row>
    <row r="128" spans="1:11">
      <c r="A128" s="185">
        <v>40100000</v>
      </c>
      <c r="B128" s="185" t="s">
        <v>1140</v>
      </c>
      <c r="C128" s="185" t="s">
        <v>324</v>
      </c>
      <c r="D128" s="186">
        <v>44967</v>
      </c>
      <c r="E128" s="185">
        <v>660</v>
      </c>
      <c r="F128" s="185" t="s">
        <v>972</v>
      </c>
      <c r="G128" s="185" t="s">
        <v>1276</v>
      </c>
      <c r="H128" s="185" t="s">
        <v>1231</v>
      </c>
      <c r="I128" s="187">
        <v>0</v>
      </c>
      <c r="J128" s="187">
        <v>23.1</v>
      </c>
      <c r="K128" s="187">
        <v>-23.1</v>
      </c>
    </row>
    <row r="129" spans="1:11">
      <c r="A129" s="185">
        <v>40100000</v>
      </c>
      <c r="B129" s="185" t="s">
        <v>1140</v>
      </c>
      <c r="C129" s="185" t="s">
        <v>324</v>
      </c>
      <c r="D129" s="186">
        <v>44967</v>
      </c>
      <c r="E129" s="185">
        <v>663</v>
      </c>
      <c r="F129" s="185" t="s">
        <v>972</v>
      </c>
      <c r="G129" s="185" t="s">
        <v>1275</v>
      </c>
      <c r="H129" s="185" t="s">
        <v>1113</v>
      </c>
      <c r="I129" s="187">
        <v>0</v>
      </c>
      <c r="J129" s="187">
        <v>53.47</v>
      </c>
      <c r="K129" s="187">
        <v>-53.47</v>
      </c>
    </row>
    <row r="130" spans="1:11">
      <c r="A130" s="185">
        <v>40100000</v>
      </c>
      <c r="B130" s="185" t="s">
        <v>1140</v>
      </c>
      <c r="C130" s="185" t="s">
        <v>324</v>
      </c>
      <c r="D130" s="186">
        <v>44967</v>
      </c>
      <c r="E130" s="185">
        <v>664</v>
      </c>
      <c r="F130" s="185" t="s">
        <v>970</v>
      </c>
      <c r="G130" s="185" t="s">
        <v>1277</v>
      </c>
      <c r="H130" s="185" t="s">
        <v>1113</v>
      </c>
      <c r="I130" s="187">
        <v>0</v>
      </c>
      <c r="J130" s="187">
        <v>35.75</v>
      </c>
      <c r="K130" s="187">
        <v>-35.75</v>
      </c>
    </row>
    <row r="131" spans="1:11">
      <c r="A131" s="185">
        <v>40100000</v>
      </c>
      <c r="B131" s="185" t="s">
        <v>1091</v>
      </c>
      <c r="C131" s="185" t="s">
        <v>324</v>
      </c>
      <c r="D131" s="186">
        <v>44970</v>
      </c>
      <c r="E131" s="185">
        <v>675</v>
      </c>
      <c r="F131" s="185" t="s">
        <v>496</v>
      </c>
      <c r="G131" s="185" t="s">
        <v>1278</v>
      </c>
      <c r="H131" s="185" t="s">
        <v>1231</v>
      </c>
      <c r="I131" s="187">
        <v>0</v>
      </c>
      <c r="J131" s="187">
        <v>84</v>
      </c>
      <c r="K131" s="187">
        <v>-84</v>
      </c>
    </row>
    <row r="132" spans="1:11">
      <c r="A132" s="185">
        <v>40100000</v>
      </c>
      <c r="B132" s="185" t="s">
        <v>1162</v>
      </c>
      <c r="C132" s="185" t="s">
        <v>324</v>
      </c>
      <c r="D132" s="186">
        <v>44971</v>
      </c>
      <c r="E132" s="185">
        <v>629</v>
      </c>
      <c r="F132" s="185" t="s">
        <v>1279</v>
      </c>
      <c r="G132" s="185" t="s">
        <v>1280</v>
      </c>
      <c r="H132" s="185" t="s">
        <v>362</v>
      </c>
      <c r="I132" s="187">
        <v>0</v>
      </c>
      <c r="J132" s="187">
        <v>360</v>
      </c>
      <c r="K132" s="187">
        <v>-360</v>
      </c>
    </row>
    <row r="133" spans="1:11">
      <c r="A133" s="185">
        <v>40100000</v>
      </c>
      <c r="B133" s="185" t="s">
        <v>380</v>
      </c>
      <c r="C133" s="185" t="s">
        <v>324</v>
      </c>
      <c r="D133" s="186">
        <v>44973</v>
      </c>
      <c r="E133" s="185">
        <v>709</v>
      </c>
      <c r="F133" s="185" t="s">
        <v>394</v>
      </c>
      <c r="G133" s="185" t="s">
        <v>1281</v>
      </c>
      <c r="H133" s="185" t="s">
        <v>1261</v>
      </c>
      <c r="I133" s="187">
        <v>0</v>
      </c>
      <c r="J133" s="187">
        <v>136.07</v>
      </c>
      <c r="K133" s="187">
        <v>-136.07</v>
      </c>
    </row>
    <row r="134" spans="1:11">
      <c r="A134" s="185">
        <v>40100000</v>
      </c>
      <c r="B134" s="185" t="s">
        <v>376</v>
      </c>
      <c r="C134" s="185" t="s">
        <v>324</v>
      </c>
      <c r="D134" s="186">
        <v>44977</v>
      </c>
      <c r="E134" s="185">
        <v>628</v>
      </c>
      <c r="F134" s="185" t="s">
        <v>719</v>
      </c>
      <c r="G134" s="185" t="s">
        <v>1282</v>
      </c>
      <c r="H134" s="185" t="s">
        <v>1141</v>
      </c>
      <c r="I134" s="187">
        <v>0</v>
      </c>
      <c r="J134" s="187">
        <v>1415.39</v>
      </c>
      <c r="K134" s="187">
        <v>-1415.39</v>
      </c>
    </row>
    <row r="135" spans="1:11">
      <c r="A135" s="185">
        <v>40100000</v>
      </c>
      <c r="B135" s="185" t="s">
        <v>380</v>
      </c>
      <c r="C135" s="185" t="s">
        <v>324</v>
      </c>
      <c r="D135" s="186">
        <v>44980</v>
      </c>
      <c r="E135" s="185">
        <v>707</v>
      </c>
      <c r="F135" s="185" t="s">
        <v>394</v>
      </c>
      <c r="G135" s="185" t="s">
        <v>1283</v>
      </c>
      <c r="H135" s="185" t="s">
        <v>1261</v>
      </c>
      <c r="I135" s="187">
        <v>0</v>
      </c>
      <c r="J135" s="187">
        <v>57.08</v>
      </c>
      <c r="K135" s="187">
        <v>-57.08</v>
      </c>
    </row>
    <row r="136" spans="1:11">
      <c r="A136" s="185">
        <v>40100000</v>
      </c>
      <c r="B136" s="185" t="s">
        <v>1204</v>
      </c>
      <c r="C136" s="185" t="s">
        <v>324</v>
      </c>
      <c r="D136" s="186">
        <v>44985</v>
      </c>
      <c r="E136" s="185">
        <v>644</v>
      </c>
      <c r="F136" s="185" t="s">
        <v>1284</v>
      </c>
      <c r="G136" s="185" t="s">
        <v>1285</v>
      </c>
      <c r="H136" s="185" t="s">
        <v>351</v>
      </c>
      <c r="I136" s="187">
        <v>0</v>
      </c>
      <c r="J136" s="187">
        <v>3200</v>
      </c>
      <c r="K136" s="187">
        <v>-3200</v>
      </c>
    </row>
    <row r="137" spans="1:11">
      <c r="A137" s="185">
        <v>40100000</v>
      </c>
      <c r="B137" s="185" t="s">
        <v>350</v>
      </c>
      <c r="C137" s="185" t="s">
        <v>324</v>
      </c>
      <c r="D137" s="186">
        <v>44985</v>
      </c>
      <c r="E137" s="185">
        <v>682</v>
      </c>
      <c r="F137" s="185" t="s">
        <v>97</v>
      </c>
      <c r="G137" s="185" t="s">
        <v>1286</v>
      </c>
      <c r="H137" s="185" t="s">
        <v>1136</v>
      </c>
      <c r="I137" s="187">
        <v>0</v>
      </c>
      <c r="J137" s="187">
        <v>3168.72</v>
      </c>
      <c r="K137" s="187">
        <v>-3168.72</v>
      </c>
    </row>
    <row r="138" spans="1:11">
      <c r="A138" s="185">
        <v>40100000</v>
      </c>
      <c r="B138" s="185" t="s">
        <v>350</v>
      </c>
      <c r="C138" s="185" t="s">
        <v>324</v>
      </c>
      <c r="D138" s="186">
        <v>44985</v>
      </c>
      <c r="E138" s="185">
        <v>683</v>
      </c>
      <c r="F138" s="185" t="s">
        <v>97</v>
      </c>
      <c r="G138" s="185" t="s">
        <v>1287</v>
      </c>
      <c r="H138" s="185" t="s">
        <v>1136</v>
      </c>
      <c r="I138" s="187">
        <v>0</v>
      </c>
      <c r="J138" s="187">
        <v>236.86</v>
      </c>
      <c r="K138" s="187">
        <v>-236.86</v>
      </c>
    </row>
    <row r="139" spans="1:11">
      <c r="A139" s="185">
        <v>40100000</v>
      </c>
      <c r="B139" s="185" t="s">
        <v>388</v>
      </c>
      <c r="C139" s="185" t="s">
        <v>324</v>
      </c>
      <c r="D139" s="186">
        <v>44985</v>
      </c>
      <c r="E139" s="185">
        <v>689</v>
      </c>
      <c r="F139" s="185" t="s">
        <v>979</v>
      </c>
      <c r="G139" s="185" t="s">
        <v>1288</v>
      </c>
      <c r="H139" s="185" t="s">
        <v>1630</v>
      </c>
      <c r="I139" s="187">
        <v>0</v>
      </c>
      <c r="J139" s="187">
        <v>1437.6</v>
      </c>
      <c r="K139" s="187">
        <v>-1437.6</v>
      </c>
    </row>
    <row r="140" spans="1:11">
      <c r="A140" s="185">
        <v>40100000</v>
      </c>
      <c r="B140" s="185" t="s">
        <v>378</v>
      </c>
      <c r="C140" s="185" t="s">
        <v>324</v>
      </c>
      <c r="D140" s="186">
        <v>44985</v>
      </c>
      <c r="E140" s="185">
        <v>711</v>
      </c>
      <c r="F140" s="185" t="s">
        <v>397</v>
      </c>
      <c r="G140" s="185" t="s">
        <v>1289</v>
      </c>
      <c r="H140" s="185" t="s">
        <v>1261</v>
      </c>
      <c r="I140" s="187">
        <v>0</v>
      </c>
      <c r="J140" s="187">
        <v>9120</v>
      </c>
      <c r="K140" s="187">
        <v>-9120</v>
      </c>
    </row>
    <row r="141" spans="1:11">
      <c r="A141" s="185">
        <v>40100000</v>
      </c>
      <c r="B141" s="185" t="s">
        <v>388</v>
      </c>
      <c r="C141" s="185" t="s">
        <v>324</v>
      </c>
      <c r="D141" s="186">
        <v>44986</v>
      </c>
      <c r="E141" s="185">
        <v>688</v>
      </c>
      <c r="F141" s="185" t="s">
        <v>979</v>
      </c>
      <c r="G141" s="185" t="s">
        <v>1631</v>
      </c>
      <c r="H141" s="185" t="s">
        <v>1632</v>
      </c>
      <c r="I141" s="187">
        <v>0</v>
      </c>
      <c r="J141" s="187">
        <v>7457.96</v>
      </c>
      <c r="K141" s="187">
        <v>-7457.96</v>
      </c>
    </row>
    <row r="142" spans="1:11">
      <c r="A142" s="185">
        <v>40100000</v>
      </c>
      <c r="B142" s="185" t="s">
        <v>377</v>
      </c>
      <c r="C142" s="185" t="s">
        <v>324</v>
      </c>
      <c r="D142" s="186">
        <v>44986</v>
      </c>
      <c r="E142" s="185">
        <v>713</v>
      </c>
      <c r="F142" s="185" t="s">
        <v>1105</v>
      </c>
      <c r="G142" s="185" t="s">
        <v>1633</v>
      </c>
      <c r="H142" s="185" t="s">
        <v>1141</v>
      </c>
      <c r="I142" s="187">
        <v>0</v>
      </c>
      <c r="J142" s="187">
        <v>61.27</v>
      </c>
      <c r="K142" s="187">
        <v>-61.27</v>
      </c>
    </row>
    <row r="143" spans="1:11">
      <c r="A143" s="185">
        <v>40100000</v>
      </c>
      <c r="B143" s="185" t="s">
        <v>377</v>
      </c>
      <c r="C143" s="185" t="s">
        <v>324</v>
      </c>
      <c r="D143" s="186">
        <v>44986</v>
      </c>
      <c r="E143" s="185">
        <v>714</v>
      </c>
      <c r="F143" s="185" t="s">
        <v>1634</v>
      </c>
      <c r="G143" s="185" t="s">
        <v>1635</v>
      </c>
      <c r="H143" s="185" t="s">
        <v>1141</v>
      </c>
      <c r="I143" s="187">
        <v>0</v>
      </c>
      <c r="J143" s="187">
        <v>960.85</v>
      </c>
      <c r="K143" s="187">
        <v>-960.85</v>
      </c>
    </row>
    <row r="144" spans="1:11">
      <c r="A144" s="185">
        <v>40100000</v>
      </c>
      <c r="B144" s="185" t="s">
        <v>1636</v>
      </c>
      <c r="C144" s="185" t="s">
        <v>324</v>
      </c>
      <c r="D144" s="186">
        <v>44986</v>
      </c>
      <c r="E144" s="185">
        <v>715</v>
      </c>
      <c r="F144" s="185" t="s">
        <v>1637</v>
      </c>
      <c r="G144" s="185" t="s">
        <v>1638</v>
      </c>
      <c r="H144" s="185" t="s">
        <v>312</v>
      </c>
      <c r="I144" s="187">
        <v>0</v>
      </c>
      <c r="J144" s="187">
        <v>90</v>
      </c>
      <c r="K144" s="187">
        <v>-90</v>
      </c>
    </row>
    <row r="145" spans="1:11">
      <c r="A145" s="185">
        <v>40100000</v>
      </c>
      <c r="B145" s="185" t="s">
        <v>352</v>
      </c>
      <c r="C145" s="185" t="s">
        <v>324</v>
      </c>
      <c r="D145" s="186">
        <v>44986</v>
      </c>
      <c r="E145" s="185">
        <v>720</v>
      </c>
      <c r="F145" s="185" t="s">
        <v>505</v>
      </c>
      <c r="G145" s="185" t="s">
        <v>1639</v>
      </c>
      <c r="H145" s="185" t="s">
        <v>1359</v>
      </c>
      <c r="I145" s="187">
        <v>0</v>
      </c>
      <c r="J145" s="187">
        <v>137.41999999999999</v>
      </c>
      <c r="K145" s="187">
        <v>-137.41999999999999</v>
      </c>
    </row>
    <row r="146" spans="1:11">
      <c r="A146" s="185">
        <v>40100000</v>
      </c>
      <c r="B146" s="185" t="s">
        <v>376</v>
      </c>
      <c r="C146" s="185" t="s">
        <v>324</v>
      </c>
      <c r="D146" s="186">
        <v>44986</v>
      </c>
      <c r="E146" s="185">
        <v>723</v>
      </c>
      <c r="F146" s="185" t="s">
        <v>719</v>
      </c>
      <c r="G146" s="185" t="s">
        <v>1640</v>
      </c>
      <c r="H146" s="185" t="s">
        <v>1261</v>
      </c>
      <c r="I146" s="187">
        <v>0</v>
      </c>
      <c r="J146" s="187">
        <v>1335.28</v>
      </c>
      <c r="K146" s="187">
        <v>-1335.28</v>
      </c>
    </row>
    <row r="147" spans="1:11">
      <c r="A147" s="185">
        <v>40100000</v>
      </c>
      <c r="B147" s="185" t="s">
        <v>1641</v>
      </c>
      <c r="C147" s="185" t="s">
        <v>324</v>
      </c>
      <c r="D147" s="186">
        <v>44986</v>
      </c>
      <c r="E147" s="185">
        <v>724</v>
      </c>
      <c r="F147" s="185" t="s">
        <v>1642</v>
      </c>
      <c r="G147" s="185" t="s">
        <v>1643</v>
      </c>
      <c r="H147" s="185" t="s">
        <v>312</v>
      </c>
      <c r="I147" s="187">
        <v>0</v>
      </c>
      <c r="J147" s="187">
        <v>120</v>
      </c>
      <c r="K147" s="187">
        <v>-120</v>
      </c>
    </row>
    <row r="148" spans="1:11">
      <c r="A148" s="185">
        <v>40100000</v>
      </c>
      <c r="B148" s="185" t="s">
        <v>378</v>
      </c>
      <c r="C148" s="185" t="s">
        <v>324</v>
      </c>
      <c r="D148" s="186">
        <v>44986</v>
      </c>
      <c r="E148" s="185">
        <v>726</v>
      </c>
      <c r="F148" s="185" t="s">
        <v>397</v>
      </c>
      <c r="G148" s="185" t="s">
        <v>1644</v>
      </c>
      <c r="H148" s="185" t="s">
        <v>1261</v>
      </c>
      <c r="I148" s="187">
        <v>7752</v>
      </c>
      <c r="J148" s="187">
        <v>0</v>
      </c>
      <c r="K148" s="187">
        <v>7752</v>
      </c>
    </row>
    <row r="149" spans="1:11">
      <c r="A149" s="185">
        <v>40100000</v>
      </c>
      <c r="B149" s="185" t="s">
        <v>391</v>
      </c>
      <c r="C149" s="185" t="s">
        <v>324</v>
      </c>
      <c r="D149" s="186">
        <v>44986</v>
      </c>
      <c r="E149" s="185">
        <v>728</v>
      </c>
      <c r="F149" s="185" t="s">
        <v>542</v>
      </c>
      <c r="G149" s="185" t="s">
        <v>1645</v>
      </c>
      <c r="H149" s="185" t="s">
        <v>1261</v>
      </c>
      <c r="I149" s="187">
        <v>0</v>
      </c>
      <c r="J149" s="187">
        <v>4158</v>
      </c>
      <c r="K149" s="187">
        <v>-4158</v>
      </c>
    </row>
    <row r="150" spans="1:11">
      <c r="A150" s="185">
        <v>40100000</v>
      </c>
      <c r="B150" s="185" t="s">
        <v>391</v>
      </c>
      <c r="C150" s="185" t="s">
        <v>324</v>
      </c>
      <c r="D150" s="186">
        <v>44986</v>
      </c>
      <c r="E150" s="185">
        <v>729</v>
      </c>
      <c r="F150" s="185" t="s">
        <v>542</v>
      </c>
      <c r="G150" s="185" t="s">
        <v>1646</v>
      </c>
      <c r="H150" s="185" t="s">
        <v>1261</v>
      </c>
      <c r="I150" s="187">
        <v>0</v>
      </c>
      <c r="J150" s="187">
        <v>2268</v>
      </c>
      <c r="K150" s="187">
        <v>-2268</v>
      </c>
    </row>
    <row r="151" spans="1:11">
      <c r="A151" s="185">
        <v>40100000</v>
      </c>
      <c r="B151" s="185" t="s">
        <v>367</v>
      </c>
      <c r="C151" s="185" t="s">
        <v>324</v>
      </c>
      <c r="D151" s="186">
        <v>44986</v>
      </c>
      <c r="E151" s="185">
        <v>731</v>
      </c>
      <c r="F151" s="185" t="s">
        <v>1839</v>
      </c>
      <c r="G151" s="185" t="s">
        <v>1648</v>
      </c>
      <c r="H151" s="185" t="s">
        <v>1261</v>
      </c>
      <c r="I151" s="187">
        <v>0</v>
      </c>
      <c r="J151" s="187">
        <v>4160.9799999999996</v>
      </c>
      <c r="K151" s="187">
        <v>-4160.9799999999996</v>
      </c>
    </row>
    <row r="152" spans="1:11">
      <c r="A152" s="185">
        <v>40100000</v>
      </c>
      <c r="B152" s="185" t="s">
        <v>367</v>
      </c>
      <c r="C152" s="185" t="s">
        <v>324</v>
      </c>
      <c r="D152" s="186">
        <v>44986</v>
      </c>
      <c r="E152" s="185">
        <v>732</v>
      </c>
      <c r="F152" s="185" t="s">
        <v>1647</v>
      </c>
      <c r="G152" s="185" t="s">
        <v>1649</v>
      </c>
      <c r="H152" s="185" t="s">
        <v>1141</v>
      </c>
      <c r="I152" s="187">
        <v>0</v>
      </c>
      <c r="J152" s="187">
        <v>4160.9799999999996</v>
      </c>
      <c r="K152" s="187">
        <v>-4160.9799999999996</v>
      </c>
    </row>
    <row r="153" spans="1:11">
      <c r="A153" s="185">
        <v>40100000</v>
      </c>
      <c r="B153" s="185" t="s">
        <v>1095</v>
      </c>
      <c r="C153" s="185" t="s">
        <v>324</v>
      </c>
      <c r="D153" s="186">
        <v>44986</v>
      </c>
      <c r="E153" s="185">
        <v>733</v>
      </c>
      <c r="F153" s="185" t="s">
        <v>1010</v>
      </c>
      <c r="G153" s="185" t="s">
        <v>1650</v>
      </c>
      <c r="H153" s="185" t="s">
        <v>1359</v>
      </c>
      <c r="I153" s="187">
        <v>0</v>
      </c>
      <c r="J153" s="187">
        <v>6720</v>
      </c>
      <c r="K153" s="187">
        <v>-6720</v>
      </c>
    </row>
    <row r="154" spans="1:11">
      <c r="A154" s="185">
        <v>40100000</v>
      </c>
      <c r="B154" s="185" t="s">
        <v>354</v>
      </c>
      <c r="C154" s="185" t="s">
        <v>324</v>
      </c>
      <c r="D154" s="186">
        <v>44986</v>
      </c>
      <c r="E154" s="185">
        <v>734</v>
      </c>
      <c r="F154" s="185" t="s">
        <v>163</v>
      </c>
      <c r="G154" s="185" t="s">
        <v>1651</v>
      </c>
      <c r="H154" s="185" t="s">
        <v>1231</v>
      </c>
      <c r="I154" s="187">
        <v>0</v>
      </c>
      <c r="J154" s="187">
        <v>3952</v>
      </c>
      <c r="K154" s="187">
        <v>-3952</v>
      </c>
    </row>
    <row r="155" spans="1:11">
      <c r="A155" s="185">
        <v>40100000</v>
      </c>
      <c r="B155" s="185" t="s">
        <v>354</v>
      </c>
      <c r="C155" s="185" t="s">
        <v>324</v>
      </c>
      <c r="D155" s="186">
        <v>44986</v>
      </c>
      <c r="E155" s="185">
        <v>735</v>
      </c>
      <c r="F155" s="185" t="s">
        <v>163</v>
      </c>
      <c r="G155" s="185" t="s">
        <v>1652</v>
      </c>
      <c r="H155" s="185" t="s">
        <v>1231</v>
      </c>
      <c r="I155" s="187">
        <v>0</v>
      </c>
      <c r="J155" s="187">
        <v>6080</v>
      </c>
      <c r="K155" s="187">
        <v>-6080</v>
      </c>
    </row>
    <row r="156" spans="1:11">
      <c r="A156" s="185">
        <v>40100000</v>
      </c>
      <c r="B156" s="185" t="s">
        <v>354</v>
      </c>
      <c r="C156" s="185" t="s">
        <v>324</v>
      </c>
      <c r="D156" s="186">
        <v>44986</v>
      </c>
      <c r="E156" s="185">
        <v>736</v>
      </c>
      <c r="F156" s="185" t="s">
        <v>163</v>
      </c>
      <c r="G156" s="185" t="s">
        <v>1653</v>
      </c>
      <c r="H156" s="185" t="s">
        <v>1231</v>
      </c>
      <c r="I156" s="187">
        <v>0</v>
      </c>
      <c r="J156" s="187">
        <v>5890</v>
      </c>
      <c r="K156" s="187">
        <v>-5890</v>
      </c>
    </row>
    <row r="157" spans="1:11">
      <c r="A157" s="185">
        <v>40100000</v>
      </c>
      <c r="B157" s="185" t="s">
        <v>1130</v>
      </c>
      <c r="C157" s="185" t="s">
        <v>324</v>
      </c>
      <c r="D157" s="186">
        <v>44986</v>
      </c>
      <c r="E157" s="185">
        <v>737</v>
      </c>
      <c r="F157" s="185" t="s">
        <v>1718</v>
      </c>
      <c r="G157" s="185" t="s">
        <v>1654</v>
      </c>
      <c r="H157" s="185" t="s">
        <v>371</v>
      </c>
      <c r="I157" s="187">
        <v>0</v>
      </c>
      <c r="J157" s="187">
        <v>119732.48</v>
      </c>
      <c r="K157" s="187">
        <v>-119732.48</v>
      </c>
    </row>
    <row r="158" spans="1:11">
      <c r="A158" s="185">
        <v>40100000</v>
      </c>
      <c r="B158" s="185" t="s">
        <v>1140</v>
      </c>
      <c r="C158" s="185" t="s">
        <v>324</v>
      </c>
      <c r="D158" s="186">
        <v>44986</v>
      </c>
      <c r="E158" s="185">
        <v>738</v>
      </c>
      <c r="F158" s="185" t="s">
        <v>970</v>
      </c>
      <c r="G158" s="185" t="s">
        <v>1655</v>
      </c>
      <c r="H158" s="185" t="s">
        <v>1351</v>
      </c>
      <c r="I158" s="187">
        <v>0</v>
      </c>
      <c r="J158" s="187">
        <v>174.63</v>
      </c>
      <c r="K158" s="187">
        <v>-174.63</v>
      </c>
    </row>
    <row r="159" spans="1:11">
      <c r="A159" s="185">
        <v>40100000</v>
      </c>
      <c r="B159" s="185" t="s">
        <v>1149</v>
      </c>
      <c r="C159" s="185" t="s">
        <v>324</v>
      </c>
      <c r="D159" s="186">
        <v>44986</v>
      </c>
      <c r="E159" s="185">
        <v>744</v>
      </c>
      <c r="F159" s="185" t="s">
        <v>815</v>
      </c>
      <c r="G159" s="185" t="s">
        <v>1656</v>
      </c>
      <c r="H159" s="185" t="s">
        <v>1113</v>
      </c>
      <c r="I159" s="187">
        <v>0</v>
      </c>
      <c r="J159" s="187">
        <v>84</v>
      </c>
      <c r="K159" s="187">
        <v>-84</v>
      </c>
    </row>
    <row r="160" spans="1:11">
      <c r="A160" s="185">
        <v>40100000</v>
      </c>
      <c r="B160" s="185" t="s">
        <v>1149</v>
      </c>
      <c r="C160" s="185" t="s">
        <v>324</v>
      </c>
      <c r="D160" s="186">
        <v>44986</v>
      </c>
      <c r="E160" s="185">
        <v>745</v>
      </c>
      <c r="F160" s="185" t="s">
        <v>815</v>
      </c>
      <c r="G160" s="185" t="s">
        <v>1657</v>
      </c>
      <c r="H160" s="185" t="s">
        <v>1113</v>
      </c>
      <c r="I160" s="187">
        <v>0</v>
      </c>
      <c r="J160" s="187">
        <v>84</v>
      </c>
      <c r="K160" s="187">
        <v>-84</v>
      </c>
    </row>
    <row r="161" spans="1:11">
      <c r="A161" s="185">
        <v>40100000</v>
      </c>
      <c r="B161" s="185" t="s">
        <v>1149</v>
      </c>
      <c r="C161" s="185" t="s">
        <v>324</v>
      </c>
      <c r="D161" s="186">
        <v>44986</v>
      </c>
      <c r="E161" s="185">
        <v>746</v>
      </c>
      <c r="F161" s="185" t="s">
        <v>815</v>
      </c>
      <c r="G161" s="185" t="s">
        <v>1658</v>
      </c>
      <c r="H161" s="185" t="s">
        <v>1113</v>
      </c>
      <c r="I161" s="187">
        <v>0</v>
      </c>
      <c r="J161" s="187">
        <v>84</v>
      </c>
      <c r="K161" s="187">
        <v>-84</v>
      </c>
    </row>
    <row r="162" spans="1:11">
      <c r="A162" s="185">
        <v>40100000</v>
      </c>
      <c r="B162" s="185" t="s">
        <v>1149</v>
      </c>
      <c r="C162" s="185" t="s">
        <v>324</v>
      </c>
      <c r="D162" s="186">
        <v>44986</v>
      </c>
      <c r="E162" s="185">
        <v>747</v>
      </c>
      <c r="F162" s="185" t="s">
        <v>815</v>
      </c>
      <c r="G162" s="185" t="s">
        <v>1659</v>
      </c>
      <c r="H162" s="185" t="s">
        <v>1113</v>
      </c>
      <c r="I162" s="187">
        <v>0</v>
      </c>
      <c r="J162" s="187">
        <v>84</v>
      </c>
      <c r="K162" s="187">
        <v>-84</v>
      </c>
    </row>
    <row r="163" spans="1:11">
      <c r="A163" s="185">
        <v>40100000</v>
      </c>
      <c r="B163" s="185" t="s">
        <v>1149</v>
      </c>
      <c r="C163" s="185" t="s">
        <v>324</v>
      </c>
      <c r="D163" s="186">
        <v>44986</v>
      </c>
      <c r="E163" s="185">
        <v>748</v>
      </c>
      <c r="F163" s="185" t="s">
        <v>815</v>
      </c>
      <c r="G163" s="185" t="s">
        <v>1660</v>
      </c>
      <c r="H163" s="185" t="s">
        <v>1113</v>
      </c>
      <c r="I163" s="187">
        <v>0</v>
      </c>
      <c r="J163" s="187">
        <v>336</v>
      </c>
      <c r="K163" s="187">
        <v>-336</v>
      </c>
    </row>
    <row r="164" spans="1:11">
      <c r="A164" s="185">
        <v>40100000</v>
      </c>
      <c r="B164" s="185" t="s">
        <v>352</v>
      </c>
      <c r="C164" s="185" t="s">
        <v>324</v>
      </c>
      <c r="D164" s="186">
        <v>44986</v>
      </c>
      <c r="E164" s="185">
        <v>751</v>
      </c>
      <c r="F164" s="185" t="s">
        <v>505</v>
      </c>
      <c r="G164" s="185" t="s">
        <v>1661</v>
      </c>
      <c r="H164" s="185" t="s">
        <v>1087</v>
      </c>
      <c r="I164" s="187">
        <v>0</v>
      </c>
      <c r="J164" s="187">
        <v>111.72</v>
      </c>
      <c r="K164" s="187">
        <v>-111.72</v>
      </c>
    </row>
    <row r="165" spans="1:11">
      <c r="A165" s="185">
        <v>40100000</v>
      </c>
      <c r="B165" s="185" t="s">
        <v>350</v>
      </c>
      <c r="C165" s="185" t="s">
        <v>324</v>
      </c>
      <c r="D165" s="186">
        <v>44987</v>
      </c>
      <c r="E165" s="185">
        <v>712</v>
      </c>
      <c r="F165" s="185" t="s">
        <v>97</v>
      </c>
      <c r="G165" s="185" t="s">
        <v>1662</v>
      </c>
      <c r="H165" s="185" t="s">
        <v>1237</v>
      </c>
      <c r="I165" s="187">
        <v>0</v>
      </c>
      <c r="J165" s="187">
        <v>432</v>
      </c>
      <c r="K165" s="187">
        <v>-432</v>
      </c>
    </row>
    <row r="166" spans="1:11">
      <c r="A166" s="185">
        <v>40100000</v>
      </c>
      <c r="B166" s="185" t="s">
        <v>372</v>
      </c>
      <c r="C166" s="185" t="s">
        <v>324</v>
      </c>
      <c r="D166" s="186">
        <v>44991</v>
      </c>
      <c r="E166" s="185">
        <v>721</v>
      </c>
      <c r="F166" s="185" t="s">
        <v>126</v>
      </c>
      <c r="G166" s="185" t="s">
        <v>1663</v>
      </c>
      <c r="H166" s="185" t="s">
        <v>1226</v>
      </c>
      <c r="I166" s="187">
        <v>0</v>
      </c>
      <c r="J166" s="187">
        <v>316.27</v>
      </c>
      <c r="K166" s="187">
        <v>-316.27</v>
      </c>
    </row>
    <row r="167" spans="1:11">
      <c r="A167" s="185">
        <v>40100000</v>
      </c>
      <c r="B167" s="185" t="s">
        <v>361</v>
      </c>
      <c r="C167" s="185" t="s">
        <v>324</v>
      </c>
      <c r="D167" s="186">
        <v>44992</v>
      </c>
      <c r="E167" s="185">
        <v>717</v>
      </c>
      <c r="F167" s="185" t="s">
        <v>392</v>
      </c>
      <c r="G167" s="185" t="s">
        <v>1664</v>
      </c>
      <c r="H167" s="185" t="s">
        <v>1092</v>
      </c>
      <c r="I167" s="187">
        <v>0</v>
      </c>
      <c r="J167" s="187">
        <v>3200</v>
      </c>
      <c r="K167" s="187">
        <v>-3200</v>
      </c>
    </row>
    <row r="168" spans="1:11">
      <c r="A168" s="185">
        <v>40100000</v>
      </c>
      <c r="B168" s="185" t="s">
        <v>352</v>
      </c>
      <c r="C168" s="185" t="s">
        <v>324</v>
      </c>
      <c r="D168" s="186">
        <v>44992</v>
      </c>
      <c r="E168" s="185">
        <v>719</v>
      </c>
      <c r="F168" s="185" t="s">
        <v>505</v>
      </c>
      <c r="G168" s="185" t="s">
        <v>1665</v>
      </c>
      <c r="H168" s="185" t="s">
        <v>1096</v>
      </c>
      <c r="I168" s="187">
        <v>0</v>
      </c>
      <c r="J168" s="187">
        <v>212.52</v>
      </c>
      <c r="K168" s="187">
        <v>-212.52</v>
      </c>
    </row>
    <row r="169" spans="1:11">
      <c r="A169" s="185">
        <v>40100000</v>
      </c>
      <c r="B169" s="185" t="s">
        <v>398</v>
      </c>
      <c r="C169" s="185" t="s">
        <v>324</v>
      </c>
      <c r="D169" s="186">
        <v>44993</v>
      </c>
      <c r="E169" s="185">
        <v>727</v>
      </c>
      <c r="F169" s="185" t="s">
        <v>1666</v>
      </c>
      <c r="G169" s="185" t="s">
        <v>1667</v>
      </c>
      <c r="H169" s="185" t="s">
        <v>362</v>
      </c>
      <c r="I169" s="187">
        <v>0</v>
      </c>
      <c r="J169" s="187">
        <v>22032</v>
      </c>
      <c r="K169" s="187">
        <v>-22032</v>
      </c>
    </row>
    <row r="170" spans="1:11">
      <c r="A170" s="185">
        <v>40100000</v>
      </c>
      <c r="B170" s="185" t="s">
        <v>352</v>
      </c>
      <c r="C170" s="185" t="s">
        <v>324</v>
      </c>
      <c r="D170" s="186">
        <v>44994</v>
      </c>
      <c r="E170" s="185">
        <v>718</v>
      </c>
      <c r="F170" s="185" t="s">
        <v>505</v>
      </c>
      <c r="G170" s="185" t="s">
        <v>1668</v>
      </c>
      <c r="H170" s="185" t="s">
        <v>1117</v>
      </c>
      <c r="I170" s="187">
        <v>0</v>
      </c>
      <c r="J170" s="187">
        <v>152.62</v>
      </c>
      <c r="K170" s="187">
        <v>-152.62</v>
      </c>
    </row>
    <row r="171" spans="1:11">
      <c r="A171" s="185">
        <v>40100000</v>
      </c>
      <c r="B171" s="185" t="s">
        <v>1669</v>
      </c>
      <c r="C171" s="185" t="s">
        <v>324</v>
      </c>
      <c r="D171" s="186">
        <v>44998</v>
      </c>
      <c r="E171" s="185">
        <v>716</v>
      </c>
      <c r="F171" s="185" t="s">
        <v>656</v>
      </c>
      <c r="G171" s="185" t="s">
        <v>1670</v>
      </c>
      <c r="H171" s="185" t="s">
        <v>351</v>
      </c>
      <c r="I171" s="187">
        <v>0</v>
      </c>
      <c r="J171" s="187">
        <v>532.79999999999995</v>
      </c>
      <c r="K171" s="187">
        <v>-532.79999999999995</v>
      </c>
    </row>
    <row r="172" spans="1:11">
      <c r="A172" s="185">
        <v>40100000</v>
      </c>
      <c r="B172" s="185" t="s">
        <v>1671</v>
      </c>
      <c r="C172" s="185" t="s">
        <v>324</v>
      </c>
      <c r="D172" s="186">
        <v>45002</v>
      </c>
      <c r="E172" s="185">
        <v>725</v>
      </c>
      <c r="F172" s="185" t="s">
        <v>1672</v>
      </c>
      <c r="G172" s="185" t="s">
        <v>1840</v>
      </c>
      <c r="H172" s="185" t="s">
        <v>312</v>
      </c>
      <c r="I172" s="187">
        <v>0</v>
      </c>
      <c r="J172" s="187">
        <v>282</v>
      </c>
      <c r="K172" s="187">
        <v>-282</v>
      </c>
    </row>
    <row r="173" spans="1:11">
      <c r="A173" s="185">
        <v>40100000</v>
      </c>
      <c r="B173" s="185" t="s">
        <v>369</v>
      </c>
      <c r="C173" s="185" t="s">
        <v>324</v>
      </c>
      <c r="D173" s="186">
        <v>45005</v>
      </c>
      <c r="E173" s="185">
        <v>753</v>
      </c>
      <c r="F173" s="185" t="s">
        <v>533</v>
      </c>
      <c r="G173" s="185" t="s">
        <v>1674</v>
      </c>
      <c r="H173" s="185" t="s">
        <v>1719</v>
      </c>
      <c r="I173" s="187">
        <v>0</v>
      </c>
      <c r="J173" s="187">
        <v>244.65</v>
      </c>
      <c r="K173" s="187">
        <v>-244.65</v>
      </c>
    </row>
    <row r="174" spans="1:11">
      <c r="A174" s="185">
        <v>40100000</v>
      </c>
      <c r="B174" s="185" t="s">
        <v>1140</v>
      </c>
      <c r="C174" s="185" t="s">
        <v>324</v>
      </c>
      <c r="D174" s="186">
        <v>45007</v>
      </c>
      <c r="E174" s="185">
        <v>739</v>
      </c>
      <c r="F174" s="185" t="s">
        <v>972</v>
      </c>
      <c r="G174" s="185" t="s">
        <v>1675</v>
      </c>
      <c r="H174" s="185" t="s">
        <v>1159</v>
      </c>
      <c r="I174" s="187">
        <v>0</v>
      </c>
      <c r="J174" s="187">
        <v>42.81</v>
      </c>
      <c r="K174" s="187">
        <v>-42.81</v>
      </c>
    </row>
    <row r="175" spans="1:11">
      <c r="A175" s="185">
        <v>40100000</v>
      </c>
      <c r="B175" s="185" t="s">
        <v>1140</v>
      </c>
      <c r="C175" s="185" t="s">
        <v>324</v>
      </c>
      <c r="D175" s="186">
        <v>45007</v>
      </c>
      <c r="E175" s="185">
        <v>740</v>
      </c>
      <c r="F175" s="185" t="s">
        <v>970</v>
      </c>
      <c r="G175" s="185" t="s">
        <v>1676</v>
      </c>
      <c r="H175" s="185" t="s">
        <v>1159</v>
      </c>
      <c r="I175" s="187">
        <v>0</v>
      </c>
      <c r="J175" s="187">
        <v>23.5</v>
      </c>
      <c r="K175" s="187">
        <v>-23.5</v>
      </c>
    </row>
    <row r="176" spans="1:11">
      <c r="A176" s="185">
        <v>40100000</v>
      </c>
      <c r="B176" s="185" t="s">
        <v>1140</v>
      </c>
      <c r="C176" s="185" t="s">
        <v>324</v>
      </c>
      <c r="D176" s="186">
        <v>45007</v>
      </c>
      <c r="E176" s="185">
        <v>741</v>
      </c>
      <c r="F176" s="185" t="s">
        <v>970</v>
      </c>
      <c r="G176" s="185" t="s">
        <v>1677</v>
      </c>
      <c r="H176" s="185" t="s">
        <v>1159</v>
      </c>
      <c r="I176" s="187">
        <v>0</v>
      </c>
      <c r="J176" s="187">
        <v>13</v>
      </c>
      <c r="K176" s="187">
        <v>-13</v>
      </c>
    </row>
    <row r="177" spans="1:11">
      <c r="A177" s="185">
        <v>40100000</v>
      </c>
      <c r="B177" s="185" t="s">
        <v>1140</v>
      </c>
      <c r="C177" s="185" t="s">
        <v>324</v>
      </c>
      <c r="D177" s="186">
        <v>45007</v>
      </c>
      <c r="E177" s="185">
        <v>742</v>
      </c>
      <c r="F177" s="185" t="s">
        <v>970</v>
      </c>
      <c r="G177" s="185" t="s">
        <v>1678</v>
      </c>
      <c r="H177" s="185" t="s">
        <v>1159</v>
      </c>
      <c r="I177" s="187">
        <v>0</v>
      </c>
      <c r="J177" s="187">
        <v>60.54</v>
      </c>
      <c r="K177" s="187">
        <v>-60.54</v>
      </c>
    </row>
    <row r="178" spans="1:11">
      <c r="A178" s="185">
        <v>40100000</v>
      </c>
      <c r="B178" s="185" t="s">
        <v>1140</v>
      </c>
      <c r="C178" s="185" t="s">
        <v>324</v>
      </c>
      <c r="D178" s="186">
        <v>45007</v>
      </c>
      <c r="E178" s="185">
        <v>743</v>
      </c>
      <c r="F178" s="185" t="s">
        <v>972</v>
      </c>
      <c r="G178" s="185" t="s">
        <v>1679</v>
      </c>
      <c r="H178" s="185" t="s">
        <v>1159</v>
      </c>
      <c r="I178" s="187">
        <v>0</v>
      </c>
      <c r="J178" s="187">
        <v>47.78</v>
      </c>
      <c r="K178" s="187">
        <v>-47.78</v>
      </c>
    </row>
    <row r="179" spans="1:11">
      <c r="A179" s="185">
        <v>40100000</v>
      </c>
      <c r="B179" s="185" t="s">
        <v>369</v>
      </c>
      <c r="C179" s="185" t="s">
        <v>324</v>
      </c>
      <c r="D179" s="186">
        <v>45012</v>
      </c>
      <c r="E179" s="185">
        <v>754</v>
      </c>
      <c r="F179" s="185" t="s">
        <v>533</v>
      </c>
      <c r="G179" s="185" t="s">
        <v>1680</v>
      </c>
      <c r="H179" s="185" t="s">
        <v>1719</v>
      </c>
      <c r="I179" s="187">
        <v>0</v>
      </c>
      <c r="J179" s="187">
        <v>299.62</v>
      </c>
      <c r="K179" s="187">
        <v>-299.62</v>
      </c>
    </row>
    <row r="180" spans="1:11">
      <c r="A180" s="185">
        <v>40100000</v>
      </c>
      <c r="B180" s="185" t="s">
        <v>1681</v>
      </c>
      <c r="C180" s="185" t="s">
        <v>324</v>
      </c>
      <c r="D180" s="186">
        <v>45013</v>
      </c>
      <c r="E180" s="185">
        <v>756</v>
      </c>
      <c r="F180" s="185" t="s">
        <v>1682</v>
      </c>
      <c r="G180" s="185" t="s">
        <v>1683</v>
      </c>
      <c r="H180" s="185" t="s">
        <v>312</v>
      </c>
      <c r="I180" s="187">
        <v>0</v>
      </c>
      <c r="J180" s="187">
        <v>36309</v>
      </c>
      <c r="K180" s="187">
        <v>-36309</v>
      </c>
    </row>
    <row r="181" spans="1:11">
      <c r="A181" s="185">
        <v>40100000</v>
      </c>
      <c r="B181" s="185" t="s">
        <v>1315</v>
      </c>
      <c r="C181" s="185" t="s">
        <v>324</v>
      </c>
      <c r="D181" s="186">
        <v>45016</v>
      </c>
      <c r="E181" s="185">
        <v>730</v>
      </c>
      <c r="F181" s="185" t="s">
        <v>1684</v>
      </c>
      <c r="G181" s="185" t="s">
        <v>1685</v>
      </c>
      <c r="H181" s="185" t="s">
        <v>312</v>
      </c>
      <c r="I181" s="187">
        <v>0</v>
      </c>
      <c r="J181" s="187">
        <v>677.17</v>
      </c>
      <c r="K181" s="187">
        <v>-677.17</v>
      </c>
    </row>
    <row r="182" spans="1:11">
      <c r="A182" s="185">
        <v>40100000</v>
      </c>
      <c r="B182" s="185" t="s">
        <v>388</v>
      </c>
      <c r="C182" s="185" t="s">
        <v>324</v>
      </c>
      <c r="D182" s="186">
        <v>45016</v>
      </c>
      <c r="E182" s="185">
        <v>750</v>
      </c>
      <c r="F182" s="185" t="s">
        <v>979</v>
      </c>
      <c r="G182" s="185" t="s">
        <v>1686</v>
      </c>
      <c r="H182" s="185" t="s">
        <v>1687</v>
      </c>
      <c r="I182" s="187">
        <v>0</v>
      </c>
      <c r="J182" s="187">
        <v>1437.6</v>
      </c>
      <c r="K182" s="187">
        <v>-1437.6</v>
      </c>
    </row>
    <row r="183" spans="1:11">
      <c r="A183" s="185">
        <v>40100000</v>
      </c>
      <c r="B183" s="185" t="s">
        <v>1204</v>
      </c>
      <c r="C183" s="185" t="s">
        <v>324</v>
      </c>
      <c r="D183" s="186">
        <v>45016</v>
      </c>
      <c r="E183" s="185">
        <v>752</v>
      </c>
      <c r="F183" s="185" t="s">
        <v>1688</v>
      </c>
      <c r="G183" s="185" t="s">
        <v>1689</v>
      </c>
      <c r="H183" s="185" t="s">
        <v>371</v>
      </c>
      <c r="I183" s="187">
        <v>0</v>
      </c>
      <c r="J183" s="187">
        <v>3200</v>
      </c>
      <c r="K183" s="187">
        <v>-3200</v>
      </c>
    </row>
    <row r="184" spans="1:11">
      <c r="A184" s="185">
        <v>40100000</v>
      </c>
      <c r="B184" s="185" t="s">
        <v>1315</v>
      </c>
      <c r="C184" s="185" t="s">
        <v>324</v>
      </c>
      <c r="D184" s="186">
        <v>45017</v>
      </c>
      <c r="E184" s="185">
        <v>722</v>
      </c>
      <c r="F184" s="185" t="s">
        <v>1684</v>
      </c>
      <c r="G184" s="185" t="s">
        <v>1720</v>
      </c>
      <c r="H184" s="185" t="s">
        <v>362</v>
      </c>
      <c r="I184" s="187">
        <v>0</v>
      </c>
      <c r="J184" s="187">
        <v>711.07</v>
      </c>
      <c r="K184" s="187">
        <v>-711.07</v>
      </c>
    </row>
    <row r="185" spans="1:11">
      <c r="A185" s="185">
        <v>40100000</v>
      </c>
      <c r="B185" s="185" t="s">
        <v>350</v>
      </c>
      <c r="C185" s="185" t="s">
        <v>324</v>
      </c>
      <c r="D185" s="186">
        <v>45017</v>
      </c>
      <c r="E185" s="185">
        <v>755</v>
      </c>
      <c r="F185" s="185" t="s">
        <v>97</v>
      </c>
      <c r="G185" s="185" t="s">
        <v>1721</v>
      </c>
      <c r="H185" s="185" t="s">
        <v>1103</v>
      </c>
      <c r="I185" s="187">
        <v>0</v>
      </c>
      <c r="J185" s="187">
        <v>3139.85</v>
      </c>
      <c r="K185" s="187">
        <v>-3139.85</v>
      </c>
    </row>
    <row r="186" spans="1:11">
      <c r="A186" s="185">
        <v>40100000</v>
      </c>
      <c r="B186" s="185" t="s">
        <v>1722</v>
      </c>
      <c r="C186" s="185" t="s">
        <v>324</v>
      </c>
      <c r="D186" s="186">
        <v>45017</v>
      </c>
      <c r="E186" s="185">
        <v>757</v>
      </c>
      <c r="F186" s="185" t="s">
        <v>592</v>
      </c>
      <c r="G186" s="185" t="s">
        <v>1723</v>
      </c>
      <c r="H186" s="185" t="s">
        <v>362</v>
      </c>
      <c r="I186" s="187">
        <v>0</v>
      </c>
      <c r="J186" s="187">
        <v>1050</v>
      </c>
      <c r="K186" s="187">
        <v>-1050</v>
      </c>
    </row>
    <row r="187" spans="1:11">
      <c r="A187" s="185">
        <v>40100000</v>
      </c>
      <c r="B187" s="185" t="s">
        <v>380</v>
      </c>
      <c r="C187" s="185" t="s">
        <v>324</v>
      </c>
      <c r="D187" s="186">
        <v>45017</v>
      </c>
      <c r="E187" s="185">
        <v>758</v>
      </c>
      <c r="F187" s="185" t="s">
        <v>394</v>
      </c>
      <c r="G187" s="185" t="s">
        <v>1724</v>
      </c>
      <c r="H187" s="185" t="s">
        <v>1092</v>
      </c>
      <c r="I187" s="187">
        <v>0</v>
      </c>
      <c r="J187" s="187">
        <v>212.01</v>
      </c>
      <c r="K187" s="187">
        <v>-212.01</v>
      </c>
    </row>
    <row r="188" spans="1:11">
      <c r="A188" s="185">
        <v>40100000</v>
      </c>
      <c r="B188" s="185" t="s">
        <v>1669</v>
      </c>
      <c r="C188" s="185" t="s">
        <v>324</v>
      </c>
      <c r="D188" s="186">
        <v>45017</v>
      </c>
      <c r="E188" s="185">
        <v>761</v>
      </c>
      <c r="F188" s="185" t="s">
        <v>656</v>
      </c>
      <c r="G188" s="185" t="s">
        <v>1725</v>
      </c>
      <c r="H188" s="185" t="s">
        <v>1083</v>
      </c>
      <c r="I188" s="187">
        <v>0</v>
      </c>
      <c r="J188" s="187">
        <v>522</v>
      </c>
      <c r="K188" s="187">
        <v>-522</v>
      </c>
    </row>
    <row r="189" spans="1:11">
      <c r="A189" s="185">
        <v>40100000</v>
      </c>
      <c r="B189" s="185" t="s">
        <v>367</v>
      </c>
      <c r="C189" s="185" t="s">
        <v>324</v>
      </c>
      <c r="D189" s="186">
        <v>45017</v>
      </c>
      <c r="E189" s="185">
        <v>762</v>
      </c>
      <c r="F189" s="185" t="s">
        <v>1842</v>
      </c>
      <c r="G189" s="185" t="s">
        <v>1726</v>
      </c>
      <c r="H189" s="185" t="s">
        <v>1092</v>
      </c>
      <c r="I189" s="187">
        <v>0</v>
      </c>
      <c r="J189" s="187">
        <v>4160.9799999999996</v>
      </c>
      <c r="K189" s="187">
        <v>-4160.9799999999996</v>
      </c>
    </row>
    <row r="190" spans="1:11">
      <c r="A190" s="185">
        <v>40100000</v>
      </c>
      <c r="B190" s="185" t="s">
        <v>367</v>
      </c>
      <c r="C190" s="185" t="s">
        <v>324</v>
      </c>
      <c r="D190" s="186">
        <v>45017</v>
      </c>
      <c r="E190" s="185">
        <v>762</v>
      </c>
      <c r="F190" s="185" t="s">
        <v>1841</v>
      </c>
      <c r="G190" s="185" t="s">
        <v>1649</v>
      </c>
      <c r="H190" s="185" t="s">
        <v>1092</v>
      </c>
      <c r="I190" s="187">
        <v>4160.9799999999996</v>
      </c>
      <c r="J190" s="187">
        <v>0</v>
      </c>
      <c r="K190" s="187">
        <v>4160.9799999999996</v>
      </c>
    </row>
    <row r="191" spans="1:11">
      <c r="A191" s="185">
        <v>40100000</v>
      </c>
      <c r="B191" s="185" t="s">
        <v>376</v>
      </c>
      <c r="C191" s="185" t="s">
        <v>324</v>
      </c>
      <c r="D191" s="186">
        <v>45017</v>
      </c>
      <c r="E191" s="185">
        <v>763</v>
      </c>
      <c r="F191" s="185" t="s">
        <v>1727</v>
      </c>
      <c r="G191" s="185" t="s">
        <v>1728</v>
      </c>
      <c r="H191" s="185" t="s">
        <v>1092</v>
      </c>
      <c r="I191" s="187">
        <v>0</v>
      </c>
      <c r="J191" s="187">
        <v>1415.39</v>
      </c>
      <c r="K191" s="187">
        <v>-1415.39</v>
      </c>
    </row>
    <row r="192" spans="1:11">
      <c r="A192" s="185">
        <v>40100000</v>
      </c>
      <c r="B192" s="185" t="s">
        <v>1636</v>
      </c>
      <c r="C192" s="185" t="s">
        <v>324</v>
      </c>
      <c r="D192" s="186">
        <v>45017</v>
      </c>
      <c r="E192" s="185">
        <v>766</v>
      </c>
      <c r="F192" s="185" t="s">
        <v>1637</v>
      </c>
      <c r="G192" s="185" t="s">
        <v>1729</v>
      </c>
      <c r="H192" s="185" t="s">
        <v>362</v>
      </c>
      <c r="I192" s="187">
        <v>0</v>
      </c>
      <c r="J192" s="187">
        <v>33</v>
      </c>
      <c r="K192" s="187">
        <v>-33</v>
      </c>
    </row>
    <row r="193" spans="1:11">
      <c r="A193" s="185">
        <v>40100000</v>
      </c>
      <c r="B193" s="185" t="s">
        <v>364</v>
      </c>
      <c r="C193" s="185" t="s">
        <v>324</v>
      </c>
      <c r="D193" s="186">
        <v>45017</v>
      </c>
      <c r="E193" s="185">
        <v>767</v>
      </c>
      <c r="F193" s="185" t="s">
        <v>654</v>
      </c>
      <c r="G193" s="185" t="s">
        <v>1730</v>
      </c>
      <c r="H193" s="185" t="s">
        <v>1141</v>
      </c>
      <c r="I193" s="187">
        <v>0</v>
      </c>
      <c r="J193" s="187">
        <v>594.42999999999995</v>
      </c>
      <c r="K193" s="187">
        <v>-594.42999999999995</v>
      </c>
    </row>
    <row r="194" spans="1:11">
      <c r="A194" s="185">
        <v>40100000</v>
      </c>
      <c r="B194" s="185" t="s">
        <v>1731</v>
      </c>
      <c r="C194" s="185" t="s">
        <v>324</v>
      </c>
      <c r="D194" s="186">
        <v>45017</v>
      </c>
      <c r="E194" s="185">
        <v>768</v>
      </c>
      <c r="F194" s="185" t="s">
        <v>1732</v>
      </c>
      <c r="G194" s="185" t="s">
        <v>1733</v>
      </c>
      <c r="H194" s="185" t="s">
        <v>312</v>
      </c>
      <c r="I194" s="187">
        <v>0</v>
      </c>
      <c r="J194" s="187">
        <v>27150</v>
      </c>
      <c r="K194" s="187">
        <v>-27150</v>
      </c>
    </row>
    <row r="195" spans="1:11">
      <c r="A195" s="185">
        <v>40100000</v>
      </c>
      <c r="B195" s="185" t="s">
        <v>1091</v>
      </c>
      <c r="C195" s="185" t="s">
        <v>324</v>
      </c>
      <c r="D195" s="186">
        <v>45017</v>
      </c>
      <c r="E195" s="185">
        <v>770</v>
      </c>
      <c r="F195" s="185" t="s">
        <v>496</v>
      </c>
      <c r="G195" s="185" t="s">
        <v>1734</v>
      </c>
      <c r="H195" s="185" t="s">
        <v>1351</v>
      </c>
      <c r="I195" s="187">
        <v>0</v>
      </c>
      <c r="J195" s="187">
        <v>360</v>
      </c>
      <c r="K195" s="187">
        <v>-360</v>
      </c>
    </row>
    <row r="196" spans="1:11">
      <c r="A196" s="185">
        <v>40100000</v>
      </c>
      <c r="B196" s="185" t="s">
        <v>1669</v>
      </c>
      <c r="C196" s="185" t="s">
        <v>324</v>
      </c>
      <c r="D196" s="186">
        <v>45017</v>
      </c>
      <c r="E196" s="185">
        <v>771</v>
      </c>
      <c r="F196" s="185" t="s">
        <v>656</v>
      </c>
      <c r="G196" s="185" t="s">
        <v>1735</v>
      </c>
      <c r="H196" s="185" t="s">
        <v>1083</v>
      </c>
      <c r="I196" s="187">
        <v>0</v>
      </c>
      <c r="J196" s="187">
        <v>522</v>
      </c>
      <c r="K196" s="187">
        <v>-522</v>
      </c>
    </row>
    <row r="197" spans="1:11">
      <c r="A197" s="185">
        <v>40100000</v>
      </c>
      <c r="B197" s="185" t="s">
        <v>391</v>
      </c>
      <c r="C197" s="185" t="s">
        <v>324</v>
      </c>
      <c r="D197" s="186">
        <v>45017</v>
      </c>
      <c r="E197" s="185">
        <v>772</v>
      </c>
      <c r="F197" s="185" t="s">
        <v>542</v>
      </c>
      <c r="G197" s="185" t="s">
        <v>1736</v>
      </c>
      <c r="H197" s="185" t="s">
        <v>1261</v>
      </c>
      <c r="I197" s="187">
        <v>0</v>
      </c>
      <c r="J197" s="187">
        <v>4158</v>
      </c>
      <c r="K197" s="187">
        <v>-4158</v>
      </c>
    </row>
    <row r="198" spans="1:11">
      <c r="A198" s="185">
        <v>40100000</v>
      </c>
      <c r="B198" s="185" t="s">
        <v>391</v>
      </c>
      <c r="C198" s="185" t="s">
        <v>324</v>
      </c>
      <c r="D198" s="186">
        <v>45017</v>
      </c>
      <c r="E198" s="185">
        <v>773</v>
      </c>
      <c r="F198" s="185" t="s">
        <v>542</v>
      </c>
      <c r="G198" s="185" t="s">
        <v>1737</v>
      </c>
      <c r="H198" s="185" t="s">
        <v>1141</v>
      </c>
      <c r="I198" s="187">
        <v>0</v>
      </c>
      <c r="J198" s="187">
        <v>2760</v>
      </c>
      <c r="K198" s="187">
        <v>-2760</v>
      </c>
    </row>
    <row r="199" spans="1:11">
      <c r="A199" s="185">
        <v>40100000</v>
      </c>
      <c r="B199" s="185" t="s">
        <v>1738</v>
      </c>
      <c r="C199" s="185" t="s">
        <v>324</v>
      </c>
      <c r="D199" s="186">
        <v>45017</v>
      </c>
      <c r="E199" s="185">
        <v>776</v>
      </c>
      <c r="F199" s="185" t="s">
        <v>1739</v>
      </c>
      <c r="G199" s="185" t="s">
        <v>1740</v>
      </c>
      <c r="H199" s="185" t="s">
        <v>312</v>
      </c>
      <c r="I199" s="187">
        <v>0</v>
      </c>
      <c r="J199" s="187">
        <v>2325.6</v>
      </c>
      <c r="K199" s="187">
        <v>-2325.6</v>
      </c>
    </row>
    <row r="200" spans="1:11">
      <c r="A200" s="185">
        <v>40100000</v>
      </c>
      <c r="B200" s="185" t="s">
        <v>353</v>
      </c>
      <c r="C200" s="185" t="s">
        <v>324</v>
      </c>
      <c r="D200" s="186">
        <v>45017</v>
      </c>
      <c r="E200" s="185">
        <v>779</v>
      </c>
      <c r="F200" s="185" t="s">
        <v>827</v>
      </c>
      <c r="G200" s="185" t="s">
        <v>1741</v>
      </c>
      <c r="H200" s="185" t="s">
        <v>1371</v>
      </c>
      <c r="I200" s="187">
        <v>0</v>
      </c>
      <c r="J200" s="187">
        <v>419.8</v>
      </c>
      <c r="K200" s="187">
        <v>-419.8</v>
      </c>
    </row>
    <row r="201" spans="1:11">
      <c r="A201" s="185">
        <v>40100000</v>
      </c>
      <c r="B201" s="185" t="s">
        <v>1742</v>
      </c>
      <c r="C201" s="185" t="s">
        <v>324</v>
      </c>
      <c r="D201" s="186">
        <v>45017</v>
      </c>
      <c r="E201" s="185">
        <v>780</v>
      </c>
      <c r="F201" s="185" t="s">
        <v>460</v>
      </c>
      <c r="G201" s="185" t="s">
        <v>1743</v>
      </c>
      <c r="H201" s="185" t="s">
        <v>362</v>
      </c>
      <c r="I201" s="187">
        <v>0</v>
      </c>
      <c r="J201" s="187">
        <v>2547</v>
      </c>
      <c r="K201" s="187">
        <v>-2547</v>
      </c>
    </row>
    <row r="202" spans="1:11">
      <c r="A202" s="185">
        <v>40100000</v>
      </c>
      <c r="B202" s="185" t="s">
        <v>377</v>
      </c>
      <c r="C202" s="185" t="s">
        <v>324</v>
      </c>
      <c r="D202" s="186">
        <v>45017</v>
      </c>
      <c r="E202" s="185">
        <v>781</v>
      </c>
      <c r="F202" s="185" t="s">
        <v>1744</v>
      </c>
      <c r="G202" s="185" t="s">
        <v>1745</v>
      </c>
      <c r="H202" s="185" t="s">
        <v>1261</v>
      </c>
      <c r="I202" s="187">
        <v>0</v>
      </c>
      <c r="J202" s="187">
        <v>904.83</v>
      </c>
      <c r="K202" s="187">
        <v>-904.83</v>
      </c>
    </row>
    <row r="203" spans="1:11">
      <c r="A203" s="185">
        <v>40100000</v>
      </c>
      <c r="B203" s="185" t="s">
        <v>377</v>
      </c>
      <c r="C203" s="185" t="s">
        <v>324</v>
      </c>
      <c r="D203" s="186">
        <v>45017</v>
      </c>
      <c r="E203" s="185">
        <v>782</v>
      </c>
      <c r="F203" s="185" t="s">
        <v>1105</v>
      </c>
      <c r="G203" s="185" t="s">
        <v>1746</v>
      </c>
      <c r="H203" s="185" t="s">
        <v>1261</v>
      </c>
      <c r="I203" s="187">
        <v>0</v>
      </c>
      <c r="J203" s="187">
        <v>47.81</v>
      </c>
      <c r="K203" s="187">
        <v>-47.81</v>
      </c>
    </row>
    <row r="204" spans="1:11">
      <c r="A204" s="185">
        <v>40100000</v>
      </c>
      <c r="B204" s="185" t="s">
        <v>375</v>
      </c>
      <c r="C204" s="185" t="s">
        <v>324</v>
      </c>
      <c r="D204" s="186">
        <v>45017</v>
      </c>
      <c r="E204" s="185">
        <v>784</v>
      </c>
      <c r="F204" s="185" t="s">
        <v>468</v>
      </c>
      <c r="G204" s="185" t="s">
        <v>1747</v>
      </c>
      <c r="H204" s="185" t="s">
        <v>1096</v>
      </c>
      <c r="I204" s="187">
        <v>0</v>
      </c>
      <c r="J204" s="187">
        <v>1654.81</v>
      </c>
      <c r="K204" s="187">
        <v>-1654.81</v>
      </c>
    </row>
    <row r="205" spans="1:11">
      <c r="A205" s="185">
        <v>40100000</v>
      </c>
      <c r="B205" s="185" t="s">
        <v>375</v>
      </c>
      <c r="C205" s="185" t="s">
        <v>324</v>
      </c>
      <c r="D205" s="186">
        <v>45017</v>
      </c>
      <c r="E205" s="185">
        <v>785</v>
      </c>
      <c r="F205" s="185" t="s">
        <v>468</v>
      </c>
      <c r="G205" s="185" t="s">
        <v>1748</v>
      </c>
      <c r="H205" s="185" t="s">
        <v>1096</v>
      </c>
      <c r="I205" s="187">
        <v>0</v>
      </c>
      <c r="J205" s="187">
        <v>1654.81</v>
      </c>
      <c r="K205" s="187">
        <v>-1654.81</v>
      </c>
    </row>
    <row r="206" spans="1:11">
      <c r="A206" s="185">
        <v>40100000</v>
      </c>
      <c r="B206" s="185" t="s">
        <v>1749</v>
      </c>
      <c r="C206" s="185" t="s">
        <v>324</v>
      </c>
      <c r="D206" s="186">
        <v>45017</v>
      </c>
      <c r="E206" s="185">
        <v>787</v>
      </c>
      <c r="F206" s="185" t="s">
        <v>1750</v>
      </c>
      <c r="G206" s="185" t="s">
        <v>1751</v>
      </c>
      <c r="H206" s="185" t="s">
        <v>312</v>
      </c>
      <c r="I206" s="187">
        <v>0</v>
      </c>
      <c r="J206" s="187">
        <v>2232</v>
      </c>
      <c r="K206" s="187">
        <v>-2232</v>
      </c>
    </row>
    <row r="207" spans="1:11">
      <c r="A207" s="185">
        <v>40100000</v>
      </c>
      <c r="B207" s="185" t="s">
        <v>379</v>
      </c>
      <c r="C207" s="185" t="s">
        <v>324</v>
      </c>
      <c r="D207" s="186">
        <v>45017</v>
      </c>
      <c r="E207" s="185">
        <v>788</v>
      </c>
      <c r="F207" s="185" t="s">
        <v>439</v>
      </c>
      <c r="G207" s="185" t="s">
        <v>1752</v>
      </c>
      <c r="H207" s="185" t="s">
        <v>1087</v>
      </c>
      <c r="I207" s="187">
        <v>0</v>
      </c>
      <c r="J207" s="187">
        <v>634.61</v>
      </c>
      <c r="K207" s="187">
        <v>-634.61</v>
      </c>
    </row>
    <row r="208" spans="1:11">
      <c r="A208" s="185">
        <v>40100000</v>
      </c>
      <c r="B208" s="185" t="s">
        <v>379</v>
      </c>
      <c r="C208" s="185" t="s">
        <v>324</v>
      </c>
      <c r="D208" s="186">
        <v>45017</v>
      </c>
      <c r="E208" s="185">
        <v>790</v>
      </c>
      <c r="F208" s="185" t="s">
        <v>1753</v>
      </c>
      <c r="G208" s="185" t="s">
        <v>1754</v>
      </c>
      <c r="H208" s="185" t="s">
        <v>1087</v>
      </c>
      <c r="I208" s="187">
        <v>0</v>
      </c>
      <c r="J208" s="187">
        <v>8145.59</v>
      </c>
      <c r="K208" s="187">
        <v>-8145.59</v>
      </c>
    </row>
    <row r="209" spans="1:11">
      <c r="A209" s="185">
        <v>40100000</v>
      </c>
      <c r="B209" s="185" t="s">
        <v>1731</v>
      </c>
      <c r="C209" s="185" t="s">
        <v>324</v>
      </c>
      <c r="D209" s="186">
        <v>45017</v>
      </c>
      <c r="E209" s="185">
        <v>793</v>
      </c>
      <c r="F209" s="185" t="s">
        <v>1755</v>
      </c>
      <c r="G209" s="185" t="s">
        <v>1756</v>
      </c>
      <c r="H209" s="185" t="s">
        <v>362</v>
      </c>
      <c r="I209" s="187">
        <v>0</v>
      </c>
      <c r="J209" s="187">
        <v>46200</v>
      </c>
      <c r="K209" s="187">
        <v>-46200</v>
      </c>
    </row>
    <row r="210" spans="1:11">
      <c r="A210" s="185">
        <v>40100000</v>
      </c>
      <c r="B210" s="185" t="s">
        <v>365</v>
      </c>
      <c r="C210" s="185" t="s">
        <v>324</v>
      </c>
      <c r="D210" s="186">
        <v>45017</v>
      </c>
      <c r="E210" s="185">
        <v>794</v>
      </c>
      <c r="F210" s="185" t="s">
        <v>758</v>
      </c>
      <c r="G210" s="185" t="s">
        <v>1757</v>
      </c>
      <c r="H210" s="185" t="s">
        <v>1261</v>
      </c>
      <c r="I210" s="187">
        <v>0</v>
      </c>
      <c r="J210" s="187">
        <v>7173.65</v>
      </c>
      <c r="K210" s="187">
        <v>-7173.65</v>
      </c>
    </row>
    <row r="211" spans="1:11">
      <c r="A211" s="185">
        <v>40100000</v>
      </c>
      <c r="B211" s="185" t="s">
        <v>365</v>
      </c>
      <c r="C211" s="185" t="s">
        <v>324</v>
      </c>
      <c r="D211" s="186">
        <v>45017</v>
      </c>
      <c r="E211" s="185">
        <v>795</v>
      </c>
      <c r="F211" s="185" t="s">
        <v>758</v>
      </c>
      <c r="G211" s="185" t="s">
        <v>1758</v>
      </c>
      <c r="H211" s="185" t="s">
        <v>1261</v>
      </c>
      <c r="I211" s="187">
        <v>0</v>
      </c>
      <c r="J211" s="187">
        <v>229.2</v>
      </c>
      <c r="K211" s="187">
        <v>-229.2</v>
      </c>
    </row>
    <row r="212" spans="1:11">
      <c r="A212" s="185">
        <v>40100000</v>
      </c>
      <c r="B212" s="185" t="s">
        <v>1759</v>
      </c>
      <c r="C212" s="185" t="s">
        <v>324</v>
      </c>
      <c r="D212" s="186">
        <v>45017</v>
      </c>
      <c r="E212" s="185">
        <v>796</v>
      </c>
      <c r="F212" s="185" t="s">
        <v>1760</v>
      </c>
      <c r="G212" s="185" t="s">
        <v>1761</v>
      </c>
      <c r="H212" s="185" t="s">
        <v>312</v>
      </c>
      <c r="I212" s="187">
        <v>0</v>
      </c>
      <c r="J212" s="187">
        <v>3150</v>
      </c>
      <c r="K212" s="187">
        <v>-3150</v>
      </c>
    </row>
    <row r="213" spans="1:11">
      <c r="A213" s="185">
        <v>40100000</v>
      </c>
      <c r="B213" s="185" t="s">
        <v>369</v>
      </c>
      <c r="C213" s="185" t="s">
        <v>324</v>
      </c>
      <c r="D213" s="186">
        <v>45017</v>
      </c>
      <c r="E213" s="185">
        <v>813</v>
      </c>
      <c r="F213" s="185" t="s">
        <v>533</v>
      </c>
      <c r="G213" s="185" t="s">
        <v>1762</v>
      </c>
      <c r="H213" s="185" t="s">
        <v>1763</v>
      </c>
      <c r="I213" s="187">
        <v>0</v>
      </c>
      <c r="J213" s="187">
        <v>146.63999999999999</v>
      </c>
      <c r="K213" s="187">
        <v>-146.63999999999999</v>
      </c>
    </row>
    <row r="214" spans="1:11">
      <c r="A214" s="185">
        <v>40100000</v>
      </c>
      <c r="B214" s="185" t="s">
        <v>369</v>
      </c>
      <c r="C214" s="185" t="s">
        <v>324</v>
      </c>
      <c r="D214" s="186">
        <v>45017</v>
      </c>
      <c r="E214" s="185">
        <v>814</v>
      </c>
      <c r="F214" s="185" t="s">
        <v>533</v>
      </c>
      <c r="G214" s="185" t="s">
        <v>1764</v>
      </c>
      <c r="H214" s="185" t="s">
        <v>1763</v>
      </c>
      <c r="I214" s="187">
        <v>0</v>
      </c>
      <c r="J214" s="187">
        <v>156.08000000000001</v>
      </c>
      <c r="K214" s="187">
        <v>-156.08000000000001</v>
      </c>
    </row>
    <row r="215" spans="1:11">
      <c r="A215" s="185">
        <v>40100000</v>
      </c>
      <c r="B215" s="185" t="s">
        <v>369</v>
      </c>
      <c r="C215" s="185" t="s">
        <v>324</v>
      </c>
      <c r="D215" s="186">
        <v>45017</v>
      </c>
      <c r="E215" s="185">
        <v>815</v>
      </c>
      <c r="F215" s="185" t="s">
        <v>533</v>
      </c>
      <c r="G215" s="185" t="s">
        <v>1765</v>
      </c>
      <c r="H215" s="185" t="s">
        <v>1763</v>
      </c>
      <c r="I215" s="187">
        <v>0</v>
      </c>
      <c r="J215" s="187">
        <v>99.43</v>
      </c>
      <c r="K215" s="187">
        <v>-99.43</v>
      </c>
    </row>
    <row r="216" spans="1:11">
      <c r="A216" s="185">
        <v>40100000</v>
      </c>
      <c r="B216" s="185" t="s">
        <v>1693</v>
      </c>
      <c r="C216" s="185" t="s">
        <v>324</v>
      </c>
      <c r="D216" s="186">
        <v>45017</v>
      </c>
      <c r="E216" s="185">
        <v>817</v>
      </c>
      <c r="F216" s="185" t="s">
        <v>1766</v>
      </c>
      <c r="G216" s="185" t="s">
        <v>1767</v>
      </c>
      <c r="H216" s="185" t="s">
        <v>362</v>
      </c>
      <c r="I216" s="187">
        <v>0</v>
      </c>
      <c r="J216" s="187">
        <v>157.36000000000001</v>
      </c>
      <c r="K216" s="187">
        <v>-157.36000000000001</v>
      </c>
    </row>
    <row r="217" spans="1:11">
      <c r="A217" s="185">
        <v>40100000</v>
      </c>
      <c r="B217" s="185" t="s">
        <v>352</v>
      </c>
      <c r="C217" s="185" t="s">
        <v>324</v>
      </c>
      <c r="D217" s="186">
        <v>45017</v>
      </c>
      <c r="E217" s="185">
        <v>818</v>
      </c>
      <c r="F217" s="185" t="s">
        <v>505</v>
      </c>
      <c r="G217" s="185" t="s">
        <v>1768</v>
      </c>
      <c r="H217" s="185" t="s">
        <v>1110</v>
      </c>
      <c r="I217" s="187">
        <v>0</v>
      </c>
      <c r="J217" s="187">
        <v>129.41999999999999</v>
      </c>
      <c r="K217" s="187">
        <v>-129.41999999999999</v>
      </c>
    </row>
    <row r="218" spans="1:11">
      <c r="A218" s="185">
        <v>40100000</v>
      </c>
      <c r="B218" s="185" t="s">
        <v>1091</v>
      </c>
      <c r="C218" s="185" t="s">
        <v>324</v>
      </c>
      <c r="D218" s="186">
        <v>45017</v>
      </c>
      <c r="E218" s="185">
        <v>819</v>
      </c>
      <c r="F218" s="185" t="s">
        <v>496</v>
      </c>
      <c r="G218" s="185" t="s">
        <v>1769</v>
      </c>
      <c r="H218" s="185" t="s">
        <v>1159</v>
      </c>
      <c r="I218" s="187">
        <v>0</v>
      </c>
      <c r="J218" s="187">
        <v>360</v>
      </c>
      <c r="K218" s="187">
        <v>-360</v>
      </c>
    </row>
    <row r="219" spans="1:11">
      <c r="A219" s="185">
        <v>40100000</v>
      </c>
      <c r="B219" s="185" t="s">
        <v>388</v>
      </c>
      <c r="C219" s="185" t="s">
        <v>324</v>
      </c>
      <c r="D219" s="186">
        <v>45017</v>
      </c>
      <c r="E219" s="185">
        <v>825</v>
      </c>
      <c r="F219" s="185" t="s">
        <v>979</v>
      </c>
      <c r="G219" s="185" t="s">
        <v>1770</v>
      </c>
      <c r="H219" s="185" t="s">
        <v>1771</v>
      </c>
      <c r="I219" s="187">
        <v>0</v>
      </c>
      <c r="J219" s="187">
        <v>8978.3799999999992</v>
      </c>
      <c r="K219" s="187">
        <v>-8978.3799999999992</v>
      </c>
    </row>
    <row r="220" spans="1:11">
      <c r="A220" s="185">
        <v>40100000</v>
      </c>
      <c r="B220" s="185" t="s">
        <v>388</v>
      </c>
      <c r="C220" s="185" t="s">
        <v>324</v>
      </c>
      <c r="D220" s="186">
        <v>45017</v>
      </c>
      <c r="E220" s="185">
        <v>827</v>
      </c>
      <c r="F220" s="185" t="s">
        <v>979</v>
      </c>
      <c r="G220" s="185" t="s">
        <v>1772</v>
      </c>
      <c r="H220" s="185" t="s">
        <v>1771</v>
      </c>
      <c r="I220" s="187">
        <v>0</v>
      </c>
      <c r="J220" s="187">
        <v>1771.67</v>
      </c>
      <c r="K220" s="187">
        <v>-1771.67</v>
      </c>
    </row>
    <row r="221" spans="1:11">
      <c r="A221" s="185">
        <v>40100000</v>
      </c>
      <c r="B221" s="185" t="s">
        <v>350</v>
      </c>
      <c r="C221" s="185" t="s">
        <v>324</v>
      </c>
      <c r="D221" s="186">
        <v>45017</v>
      </c>
      <c r="E221" s="185">
        <v>829</v>
      </c>
      <c r="F221" s="185" t="s">
        <v>97</v>
      </c>
      <c r="G221" s="185" t="s">
        <v>1773</v>
      </c>
      <c r="H221" s="185" t="s">
        <v>1272</v>
      </c>
      <c r="I221" s="187">
        <v>0</v>
      </c>
      <c r="J221" s="187">
        <v>57.6</v>
      </c>
      <c r="K221" s="187">
        <v>-57.6</v>
      </c>
    </row>
    <row r="222" spans="1:11">
      <c r="A222" s="185">
        <v>40100000</v>
      </c>
      <c r="B222" s="185" t="s">
        <v>372</v>
      </c>
      <c r="C222" s="185" t="s">
        <v>324</v>
      </c>
      <c r="D222" s="186">
        <v>45017</v>
      </c>
      <c r="E222" s="185">
        <v>831</v>
      </c>
      <c r="F222" s="185" t="s">
        <v>126</v>
      </c>
      <c r="G222" s="185" t="s">
        <v>1774</v>
      </c>
      <c r="H222" s="185" t="s">
        <v>1121</v>
      </c>
      <c r="I222" s="187">
        <v>0</v>
      </c>
      <c r="J222" s="187">
        <v>30.32</v>
      </c>
      <c r="K222" s="187">
        <v>-30.32</v>
      </c>
    </row>
    <row r="223" spans="1:11">
      <c r="A223" s="185">
        <v>40100000</v>
      </c>
      <c r="B223" s="185" t="s">
        <v>372</v>
      </c>
      <c r="C223" s="185" t="s">
        <v>324</v>
      </c>
      <c r="D223" s="186">
        <v>45017</v>
      </c>
      <c r="E223" s="185">
        <v>832</v>
      </c>
      <c r="F223" s="185" t="s">
        <v>126</v>
      </c>
      <c r="G223" s="185" t="s">
        <v>1775</v>
      </c>
      <c r="H223" s="185" t="s">
        <v>1121</v>
      </c>
      <c r="I223" s="187">
        <v>0</v>
      </c>
      <c r="J223" s="187">
        <v>252</v>
      </c>
      <c r="K223" s="187">
        <v>-252</v>
      </c>
    </row>
    <row r="224" spans="1:11">
      <c r="A224" s="185">
        <v>40100000</v>
      </c>
      <c r="B224" s="185" t="s">
        <v>385</v>
      </c>
      <c r="C224" s="185" t="s">
        <v>324</v>
      </c>
      <c r="D224" s="186">
        <v>45017</v>
      </c>
      <c r="E224" s="185">
        <v>835</v>
      </c>
      <c r="F224" s="185" t="s">
        <v>474</v>
      </c>
      <c r="G224" s="185" t="s">
        <v>1776</v>
      </c>
      <c r="H224" s="185" t="s">
        <v>1087</v>
      </c>
      <c r="I224" s="187">
        <v>0</v>
      </c>
      <c r="J224" s="187">
        <v>40.659999999999997</v>
      </c>
      <c r="K224" s="187">
        <v>-40.659999999999997</v>
      </c>
    </row>
    <row r="225" spans="1:11">
      <c r="A225" s="185">
        <v>40100000</v>
      </c>
      <c r="B225" s="185" t="s">
        <v>385</v>
      </c>
      <c r="C225" s="185" t="s">
        <v>324</v>
      </c>
      <c r="D225" s="186">
        <v>45017</v>
      </c>
      <c r="E225" s="185">
        <v>836</v>
      </c>
      <c r="F225" s="185" t="s">
        <v>474</v>
      </c>
      <c r="G225" s="185" t="s">
        <v>1777</v>
      </c>
      <c r="H225" s="185" t="s">
        <v>1087</v>
      </c>
      <c r="I225" s="187">
        <v>0</v>
      </c>
      <c r="J225" s="187">
        <v>37.26</v>
      </c>
      <c r="K225" s="187">
        <v>-37.26</v>
      </c>
    </row>
    <row r="226" spans="1:11">
      <c r="A226" s="185">
        <v>40100000</v>
      </c>
      <c r="B226" s="185" t="s">
        <v>375</v>
      </c>
      <c r="C226" s="185" t="s">
        <v>324</v>
      </c>
      <c r="D226" s="186">
        <v>45018</v>
      </c>
      <c r="E226" s="185">
        <v>783</v>
      </c>
      <c r="F226" s="185" t="s">
        <v>468</v>
      </c>
      <c r="G226" s="185" t="s">
        <v>1778</v>
      </c>
      <c r="H226" s="185" t="s">
        <v>1096</v>
      </c>
      <c r="I226" s="187">
        <v>0</v>
      </c>
      <c r="J226" s="187">
        <v>1654.81</v>
      </c>
      <c r="K226" s="187">
        <v>-1654.81</v>
      </c>
    </row>
    <row r="227" spans="1:11">
      <c r="A227" s="185">
        <v>40100000</v>
      </c>
      <c r="B227" s="185" t="s">
        <v>361</v>
      </c>
      <c r="C227" s="185" t="s">
        <v>324</v>
      </c>
      <c r="D227" s="186">
        <v>45019</v>
      </c>
      <c r="E227" s="185">
        <v>765</v>
      </c>
      <c r="F227" s="185" t="s">
        <v>392</v>
      </c>
      <c r="G227" s="185" t="s">
        <v>701</v>
      </c>
      <c r="H227" s="185" t="s">
        <v>1113</v>
      </c>
      <c r="I227" s="187">
        <v>0</v>
      </c>
      <c r="J227" s="187">
        <v>3200</v>
      </c>
      <c r="K227" s="187">
        <v>-3200</v>
      </c>
    </row>
    <row r="228" spans="1:11">
      <c r="A228" s="185">
        <v>40100000</v>
      </c>
      <c r="B228" s="185" t="s">
        <v>1779</v>
      </c>
      <c r="C228" s="185" t="s">
        <v>324</v>
      </c>
      <c r="D228" s="186">
        <v>45019</v>
      </c>
      <c r="E228" s="185">
        <v>798</v>
      </c>
      <c r="F228" s="185" t="s">
        <v>1780</v>
      </c>
      <c r="G228" s="185" t="s">
        <v>1781</v>
      </c>
      <c r="H228" s="185" t="s">
        <v>312</v>
      </c>
      <c r="I228" s="187">
        <v>0</v>
      </c>
      <c r="J228" s="187">
        <v>1100</v>
      </c>
      <c r="K228" s="187">
        <v>-1100</v>
      </c>
    </row>
    <row r="229" spans="1:11">
      <c r="A229" s="185">
        <v>40100000</v>
      </c>
      <c r="B229" s="185" t="s">
        <v>360</v>
      </c>
      <c r="C229" s="185" t="s">
        <v>324</v>
      </c>
      <c r="D229" s="186">
        <v>45019</v>
      </c>
      <c r="E229" s="185">
        <v>805</v>
      </c>
      <c r="F229" s="185" t="s">
        <v>815</v>
      </c>
      <c r="G229" s="185" t="s">
        <v>1660</v>
      </c>
      <c r="H229" s="185" t="s">
        <v>1096</v>
      </c>
      <c r="I229" s="187">
        <v>0</v>
      </c>
      <c r="J229" s="187">
        <v>336</v>
      </c>
      <c r="K229" s="187">
        <v>-336</v>
      </c>
    </row>
    <row r="230" spans="1:11">
      <c r="A230" s="185">
        <v>40100000</v>
      </c>
      <c r="B230" s="185" t="s">
        <v>360</v>
      </c>
      <c r="C230" s="185" t="s">
        <v>324</v>
      </c>
      <c r="D230" s="186">
        <v>45019</v>
      </c>
      <c r="E230" s="185">
        <v>806</v>
      </c>
      <c r="F230" s="185" t="s">
        <v>815</v>
      </c>
      <c r="G230" s="185" t="s">
        <v>1659</v>
      </c>
      <c r="H230" s="185" t="s">
        <v>1096</v>
      </c>
      <c r="I230" s="187">
        <v>0</v>
      </c>
      <c r="J230" s="187">
        <v>84</v>
      </c>
      <c r="K230" s="187">
        <v>-84</v>
      </c>
    </row>
    <row r="231" spans="1:11">
      <c r="A231" s="185">
        <v>40100000</v>
      </c>
      <c r="B231" s="185" t="s">
        <v>360</v>
      </c>
      <c r="C231" s="185" t="s">
        <v>324</v>
      </c>
      <c r="D231" s="186">
        <v>45019</v>
      </c>
      <c r="E231" s="185">
        <v>807</v>
      </c>
      <c r="F231" s="185" t="s">
        <v>815</v>
      </c>
      <c r="G231" s="185" t="s">
        <v>1658</v>
      </c>
      <c r="H231" s="185" t="s">
        <v>1096</v>
      </c>
      <c r="I231" s="187">
        <v>0</v>
      </c>
      <c r="J231" s="187">
        <v>84</v>
      </c>
      <c r="K231" s="187">
        <v>-84</v>
      </c>
    </row>
    <row r="232" spans="1:11">
      <c r="A232" s="185">
        <v>40100000</v>
      </c>
      <c r="B232" s="185" t="s">
        <v>360</v>
      </c>
      <c r="C232" s="185" t="s">
        <v>324</v>
      </c>
      <c r="D232" s="186">
        <v>45019</v>
      </c>
      <c r="E232" s="185">
        <v>808</v>
      </c>
      <c r="F232" s="185" t="s">
        <v>815</v>
      </c>
      <c r="G232" s="185" t="s">
        <v>1657</v>
      </c>
      <c r="H232" s="185" t="s">
        <v>1096</v>
      </c>
      <c r="I232" s="187">
        <v>0</v>
      </c>
      <c r="J232" s="187">
        <v>84</v>
      </c>
      <c r="K232" s="187">
        <v>-84</v>
      </c>
    </row>
    <row r="233" spans="1:11">
      <c r="A233" s="185">
        <v>40100000</v>
      </c>
      <c r="B233" s="185" t="s">
        <v>360</v>
      </c>
      <c r="C233" s="185" t="s">
        <v>324</v>
      </c>
      <c r="D233" s="186">
        <v>45019</v>
      </c>
      <c r="E233" s="185">
        <v>816</v>
      </c>
      <c r="F233" s="185" t="s">
        <v>815</v>
      </c>
      <c r="G233" s="185" t="s">
        <v>1656</v>
      </c>
      <c r="H233" s="185" t="s">
        <v>1096</v>
      </c>
      <c r="I233" s="187">
        <v>0</v>
      </c>
      <c r="J233" s="187">
        <v>84</v>
      </c>
      <c r="K233" s="187">
        <v>-84</v>
      </c>
    </row>
    <row r="234" spans="1:11">
      <c r="A234" s="185">
        <v>40100000</v>
      </c>
      <c r="B234" s="185" t="s">
        <v>380</v>
      </c>
      <c r="C234" s="185" t="s">
        <v>324</v>
      </c>
      <c r="D234" s="186">
        <v>45020</v>
      </c>
      <c r="E234" s="185">
        <v>759</v>
      </c>
      <c r="F234" s="185" t="s">
        <v>394</v>
      </c>
      <c r="G234" s="185" t="s">
        <v>1782</v>
      </c>
      <c r="H234" s="185" t="s">
        <v>1092</v>
      </c>
      <c r="I234" s="187">
        <v>0</v>
      </c>
      <c r="J234" s="187">
        <v>77.12</v>
      </c>
      <c r="K234" s="187">
        <v>-77.12</v>
      </c>
    </row>
    <row r="235" spans="1:11">
      <c r="A235" s="185">
        <v>40100000</v>
      </c>
      <c r="B235" s="185" t="s">
        <v>360</v>
      </c>
      <c r="C235" s="185" t="s">
        <v>324</v>
      </c>
      <c r="D235" s="186">
        <v>45020</v>
      </c>
      <c r="E235" s="185">
        <v>764</v>
      </c>
      <c r="F235" s="185" t="s">
        <v>815</v>
      </c>
      <c r="G235" s="185" t="s">
        <v>1783</v>
      </c>
      <c r="H235" s="185" t="s">
        <v>1096</v>
      </c>
      <c r="I235" s="187">
        <v>0</v>
      </c>
      <c r="J235" s="187">
        <v>84</v>
      </c>
      <c r="K235" s="187">
        <v>-84</v>
      </c>
    </row>
    <row r="236" spans="1:11">
      <c r="A236" s="185">
        <v>40100000</v>
      </c>
      <c r="B236" s="185" t="s">
        <v>1731</v>
      </c>
      <c r="C236" s="185" t="s">
        <v>324</v>
      </c>
      <c r="D236" s="186">
        <v>45020</v>
      </c>
      <c r="E236" s="185">
        <v>775</v>
      </c>
      <c r="F236" s="185" t="s">
        <v>1732</v>
      </c>
      <c r="G236" s="185" t="s">
        <v>1784</v>
      </c>
      <c r="H236" s="185" t="s">
        <v>384</v>
      </c>
      <c r="I236" s="187">
        <v>0</v>
      </c>
      <c r="J236" s="187">
        <v>46200</v>
      </c>
      <c r="K236" s="187">
        <v>-46200</v>
      </c>
    </row>
    <row r="237" spans="1:11">
      <c r="A237" s="185">
        <v>40100000</v>
      </c>
      <c r="B237" s="185" t="s">
        <v>379</v>
      </c>
      <c r="C237" s="185" t="s">
        <v>324</v>
      </c>
      <c r="D237" s="186">
        <v>45020</v>
      </c>
      <c r="E237" s="185">
        <v>789</v>
      </c>
      <c r="F237" s="185" t="s">
        <v>1753</v>
      </c>
      <c r="G237" s="185" t="s">
        <v>1785</v>
      </c>
      <c r="H237" s="185" t="s">
        <v>1087</v>
      </c>
      <c r="I237" s="187">
        <v>0</v>
      </c>
      <c r="J237" s="187">
        <v>8145.59</v>
      </c>
      <c r="K237" s="187">
        <v>-8145.59</v>
      </c>
    </row>
    <row r="238" spans="1:11">
      <c r="A238" s="185">
        <v>40100000</v>
      </c>
      <c r="B238" s="185" t="s">
        <v>380</v>
      </c>
      <c r="C238" s="185" t="s">
        <v>324</v>
      </c>
      <c r="D238" s="186">
        <v>45022</v>
      </c>
      <c r="E238" s="185">
        <v>774</v>
      </c>
      <c r="F238" s="185" t="s">
        <v>394</v>
      </c>
      <c r="G238" s="185" t="s">
        <v>1786</v>
      </c>
      <c r="H238" s="185" t="s">
        <v>1113</v>
      </c>
      <c r="I238" s="187">
        <v>0</v>
      </c>
      <c r="J238" s="187">
        <v>640.01</v>
      </c>
      <c r="K238" s="187">
        <v>-640.01</v>
      </c>
    </row>
    <row r="239" spans="1:11">
      <c r="A239" s="185">
        <v>40100000</v>
      </c>
      <c r="B239" s="185" t="s">
        <v>369</v>
      </c>
      <c r="C239" s="185" t="s">
        <v>324</v>
      </c>
      <c r="D239" s="186">
        <v>45022</v>
      </c>
      <c r="E239" s="185">
        <v>822</v>
      </c>
      <c r="F239" s="185" t="s">
        <v>533</v>
      </c>
      <c r="G239" s="185" t="s">
        <v>1787</v>
      </c>
      <c r="H239" s="185" t="s">
        <v>1788</v>
      </c>
      <c r="I239" s="187">
        <v>0</v>
      </c>
      <c r="J239" s="187">
        <v>141.69999999999999</v>
      </c>
      <c r="K239" s="187">
        <v>-141.69999999999999</v>
      </c>
    </row>
    <row r="240" spans="1:11">
      <c r="A240" s="185">
        <v>40100000</v>
      </c>
      <c r="B240" s="185" t="s">
        <v>350</v>
      </c>
      <c r="C240" s="185" t="s">
        <v>324</v>
      </c>
      <c r="D240" s="186">
        <v>45022</v>
      </c>
      <c r="E240" s="185">
        <v>830</v>
      </c>
      <c r="F240" s="185" t="s">
        <v>97</v>
      </c>
      <c r="G240" s="185" t="s">
        <v>1789</v>
      </c>
      <c r="H240" s="185" t="s">
        <v>1630</v>
      </c>
      <c r="I240" s="187">
        <v>0</v>
      </c>
      <c r="J240" s="187">
        <v>57.6</v>
      </c>
      <c r="K240" s="187">
        <v>-57.6</v>
      </c>
    </row>
    <row r="241" spans="1:11">
      <c r="A241" s="185">
        <v>40100000</v>
      </c>
      <c r="B241" s="185" t="s">
        <v>365</v>
      </c>
      <c r="C241" s="185" t="s">
        <v>324</v>
      </c>
      <c r="D241" s="186">
        <v>45024</v>
      </c>
      <c r="E241" s="185">
        <v>769</v>
      </c>
      <c r="F241" s="185" t="s">
        <v>758</v>
      </c>
      <c r="G241" s="185" t="s">
        <v>1790</v>
      </c>
      <c r="H241" s="185" t="s">
        <v>1092</v>
      </c>
      <c r="I241" s="187">
        <v>0</v>
      </c>
      <c r="J241" s="187">
        <v>2244.29</v>
      </c>
      <c r="K241" s="187">
        <v>-2244.29</v>
      </c>
    </row>
    <row r="242" spans="1:11">
      <c r="A242" s="185">
        <v>40100000</v>
      </c>
      <c r="B242" s="185" t="s">
        <v>369</v>
      </c>
      <c r="C242" s="185" t="s">
        <v>324</v>
      </c>
      <c r="D242" s="186">
        <v>45026</v>
      </c>
      <c r="E242" s="185">
        <v>820</v>
      </c>
      <c r="F242" s="185" t="s">
        <v>533</v>
      </c>
      <c r="G242" s="185" t="s">
        <v>1791</v>
      </c>
      <c r="H242" s="185" t="s">
        <v>1843</v>
      </c>
      <c r="I242" s="187">
        <v>0</v>
      </c>
      <c r="J242" s="187">
        <v>356.84</v>
      </c>
      <c r="K242" s="187">
        <v>-356.84</v>
      </c>
    </row>
    <row r="243" spans="1:11">
      <c r="A243" s="185">
        <v>40100000</v>
      </c>
      <c r="B243" s="185" t="s">
        <v>367</v>
      </c>
      <c r="C243" s="185" t="s">
        <v>324</v>
      </c>
      <c r="D243" s="186">
        <v>45027</v>
      </c>
      <c r="E243" s="185">
        <v>778</v>
      </c>
      <c r="F243" s="185" t="s">
        <v>1647</v>
      </c>
      <c r="G243" s="185" t="s">
        <v>1792</v>
      </c>
      <c r="H243" s="185" t="s">
        <v>1261</v>
      </c>
      <c r="I243" s="187">
        <v>0</v>
      </c>
      <c r="J243" s="187">
        <v>329.27</v>
      </c>
      <c r="K243" s="187">
        <v>-329.27</v>
      </c>
    </row>
    <row r="244" spans="1:11">
      <c r="A244" s="185">
        <v>40100000</v>
      </c>
      <c r="B244" s="185" t="s">
        <v>369</v>
      </c>
      <c r="C244" s="185" t="s">
        <v>324</v>
      </c>
      <c r="D244" s="186">
        <v>45029</v>
      </c>
      <c r="E244" s="185">
        <v>821</v>
      </c>
      <c r="F244" s="185" t="s">
        <v>533</v>
      </c>
      <c r="G244" s="185" t="s">
        <v>1793</v>
      </c>
      <c r="H244" s="185" t="s">
        <v>1794</v>
      </c>
      <c r="I244" s="187">
        <v>0</v>
      </c>
      <c r="J244" s="187">
        <v>497.53</v>
      </c>
      <c r="K244" s="187">
        <v>-497.53</v>
      </c>
    </row>
    <row r="245" spans="1:11">
      <c r="A245" s="185">
        <v>40100000</v>
      </c>
      <c r="B245" s="185" t="s">
        <v>369</v>
      </c>
      <c r="C245" s="185" t="s">
        <v>324</v>
      </c>
      <c r="D245" s="186">
        <v>45033</v>
      </c>
      <c r="E245" s="185">
        <v>777</v>
      </c>
      <c r="F245" s="185" t="s">
        <v>533</v>
      </c>
      <c r="G245" s="185" t="s">
        <v>1795</v>
      </c>
      <c r="H245" s="185" t="s">
        <v>1844</v>
      </c>
      <c r="I245" s="187">
        <v>0</v>
      </c>
      <c r="J245" s="187">
        <v>96.49</v>
      </c>
      <c r="K245" s="187">
        <v>-96.49</v>
      </c>
    </row>
    <row r="246" spans="1:11">
      <c r="A246" s="185">
        <v>40100000</v>
      </c>
      <c r="B246" s="185" t="s">
        <v>1759</v>
      </c>
      <c r="C246" s="185" t="s">
        <v>324</v>
      </c>
      <c r="D246" s="186">
        <v>45035</v>
      </c>
      <c r="E246" s="185">
        <v>791</v>
      </c>
      <c r="F246" s="185" t="s">
        <v>1796</v>
      </c>
      <c r="G246" s="185" t="s">
        <v>1797</v>
      </c>
      <c r="H246" s="185" t="s">
        <v>312</v>
      </c>
      <c r="I246" s="187">
        <v>3150</v>
      </c>
      <c r="J246" s="187">
        <v>0</v>
      </c>
      <c r="K246" s="187">
        <v>3150</v>
      </c>
    </row>
    <row r="247" spans="1:11">
      <c r="A247" s="185">
        <v>40100000</v>
      </c>
      <c r="B247" s="185" t="s">
        <v>1759</v>
      </c>
      <c r="C247" s="185" t="s">
        <v>324</v>
      </c>
      <c r="D247" s="186">
        <v>45035</v>
      </c>
      <c r="E247" s="185">
        <v>797</v>
      </c>
      <c r="F247" s="185" t="s">
        <v>1760</v>
      </c>
      <c r="G247" s="185" t="s">
        <v>1798</v>
      </c>
      <c r="H247" s="185" t="s">
        <v>362</v>
      </c>
      <c r="I247" s="187">
        <v>0</v>
      </c>
      <c r="J247" s="187">
        <v>3000</v>
      </c>
      <c r="K247" s="187">
        <v>-3000</v>
      </c>
    </row>
    <row r="248" spans="1:11">
      <c r="A248" s="185">
        <v>40100000</v>
      </c>
      <c r="B248" s="185" t="s">
        <v>1140</v>
      </c>
      <c r="C248" s="185" t="s">
        <v>324</v>
      </c>
      <c r="D248" s="186">
        <v>45035</v>
      </c>
      <c r="E248" s="185">
        <v>809</v>
      </c>
      <c r="F248" s="185" t="s">
        <v>970</v>
      </c>
      <c r="G248" s="185" t="s">
        <v>1799</v>
      </c>
      <c r="H248" s="185" t="s">
        <v>1219</v>
      </c>
      <c r="I248" s="187">
        <v>0</v>
      </c>
      <c r="J248" s="187">
        <v>19.88</v>
      </c>
      <c r="K248" s="187">
        <v>-19.88</v>
      </c>
    </row>
    <row r="249" spans="1:11">
      <c r="A249" s="185">
        <v>40100000</v>
      </c>
      <c r="B249" s="185" t="s">
        <v>1140</v>
      </c>
      <c r="C249" s="185" t="s">
        <v>324</v>
      </c>
      <c r="D249" s="186">
        <v>45035</v>
      </c>
      <c r="E249" s="185">
        <v>811</v>
      </c>
      <c r="F249" s="185" t="s">
        <v>970</v>
      </c>
      <c r="G249" s="185" t="s">
        <v>1800</v>
      </c>
      <c r="H249" s="185" t="s">
        <v>1219</v>
      </c>
      <c r="I249" s="187">
        <v>0</v>
      </c>
      <c r="J249" s="187">
        <v>37.880000000000003</v>
      </c>
      <c r="K249" s="187">
        <v>-37.880000000000003</v>
      </c>
    </row>
    <row r="250" spans="1:11">
      <c r="A250" s="185">
        <v>40100000</v>
      </c>
      <c r="B250" s="185" t="s">
        <v>1140</v>
      </c>
      <c r="C250" s="185" t="s">
        <v>324</v>
      </c>
      <c r="D250" s="186">
        <v>45035</v>
      </c>
      <c r="E250" s="185">
        <v>812</v>
      </c>
      <c r="F250" s="185" t="s">
        <v>970</v>
      </c>
      <c r="G250" s="185" t="s">
        <v>1801</v>
      </c>
      <c r="H250" s="185" t="s">
        <v>1219</v>
      </c>
      <c r="I250" s="187">
        <v>0</v>
      </c>
      <c r="J250" s="187">
        <v>36.630000000000003</v>
      </c>
      <c r="K250" s="187">
        <v>-36.630000000000003</v>
      </c>
    </row>
    <row r="251" spans="1:11">
      <c r="A251" s="185">
        <v>40100000</v>
      </c>
      <c r="B251" s="185" t="s">
        <v>1140</v>
      </c>
      <c r="C251" s="185" t="s">
        <v>324</v>
      </c>
      <c r="D251" s="186">
        <v>45036</v>
      </c>
      <c r="E251" s="185">
        <v>810</v>
      </c>
      <c r="F251" s="185" t="s">
        <v>972</v>
      </c>
      <c r="G251" s="185" t="s">
        <v>1802</v>
      </c>
      <c r="H251" s="185" t="s">
        <v>1219</v>
      </c>
      <c r="I251" s="187">
        <v>0</v>
      </c>
      <c r="J251" s="187">
        <v>27.68</v>
      </c>
      <c r="K251" s="187">
        <v>-27.68</v>
      </c>
    </row>
    <row r="252" spans="1:11">
      <c r="A252" s="185">
        <v>40100000</v>
      </c>
      <c r="B252" s="185" t="s">
        <v>369</v>
      </c>
      <c r="C252" s="185" t="s">
        <v>324</v>
      </c>
      <c r="D252" s="186">
        <v>45044</v>
      </c>
      <c r="E252" s="185">
        <v>823</v>
      </c>
      <c r="F252" s="185" t="s">
        <v>533</v>
      </c>
      <c r="G252" s="185" t="s">
        <v>1803</v>
      </c>
      <c r="H252" s="185" t="s">
        <v>1804</v>
      </c>
      <c r="I252" s="187">
        <v>0</v>
      </c>
      <c r="J252" s="187">
        <v>185.04</v>
      </c>
      <c r="K252" s="187">
        <v>-185.04</v>
      </c>
    </row>
    <row r="253" spans="1:11">
      <c r="A253" s="185">
        <v>40100000</v>
      </c>
      <c r="B253" s="185" t="s">
        <v>369</v>
      </c>
      <c r="C253" s="185" t="s">
        <v>324</v>
      </c>
      <c r="D253" s="186">
        <v>45044</v>
      </c>
      <c r="E253" s="185">
        <v>824</v>
      </c>
      <c r="F253" s="185" t="s">
        <v>533</v>
      </c>
      <c r="G253" s="185" t="s">
        <v>1805</v>
      </c>
      <c r="H253" s="185" t="s">
        <v>1804</v>
      </c>
      <c r="I253" s="187">
        <v>0</v>
      </c>
      <c r="J253" s="187">
        <v>652.62</v>
      </c>
      <c r="K253" s="187">
        <v>-652.62</v>
      </c>
    </row>
    <row r="254" spans="1:11">
      <c r="A254" s="185">
        <v>40100000</v>
      </c>
      <c r="B254" s="185" t="s">
        <v>1731</v>
      </c>
      <c r="C254" s="185" t="s">
        <v>324</v>
      </c>
      <c r="D254" s="186">
        <v>45046</v>
      </c>
      <c r="E254" s="185">
        <v>792</v>
      </c>
      <c r="F254" s="185" t="s">
        <v>1755</v>
      </c>
      <c r="G254" s="185" t="s">
        <v>1806</v>
      </c>
      <c r="H254" s="185" t="s">
        <v>362</v>
      </c>
      <c r="I254" s="187">
        <v>46200</v>
      </c>
      <c r="J254" s="187">
        <v>0</v>
      </c>
      <c r="K254" s="187">
        <v>46200</v>
      </c>
    </row>
    <row r="255" spans="1:11">
      <c r="A255" s="185">
        <v>40100000</v>
      </c>
      <c r="B255" s="185" t="s">
        <v>388</v>
      </c>
      <c r="C255" s="185" t="s">
        <v>324</v>
      </c>
      <c r="D255" s="186">
        <v>45046</v>
      </c>
      <c r="E255" s="185">
        <v>826</v>
      </c>
      <c r="F255" s="185" t="s">
        <v>979</v>
      </c>
      <c r="G255" s="185" t="s">
        <v>1807</v>
      </c>
      <c r="H255" s="185" t="s">
        <v>1771</v>
      </c>
      <c r="I255" s="187">
        <v>0</v>
      </c>
      <c r="J255" s="187">
        <v>1437.6</v>
      </c>
      <c r="K255" s="187">
        <v>-1437.6</v>
      </c>
    </row>
    <row r="256" spans="1:11">
      <c r="A256" s="185">
        <v>40100000</v>
      </c>
      <c r="B256" s="185" t="s">
        <v>1204</v>
      </c>
      <c r="C256" s="185" t="s">
        <v>324</v>
      </c>
      <c r="D256" s="186">
        <v>45046</v>
      </c>
      <c r="E256" s="185">
        <v>833</v>
      </c>
      <c r="F256" s="185" t="s">
        <v>1688</v>
      </c>
      <c r="G256" s="185" t="s">
        <v>1808</v>
      </c>
      <c r="H256" s="185" t="s">
        <v>1110</v>
      </c>
      <c r="I256" s="187">
        <v>0</v>
      </c>
      <c r="J256" s="187">
        <v>3200</v>
      </c>
      <c r="K256" s="187">
        <v>-3200</v>
      </c>
    </row>
    <row r="257" spans="1:11">
      <c r="A257" s="185">
        <v>40100000</v>
      </c>
      <c r="B257" s="185" t="s">
        <v>363</v>
      </c>
      <c r="C257" s="185" t="s">
        <v>324</v>
      </c>
      <c r="D257" s="186">
        <v>45046</v>
      </c>
      <c r="E257" s="185">
        <v>834</v>
      </c>
      <c r="F257" s="185" t="s">
        <v>1809</v>
      </c>
      <c r="G257" s="185" t="s">
        <v>1810</v>
      </c>
      <c r="H257" s="185" t="s">
        <v>1113</v>
      </c>
      <c r="I257" s="187">
        <v>1250.18</v>
      </c>
      <c r="J257" s="187">
        <v>0</v>
      </c>
      <c r="K257" s="187">
        <v>1250.18</v>
      </c>
    </row>
    <row r="258" spans="1:11">
      <c r="A258" s="185">
        <v>40100000</v>
      </c>
      <c r="B258" s="185" t="s">
        <v>363</v>
      </c>
      <c r="C258" s="185" t="s">
        <v>324</v>
      </c>
      <c r="D258" s="186">
        <v>45046</v>
      </c>
      <c r="E258" s="185">
        <v>834</v>
      </c>
      <c r="F258" s="185" t="s">
        <v>1809</v>
      </c>
      <c r="G258" s="185" t="s">
        <v>1811</v>
      </c>
      <c r="H258" s="185" t="s">
        <v>1113</v>
      </c>
      <c r="I258" s="187">
        <v>0</v>
      </c>
      <c r="J258" s="187">
        <v>2571.62</v>
      </c>
      <c r="K258" s="187">
        <v>-2571.62</v>
      </c>
    </row>
    <row r="259" spans="1:11">
      <c r="A259" s="185">
        <v>40100000</v>
      </c>
      <c r="B259" s="185" t="s">
        <v>363</v>
      </c>
      <c r="C259" s="185" t="s">
        <v>324</v>
      </c>
      <c r="D259" s="186">
        <v>45046</v>
      </c>
      <c r="E259" s="185">
        <v>834</v>
      </c>
      <c r="F259" s="185" t="s">
        <v>1809</v>
      </c>
      <c r="G259" s="185" t="s">
        <v>1812</v>
      </c>
      <c r="H259" s="185" t="s">
        <v>1113</v>
      </c>
      <c r="I259" s="187">
        <v>385.52</v>
      </c>
      <c r="J259" s="187">
        <v>0</v>
      </c>
      <c r="K259" s="187">
        <v>385.52</v>
      </c>
    </row>
    <row r="260" spans="1:11">
      <c r="A260" s="185">
        <v>40100000</v>
      </c>
      <c r="B260" s="185" t="s">
        <v>383</v>
      </c>
      <c r="C260" s="185" t="s">
        <v>324</v>
      </c>
      <c r="D260" s="186">
        <v>45046</v>
      </c>
      <c r="E260" s="185">
        <v>837</v>
      </c>
      <c r="F260" s="185" t="s">
        <v>1816</v>
      </c>
      <c r="G260" s="185" t="s">
        <v>1817</v>
      </c>
      <c r="H260" s="185" t="s">
        <v>371</v>
      </c>
      <c r="I260" s="187">
        <v>105.44</v>
      </c>
      <c r="J260" s="187">
        <v>0</v>
      </c>
      <c r="K260" s="187">
        <v>105.44</v>
      </c>
    </row>
    <row r="261" spans="1:11">
      <c r="A261" s="185">
        <v>40100000</v>
      </c>
      <c r="B261" s="185" t="s">
        <v>385</v>
      </c>
      <c r="C261" s="185" t="s">
        <v>324</v>
      </c>
      <c r="D261" s="186">
        <v>45046</v>
      </c>
      <c r="E261" s="185">
        <v>837</v>
      </c>
      <c r="F261" s="185" t="s">
        <v>1813</v>
      </c>
      <c r="G261" s="185" t="s">
        <v>1815</v>
      </c>
      <c r="H261" s="185" t="s">
        <v>1110</v>
      </c>
      <c r="I261" s="187">
        <v>93.62</v>
      </c>
      <c r="J261" s="187">
        <v>0</v>
      </c>
      <c r="K261" s="187">
        <v>93.62</v>
      </c>
    </row>
    <row r="262" spans="1:11">
      <c r="A262" s="185">
        <v>40100000</v>
      </c>
      <c r="B262" s="185" t="s">
        <v>385</v>
      </c>
      <c r="C262" s="185" t="s">
        <v>324</v>
      </c>
      <c r="D262" s="186">
        <v>45046</v>
      </c>
      <c r="E262" s="185">
        <v>837</v>
      </c>
      <c r="F262" s="185" t="s">
        <v>1813</v>
      </c>
      <c r="G262" s="185" t="s">
        <v>1814</v>
      </c>
      <c r="H262" s="185" t="s">
        <v>1110</v>
      </c>
      <c r="I262" s="187">
        <v>73</v>
      </c>
      <c r="J262" s="187">
        <v>0</v>
      </c>
      <c r="K262" s="187">
        <v>73</v>
      </c>
    </row>
    <row r="263" spans="1:11">
      <c r="A263" s="185">
        <v>40100000</v>
      </c>
      <c r="B263" s="185" t="s">
        <v>388</v>
      </c>
      <c r="C263" s="185" t="s">
        <v>324</v>
      </c>
      <c r="D263" s="186">
        <v>45047</v>
      </c>
      <c r="E263" s="185">
        <v>828</v>
      </c>
      <c r="F263" s="185" t="s">
        <v>979</v>
      </c>
      <c r="G263" s="185" t="s">
        <v>1845</v>
      </c>
      <c r="H263" s="185" t="s">
        <v>1846</v>
      </c>
      <c r="I263" s="187">
        <v>0</v>
      </c>
      <c r="J263" s="187">
        <v>9528.76</v>
      </c>
      <c r="K263" s="187">
        <v>-9528.76</v>
      </c>
    </row>
    <row r="264" spans="1:11">
      <c r="A264" s="185">
        <v>40100000</v>
      </c>
      <c r="B264" s="185" t="s">
        <v>378</v>
      </c>
      <c r="C264" s="185" t="s">
        <v>324</v>
      </c>
      <c r="D264" s="186">
        <v>45047</v>
      </c>
      <c r="E264" s="185">
        <v>839</v>
      </c>
      <c r="F264" s="185" t="s">
        <v>397</v>
      </c>
      <c r="G264" s="185" t="s">
        <v>1847</v>
      </c>
      <c r="H264" s="185" t="s">
        <v>1092</v>
      </c>
      <c r="I264" s="187">
        <v>0</v>
      </c>
      <c r="J264" s="187">
        <v>10488</v>
      </c>
      <c r="K264" s="187">
        <v>-10488</v>
      </c>
    </row>
    <row r="265" spans="1:11">
      <c r="A265" s="185">
        <v>40100000</v>
      </c>
      <c r="B265" s="185" t="s">
        <v>378</v>
      </c>
      <c r="C265" s="185" t="s">
        <v>324</v>
      </c>
      <c r="D265" s="186">
        <v>45047</v>
      </c>
      <c r="E265" s="185">
        <v>840</v>
      </c>
      <c r="F265" s="185" t="s">
        <v>397</v>
      </c>
      <c r="G265" s="185" t="s">
        <v>1848</v>
      </c>
      <c r="H265" s="185" t="s">
        <v>1092</v>
      </c>
      <c r="I265" s="187">
        <v>0</v>
      </c>
      <c r="J265" s="187">
        <v>7296</v>
      </c>
      <c r="K265" s="187">
        <v>-7296</v>
      </c>
    </row>
    <row r="266" spans="1:11">
      <c r="A266" s="185">
        <v>40100000</v>
      </c>
      <c r="B266" s="185" t="s">
        <v>376</v>
      </c>
      <c r="C266" s="185" t="s">
        <v>324</v>
      </c>
      <c r="D266" s="186">
        <v>45047</v>
      </c>
      <c r="E266" s="185">
        <v>841</v>
      </c>
      <c r="F266" s="185" t="s">
        <v>719</v>
      </c>
      <c r="G266" s="185" t="s">
        <v>1849</v>
      </c>
      <c r="H266" s="185" t="s">
        <v>1113</v>
      </c>
      <c r="I266" s="187">
        <v>0</v>
      </c>
      <c r="J266" s="187">
        <v>1415.39</v>
      </c>
      <c r="K266" s="187">
        <v>-1415.39</v>
      </c>
    </row>
    <row r="267" spans="1:11">
      <c r="A267" s="185">
        <v>40100000</v>
      </c>
      <c r="B267" s="185" t="s">
        <v>367</v>
      </c>
      <c r="C267" s="185" t="s">
        <v>324</v>
      </c>
      <c r="D267" s="186">
        <v>45047</v>
      </c>
      <c r="E267" s="185">
        <v>842</v>
      </c>
      <c r="F267" s="185" t="s">
        <v>1647</v>
      </c>
      <c r="G267" s="185" t="s">
        <v>1850</v>
      </c>
      <c r="H267" s="185" t="s">
        <v>1113</v>
      </c>
      <c r="I267" s="187">
        <v>0</v>
      </c>
      <c r="J267" s="187">
        <v>4160.9799999999996</v>
      </c>
      <c r="K267" s="187">
        <v>-4160.9799999999996</v>
      </c>
    </row>
    <row r="268" spans="1:11">
      <c r="A268" s="185">
        <v>40100000</v>
      </c>
      <c r="B268" s="185" t="s">
        <v>1154</v>
      </c>
      <c r="C268" s="185" t="s">
        <v>324</v>
      </c>
      <c r="D268" s="186">
        <v>45047</v>
      </c>
      <c r="E268" s="185">
        <v>843</v>
      </c>
      <c r="F268" s="185" t="s">
        <v>899</v>
      </c>
      <c r="G268" s="185" t="s">
        <v>1851</v>
      </c>
      <c r="H268" s="185" t="s">
        <v>351</v>
      </c>
      <c r="I268" s="187">
        <v>0</v>
      </c>
      <c r="J268" s="187">
        <v>267.23</v>
      </c>
      <c r="K268" s="187">
        <v>-267.23</v>
      </c>
    </row>
    <row r="269" spans="1:11">
      <c r="A269" s="185">
        <v>40100000</v>
      </c>
      <c r="B269" s="185" t="s">
        <v>369</v>
      </c>
      <c r="C269" s="185" t="s">
        <v>324</v>
      </c>
      <c r="D269" s="186">
        <v>45047</v>
      </c>
      <c r="E269" s="185">
        <v>844</v>
      </c>
      <c r="F269" s="185" t="s">
        <v>533</v>
      </c>
      <c r="G269" s="185" t="s">
        <v>1852</v>
      </c>
      <c r="H269" s="185" t="s">
        <v>1844</v>
      </c>
      <c r="I269" s="187">
        <v>0</v>
      </c>
      <c r="J269" s="187">
        <v>65.22</v>
      </c>
      <c r="K269" s="187">
        <v>-65.22</v>
      </c>
    </row>
    <row r="270" spans="1:11">
      <c r="A270" s="185">
        <v>40100000</v>
      </c>
      <c r="B270" s="185" t="s">
        <v>369</v>
      </c>
      <c r="C270" s="185" t="s">
        <v>324</v>
      </c>
      <c r="D270" s="186">
        <v>45047</v>
      </c>
      <c r="E270" s="185">
        <v>845</v>
      </c>
      <c r="F270" s="185" t="s">
        <v>533</v>
      </c>
      <c r="G270" s="185" t="s">
        <v>1853</v>
      </c>
      <c r="H270" s="185" t="s">
        <v>1844</v>
      </c>
      <c r="I270" s="187">
        <v>0</v>
      </c>
      <c r="J270" s="187">
        <v>1004.38</v>
      </c>
      <c r="K270" s="187">
        <v>-1004.38</v>
      </c>
    </row>
    <row r="271" spans="1:11">
      <c r="A271" s="185">
        <v>40100000</v>
      </c>
      <c r="B271" s="185" t="s">
        <v>377</v>
      </c>
      <c r="C271" s="185" t="s">
        <v>324</v>
      </c>
      <c r="D271" s="186">
        <v>45047</v>
      </c>
      <c r="E271" s="185">
        <v>848</v>
      </c>
      <c r="F271" s="185" t="s">
        <v>1105</v>
      </c>
      <c r="G271" s="185" t="s">
        <v>1745</v>
      </c>
      <c r="H271" s="185" t="s">
        <v>1261</v>
      </c>
      <c r="I271" s="187">
        <v>0</v>
      </c>
      <c r="J271" s="187">
        <v>904.83</v>
      </c>
      <c r="K271" s="187">
        <v>-904.83</v>
      </c>
    </row>
    <row r="272" spans="1:11">
      <c r="A272" s="185">
        <v>40100000</v>
      </c>
      <c r="B272" s="185" t="s">
        <v>377</v>
      </c>
      <c r="C272" s="185" t="s">
        <v>324</v>
      </c>
      <c r="D272" s="186">
        <v>45047</v>
      </c>
      <c r="E272" s="185">
        <v>849</v>
      </c>
      <c r="F272" s="185" t="s">
        <v>1105</v>
      </c>
      <c r="G272" s="185" t="s">
        <v>1746</v>
      </c>
      <c r="H272" s="185" t="s">
        <v>1261</v>
      </c>
      <c r="I272" s="187">
        <v>0</v>
      </c>
      <c r="J272" s="187">
        <v>47.81</v>
      </c>
      <c r="K272" s="187">
        <v>-47.81</v>
      </c>
    </row>
    <row r="273" spans="1:11">
      <c r="A273" s="185">
        <v>40100000</v>
      </c>
      <c r="B273" s="185" t="s">
        <v>1749</v>
      </c>
      <c r="C273" s="185" t="s">
        <v>324</v>
      </c>
      <c r="D273" s="186">
        <v>45047</v>
      </c>
      <c r="E273" s="185">
        <v>850</v>
      </c>
      <c r="F273" s="185" t="s">
        <v>1750</v>
      </c>
      <c r="G273" s="185" t="s">
        <v>1854</v>
      </c>
      <c r="H273" s="185" t="s">
        <v>362</v>
      </c>
      <c r="I273" s="187">
        <v>0</v>
      </c>
      <c r="J273" s="187">
        <v>1317.6</v>
      </c>
      <c r="K273" s="187">
        <v>-1317.6</v>
      </c>
    </row>
    <row r="274" spans="1:11">
      <c r="A274" s="185">
        <v>40100000</v>
      </c>
      <c r="B274" s="185" t="s">
        <v>370</v>
      </c>
      <c r="C274" s="185" t="s">
        <v>324</v>
      </c>
      <c r="D274" s="186">
        <v>45047</v>
      </c>
      <c r="E274" s="185">
        <v>852</v>
      </c>
      <c r="F274" s="185" t="s">
        <v>393</v>
      </c>
      <c r="G274" s="185" t="s">
        <v>1855</v>
      </c>
      <c r="H274" s="185" t="s">
        <v>1219</v>
      </c>
      <c r="I274" s="187">
        <v>0</v>
      </c>
      <c r="J274" s="187">
        <v>1920</v>
      </c>
      <c r="K274" s="187">
        <v>-1920</v>
      </c>
    </row>
    <row r="275" spans="1:11">
      <c r="A275" s="185">
        <v>40100000</v>
      </c>
      <c r="B275" s="185" t="s">
        <v>1091</v>
      </c>
      <c r="C275" s="185" t="s">
        <v>324</v>
      </c>
      <c r="D275" s="186">
        <v>45047</v>
      </c>
      <c r="E275" s="185">
        <v>854</v>
      </c>
      <c r="F275" s="185" t="s">
        <v>496</v>
      </c>
      <c r="G275" s="185" t="s">
        <v>1856</v>
      </c>
      <c r="H275" s="185" t="s">
        <v>1219</v>
      </c>
      <c r="I275" s="187">
        <v>0</v>
      </c>
      <c r="J275" s="187">
        <v>360</v>
      </c>
      <c r="K275" s="187">
        <v>-360</v>
      </c>
    </row>
    <row r="276" spans="1:11">
      <c r="A276" s="185">
        <v>40100000</v>
      </c>
      <c r="B276" s="185" t="s">
        <v>380</v>
      </c>
      <c r="C276" s="185" t="s">
        <v>324</v>
      </c>
      <c r="D276" s="186">
        <v>45047</v>
      </c>
      <c r="E276" s="185">
        <v>855</v>
      </c>
      <c r="F276" s="185" t="s">
        <v>394</v>
      </c>
      <c r="G276" s="185" t="s">
        <v>1857</v>
      </c>
      <c r="H276" s="185" t="s">
        <v>1113</v>
      </c>
      <c r="I276" s="187">
        <v>0</v>
      </c>
      <c r="J276" s="187">
        <v>300.64999999999998</v>
      </c>
      <c r="K276" s="187">
        <v>-300.64999999999998</v>
      </c>
    </row>
    <row r="277" spans="1:11">
      <c r="A277" s="185">
        <v>40100000</v>
      </c>
      <c r="B277" s="185" t="s">
        <v>372</v>
      </c>
      <c r="C277" s="185" t="s">
        <v>324</v>
      </c>
      <c r="D277" s="186">
        <v>45047</v>
      </c>
      <c r="E277" s="185">
        <v>858</v>
      </c>
      <c r="F277" s="185" t="s">
        <v>126</v>
      </c>
      <c r="G277" s="185" t="s">
        <v>1858</v>
      </c>
      <c r="H277" s="185" t="s">
        <v>1242</v>
      </c>
      <c r="I277" s="187">
        <v>0</v>
      </c>
      <c r="J277" s="187">
        <v>414</v>
      </c>
      <c r="K277" s="187">
        <v>-414</v>
      </c>
    </row>
    <row r="278" spans="1:11">
      <c r="A278" s="185">
        <v>40100000</v>
      </c>
      <c r="B278" s="185" t="s">
        <v>1181</v>
      </c>
      <c r="C278" s="185" t="s">
        <v>324</v>
      </c>
      <c r="D278" s="186">
        <v>45047</v>
      </c>
      <c r="E278" s="185">
        <v>860</v>
      </c>
      <c r="F278" s="185" t="s">
        <v>625</v>
      </c>
      <c r="G278" s="185" t="s">
        <v>1836</v>
      </c>
      <c r="H278" s="185" t="s">
        <v>1371</v>
      </c>
      <c r="I278" s="187">
        <v>0</v>
      </c>
      <c r="J278" s="187">
        <v>20340</v>
      </c>
      <c r="K278" s="187">
        <v>-20340</v>
      </c>
    </row>
    <row r="279" spans="1:11">
      <c r="A279" s="185">
        <v>40100000</v>
      </c>
      <c r="B279" s="185" t="s">
        <v>391</v>
      </c>
      <c r="C279" s="185" t="s">
        <v>324</v>
      </c>
      <c r="D279" s="186">
        <v>45047</v>
      </c>
      <c r="E279" s="185">
        <v>861</v>
      </c>
      <c r="F279" s="185" t="s">
        <v>542</v>
      </c>
      <c r="G279" s="185" t="s">
        <v>1859</v>
      </c>
      <c r="H279" s="185" t="s">
        <v>1141</v>
      </c>
      <c r="I279" s="187">
        <v>0</v>
      </c>
      <c r="J279" s="187">
        <v>4158</v>
      </c>
      <c r="K279" s="187">
        <v>-4158</v>
      </c>
    </row>
    <row r="280" spans="1:11">
      <c r="A280" s="185">
        <v>40100000</v>
      </c>
      <c r="B280" s="185" t="s">
        <v>391</v>
      </c>
      <c r="C280" s="185" t="s">
        <v>324</v>
      </c>
      <c r="D280" s="186">
        <v>45047</v>
      </c>
      <c r="E280" s="185">
        <v>862</v>
      </c>
      <c r="F280" s="185" t="s">
        <v>542</v>
      </c>
      <c r="G280" s="185" t="s">
        <v>1860</v>
      </c>
      <c r="H280" s="185" t="s">
        <v>1261</v>
      </c>
      <c r="I280" s="187">
        <v>0</v>
      </c>
      <c r="J280" s="187">
        <v>2192.4</v>
      </c>
      <c r="K280" s="187">
        <v>-2192.4</v>
      </c>
    </row>
    <row r="281" spans="1:11">
      <c r="A281" s="185">
        <v>40100000</v>
      </c>
      <c r="B281" s="185" t="s">
        <v>1742</v>
      </c>
      <c r="C281" s="185" t="s">
        <v>324</v>
      </c>
      <c r="D281" s="186">
        <v>45047</v>
      </c>
      <c r="E281" s="185">
        <v>863</v>
      </c>
      <c r="F281" s="185" t="s">
        <v>460</v>
      </c>
      <c r="G281" s="185" t="s">
        <v>1861</v>
      </c>
      <c r="H281" s="185" t="s">
        <v>89</v>
      </c>
      <c r="I281" s="187">
        <v>0</v>
      </c>
      <c r="J281" s="187">
        <v>2547</v>
      </c>
      <c r="K281" s="187">
        <v>-2547</v>
      </c>
    </row>
    <row r="282" spans="1:11">
      <c r="A282" s="185">
        <v>40100000</v>
      </c>
      <c r="B282" s="185" t="s">
        <v>388</v>
      </c>
      <c r="C282" s="185" t="s">
        <v>324</v>
      </c>
      <c r="D282" s="186">
        <v>45047</v>
      </c>
      <c r="E282" s="185">
        <v>864</v>
      </c>
      <c r="F282" s="185" t="s">
        <v>979</v>
      </c>
      <c r="G282" s="185" t="s">
        <v>1862</v>
      </c>
      <c r="H282" s="185" t="s">
        <v>1863</v>
      </c>
      <c r="I282" s="187">
        <v>0</v>
      </c>
      <c r="J282" s="187">
        <v>1867.86</v>
      </c>
      <c r="K282" s="187">
        <v>-1867.86</v>
      </c>
    </row>
    <row r="283" spans="1:11">
      <c r="A283" s="185">
        <v>40100000</v>
      </c>
      <c r="B283" s="185" t="s">
        <v>388</v>
      </c>
      <c r="C283" s="185" t="s">
        <v>324</v>
      </c>
      <c r="D283" s="186">
        <v>45047</v>
      </c>
      <c r="E283" s="185">
        <v>865</v>
      </c>
      <c r="F283" s="185" t="s">
        <v>979</v>
      </c>
      <c r="G283" s="185" t="s">
        <v>1864</v>
      </c>
      <c r="H283" s="185" t="s">
        <v>1863</v>
      </c>
      <c r="I283" s="187">
        <v>0</v>
      </c>
      <c r="J283" s="187">
        <v>1785.96</v>
      </c>
      <c r="K283" s="187">
        <v>-1785.96</v>
      </c>
    </row>
    <row r="284" spans="1:11">
      <c r="A284" s="185">
        <v>40100000</v>
      </c>
      <c r="B284" s="185" t="s">
        <v>363</v>
      </c>
      <c r="C284" s="185" t="s">
        <v>324</v>
      </c>
      <c r="D284" s="186">
        <v>45047</v>
      </c>
      <c r="E284" s="185">
        <v>866</v>
      </c>
      <c r="F284" s="185" t="s">
        <v>478</v>
      </c>
      <c r="G284" s="185" t="s">
        <v>1865</v>
      </c>
      <c r="H284" s="185" t="s">
        <v>1184</v>
      </c>
      <c r="I284" s="187">
        <v>0</v>
      </c>
      <c r="J284" s="187">
        <v>328.64</v>
      </c>
      <c r="K284" s="187">
        <v>-328.64</v>
      </c>
    </row>
    <row r="285" spans="1:11">
      <c r="A285" s="185">
        <v>40100000</v>
      </c>
      <c r="B285" s="185" t="s">
        <v>363</v>
      </c>
      <c r="C285" s="185" t="s">
        <v>324</v>
      </c>
      <c r="D285" s="186">
        <v>45047</v>
      </c>
      <c r="E285" s="185">
        <v>867</v>
      </c>
      <c r="F285" s="185" t="s">
        <v>478</v>
      </c>
      <c r="G285" s="185" t="s">
        <v>1866</v>
      </c>
      <c r="H285" s="185" t="s">
        <v>1184</v>
      </c>
      <c r="I285" s="187">
        <v>0</v>
      </c>
      <c r="J285" s="187">
        <v>328.64</v>
      </c>
      <c r="K285" s="187">
        <v>-328.64</v>
      </c>
    </row>
    <row r="286" spans="1:11">
      <c r="A286" s="185">
        <v>40100000</v>
      </c>
      <c r="B286" s="185" t="s">
        <v>354</v>
      </c>
      <c r="C286" s="185" t="s">
        <v>324</v>
      </c>
      <c r="D286" s="186">
        <v>45047</v>
      </c>
      <c r="E286" s="185">
        <v>869</v>
      </c>
      <c r="F286" s="185" t="s">
        <v>163</v>
      </c>
      <c r="G286" s="185" t="s">
        <v>1867</v>
      </c>
      <c r="H286" s="185" t="s">
        <v>1351</v>
      </c>
      <c r="I286" s="187">
        <v>0</v>
      </c>
      <c r="J286" s="187">
        <v>5548</v>
      </c>
      <c r="K286" s="187">
        <v>-5548</v>
      </c>
    </row>
    <row r="287" spans="1:11">
      <c r="A287" s="185">
        <v>40100000</v>
      </c>
      <c r="B287" s="185" t="s">
        <v>354</v>
      </c>
      <c r="C287" s="185" t="s">
        <v>324</v>
      </c>
      <c r="D287" s="186">
        <v>45047</v>
      </c>
      <c r="E287" s="185">
        <v>870</v>
      </c>
      <c r="F287" s="185" t="s">
        <v>163</v>
      </c>
      <c r="G287" s="185" t="s">
        <v>1868</v>
      </c>
      <c r="H287" s="185" t="s">
        <v>1351</v>
      </c>
      <c r="I287" s="187">
        <v>0</v>
      </c>
      <c r="J287" s="187">
        <v>3914</v>
      </c>
      <c r="K287" s="187">
        <v>-3914</v>
      </c>
    </row>
    <row r="288" spans="1:11">
      <c r="A288" s="185">
        <v>40100000</v>
      </c>
      <c r="B288" s="185" t="s">
        <v>354</v>
      </c>
      <c r="C288" s="185" t="s">
        <v>324</v>
      </c>
      <c r="D288" s="186">
        <v>45047</v>
      </c>
      <c r="E288" s="185">
        <v>871</v>
      </c>
      <c r="F288" s="185" t="s">
        <v>163</v>
      </c>
      <c r="G288" s="185" t="s">
        <v>1869</v>
      </c>
      <c r="H288" s="185" t="s">
        <v>1351</v>
      </c>
      <c r="I288" s="187">
        <v>0</v>
      </c>
      <c r="J288" s="187">
        <v>5700</v>
      </c>
      <c r="K288" s="187">
        <v>-5700</v>
      </c>
    </row>
    <row r="289" spans="1:11">
      <c r="A289" s="185">
        <v>40100000</v>
      </c>
      <c r="B289" s="185" t="s">
        <v>361</v>
      </c>
      <c r="C289" s="185" t="s">
        <v>324</v>
      </c>
      <c r="D289" s="186">
        <v>45048</v>
      </c>
      <c r="E289" s="185">
        <v>851</v>
      </c>
      <c r="F289" s="185" t="s">
        <v>392</v>
      </c>
      <c r="G289" s="185" t="s">
        <v>1870</v>
      </c>
      <c r="H289" s="185" t="s">
        <v>1184</v>
      </c>
      <c r="I289" s="187">
        <v>0</v>
      </c>
      <c r="J289" s="187">
        <v>3600</v>
      </c>
      <c r="K289" s="187">
        <v>-3600</v>
      </c>
    </row>
    <row r="290" spans="1:11">
      <c r="A290" s="185">
        <v>40100000</v>
      </c>
      <c r="B290" s="185" t="s">
        <v>380</v>
      </c>
      <c r="C290" s="185" t="s">
        <v>324</v>
      </c>
      <c r="D290" s="186">
        <v>45050</v>
      </c>
      <c r="E290" s="185">
        <v>856</v>
      </c>
      <c r="F290" s="185" t="s">
        <v>394</v>
      </c>
      <c r="G290" s="185" t="s">
        <v>1871</v>
      </c>
      <c r="H290" s="185" t="s">
        <v>1113</v>
      </c>
      <c r="I290" s="187">
        <v>0</v>
      </c>
      <c r="J290" s="187">
        <v>220.38</v>
      </c>
      <c r="K290" s="187">
        <v>-220.38</v>
      </c>
    </row>
    <row r="291" spans="1:11">
      <c r="A291" s="185">
        <v>40100000</v>
      </c>
      <c r="B291" s="185" t="s">
        <v>375</v>
      </c>
      <c r="C291" s="185" t="s">
        <v>324</v>
      </c>
      <c r="D291" s="186">
        <v>45052</v>
      </c>
      <c r="E291" s="185">
        <v>857</v>
      </c>
      <c r="F291" s="185" t="s">
        <v>468</v>
      </c>
      <c r="G291" s="185" t="s">
        <v>1837</v>
      </c>
      <c r="H291" s="185" t="s">
        <v>1359</v>
      </c>
      <c r="I291" s="187">
        <v>0</v>
      </c>
      <c r="J291" s="187">
        <v>1654.81</v>
      </c>
      <c r="K291" s="187">
        <v>-1654.81</v>
      </c>
    </row>
    <row r="292" spans="1:11">
      <c r="A292" s="185">
        <v>40100000</v>
      </c>
      <c r="B292" s="185" t="s">
        <v>360</v>
      </c>
      <c r="C292" s="185" t="s">
        <v>324</v>
      </c>
      <c r="D292" s="186">
        <v>45054</v>
      </c>
      <c r="E292" s="185">
        <v>799</v>
      </c>
      <c r="F292" s="185" t="s">
        <v>815</v>
      </c>
      <c r="G292" s="185" t="s">
        <v>1872</v>
      </c>
      <c r="H292" s="185" t="s">
        <v>1359</v>
      </c>
      <c r="I292" s="187">
        <v>0</v>
      </c>
      <c r="J292" s="187">
        <v>84</v>
      </c>
      <c r="K292" s="187">
        <v>-84</v>
      </c>
    </row>
    <row r="293" spans="1:11">
      <c r="A293" s="185">
        <v>40100000</v>
      </c>
      <c r="B293" s="185" t="s">
        <v>360</v>
      </c>
      <c r="C293" s="185" t="s">
        <v>324</v>
      </c>
      <c r="D293" s="186">
        <v>45054</v>
      </c>
      <c r="E293" s="185">
        <v>800</v>
      </c>
      <c r="F293" s="185" t="s">
        <v>815</v>
      </c>
      <c r="G293" s="185" t="s">
        <v>1873</v>
      </c>
      <c r="H293" s="185" t="s">
        <v>1359</v>
      </c>
      <c r="I293" s="187">
        <v>0</v>
      </c>
      <c r="J293" s="187">
        <v>84</v>
      </c>
      <c r="K293" s="187">
        <v>-84</v>
      </c>
    </row>
    <row r="294" spans="1:11">
      <c r="A294" s="185">
        <v>40100000</v>
      </c>
      <c r="B294" s="185" t="s">
        <v>360</v>
      </c>
      <c r="C294" s="185" t="s">
        <v>324</v>
      </c>
      <c r="D294" s="186">
        <v>45054</v>
      </c>
      <c r="E294" s="185">
        <v>801</v>
      </c>
      <c r="F294" s="185" t="s">
        <v>815</v>
      </c>
      <c r="G294" s="185" t="s">
        <v>1874</v>
      </c>
      <c r="H294" s="185" t="s">
        <v>1359</v>
      </c>
      <c r="I294" s="187">
        <v>0</v>
      </c>
      <c r="J294" s="187">
        <v>84</v>
      </c>
      <c r="K294" s="187">
        <v>-84</v>
      </c>
    </row>
    <row r="295" spans="1:11">
      <c r="A295" s="185">
        <v>40100000</v>
      </c>
      <c r="B295" s="185" t="s">
        <v>360</v>
      </c>
      <c r="C295" s="185" t="s">
        <v>324</v>
      </c>
      <c r="D295" s="186">
        <v>45054</v>
      </c>
      <c r="E295" s="185">
        <v>802</v>
      </c>
      <c r="F295" s="185" t="s">
        <v>815</v>
      </c>
      <c r="G295" s="185" t="s">
        <v>1875</v>
      </c>
      <c r="H295" s="185" t="s">
        <v>1359</v>
      </c>
      <c r="I295" s="187">
        <v>0</v>
      </c>
      <c r="J295" s="187">
        <v>336</v>
      </c>
      <c r="K295" s="187">
        <v>-336</v>
      </c>
    </row>
    <row r="296" spans="1:11">
      <c r="A296" s="185">
        <v>40100000</v>
      </c>
      <c r="B296" s="185" t="s">
        <v>360</v>
      </c>
      <c r="C296" s="185" t="s">
        <v>324</v>
      </c>
      <c r="D296" s="186">
        <v>45054</v>
      </c>
      <c r="E296" s="185">
        <v>803</v>
      </c>
      <c r="F296" s="185" t="s">
        <v>815</v>
      </c>
      <c r="G296" s="185" t="s">
        <v>1876</v>
      </c>
      <c r="H296" s="185" t="s">
        <v>1359</v>
      </c>
      <c r="I296" s="187">
        <v>0</v>
      </c>
      <c r="J296" s="187">
        <v>84</v>
      </c>
      <c r="K296" s="187">
        <v>-84</v>
      </c>
    </row>
    <row r="297" spans="1:11">
      <c r="A297" s="185">
        <v>40100000</v>
      </c>
      <c r="B297" s="185" t="s">
        <v>360</v>
      </c>
      <c r="C297" s="185" t="s">
        <v>324</v>
      </c>
      <c r="D297" s="186">
        <v>45054</v>
      </c>
      <c r="E297" s="185">
        <v>804</v>
      </c>
      <c r="F297" s="185" t="s">
        <v>815</v>
      </c>
      <c r="G297" s="185" t="s">
        <v>1877</v>
      </c>
      <c r="H297" s="185" t="s">
        <v>1359</v>
      </c>
      <c r="I297" s="187">
        <v>0</v>
      </c>
      <c r="J297" s="187">
        <v>84</v>
      </c>
      <c r="K297" s="187">
        <v>-84</v>
      </c>
    </row>
    <row r="298" spans="1:11">
      <c r="A298" s="185">
        <v>40100000</v>
      </c>
      <c r="B298" s="185" t="s">
        <v>369</v>
      </c>
      <c r="C298" s="185" t="s">
        <v>324</v>
      </c>
      <c r="D298" s="186">
        <v>45054</v>
      </c>
      <c r="E298" s="185">
        <v>846</v>
      </c>
      <c r="F298" s="185" t="s">
        <v>533</v>
      </c>
      <c r="G298" s="185" t="s">
        <v>1878</v>
      </c>
      <c r="H298" s="185" t="s">
        <v>1562</v>
      </c>
      <c r="I298" s="187">
        <v>0</v>
      </c>
      <c r="J298" s="187">
        <v>317.27999999999997</v>
      </c>
      <c r="K298" s="187">
        <v>-317.27999999999997</v>
      </c>
    </row>
    <row r="299" spans="1:11">
      <c r="A299" s="185">
        <v>40100000</v>
      </c>
      <c r="B299" s="185" t="s">
        <v>365</v>
      </c>
      <c r="C299" s="185" t="s">
        <v>324</v>
      </c>
      <c r="D299" s="186">
        <v>45055</v>
      </c>
      <c r="E299" s="185">
        <v>881</v>
      </c>
      <c r="F299" s="185" t="s">
        <v>758</v>
      </c>
      <c r="G299" s="185" t="s">
        <v>1879</v>
      </c>
      <c r="H299" s="185" t="s">
        <v>1113</v>
      </c>
      <c r="I299" s="187">
        <v>0</v>
      </c>
      <c r="J299" s="187">
        <v>755.27</v>
      </c>
      <c r="K299" s="187">
        <v>-755.27</v>
      </c>
    </row>
    <row r="300" spans="1:11">
      <c r="A300" s="185">
        <v>40100000</v>
      </c>
      <c r="B300" s="185" t="s">
        <v>369</v>
      </c>
      <c r="C300" s="185" t="s">
        <v>324</v>
      </c>
      <c r="D300" s="186">
        <v>45061</v>
      </c>
      <c r="E300" s="185">
        <v>847</v>
      </c>
      <c r="F300" s="185" t="s">
        <v>533</v>
      </c>
      <c r="G300" s="185" t="s">
        <v>1880</v>
      </c>
      <c r="H300" s="185" t="s">
        <v>1934</v>
      </c>
      <c r="I300" s="187">
        <v>0</v>
      </c>
      <c r="J300" s="187">
        <v>1230.5999999999999</v>
      </c>
      <c r="K300" s="187">
        <v>-1230.5999999999999</v>
      </c>
    </row>
    <row r="301" spans="1:11">
      <c r="A301" s="185">
        <v>40100000</v>
      </c>
      <c r="B301" s="185" t="s">
        <v>1881</v>
      </c>
      <c r="C301" s="185" t="s">
        <v>324</v>
      </c>
      <c r="D301" s="186">
        <v>45061</v>
      </c>
      <c r="E301" s="185">
        <v>859</v>
      </c>
      <c r="F301" s="185" t="s">
        <v>1882</v>
      </c>
      <c r="G301" s="185" t="s">
        <v>1883</v>
      </c>
      <c r="H301" s="185" t="s">
        <v>312</v>
      </c>
      <c r="I301" s="187">
        <v>0</v>
      </c>
      <c r="J301" s="187">
        <v>1750</v>
      </c>
      <c r="K301" s="187">
        <v>-1750</v>
      </c>
    </row>
    <row r="302" spans="1:11">
      <c r="A302" s="185">
        <v>40100000</v>
      </c>
      <c r="B302" s="185" t="s">
        <v>1140</v>
      </c>
      <c r="C302" s="185" t="s">
        <v>324</v>
      </c>
      <c r="D302" s="186">
        <v>45062</v>
      </c>
      <c r="E302" s="185">
        <v>873</v>
      </c>
      <c r="F302" s="185" t="s">
        <v>1884</v>
      </c>
      <c r="G302" s="185" t="s">
        <v>1885</v>
      </c>
      <c r="H302" s="185" t="s">
        <v>1221</v>
      </c>
      <c r="I302" s="187">
        <v>0</v>
      </c>
      <c r="J302" s="187">
        <v>8.65</v>
      </c>
      <c r="K302" s="187">
        <v>-8.65</v>
      </c>
    </row>
    <row r="303" spans="1:11">
      <c r="A303" s="185">
        <v>40100000</v>
      </c>
      <c r="B303" s="185" t="s">
        <v>1140</v>
      </c>
      <c r="C303" s="185" t="s">
        <v>324</v>
      </c>
      <c r="D303" s="186">
        <v>45062</v>
      </c>
      <c r="E303" s="185">
        <v>874</v>
      </c>
      <c r="F303" s="185" t="s">
        <v>970</v>
      </c>
      <c r="G303" s="185" t="s">
        <v>1886</v>
      </c>
      <c r="H303" s="185" t="s">
        <v>1221</v>
      </c>
      <c r="I303" s="187">
        <v>0</v>
      </c>
      <c r="J303" s="187">
        <v>28.32</v>
      </c>
      <c r="K303" s="187">
        <v>-28.32</v>
      </c>
    </row>
    <row r="304" spans="1:11">
      <c r="A304" s="185">
        <v>40100000</v>
      </c>
      <c r="B304" s="185" t="s">
        <v>1140</v>
      </c>
      <c r="C304" s="185" t="s">
        <v>324</v>
      </c>
      <c r="D304" s="186">
        <v>45062</v>
      </c>
      <c r="E304" s="185">
        <v>876</v>
      </c>
      <c r="F304" s="185" t="s">
        <v>970</v>
      </c>
      <c r="G304" s="185" t="s">
        <v>1887</v>
      </c>
      <c r="H304" s="185" t="s">
        <v>1221</v>
      </c>
      <c r="I304" s="187">
        <v>0</v>
      </c>
      <c r="J304" s="187">
        <v>16.66</v>
      </c>
      <c r="K304" s="187">
        <v>-16.66</v>
      </c>
    </row>
    <row r="305" spans="1:11">
      <c r="A305" s="185">
        <v>40100000</v>
      </c>
      <c r="B305" s="185" t="s">
        <v>1140</v>
      </c>
      <c r="C305" s="185" t="s">
        <v>324</v>
      </c>
      <c r="D305" s="186">
        <v>45062</v>
      </c>
      <c r="E305" s="185">
        <v>877</v>
      </c>
      <c r="F305" s="185" t="s">
        <v>970</v>
      </c>
      <c r="G305" s="185" t="s">
        <v>1888</v>
      </c>
      <c r="H305" s="185" t="s">
        <v>1221</v>
      </c>
      <c r="I305" s="187">
        <v>0</v>
      </c>
      <c r="J305" s="187">
        <v>20.75</v>
      </c>
      <c r="K305" s="187">
        <v>-20.75</v>
      </c>
    </row>
    <row r="306" spans="1:11">
      <c r="A306" s="185">
        <v>40100000</v>
      </c>
      <c r="B306" s="185" t="s">
        <v>1140</v>
      </c>
      <c r="C306" s="185" t="s">
        <v>324</v>
      </c>
      <c r="D306" s="186">
        <v>45062</v>
      </c>
      <c r="E306" s="185">
        <v>878</v>
      </c>
      <c r="F306" s="185" t="s">
        <v>970</v>
      </c>
      <c r="G306" s="185" t="s">
        <v>1889</v>
      </c>
      <c r="H306" s="185" t="s">
        <v>1221</v>
      </c>
      <c r="I306" s="187">
        <v>0</v>
      </c>
      <c r="J306" s="187">
        <v>21.11</v>
      </c>
      <c r="K306" s="187">
        <v>-21.11</v>
      </c>
    </row>
    <row r="307" spans="1:11">
      <c r="A307" s="185">
        <v>40100000</v>
      </c>
      <c r="B307" s="185" t="s">
        <v>1140</v>
      </c>
      <c r="C307" s="185" t="s">
        <v>324</v>
      </c>
      <c r="D307" s="186">
        <v>45062</v>
      </c>
      <c r="E307" s="185">
        <v>879</v>
      </c>
      <c r="F307" s="185" t="s">
        <v>970</v>
      </c>
      <c r="G307" s="185" t="s">
        <v>1890</v>
      </c>
      <c r="H307" s="185" t="s">
        <v>1221</v>
      </c>
      <c r="I307" s="187">
        <v>0</v>
      </c>
      <c r="J307" s="187">
        <v>71.64</v>
      </c>
      <c r="K307" s="187">
        <v>-71.64</v>
      </c>
    </row>
    <row r="308" spans="1:11">
      <c r="A308" s="185">
        <v>40100000</v>
      </c>
      <c r="B308" s="185" t="s">
        <v>1140</v>
      </c>
      <c r="C308" s="185" t="s">
        <v>324</v>
      </c>
      <c r="D308" s="186">
        <v>45064</v>
      </c>
      <c r="E308" s="185">
        <v>875</v>
      </c>
      <c r="F308" s="185" t="s">
        <v>970</v>
      </c>
      <c r="G308" s="185" t="s">
        <v>1891</v>
      </c>
      <c r="H308" s="185" t="s">
        <v>1221</v>
      </c>
      <c r="I308" s="187">
        <v>0</v>
      </c>
      <c r="J308" s="187">
        <v>26.24</v>
      </c>
      <c r="K308" s="187">
        <v>-26.24</v>
      </c>
    </row>
    <row r="309" spans="1:11">
      <c r="A309" s="185">
        <v>40100000</v>
      </c>
      <c r="B309" s="185" t="s">
        <v>365</v>
      </c>
      <c r="C309" s="185" t="s">
        <v>324</v>
      </c>
      <c r="D309" s="186">
        <v>45065</v>
      </c>
      <c r="E309" s="185">
        <v>883</v>
      </c>
      <c r="F309" s="185" t="s">
        <v>758</v>
      </c>
      <c r="G309" s="185" t="s">
        <v>1892</v>
      </c>
      <c r="H309" s="185" t="s">
        <v>1231</v>
      </c>
      <c r="I309" s="187">
        <v>0</v>
      </c>
      <c r="J309" s="187">
        <v>580.24</v>
      </c>
      <c r="K309" s="187">
        <v>-580.24</v>
      </c>
    </row>
    <row r="310" spans="1:11">
      <c r="A310" s="185">
        <v>40100000</v>
      </c>
      <c r="B310" s="185" t="s">
        <v>1140</v>
      </c>
      <c r="C310" s="185" t="s">
        <v>324</v>
      </c>
      <c r="D310" s="186">
        <v>45066</v>
      </c>
      <c r="E310" s="185">
        <v>880</v>
      </c>
      <c r="F310" s="185" t="s">
        <v>970</v>
      </c>
      <c r="G310" s="185" t="s">
        <v>1893</v>
      </c>
      <c r="H310" s="185" t="s">
        <v>1221</v>
      </c>
      <c r="I310" s="187">
        <v>0</v>
      </c>
      <c r="J310" s="187">
        <v>12.08</v>
      </c>
      <c r="K310" s="187">
        <v>-12.08</v>
      </c>
    </row>
    <row r="311" spans="1:11">
      <c r="A311" s="185">
        <v>40100000</v>
      </c>
      <c r="B311" s="185" t="s">
        <v>378</v>
      </c>
      <c r="C311" s="185" t="s">
        <v>324</v>
      </c>
      <c r="D311" s="186">
        <v>45077</v>
      </c>
      <c r="E311" s="185">
        <v>838</v>
      </c>
      <c r="F311" s="185" t="s">
        <v>1894</v>
      </c>
      <c r="G311" s="185" t="s">
        <v>1644</v>
      </c>
      <c r="H311" s="185" t="s">
        <v>1113</v>
      </c>
      <c r="I311" s="187">
        <v>0</v>
      </c>
      <c r="J311" s="187">
        <v>7752</v>
      </c>
      <c r="K311" s="187">
        <v>-7752</v>
      </c>
    </row>
    <row r="312" spans="1:11">
      <c r="A312" s="185">
        <v>40100000</v>
      </c>
      <c r="B312" s="185" t="s">
        <v>388</v>
      </c>
      <c r="C312" s="185" t="s">
        <v>324</v>
      </c>
      <c r="D312" s="186">
        <v>45077</v>
      </c>
      <c r="E312" s="185">
        <v>872</v>
      </c>
      <c r="F312" s="185" t="s">
        <v>979</v>
      </c>
      <c r="G312" s="185" t="s">
        <v>1895</v>
      </c>
      <c r="H312" s="185" t="s">
        <v>1896</v>
      </c>
      <c r="I312" s="187">
        <v>0</v>
      </c>
      <c r="J312" s="187">
        <v>1437.6</v>
      </c>
      <c r="K312" s="187">
        <v>-1437.6</v>
      </c>
    </row>
    <row r="313" spans="1:11">
      <c r="A313" s="185">
        <v>40100000</v>
      </c>
      <c r="B313" s="185" t="s">
        <v>363</v>
      </c>
      <c r="C313" s="185" t="s">
        <v>324</v>
      </c>
      <c r="D313" s="186">
        <v>45078</v>
      </c>
      <c r="E313" s="185">
        <v>868</v>
      </c>
      <c r="F313" s="185" t="s">
        <v>478</v>
      </c>
      <c r="G313" s="185" t="s">
        <v>1935</v>
      </c>
      <c r="H313" s="185" t="s">
        <v>1231</v>
      </c>
      <c r="I313" s="187">
        <v>0</v>
      </c>
      <c r="J313" s="187">
        <v>328.64</v>
      </c>
      <c r="K313" s="187">
        <v>-328.64</v>
      </c>
    </row>
    <row r="314" spans="1:11">
      <c r="A314" s="185">
        <v>40100000</v>
      </c>
      <c r="B314" s="185" t="s">
        <v>388</v>
      </c>
      <c r="C314" s="185" t="s">
        <v>324</v>
      </c>
      <c r="D314" s="186">
        <v>45078</v>
      </c>
      <c r="E314" s="185">
        <v>886</v>
      </c>
      <c r="F314" s="185" t="s">
        <v>979</v>
      </c>
      <c r="G314" s="185" t="s">
        <v>1936</v>
      </c>
      <c r="H314" s="185" t="s">
        <v>1937</v>
      </c>
      <c r="I314" s="187">
        <v>0</v>
      </c>
      <c r="J314" s="187">
        <v>105.26</v>
      </c>
      <c r="K314" s="187">
        <v>-105.26</v>
      </c>
    </row>
    <row r="315" spans="1:11">
      <c r="A315" s="185">
        <v>40100000</v>
      </c>
      <c r="B315" s="185" t="s">
        <v>388</v>
      </c>
      <c r="C315" s="185" t="s">
        <v>324</v>
      </c>
      <c r="D315" s="186">
        <v>45078</v>
      </c>
      <c r="E315" s="185">
        <v>887</v>
      </c>
      <c r="F315" s="185" t="s">
        <v>979</v>
      </c>
      <c r="G315" s="185" t="s">
        <v>1938</v>
      </c>
      <c r="H315" s="185" t="s">
        <v>1937</v>
      </c>
      <c r="I315" s="187">
        <v>0</v>
      </c>
      <c r="J315" s="187">
        <v>105.26</v>
      </c>
      <c r="K315" s="187">
        <v>-105.26</v>
      </c>
    </row>
    <row r="316" spans="1:11">
      <c r="A316" s="185">
        <v>40100000</v>
      </c>
      <c r="B316" s="185" t="s">
        <v>388</v>
      </c>
      <c r="C316" s="185" t="s">
        <v>324</v>
      </c>
      <c r="D316" s="186">
        <v>45078</v>
      </c>
      <c r="E316" s="185">
        <v>888</v>
      </c>
      <c r="F316" s="185" t="s">
        <v>979</v>
      </c>
      <c r="G316" s="185" t="s">
        <v>1939</v>
      </c>
      <c r="H316" s="185" t="s">
        <v>1937</v>
      </c>
      <c r="I316" s="187">
        <v>0</v>
      </c>
      <c r="J316" s="187">
        <v>105.26</v>
      </c>
      <c r="K316" s="187">
        <v>-105.26</v>
      </c>
    </row>
    <row r="317" spans="1:11">
      <c r="A317" s="185">
        <v>40100000</v>
      </c>
      <c r="B317" s="185" t="s">
        <v>1940</v>
      </c>
      <c r="C317" s="185" t="s">
        <v>324</v>
      </c>
      <c r="D317" s="186">
        <v>45078</v>
      </c>
      <c r="E317" s="185">
        <v>889</v>
      </c>
      <c r="F317" s="185" t="s">
        <v>395</v>
      </c>
      <c r="G317" s="185" t="s">
        <v>1941</v>
      </c>
      <c r="H317" s="185" t="s">
        <v>1371</v>
      </c>
      <c r="I317" s="187">
        <v>0</v>
      </c>
      <c r="J317" s="187">
        <v>3330.92</v>
      </c>
      <c r="K317" s="187">
        <v>-3330.92</v>
      </c>
    </row>
    <row r="318" spans="1:11">
      <c r="A318" s="185">
        <v>40100000</v>
      </c>
      <c r="B318" s="185" t="s">
        <v>1940</v>
      </c>
      <c r="C318" s="185" t="s">
        <v>324</v>
      </c>
      <c r="D318" s="186">
        <v>45078</v>
      </c>
      <c r="E318" s="185">
        <v>890</v>
      </c>
      <c r="F318" s="185" t="s">
        <v>395</v>
      </c>
      <c r="G318" s="185" t="s">
        <v>1942</v>
      </c>
      <c r="H318" s="185" t="s">
        <v>1371</v>
      </c>
      <c r="I318" s="187">
        <v>0</v>
      </c>
      <c r="J318" s="187">
        <v>3332.48</v>
      </c>
      <c r="K318" s="187">
        <v>-3332.48</v>
      </c>
    </row>
    <row r="319" spans="1:11">
      <c r="A319" s="185">
        <v>40100000</v>
      </c>
      <c r="B319" s="185" t="s">
        <v>1943</v>
      </c>
      <c r="C319" s="185" t="s">
        <v>324</v>
      </c>
      <c r="D319" s="186">
        <v>45078</v>
      </c>
      <c r="E319" s="185">
        <v>891</v>
      </c>
      <c r="F319" s="185" t="s">
        <v>541</v>
      </c>
      <c r="G319" s="185" t="s">
        <v>1944</v>
      </c>
      <c r="H319" s="185" t="s">
        <v>362</v>
      </c>
      <c r="I319" s="187">
        <v>0</v>
      </c>
      <c r="J319" s="187">
        <v>181.98</v>
      </c>
      <c r="K319" s="187">
        <v>-181.98</v>
      </c>
    </row>
    <row r="320" spans="1:11">
      <c r="A320" s="185">
        <v>40100000</v>
      </c>
      <c r="B320" s="185" t="s">
        <v>1943</v>
      </c>
      <c r="C320" s="185" t="s">
        <v>324</v>
      </c>
      <c r="D320" s="186">
        <v>45078</v>
      </c>
      <c r="E320" s="185">
        <v>892</v>
      </c>
      <c r="F320" s="185" t="s">
        <v>541</v>
      </c>
      <c r="G320" s="185" t="s">
        <v>1945</v>
      </c>
      <c r="H320" s="185" t="s">
        <v>362</v>
      </c>
      <c r="I320" s="187">
        <v>0</v>
      </c>
      <c r="J320" s="187">
        <v>173.34</v>
      </c>
      <c r="K320" s="187">
        <v>-173.34</v>
      </c>
    </row>
    <row r="321" spans="1:11">
      <c r="A321" s="185">
        <v>40100000</v>
      </c>
      <c r="B321" s="185" t="s">
        <v>369</v>
      </c>
      <c r="C321" s="185" t="s">
        <v>324</v>
      </c>
      <c r="D321" s="186">
        <v>45078</v>
      </c>
      <c r="E321" s="185">
        <v>893</v>
      </c>
      <c r="F321" s="185" t="s">
        <v>533</v>
      </c>
      <c r="G321" s="185" t="s">
        <v>1946</v>
      </c>
      <c r="H321" s="185" t="s">
        <v>1539</v>
      </c>
      <c r="I321" s="187">
        <v>0</v>
      </c>
      <c r="J321" s="187">
        <v>384.02</v>
      </c>
      <c r="K321" s="187">
        <v>-384.02</v>
      </c>
    </row>
    <row r="322" spans="1:11">
      <c r="A322" s="185">
        <v>40100000</v>
      </c>
      <c r="B322" s="185" t="s">
        <v>369</v>
      </c>
      <c r="C322" s="185" t="s">
        <v>324</v>
      </c>
      <c r="D322" s="186">
        <v>45078</v>
      </c>
      <c r="E322" s="185">
        <v>894</v>
      </c>
      <c r="F322" s="185" t="s">
        <v>533</v>
      </c>
      <c r="G322" s="185" t="s">
        <v>1947</v>
      </c>
      <c r="H322" s="185" t="s">
        <v>1539</v>
      </c>
      <c r="I322" s="187">
        <v>0</v>
      </c>
      <c r="J322" s="187">
        <v>106.46</v>
      </c>
      <c r="K322" s="187">
        <v>-106.46</v>
      </c>
    </row>
    <row r="323" spans="1:11">
      <c r="A323" s="185">
        <v>40100000</v>
      </c>
      <c r="B323" s="185" t="s">
        <v>350</v>
      </c>
      <c r="C323" s="185" t="s">
        <v>324</v>
      </c>
      <c r="D323" s="186">
        <v>45078</v>
      </c>
      <c r="E323" s="185">
        <v>895</v>
      </c>
      <c r="F323" s="185" t="s">
        <v>97</v>
      </c>
      <c r="G323" s="185" t="s">
        <v>1948</v>
      </c>
      <c r="H323" s="185" t="s">
        <v>1704</v>
      </c>
      <c r="I323" s="187">
        <v>0</v>
      </c>
      <c r="J323" s="187">
        <v>432</v>
      </c>
      <c r="K323" s="187">
        <v>-432</v>
      </c>
    </row>
    <row r="324" spans="1:11">
      <c r="A324" s="185">
        <v>40100000</v>
      </c>
      <c r="B324" s="185" t="s">
        <v>1949</v>
      </c>
      <c r="C324" s="185" t="s">
        <v>324</v>
      </c>
      <c r="D324" s="186">
        <v>45078</v>
      </c>
      <c r="E324" s="185">
        <v>896</v>
      </c>
      <c r="F324" s="185" t="s">
        <v>1950</v>
      </c>
      <c r="G324" s="185" t="s">
        <v>1951</v>
      </c>
      <c r="H324" s="185" t="s">
        <v>89</v>
      </c>
      <c r="I324" s="187">
        <v>0</v>
      </c>
      <c r="J324" s="187">
        <v>3799.16</v>
      </c>
      <c r="K324" s="187">
        <v>-3799.16</v>
      </c>
    </row>
    <row r="325" spans="1:11">
      <c r="A325" s="185">
        <v>40100000</v>
      </c>
      <c r="B325" s="185" t="s">
        <v>1334</v>
      </c>
      <c r="C325" s="185" t="s">
        <v>324</v>
      </c>
      <c r="D325" s="186">
        <v>45078</v>
      </c>
      <c r="E325" s="185">
        <v>897</v>
      </c>
      <c r="F325" s="185" t="s">
        <v>934</v>
      </c>
      <c r="G325" s="185" t="s">
        <v>1952</v>
      </c>
      <c r="H325" s="185" t="s">
        <v>312</v>
      </c>
      <c r="I325" s="187">
        <v>0</v>
      </c>
      <c r="J325" s="187">
        <v>90</v>
      </c>
      <c r="K325" s="187">
        <v>-90</v>
      </c>
    </row>
    <row r="326" spans="1:11">
      <c r="A326" s="185">
        <v>40100000</v>
      </c>
      <c r="B326" s="185" t="s">
        <v>374</v>
      </c>
      <c r="C326" s="185" t="s">
        <v>324</v>
      </c>
      <c r="D326" s="186">
        <v>45078</v>
      </c>
      <c r="E326" s="185">
        <v>898</v>
      </c>
      <c r="F326" s="185" t="s">
        <v>975</v>
      </c>
      <c r="G326" s="185" t="s">
        <v>1953</v>
      </c>
      <c r="H326" s="185" t="s">
        <v>371</v>
      </c>
      <c r="I326" s="187">
        <v>0</v>
      </c>
      <c r="J326" s="187">
        <v>1519.27</v>
      </c>
      <c r="K326" s="187">
        <v>-1519.27</v>
      </c>
    </row>
    <row r="327" spans="1:11">
      <c r="A327" s="185">
        <v>40100000</v>
      </c>
      <c r="B327" s="185" t="s">
        <v>375</v>
      </c>
      <c r="C327" s="185" t="s">
        <v>324</v>
      </c>
      <c r="D327" s="186">
        <v>45078</v>
      </c>
      <c r="E327" s="185">
        <v>899</v>
      </c>
      <c r="F327" s="185" t="s">
        <v>468</v>
      </c>
      <c r="G327" s="185" t="s">
        <v>1929</v>
      </c>
      <c r="H327" s="185" t="s">
        <v>1117</v>
      </c>
      <c r="I327" s="187">
        <v>0</v>
      </c>
      <c r="J327" s="187">
        <v>1654.81</v>
      </c>
      <c r="K327" s="187">
        <v>-1654.81</v>
      </c>
    </row>
    <row r="328" spans="1:11">
      <c r="A328" s="185">
        <v>40100000</v>
      </c>
      <c r="B328" s="185" t="s">
        <v>378</v>
      </c>
      <c r="C328" s="185" t="s">
        <v>324</v>
      </c>
      <c r="D328" s="186">
        <v>45078</v>
      </c>
      <c r="E328" s="185">
        <v>900</v>
      </c>
      <c r="F328" s="185" t="s">
        <v>397</v>
      </c>
      <c r="G328" s="185" t="s">
        <v>1954</v>
      </c>
      <c r="H328" s="185" t="s">
        <v>1184</v>
      </c>
      <c r="I328" s="187">
        <v>0</v>
      </c>
      <c r="J328" s="187">
        <v>7752</v>
      </c>
      <c r="K328" s="187">
        <v>-7752</v>
      </c>
    </row>
    <row r="329" spans="1:11">
      <c r="A329" s="185">
        <v>40100000</v>
      </c>
      <c r="B329" s="185" t="s">
        <v>367</v>
      </c>
      <c r="C329" s="185" t="s">
        <v>324</v>
      </c>
      <c r="D329" s="186">
        <v>45078</v>
      </c>
      <c r="E329" s="185">
        <v>901</v>
      </c>
      <c r="F329" s="185" t="s">
        <v>1647</v>
      </c>
      <c r="G329" s="185" t="s">
        <v>1955</v>
      </c>
      <c r="H329" s="185" t="s">
        <v>1184</v>
      </c>
      <c r="I329" s="187">
        <v>0</v>
      </c>
      <c r="J329" s="187">
        <v>4160.9799999999996</v>
      </c>
      <c r="K329" s="187">
        <v>-4160.9799999999996</v>
      </c>
    </row>
    <row r="330" spans="1:11">
      <c r="A330" s="185">
        <v>40100000</v>
      </c>
      <c r="B330" s="185" t="s">
        <v>1641</v>
      </c>
      <c r="C330" s="185" t="s">
        <v>324</v>
      </c>
      <c r="D330" s="186">
        <v>45078</v>
      </c>
      <c r="E330" s="185">
        <v>902</v>
      </c>
      <c r="F330" s="185" t="s">
        <v>1642</v>
      </c>
      <c r="G330" s="185" t="s">
        <v>1956</v>
      </c>
      <c r="H330" s="185" t="s">
        <v>362</v>
      </c>
      <c r="I330" s="187">
        <v>0</v>
      </c>
      <c r="J330" s="187">
        <v>120</v>
      </c>
      <c r="K330" s="187">
        <v>-120</v>
      </c>
    </row>
    <row r="331" spans="1:11">
      <c r="A331" s="185">
        <v>40100000</v>
      </c>
      <c r="B331" s="185" t="s">
        <v>366</v>
      </c>
      <c r="C331" s="185" t="s">
        <v>324</v>
      </c>
      <c r="D331" s="186">
        <v>45078</v>
      </c>
      <c r="E331" s="185">
        <v>903</v>
      </c>
      <c r="F331" s="185" t="s">
        <v>658</v>
      </c>
      <c r="G331" s="185" t="s">
        <v>1957</v>
      </c>
      <c r="H331" s="185" t="s">
        <v>371</v>
      </c>
      <c r="I331" s="187">
        <v>0</v>
      </c>
      <c r="J331" s="187">
        <v>1440</v>
      </c>
      <c r="K331" s="187">
        <v>-1440</v>
      </c>
    </row>
    <row r="332" spans="1:11">
      <c r="A332" s="185">
        <v>40100000</v>
      </c>
      <c r="B332" s="185" t="s">
        <v>361</v>
      </c>
      <c r="C332" s="185" t="s">
        <v>324</v>
      </c>
      <c r="D332" s="186">
        <v>45078</v>
      </c>
      <c r="E332" s="185">
        <v>904</v>
      </c>
      <c r="F332" s="185" t="s">
        <v>392</v>
      </c>
      <c r="G332" s="185" t="s">
        <v>1958</v>
      </c>
      <c r="H332" s="185" t="s">
        <v>1231</v>
      </c>
      <c r="I332" s="187">
        <v>0</v>
      </c>
      <c r="J332" s="187">
        <v>3200</v>
      </c>
      <c r="K332" s="187">
        <v>-3200</v>
      </c>
    </row>
    <row r="333" spans="1:11">
      <c r="A333" s="185">
        <v>40100000</v>
      </c>
      <c r="B333" s="185" t="s">
        <v>377</v>
      </c>
      <c r="C333" s="185" t="s">
        <v>324</v>
      </c>
      <c r="D333" s="186">
        <v>45078</v>
      </c>
      <c r="E333" s="185">
        <v>905</v>
      </c>
      <c r="F333" s="185" t="s">
        <v>1634</v>
      </c>
      <c r="G333" s="185" t="s">
        <v>1959</v>
      </c>
      <c r="H333" s="185" t="s">
        <v>1092</v>
      </c>
      <c r="I333" s="187">
        <v>0</v>
      </c>
      <c r="J333" s="187">
        <v>39</v>
      </c>
      <c r="K333" s="187">
        <v>-39</v>
      </c>
    </row>
    <row r="334" spans="1:11">
      <c r="A334" s="185">
        <v>40100000</v>
      </c>
      <c r="B334" s="185" t="s">
        <v>377</v>
      </c>
      <c r="C334" s="185" t="s">
        <v>324</v>
      </c>
      <c r="D334" s="186">
        <v>45078</v>
      </c>
      <c r="E334" s="185">
        <v>906</v>
      </c>
      <c r="F334" s="185" t="s">
        <v>1634</v>
      </c>
      <c r="G334" s="185" t="s">
        <v>1960</v>
      </c>
      <c r="H334" s="185" t="s">
        <v>1092</v>
      </c>
      <c r="I334" s="187">
        <v>0</v>
      </c>
      <c r="J334" s="187">
        <v>1000.72</v>
      </c>
      <c r="K334" s="187">
        <v>-1000.72</v>
      </c>
    </row>
    <row r="335" spans="1:11">
      <c r="A335" s="185">
        <v>40100000</v>
      </c>
      <c r="B335" s="185" t="s">
        <v>1671</v>
      </c>
      <c r="C335" s="185" t="s">
        <v>324</v>
      </c>
      <c r="D335" s="186">
        <v>45078</v>
      </c>
      <c r="E335" s="185">
        <v>907</v>
      </c>
      <c r="F335" s="185" t="s">
        <v>1672</v>
      </c>
      <c r="G335" s="185" t="s">
        <v>1961</v>
      </c>
      <c r="H335" s="185" t="s">
        <v>362</v>
      </c>
      <c r="I335" s="187">
        <v>0</v>
      </c>
      <c r="J335" s="187">
        <v>282</v>
      </c>
      <c r="K335" s="187">
        <v>-282</v>
      </c>
    </row>
    <row r="336" spans="1:11">
      <c r="A336" s="185">
        <v>40100000</v>
      </c>
      <c r="B336" s="185" t="s">
        <v>1145</v>
      </c>
      <c r="C336" s="185" t="s">
        <v>324</v>
      </c>
      <c r="D336" s="186">
        <v>45078</v>
      </c>
      <c r="E336" s="185">
        <v>908</v>
      </c>
      <c r="F336" s="185" t="s">
        <v>535</v>
      </c>
      <c r="G336" s="185" t="s">
        <v>1962</v>
      </c>
      <c r="H336" s="185" t="s">
        <v>1141</v>
      </c>
      <c r="I336" s="187">
        <v>0</v>
      </c>
      <c r="J336" s="187">
        <v>10800</v>
      </c>
      <c r="K336" s="187">
        <v>-10800</v>
      </c>
    </row>
    <row r="337" spans="1:11">
      <c r="A337" s="185">
        <v>40100000</v>
      </c>
      <c r="B337" s="185" t="s">
        <v>1145</v>
      </c>
      <c r="C337" s="185" t="s">
        <v>324</v>
      </c>
      <c r="D337" s="186">
        <v>45078</v>
      </c>
      <c r="E337" s="185">
        <v>909</v>
      </c>
      <c r="F337" s="185" t="s">
        <v>535</v>
      </c>
      <c r="G337" s="185" t="s">
        <v>1963</v>
      </c>
      <c r="H337" s="185" t="s">
        <v>1141</v>
      </c>
      <c r="I337" s="187">
        <v>0</v>
      </c>
      <c r="J337" s="187">
        <v>9600</v>
      </c>
      <c r="K337" s="187">
        <v>-9600</v>
      </c>
    </row>
    <row r="338" spans="1:11">
      <c r="A338" s="185">
        <v>40100000</v>
      </c>
      <c r="B338" s="185" t="s">
        <v>1145</v>
      </c>
      <c r="C338" s="185" t="s">
        <v>324</v>
      </c>
      <c r="D338" s="186">
        <v>45078</v>
      </c>
      <c r="E338" s="185">
        <v>910</v>
      </c>
      <c r="F338" s="185" t="s">
        <v>535</v>
      </c>
      <c r="G338" s="185" t="s">
        <v>1964</v>
      </c>
      <c r="H338" s="185" t="s">
        <v>1141</v>
      </c>
      <c r="I338" s="187">
        <v>0</v>
      </c>
      <c r="J338" s="187">
        <v>13800</v>
      </c>
      <c r="K338" s="187">
        <v>-13800</v>
      </c>
    </row>
    <row r="339" spans="1:11">
      <c r="A339" s="185">
        <v>40100000</v>
      </c>
      <c r="B339" s="185" t="s">
        <v>1145</v>
      </c>
      <c r="C339" s="185" t="s">
        <v>324</v>
      </c>
      <c r="D339" s="186">
        <v>45078</v>
      </c>
      <c r="E339" s="185">
        <v>911</v>
      </c>
      <c r="F339" s="185" t="s">
        <v>535</v>
      </c>
      <c r="G339" s="185" t="s">
        <v>1965</v>
      </c>
      <c r="H339" s="185" t="s">
        <v>1141</v>
      </c>
      <c r="I339" s="187">
        <v>0</v>
      </c>
      <c r="J339" s="187">
        <v>12000</v>
      </c>
      <c r="K339" s="187">
        <v>-12000</v>
      </c>
    </row>
    <row r="340" spans="1:11">
      <c r="A340" s="185">
        <v>40100000</v>
      </c>
      <c r="B340" s="185" t="s">
        <v>1145</v>
      </c>
      <c r="C340" s="185" t="s">
        <v>324</v>
      </c>
      <c r="D340" s="186">
        <v>45078</v>
      </c>
      <c r="E340" s="185">
        <v>912</v>
      </c>
      <c r="F340" s="185" t="s">
        <v>535</v>
      </c>
      <c r="G340" s="185" t="s">
        <v>1966</v>
      </c>
      <c r="H340" s="185" t="s">
        <v>1141</v>
      </c>
      <c r="I340" s="187">
        <v>0</v>
      </c>
      <c r="J340" s="187">
        <v>12900</v>
      </c>
      <c r="K340" s="187">
        <v>-12900</v>
      </c>
    </row>
    <row r="341" spans="1:11">
      <c r="A341" s="185">
        <v>40100000</v>
      </c>
      <c r="B341" s="185" t="s">
        <v>1145</v>
      </c>
      <c r="C341" s="185" t="s">
        <v>324</v>
      </c>
      <c r="D341" s="186">
        <v>45078</v>
      </c>
      <c r="E341" s="185">
        <v>913</v>
      </c>
      <c r="F341" s="185" t="s">
        <v>535</v>
      </c>
      <c r="G341" s="185" t="s">
        <v>1967</v>
      </c>
      <c r="H341" s="185" t="s">
        <v>1141</v>
      </c>
      <c r="I341" s="187">
        <v>0</v>
      </c>
      <c r="J341" s="187">
        <v>10200</v>
      </c>
      <c r="K341" s="187">
        <v>-10200</v>
      </c>
    </row>
    <row r="342" spans="1:11">
      <c r="A342" s="185">
        <v>40100000</v>
      </c>
      <c r="B342" s="185" t="s">
        <v>1181</v>
      </c>
      <c r="C342" s="185" t="s">
        <v>324</v>
      </c>
      <c r="D342" s="186">
        <v>45078</v>
      </c>
      <c r="E342" s="185">
        <v>914</v>
      </c>
      <c r="F342" s="185" t="s">
        <v>625</v>
      </c>
      <c r="G342" s="185" t="s">
        <v>1930</v>
      </c>
      <c r="H342" s="185" t="s">
        <v>1096</v>
      </c>
      <c r="I342" s="187">
        <v>0</v>
      </c>
      <c r="J342" s="187">
        <v>847</v>
      </c>
      <c r="K342" s="187">
        <v>-847</v>
      </c>
    </row>
    <row r="343" spans="1:11">
      <c r="A343" s="185">
        <v>40100000</v>
      </c>
      <c r="B343" s="185" t="s">
        <v>1181</v>
      </c>
      <c r="C343" s="185" t="s">
        <v>324</v>
      </c>
      <c r="D343" s="186">
        <v>45078</v>
      </c>
      <c r="E343" s="185">
        <v>915</v>
      </c>
      <c r="F343" s="185" t="s">
        <v>625</v>
      </c>
      <c r="G343" s="185" t="s">
        <v>1931</v>
      </c>
      <c r="H343" s="185" t="s">
        <v>1096</v>
      </c>
      <c r="I343" s="187">
        <v>0</v>
      </c>
      <c r="J343" s="187">
        <v>21131</v>
      </c>
      <c r="K343" s="187">
        <v>-21131</v>
      </c>
    </row>
    <row r="344" spans="1:11">
      <c r="A344" s="185">
        <v>40100000</v>
      </c>
      <c r="B344" s="185" t="s">
        <v>1181</v>
      </c>
      <c r="C344" s="185" t="s">
        <v>324</v>
      </c>
      <c r="D344" s="186">
        <v>45078</v>
      </c>
      <c r="E344" s="185">
        <v>916</v>
      </c>
      <c r="F344" s="185" t="s">
        <v>625</v>
      </c>
      <c r="G344" s="185" t="s">
        <v>1932</v>
      </c>
      <c r="H344" s="185" t="s">
        <v>1096</v>
      </c>
      <c r="I344" s="187">
        <v>0</v>
      </c>
      <c r="J344" s="187">
        <v>4529.5200000000004</v>
      </c>
      <c r="K344" s="187">
        <v>-4529.5200000000004</v>
      </c>
    </row>
    <row r="345" spans="1:11">
      <c r="A345" s="185">
        <v>40100000</v>
      </c>
      <c r="B345" s="185" t="s">
        <v>1091</v>
      </c>
      <c r="C345" s="185" t="s">
        <v>324</v>
      </c>
      <c r="D345" s="186">
        <v>45078</v>
      </c>
      <c r="E345" s="185">
        <v>917</v>
      </c>
      <c r="F345" s="185" t="s">
        <v>496</v>
      </c>
      <c r="G345" s="185" t="s">
        <v>1968</v>
      </c>
      <c r="H345" s="185" t="s">
        <v>1221</v>
      </c>
      <c r="I345" s="187">
        <v>0</v>
      </c>
      <c r="J345" s="187">
        <v>360</v>
      </c>
      <c r="K345" s="187">
        <v>-360</v>
      </c>
    </row>
    <row r="346" spans="1:11">
      <c r="A346" s="185">
        <v>40100000</v>
      </c>
      <c r="B346" s="185" t="s">
        <v>1181</v>
      </c>
      <c r="C346" s="185" t="s">
        <v>324</v>
      </c>
      <c r="D346" s="186">
        <v>45078</v>
      </c>
      <c r="E346" s="185">
        <v>918</v>
      </c>
      <c r="F346" s="185" t="s">
        <v>625</v>
      </c>
      <c r="G346" s="185" t="s">
        <v>1933</v>
      </c>
      <c r="H346" s="185" t="s">
        <v>1096</v>
      </c>
      <c r="I346" s="187">
        <v>0</v>
      </c>
      <c r="J346" s="187">
        <v>4347</v>
      </c>
      <c r="K346" s="187">
        <v>-4347</v>
      </c>
    </row>
    <row r="347" spans="1:11">
      <c r="A347" s="185">
        <v>40100000</v>
      </c>
      <c r="B347" s="185" t="s">
        <v>380</v>
      </c>
      <c r="C347" s="185" t="s">
        <v>324</v>
      </c>
      <c r="D347" s="186">
        <v>45078</v>
      </c>
      <c r="E347" s="185">
        <v>919</v>
      </c>
      <c r="F347" s="185" t="s">
        <v>394</v>
      </c>
      <c r="G347" s="185" t="s">
        <v>1969</v>
      </c>
      <c r="H347" s="185" t="s">
        <v>1184</v>
      </c>
      <c r="I347" s="187">
        <v>0</v>
      </c>
      <c r="J347" s="187">
        <v>121.57</v>
      </c>
      <c r="K347" s="187">
        <v>-121.57</v>
      </c>
    </row>
    <row r="348" spans="1:11">
      <c r="A348" s="185">
        <v>40100000</v>
      </c>
      <c r="B348" s="185" t="s">
        <v>1940</v>
      </c>
      <c r="C348" s="185" t="s">
        <v>324</v>
      </c>
      <c r="D348" s="186">
        <v>45078</v>
      </c>
      <c r="E348" s="185">
        <v>920</v>
      </c>
      <c r="F348" s="185" t="s">
        <v>395</v>
      </c>
      <c r="G348" s="185" t="s">
        <v>1970</v>
      </c>
      <c r="H348" s="185" t="s">
        <v>1371</v>
      </c>
      <c r="I348" s="187">
        <v>0</v>
      </c>
      <c r="J348" s="187">
        <v>3330.89</v>
      </c>
      <c r="K348" s="187">
        <v>-3330.89</v>
      </c>
    </row>
    <row r="349" spans="1:11">
      <c r="A349" s="185">
        <v>40100000</v>
      </c>
      <c r="B349" s="185" t="s">
        <v>391</v>
      </c>
      <c r="C349" s="185" t="s">
        <v>324</v>
      </c>
      <c r="D349" s="186">
        <v>45078</v>
      </c>
      <c r="E349" s="185">
        <v>921</v>
      </c>
      <c r="F349" s="185" t="s">
        <v>542</v>
      </c>
      <c r="G349" s="185" t="s">
        <v>1971</v>
      </c>
      <c r="H349" s="185" t="s">
        <v>1113</v>
      </c>
      <c r="I349" s="187">
        <v>0</v>
      </c>
      <c r="J349" s="187">
        <v>4158</v>
      </c>
      <c r="K349" s="187">
        <v>-4158</v>
      </c>
    </row>
    <row r="350" spans="1:11">
      <c r="A350" s="185">
        <v>40100000</v>
      </c>
      <c r="B350" s="185" t="s">
        <v>391</v>
      </c>
      <c r="C350" s="185" t="s">
        <v>324</v>
      </c>
      <c r="D350" s="186">
        <v>45078</v>
      </c>
      <c r="E350" s="185">
        <v>922</v>
      </c>
      <c r="F350" s="185" t="s">
        <v>542</v>
      </c>
      <c r="G350" s="185" t="s">
        <v>1972</v>
      </c>
      <c r="H350" s="185" t="s">
        <v>1113</v>
      </c>
      <c r="I350" s="187">
        <v>0</v>
      </c>
      <c r="J350" s="187">
        <v>2192.4</v>
      </c>
      <c r="K350" s="187">
        <v>-2192.4</v>
      </c>
    </row>
    <row r="351" spans="1:11">
      <c r="A351" s="185">
        <v>40100000</v>
      </c>
      <c r="B351" s="185" t="s">
        <v>1313</v>
      </c>
      <c r="C351" s="185" t="s">
        <v>324</v>
      </c>
      <c r="D351" s="186">
        <v>45078</v>
      </c>
      <c r="E351" s="185">
        <v>927</v>
      </c>
      <c r="F351" s="185" t="s">
        <v>1024</v>
      </c>
      <c r="G351" s="185" t="s">
        <v>1973</v>
      </c>
      <c r="H351" s="185" t="s">
        <v>362</v>
      </c>
      <c r="I351" s="187">
        <v>0</v>
      </c>
      <c r="J351" s="187">
        <v>1790.12</v>
      </c>
      <c r="K351" s="187">
        <v>-1790.12</v>
      </c>
    </row>
    <row r="352" spans="1:11">
      <c r="A352" s="185">
        <v>40100000</v>
      </c>
      <c r="B352" s="185" t="s">
        <v>377</v>
      </c>
      <c r="C352" s="185" t="s">
        <v>324</v>
      </c>
      <c r="D352" s="186">
        <v>45078</v>
      </c>
      <c r="E352" s="185">
        <v>928</v>
      </c>
      <c r="F352" s="185" t="s">
        <v>1744</v>
      </c>
      <c r="G352" s="185" t="s">
        <v>1974</v>
      </c>
      <c r="H352" s="185" t="s">
        <v>1113</v>
      </c>
      <c r="I352" s="187">
        <v>0</v>
      </c>
      <c r="J352" s="187">
        <v>44.57</v>
      </c>
      <c r="K352" s="187">
        <v>-44.57</v>
      </c>
    </row>
    <row r="353" spans="1:11">
      <c r="A353" s="185">
        <v>40100000</v>
      </c>
      <c r="B353" s="185" t="s">
        <v>380</v>
      </c>
      <c r="C353" s="185" t="s">
        <v>324</v>
      </c>
      <c r="D353" s="186">
        <v>45078</v>
      </c>
      <c r="E353" s="185">
        <v>932</v>
      </c>
      <c r="F353" s="185" t="s">
        <v>394</v>
      </c>
      <c r="G353" s="185" t="s">
        <v>1975</v>
      </c>
      <c r="H353" s="185" t="s">
        <v>1231</v>
      </c>
      <c r="I353" s="187">
        <v>0</v>
      </c>
      <c r="J353" s="187">
        <v>128.59</v>
      </c>
      <c r="K353" s="187">
        <v>-128.59</v>
      </c>
    </row>
    <row r="354" spans="1:11">
      <c r="A354" s="185">
        <v>40100000</v>
      </c>
      <c r="B354" s="185" t="s">
        <v>380</v>
      </c>
      <c r="C354" s="185" t="s">
        <v>324</v>
      </c>
      <c r="D354" s="186">
        <v>45078</v>
      </c>
      <c r="E354" s="185">
        <v>933</v>
      </c>
      <c r="F354" s="185" t="s">
        <v>394</v>
      </c>
      <c r="G354" s="185" t="s">
        <v>1976</v>
      </c>
      <c r="H354" s="185" t="s">
        <v>1231</v>
      </c>
      <c r="I354" s="187">
        <v>0</v>
      </c>
      <c r="J354" s="187">
        <v>100.02</v>
      </c>
      <c r="K354" s="187">
        <v>-100.02</v>
      </c>
    </row>
    <row r="355" spans="1:11">
      <c r="A355" s="185">
        <v>40100000</v>
      </c>
      <c r="B355" s="185" t="s">
        <v>380</v>
      </c>
      <c r="C355" s="185" t="s">
        <v>324</v>
      </c>
      <c r="D355" s="186">
        <v>45078</v>
      </c>
      <c r="E355" s="185">
        <v>934</v>
      </c>
      <c r="F355" s="185" t="s">
        <v>394</v>
      </c>
      <c r="G355" s="185" t="s">
        <v>1977</v>
      </c>
      <c r="H355" s="185" t="s">
        <v>1231</v>
      </c>
      <c r="I355" s="187">
        <v>0</v>
      </c>
      <c r="J355" s="187">
        <v>95.17</v>
      </c>
      <c r="K355" s="187">
        <v>-95.17</v>
      </c>
    </row>
    <row r="356" spans="1:11">
      <c r="A356" s="185">
        <v>40100000</v>
      </c>
      <c r="B356" s="185" t="s">
        <v>380</v>
      </c>
      <c r="C356" s="185" t="s">
        <v>324</v>
      </c>
      <c r="D356" s="186">
        <v>45078</v>
      </c>
      <c r="E356" s="185">
        <v>935</v>
      </c>
      <c r="F356" s="185" t="s">
        <v>394</v>
      </c>
      <c r="G356" s="185" t="s">
        <v>1978</v>
      </c>
      <c r="H356" s="185" t="s">
        <v>1231</v>
      </c>
      <c r="I356" s="187">
        <v>0</v>
      </c>
      <c r="J356" s="187">
        <v>29.18</v>
      </c>
      <c r="K356" s="187">
        <v>-29.18</v>
      </c>
    </row>
    <row r="357" spans="1:11">
      <c r="A357" s="185">
        <v>40100000</v>
      </c>
      <c r="B357" s="185" t="s">
        <v>354</v>
      </c>
      <c r="C357" s="185" t="s">
        <v>324</v>
      </c>
      <c r="D357" s="186">
        <v>45078</v>
      </c>
      <c r="E357" s="185">
        <v>941</v>
      </c>
      <c r="F357" s="185" t="s">
        <v>163</v>
      </c>
      <c r="G357" s="185" t="s">
        <v>1979</v>
      </c>
      <c r="H357" s="185" t="s">
        <v>1159</v>
      </c>
      <c r="I357" s="187">
        <v>0</v>
      </c>
      <c r="J357" s="187">
        <v>7030</v>
      </c>
      <c r="K357" s="187">
        <v>-7030</v>
      </c>
    </row>
    <row r="358" spans="1:11">
      <c r="A358" s="185">
        <v>40100000</v>
      </c>
      <c r="B358" s="185" t="s">
        <v>354</v>
      </c>
      <c r="C358" s="185" t="s">
        <v>324</v>
      </c>
      <c r="D358" s="186">
        <v>45078</v>
      </c>
      <c r="E358" s="185">
        <v>942</v>
      </c>
      <c r="F358" s="185" t="s">
        <v>163</v>
      </c>
      <c r="G358" s="185" t="s">
        <v>1980</v>
      </c>
      <c r="H358" s="185" t="s">
        <v>1159</v>
      </c>
      <c r="I358" s="187">
        <v>0</v>
      </c>
      <c r="J358" s="187">
        <v>7353</v>
      </c>
      <c r="K358" s="187">
        <v>-7353</v>
      </c>
    </row>
    <row r="359" spans="1:11">
      <c r="A359" s="185">
        <v>40100000</v>
      </c>
      <c r="B359" s="185" t="s">
        <v>354</v>
      </c>
      <c r="C359" s="185" t="s">
        <v>324</v>
      </c>
      <c r="D359" s="186">
        <v>45078</v>
      </c>
      <c r="E359" s="185">
        <v>943</v>
      </c>
      <c r="F359" s="185" t="s">
        <v>163</v>
      </c>
      <c r="G359" s="185" t="s">
        <v>1981</v>
      </c>
      <c r="H359" s="185" t="s">
        <v>1159</v>
      </c>
      <c r="I359" s="187">
        <v>0</v>
      </c>
      <c r="J359" s="187">
        <v>6118</v>
      </c>
      <c r="K359" s="187">
        <v>-6118</v>
      </c>
    </row>
    <row r="360" spans="1:11">
      <c r="A360" s="185">
        <v>40100000</v>
      </c>
      <c r="B360" s="185" t="s">
        <v>1681</v>
      </c>
      <c r="C360" s="185" t="s">
        <v>324</v>
      </c>
      <c r="D360" s="186">
        <v>45078</v>
      </c>
      <c r="E360" s="185">
        <v>944</v>
      </c>
      <c r="F360" s="185" t="s">
        <v>1682</v>
      </c>
      <c r="G360" s="185" t="s">
        <v>1982</v>
      </c>
      <c r="H360" s="185" t="s">
        <v>362</v>
      </c>
      <c r="I360" s="187">
        <v>0</v>
      </c>
      <c r="J360" s="187">
        <v>5280</v>
      </c>
      <c r="K360" s="187">
        <v>-5280</v>
      </c>
    </row>
    <row r="361" spans="1:11">
      <c r="A361" s="185">
        <v>40100000</v>
      </c>
      <c r="B361" s="185" t="s">
        <v>365</v>
      </c>
      <c r="C361" s="185" t="s">
        <v>324</v>
      </c>
      <c r="D361" s="186">
        <v>45078</v>
      </c>
      <c r="E361" s="185">
        <v>958</v>
      </c>
      <c r="F361" s="185" t="s">
        <v>758</v>
      </c>
      <c r="G361" s="185" t="s">
        <v>1983</v>
      </c>
      <c r="H361" s="185" t="s">
        <v>1351</v>
      </c>
      <c r="I361" s="187">
        <v>0</v>
      </c>
      <c r="J361" s="187">
        <v>85.18</v>
      </c>
      <c r="K361" s="187">
        <v>-85.18</v>
      </c>
    </row>
    <row r="362" spans="1:11">
      <c r="A362" s="185">
        <v>40100000</v>
      </c>
      <c r="B362" s="185" t="s">
        <v>388</v>
      </c>
      <c r="C362" s="185" t="s">
        <v>324</v>
      </c>
      <c r="D362" s="186">
        <v>45078</v>
      </c>
      <c r="E362" s="185">
        <v>959</v>
      </c>
      <c r="F362" s="185" t="s">
        <v>979</v>
      </c>
      <c r="G362" s="185" t="s">
        <v>1984</v>
      </c>
      <c r="H362" s="185" t="s">
        <v>1985</v>
      </c>
      <c r="I362" s="187">
        <v>0</v>
      </c>
      <c r="J362" s="187">
        <v>2404.19</v>
      </c>
      <c r="K362" s="187">
        <v>-2404.19</v>
      </c>
    </row>
    <row r="363" spans="1:11">
      <c r="A363" s="185">
        <v>40100000</v>
      </c>
      <c r="B363" s="185" t="s">
        <v>388</v>
      </c>
      <c r="C363" s="185" t="s">
        <v>324</v>
      </c>
      <c r="D363" s="186">
        <v>45078</v>
      </c>
      <c r="E363" s="185">
        <v>960</v>
      </c>
      <c r="F363" s="185" t="s">
        <v>979</v>
      </c>
      <c r="G363" s="185" t="s">
        <v>1986</v>
      </c>
      <c r="H363" s="185" t="s">
        <v>2027</v>
      </c>
      <c r="I363" s="187">
        <v>0</v>
      </c>
      <c r="J363" s="187">
        <v>2335.31</v>
      </c>
      <c r="K363" s="187">
        <v>-2335.31</v>
      </c>
    </row>
    <row r="364" spans="1:11">
      <c r="A364" s="185">
        <v>40100000</v>
      </c>
      <c r="B364" s="185" t="s">
        <v>388</v>
      </c>
      <c r="C364" s="185" t="s">
        <v>324</v>
      </c>
      <c r="D364" s="186">
        <v>45078</v>
      </c>
      <c r="E364" s="185">
        <v>961</v>
      </c>
      <c r="F364" s="185" t="s">
        <v>979</v>
      </c>
      <c r="G364" s="185" t="s">
        <v>1987</v>
      </c>
      <c r="H364" s="185" t="s">
        <v>1094</v>
      </c>
      <c r="I364" s="187">
        <v>0</v>
      </c>
      <c r="J364" s="187">
        <v>7896.07</v>
      </c>
      <c r="K364" s="187">
        <v>-7896.07</v>
      </c>
    </row>
    <row r="365" spans="1:11">
      <c r="A365" s="185">
        <v>40100000</v>
      </c>
      <c r="B365" s="185" t="s">
        <v>369</v>
      </c>
      <c r="C365" s="185" t="s">
        <v>324</v>
      </c>
      <c r="D365" s="186">
        <v>45078</v>
      </c>
      <c r="E365" s="185">
        <v>975</v>
      </c>
      <c r="F365" s="185" t="s">
        <v>533</v>
      </c>
      <c r="G365" s="185" t="s">
        <v>1988</v>
      </c>
      <c r="H365" s="185" t="s">
        <v>1561</v>
      </c>
      <c r="I365" s="187">
        <v>0</v>
      </c>
      <c r="J365" s="187">
        <v>404.54</v>
      </c>
      <c r="K365" s="187">
        <v>-404.54</v>
      </c>
    </row>
    <row r="366" spans="1:11">
      <c r="A366" s="185">
        <v>40100000</v>
      </c>
      <c r="B366" s="185" t="s">
        <v>365</v>
      </c>
      <c r="C366" s="185" t="s">
        <v>324</v>
      </c>
      <c r="D366" s="186">
        <v>45079</v>
      </c>
      <c r="E366" s="185">
        <v>957</v>
      </c>
      <c r="F366" s="185" t="s">
        <v>758</v>
      </c>
      <c r="G366" s="185" t="s">
        <v>1989</v>
      </c>
      <c r="H366" s="185" t="s">
        <v>1351</v>
      </c>
      <c r="I366" s="187">
        <v>0</v>
      </c>
      <c r="J366" s="187">
        <v>61.87</v>
      </c>
      <c r="K366" s="187">
        <v>-61.87</v>
      </c>
    </row>
    <row r="367" spans="1:11">
      <c r="A367" s="185">
        <v>40100000</v>
      </c>
      <c r="B367" s="185" t="s">
        <v>365</v>
      </c>
      <c r="C367" s="185" t="s">
        <v>324</v>
      </c>
      <c r="D367" s="186">
        <v>45084</v>
      </c>
      <c r="E367" s="185">
        <v>930</v>
      </c>
      <c r="F367" s="185" t="s">
        <v>758</v>
      </c>
      <c r="G367" s="185" t="s">
        <v>1990</v>
      </c>
      <c r="H367" s="185" t="s">
        <v>1184</v>
      </c>
      <c r="I367" s="187">
        <v>0</v>
      </c>
      <c r="J367" s="187">
        <v>112.03</v>
      </c>
      <c r="K367" s="187">
        <v>-112.03</v>
      </c>
    </row>
    <row r="368" spans="1:11">
      <c r="A368" s="185">
        <v>40100000</v>
      </c>
      <c r="B368" s="185" t="s">
        <v>365</v>
      </c>
      <c r="C368" s="185" t="s">
        <v>324</v>
      </c>
      <c r="D368" s="186">
        <v>45085</v>
      </c>
      <c r="E368" s="185">
        <v>931</v>
      </c>
      <c r="F368" s="185" t="s">
        <v>758</v>
      </c>
      <c r="G368" s="185" t="s">
        <v>1991</v>
      </c>
      <c r="H368" s="185" t="s">
        <v>1184</v>
      </c>
      <c r="I368" s="187">
        <v>0</v>
      </c>
      <c r="J368" s="187">
        <v>644.04999999999995</v>
      </c>
      <c r="K368" s="187">
        <v>-644.04999999999995</v>
      </c>
    </row>
    <row r="369" spans="1:11">
      <c r="A369" s="185">
        <v>40100000</v>
      </c>
      <c r="B369" s="185" t="s">
        <v>380</v>
      </c>
      <c r="C369" s="185" t="s">
        <v>324</v>
      </c>
      <c r="D369" s="186">
        <v>45085</v>
      </c>
      <c r="E369" s="185">
        <v>938</v>
      </c>
      <c r="F369" s="185" t="s">
        <v>394</v>
      </c>
      <c r="G369" s="185" t="s">
        <v>1992</v>
      </c>
      <c r="H369" s="185" t="s">
        <v>1231</v>
      </c>
      <c r="I369" s="187">
        <v>0</v>
      </c>
      <c r="J369" s="187">
        <v>396.76</v>
      </c>
      <c r="K369" s="187">
        <v>-396.76</v>
      </c>
    </row>
    <row r="370" spans="1:11">
      <c r="A370" s="185">
        <v>40100000</v>
      </c>
      <c r="B370" s="185" t="s">
        <v>360</v>
      </c>
      <c r="C370" s="185" t="s">
        <v>324</v>
      </c>
      <c r="D370" s="186">
        <v>45086</v>
      </c>
      <c r="E370" s="185">
        <v>963</v>
      </c>
      <c r="F370" s="185" t="s">
        <v>815</v>
      </c>
      <c r="G370" s="185" t="s">
        <v>1993</v>
      </c>
      <c r="H370" s="185" t="s">
        <v>1117</v>
      </c>
      <c r="I370" s="187">
        <v>0</v>
      </c>
      <c r="J370" s="187">
        <v>336</v>
      </c>
      <c r="K370" s="187">
        <v>-336</v>
      </c>
    </row>
    <row r="371" spans="1:11">
      <c r="A371" s="185">
        <v>40100000</v>
      </c>
      <c r="B371" s="185" t="s">
        <v>360</v>
      </c>
      <c r="C371" s="185" t="s">
        <v>324</v>
      </c>
      <c r="D371" s="186">
        <v>45086</v>
      </c>
      <c r="E371" s="185">
        <v>964</v>
      </c>
      <c r="F371" s="185" t="s">
        <v>815</v>
      </c>
      <c r="G371" s="185" t="s">
        <v>1994</v>
      </c>
      <c r="H371" s="185" t="s">
        <v>1117</v>
      </c>
      <c r="I371" s="187">
        <v>0</v>
      </c>
      <c r="J371" s="187">
        <v>84</v>
      </c>
      <c r="K371" s="187">
        <v>-84</v>
      </c>
    </row>
    <row r="372" spans="1:11">
      <c r="A372" s="185">
        <v>40100000</v>
      </c>
      <c r="B372" s="185" t="s">
        <v>360</v>
      </c>
      <c r="C372" s="185" t="s">
        <v>324</v>
      </c>
      <c r="D372" s="186">
        <v>45086</v>
      </c>
      <c r="E372" s="185">
        <v>965</v>
      </c>
      <c r="F372" s="185" t="s">
        <v>815</v>
      </c>
      <c r="G372" s="185" t="s">
        <v>1995</v>
      </c>
      <c r="H372" s="185" t="s">
        <v>1117</v>
      </c>
      <c r="I372" s="187">
        <v>0</v>
      </c>
      <c r="J372" s="187">
        <v>84</v>
      </c>
      <c r="K372" s="187">
        <v>-84</v>
      </c>
    </row>
    <row r="373" spans="1:11">
      <c r="A373" s="185">
        <v>40100000</v>
      </c>
      <c r="B373" s="185" t="s">
        <v>360</v>
      </c>
      <c r="C373" s="185" t="s">
        <v>324</v>
      </c>
      <c r="D373" s="186">
        <v>45086</v>
      </c>
      <c r="E373" s="185">
        <v>966</v>
      </c>
      <c r="F373" s="185" t="s">
        <v>815</v>
      </c>
      <c r="G373" s="185" t="s">
        <v>1996</v>
      </c>
      <c r="H373" s="185" t="s">
        <v>1117</v>
      </c>
      <c r="I373" s="187">
        <v>0</v>
      </c>
      <c r="J373" s="187">
        <v>84</v>
      </c>
      <c r="K373" s="187">
        <v>-84</v>
      </c>
    </row>
    <row r="374" spans="1:11">
      <c r="A374" s="185">
        <v>40100000</v>
      </c>
      <c r="B374" s="185" t="s">
        <v>360</v>
      </c>
      <c r="C374" s="185" t="s">
        <v>324</v>
      </c>
      <c r="D374" s="186">
        <v>45086</v>
      </c>
      <c r="E374" s="185">
        <v>967</v>
      </c>
      <c r="F374" s="185" t="s">
        <v>815</v>
      </c>
      <c r="G374" s="185" t="s">
        <v>1997</v>
      </c>
      <c r="H374" s="185" t="s">
        <v>1117</v>
      </c>
      <c r="I374" s="187">
        <v>0</v>
      </c>
      <c r="J374" s="187">
        <v>84</v>
      </c>
      <c r="K374" s="187">
        <v>-84</v>
      </c>
    </row>
    <row r="375" spans="1:11">
      <c r="A375" s="185">
        <v>40100000</v>
      </c>
      <c r="B375" s="185" t="s">
        <v>360</v>
      </c>
      <c r="C375" s="185" t="s">
        <v>324</v>
      </c>
      <c r="D375" s="186">
        <v>45086</v>
      </c>
      <c r="E375" s="185">
        <v>968</v>
      </c>
      <c r="F375" s="185" t="s">
        <v>815</v>
      </c>
      <c r="G375" s="185" t="s">
        <v>1998</v>
      </c>
      <c r="H375" s="185" t="s">
        <v>1117</v>
      </c>
      <c r="I375" s="187">
        <v>0</v>
      </c>
      <c r="J375" s="187">
        <v>84</v>
      </c>
      <c r="K375" s="187">
        <v>-84</v>
      </c>
    </row>
    <row r="376" spans="1:11">
      <c r="A376" s="185">
        <v>40100000</v>
      </c>
      <c r="B376" s="185" t="s">
        <v>369</v>
      </c>
      <c r="C376" s="185" t="s">
        <v>324</v>
      </c>
      <c r="D376" s="186">
        <v>45089</v>
      </c>
      <c r="E376" s="185">
        <v>929</v>
      </c>
      <c r="F376" s="185" t="s">
        <v>533</v>
      </c>
      <c r="G376" s="185" t="s">
        <v>1999</v>
      </c>
      <c r="H376" s="185" t="s">
        <v>2028</v>
      </c>
      <c r="I376" s="187">
        <v>0</v>
      </c>
      <c r="J376" s="187">
        <v>2103.7399999999998</v>
      </c>
      <c r="K376" s="187">
        <v>-2103.7399999999998</v>
      </c>
    </row>
    <row r="377" spans="1:11">
      <c r="A377" s="185">
        <v>40100000</v>
      </c>
      <c r="B377" s="185" t="s">
        <v>1140</v>
      </c>
      <c r="C377" s="185" t="s">
        <v>324</v>
      </c>
      <c r="D377" s="186">
        <v>45091</v>
      </c>
      <c r="E377" s="185">
        <v>948</v>
      </c>
      <c r="F377" s="185" t="s">
        <v>970</v>
      </c>
      <c r="G377" s="185" t="s">
        <v>2000</v>
      </c>
      <c r="H377" s="185" t="s">
        <v>1121</v>
      </c>
      <c r="I377" s="187">
        <v>0</v>
      </c>
      <c r="J377" s="187">
        <v>54.32</v>
      </c>
      <c r="K377" s="187">
        <v>-54.32</v>
      </c>
    </row>
    <row r="378" spans="1:11">
      <c r="A378" s="185">
        <v>40100000</v>
      </c>
      <c r="B378" s="185" t="s">
        <v>1140</v>
      </c>
      <c r="C378" s="185" t="s">
        <v>324</v>
      </c>
      <c r="D378" s="186">
        <v>45091</v>
      </c>
      <c r="E378" s="185">
        <v>952</v>
      </c>
      <c r="F378" s="185" t="s">
        <v>970</v>
      </c>
      <c r="G378" s="185" t="s">
        <v>2001</v>
      </c>
      <c r="H378" s="185" t="s">
        <v>1121</v>
      </c>
      <c r="I378" s="187">
        <v>0</v>
      </c>
      <c r="J378" s="187">
        <v>30</v>
      </c>
      <c r="K378" s="187">
        <v>-30</v>
      </c>
    </row>
    <row r="379" spans="1:11">
      <c r="A379" s="185">
        <v>40100000</v>
      </c>
      <c r="B379" s="185" t="s">
        <v>1140</v>
      </c>
      <c r="C379" s="185" t="s">
        <v>324</v>
      </c>
      <c r="D379" s="186">
        <v>45091</v>
      </c>
      <c r="E379" s="185">
        <v>953</v>
      </c>
      <c r="F379" s="185" t="s">
        <v>970</v>
      </c>
      <c r="G379" s="185" t="s">
        <v>2002</v>
      </c>
      <c r="H379" s="185" t="s">
        <v>1121</v>
      </c>
      <c r="I379" s="187">
        <v>0</v>
      </c>
      <c r="J379" s="187">
        <v>39.9</v>
      </c>
      <c r="K379" s="187">
        <v>-39.9</v>
      </c>
    </row>
    <row r="380" spans="1:11">
      <c r="A380" s="185">
        <v>40100000</v>
      </c>
      <c r="B380" s="185" t="s">
        <v>1140</v>
      </c>
      <c r="C380" s="185" t="s">
        <v>324</v>
      </c>
      <c r="D380" s="186">
        <v>45091</v>
      </c>
      <c r="E380" s="185">
        <v>954</v>
      </c>
      <c r="F380" s="185" t="s">
        <v>970</v>
      </c>
      <c r="G380" s="185" t="s">
        <v>2003</v>
      </c>
      <c r="H380" s="185" t="s">
        <v>1121</v>
      </c>
      <c r="I380" s="187">
        <v>0</v>
      </c>
      <c r="J380" s="187">
        <v>75.98</v>
      </c>
      <c r="K380" s="187">
        <v>-75.98</v>
      </c>
    </row>
    <row r="381" spans="1:11">
      <c r="A381" s="185">
        <v>40100000</v>
      </c>
      <c r="B381" s="185" t="s">
        <v>380</v>
      </c>
      <c r="C381" s="185" t="s">
        <v>324</v>
      </c>
      <c r="D381" s="186">
        <v>45092</v>
      </c>
      <c r="E381" s="185">
        <v>936</v>
      </c>
      <c r="F381" s="185" t="s">
        <v>394</v>
      </c>
      <c r="G381" s="185" t="s">
        <v>2004</v>
      </c>
      <c r="H381" s="185" t="s">
        <v>1231</v>
      </c>
      <c r="I381" s="187">
        <v>0</v>
      </c>
      <c r="J381" s="187">
        <v>153.32</v>
      </c>
      <c r="K381" s="187">
        <v>-153.32</v>
      </c>
    </row>
    <row r="382" spans="1:11">
      <c r="A382" s="185">
        <v>40100000</v>
      </c>
      <c r="B382" s="185" t="s">
        <v>400</v>
      </c>
      <c r="C382" s="185" t="s">
        <v>324</v>
      </c>
      <c r="D382" s="186">
        <v>45093</v>
      </c>
      <c r="E382" s="185">
        <v>945</v>
      </c>
      <c r="F382" s="185" t="s">
        <v>651</v>
      </c>
      <c r="G382" s="185" t="s">
        <v>2005</v>
      </c>
      <c r="H382" s="185" t="s">
        <v>351</v>
      </c>
      <c r="I382" s="187">
        <v>0</v>
      </c>
      <c r="J382" s="187">
        <v>7560</v>
      </c>
      <c r="K382" s="187">
        <v>-7560</v>
      </c>
    </row>
    <row r="383" spans="1:11">
      <c r="A383" s="185">
        <v>40100000</v>
      </c>
      <c r="B383" s="185" t="s">
        <v>1140</v>
      </c>
      <c r="C383" s="185" t="s">
        <v>324</v>
      </c>
      <c r="D383" s="186">
        <v>45096</v>
      </c>
      <c r="E383" s="185">
        <v>950</v>
      </c>
      <c r="F383" s="185" t="s">
        <v>972</v>
      </c>
      <c r="G383" s="185" t="s">
        <v>2006</v>
      </c>
      <c r="H383" s="185" t="s">
        <v>1121</v>
      </c>
      <c r="I383" s="187">
        <v>0</v>
      </c>
      <c r="J383" s="187">
        <v>102.86</v>
      </c>
      <c r="K383" s="187">
        <v>-102.86</v>
      </c>
    </row>
    <row r="384" spans="1:11">
      <c r="A384" s="185">
        <v>40100000</v>
      </c>
      <c r="B384" s="185" t="s">
        <v>379</v>
      </c>
      <c r="C384" s="185" t="s">
        <v>324</v>
      </c>
      <c r="D384" s="186">
        <v>45097</v>
      </c>
      <c r="E384" s="185">
        <v>946</v>
      </c>
      <c r="F384" s="185" t="s">
        <v>439</v>
      </c>
      <c r="G384" s="185" t="s">
        <v>2007</v>
      </c>
      <c r="H384" s="185" t="s">
        <v>1110</v>
      </c>
      <c r="I384" s="187">
        <v>0</v>
      </c>
      <c r="J384" s="187">
        <v>14554.3</v>
      </c>
      <c r="K384" s="187">
        <v>-14554.3</v>
      </c>
    </row>
    <row r="385" spans="1:11">
      <c r="A385" s="185">
        <v>40100000</v>
      </c>
      <c r="B385" s="185" t="s">
        <v>380</v>
      </c>
      <c r="C385" s="185" t="s">
        <v>324</v>
      </c>
      <c r="D385" s="186">
        <v>45099</v>
      </c>
      <c r="E385" s="185">
        <v>937</v>
      </c>
      <c r="F385" s="185" t="s">
        <v>394</v>
      </c>
      <c r="G385" s="185" t="s">
        <v>2008</v>
      </c>
      <c r="H385" s="185" t="s">
        <v>1231</v>
      </c>
      <c r="I385" s="187">
        <v>0</v>
      </c>
      <c r="J385" s="187">
        <v>127.48</v>
      </c>
      <c r="K385" s="187">
        <v>-127.48</v>
      </c>
    </row>
    <row r="386" spans="1:11">
      <c r="A386" s="185">
        <v>40100000</v>
      </c>
      <c r="B386" s="185" t="s">
        <v>1140</v>
      </c>
      <c r="C386" s="185" t="s">
        <v>324</v>
      </c>
      <c r="D386" s="186">
        <v>45103</v>
      </c>
      <c r="E386" s="185">
        <v>951</v>
      </c>
      <c r="F386" s="185" t="s">
        <v>972</v>
      </c>
      <c r="G386" s="185" t="s">
        <v>2009</v>
      </c>
      <c r="H386" s="185" t="s">
        <v>1121</v>
      </c>
      <c r="I386" s="187">
        <v>0</v>
      </c>
      <c r="J386" s="187">
        <v>98.35</v>
      </c>
      <c r="K386" s="187">
        <v>-98.35</v>
      </c>
    </row>
    <row r="387" spans="1:11">
      <c r="A387" s="185">
        <v>40100000</v>
      </c>
      <c r="B387" s="185" t="s">
        <v>1140</v>
      </c>
      <c r="C387" s="185" t="s">
        <v>324</v>
      </c>
      <c r="D387" s="186">
        <v>45104</v>
      </c>
      <c r="E387" s="185">
        <v>955</v>
      </c>
      <c r="F387" s="185" t="s">
        <v>972</v>
      </c>
      <c r="G387" s="185" t="s">
        <v>2010</v>
      </c>
      <c r="H387" s="185" t="s">
        <v>1121</v>
      </c>
      <c r="I387" s="187">
        <v>0</v>
      </c>
      <c r="J387" s="187">
        <v>29.99</v>
      </c>
      <c r="K387" s="187">
        <v>-29.99</v>
      </c>
    </row>
    <row r="388" spans="1:11">
      <c r="A388" s="185">
        <v>40100000</v>
      </c>
      <c r="B388" s="185" t="s">
        <v>1140</v>
      </c>
      <c r="C388" s="185" t="s">
        <v>324</v>
      </c>
      <c r="D388" s="186">
        <v>45104</v>
      </c>
      <c r="E388" s="185">
        <v>956</v>
      </c>
      <c r="F388" s="185" t="s">
        <v>972</v>
      </c>
      <c r="G388" s="185" t="s">
        <v>2011</v>
      </c>
      <c r="H388" s="185" t="s">
        <v>1121</v>
      </c>
      <c r="I388" s="187">
        <v>0</v>
      </c>
      <c r="J388" s="187">
        <v>7.16</v>
      </c>
      <c r="K388" s="187">
        <v>-7.16</v>
      </c>
    </row>
    <row r="389" spans="1:11">
      <c r="A389" s="185">
        <v>40100000</v>
      </c>
      <c r="B389" s="185" t="s">
        <v>1140</v>
      </c>
      <c r="C389" s="185" t="s">
        <v>324</v>
      </c>
      <c r="D389" s="186">
        <v>45106</v>
      </c>
      <c r="E389" s="185">
        <v>947</v>
      </c>
      <c r="F389" s="185" t="s">
        <v>972</v>
      </c>
      <c r="G389" s="185" t="s">
        <v>2012</v>
      </c>
      <c r="H389" s="185" t="s">
        <v>1121</v>
      </c>
      <c r="I389" s="187">
        <v>0</v>
      </c>
      <c r="J389" s="187">
        <v>47.82</v>
      </c>
      <c r="K389" s="187">
        <v>-47.82</v>
      </c>
    </row>
    <row r="390" spans="1:11">
      <c r="A390" s="185">
        <v>40100000</v>
      </c>
      <c r="B390" s="185" t="s">
        <v>388</v>
      </c>
      <c r="C390" s="185" t="s">
        <v>324</v>
      </c>
      <c r="D390" s="186">
        <v>45108</v>
      </c>
      <c r="E390" s="185">
        <v>962</v>
      </c>
      <c r="F390" s="185" t="s">
        <v>979</v>
      </c>
      <c r="G390" s="185" t="s">
        <v>2029</v>
      </c>
      <c r="H390" s="185" t="s">
        <v>2030</v>
      </c>
      <c r="I390" s="187">
        <v>0</v>
      </c>
      <c r="J390" s="187">
        <v>9160.81</v>
      </c>
      <c r="K390" s="187">
        <v>-9160.81</v>
      </c>
    </row>
    <row r="391" spans="1:11">
      <c r="A391" s="185">
        <v>40100000</v>
      </c>
      <c r="B391" s="185" t="s">
        <v>391</v>
      </c>
      <c r="C391" s="185" t="s">
        <v>324</v>
      </c>
      <c r="D391" s="186">
        <v>45108</v>
      </c>
      <c r="E391" s="185">
        <v>976</v>
      </c>
      <c r="F391" s="185" t="s">
        <v>542</v>
      </c>
      <c r="G391" s="185" t="s">
        <v>2031</v>
      </c>
      <c r="H391" s="185" t="s">
        <v>1092</v>
      </c>
      <c r="I391" s="187">
        <v>0</v>
      </c>
      <c r="J391" s="187">
        <v>4158</v>
      </c>
      <c r="K391" s="187">
        <v>-4158</v>
      </c>
    </row>
    <row r="392" spans="1:11">
      <c r="A392" s="185">
        <v>40100000</v>
      </c>
      <c r="B392" s="185" t="s">
        <v>391</v>
      </c>
      <c r="C392" s="185" t="s">
        <v>324</v>
      </c>
      <c r="D392" s="186">
        <v>45108</v>
      </c>
      <c r="E392" s="185">
        <v>977</v>
      </c>
      <c r="F392" s="185" t="s">
        <v>542</v>
      </c>
      <c r="G392" s="185" t="s">
        <v>2032</v>
      </c>
      <c r="H392" s="185" t="s">
        <v>1092</v>
      </c>
      <c r="I392" s="187">
        <v>0</v>
      </c>
      <c r="J392" s="187">
        <v>1257.5999999999999</v>
      </c>
      <c r="K392" s="187">
        <v>-1257.5999999999999</v>
      </c>
    </row>
    <row r="393" spans="1:11">
      <c r="A393" s="185">
        <v>40100000</v>
      </c>
      <c r="B393" s="185" t="s">
        <v>391</v>
      </c>
      <c r="C393" s="185" t="s">
        <v>324</v>
      </c>
      <c r="D393" s="186">
        <v>45108</v>
      </c>
      <c r="E393" s="185">
        <v>978</v>
      </c>
      <c r="F393" s="185" t="s">
        <v>542</v>
      </c>
      <c r="G393" s="185" t="s">
        <v>2033</v>
      </c>
      <c r="H393" s="185" t="s">
        <v>1092</v>
      </c>
      <c r="I393" s="187">
        <v>0</v>
      </c>
      <c r="J393" s="187">
        <v>2364</v>
      </c>
      <c r="K393" s="187">
        <v>-2364</v>
      </c>
    </row>
    <row r="394" spans="1:11">
      <c r="A394" s="185">
        <v>40100000</v>
      </c>
      <c r="B394" s="185" t="s">
        <v>376</v>
      </c>
      <c r="C394" s="185" t="s">
        <v>324</v>
      </c>
      <c r="D394" s="186">
        <v>45108</v>
      </c>
      <c r="E394" s="185">
        <v>979</v>
      </c>
      <c r="F394" s="185" t="s">
        <v>719</v>
      </c>
      <c r="G394" s="185" t="s">
        <v>2034</v>
      </c>
      <c r="H394" s="185" t="s">
        <v>1184</v>
      </c>
      <c r="I394" s="187">
        <v>0</v>
      </c>
      <c r="J394" s="187">
        <v>1415.39</v>
      </c>
      <c r="K394" s="187">
        <v>-1415.39</v>
      </c>
    </row>
    <row r="395" spans="1:11">
      <c r="A395" s="185">
        <v>40100000</v>
      </c>
      <c r="B395" s="185" t="s">
        <v>367</v>
      </c>
      <c r="C395" s="185" t="s">
        <v>324</v>
      </c>
      <c r="D395" s="186">
        <v>45108</v>
      </c>
      <c r="E395" s="185">
        <v>980</v>
      </c>
      <c r="F395" s="185" t="s">
        <v>1647</v>
      </c>
      <c r="G395" s="185" t="s">
        <v>2035</v>
      </c>
      <c r="H395" s="185" t="s">
        <v>1231</v>
      </c>
      <c r="I395" s="187">
        <v>0</v>
      </c>
      <c r="J395" s="187">
        <v>4490.25</v>
      </c>
      <c r="K395" s="187">
        <v>-4490.25</v>
      </c>
    </row>
    <row r="396" spans="1:11">
      <c r="A396" s="185">
        <v>40100000</v>
      </c>
      <c r="B396" s="185" t="s">
        <v>385</v>
      </c>
      <c r="C396" s="185" t="s">
        <v>324</v>
      </c>
      <c r="D396" s="186">
        <v>45108</v>
      </c>
      <c r="E396" s="185">
        <v>981</v>
      </c>
      <c r="F396" s="185" t="s">
        <v>474</v>
      </c>
      <c r="G396" s="185" t="s">
        <v>2036</v>
      </c>
      <c r="H396" s="185" t="s">
        <v>1261</v>
      </c>
      <c r="I396" s="187">
        <v>0</v>
      </c>
      <c r="J396" s="187">
        <v>48.22</v>
      </c>
      <c r="K396" s="187">
        <v>-48.22</v>
      </c>
    </row>
    <row r="397" spans="1:11">
      <c r="A397" s="185">
        <v>40100000</v>
      </c>
      <c r="B397" s="185" t="s">
        <v>369</v>
      </c>
      <c r="C397" s="185" t="s">
        <v>324</v>
      </c>
      <c r="D397" s="186">
        <v>45108</v>
      </c>
      <c r="E397" s="185">
        <v>982</v>
      </c>
      <c r="F397" s="185" t="s">
        <v>533</v>
      </c>
      <c r="G397" s="185" t="s">
        <v>2037</v>
      </c>
      <c r="H397" s="185" t="s">
        <v>2038</v>
      </c>
      <c r="I397" s="187">
        <v>0</v>
      </c>
      <c r="J397" s="187">
        <v>1069.52</v>
      </c>
      <c r="K397" s="187">
        <v>-1069.52</v>
      </c>
    </row>
    <row r="398" spans="1:11">
      <c r="A398" s="185">
        <v>40100000</v>
      </c>
      <c r="B398" s="185" t="s">
        <v>377</v>
      </c>
      <c r="C398" s="185" t="s">
        <v>324</v>
      </c>
      <c r="D398" s="186">
        <v>45108</v>
      </c>
      <c r="E398" s="185">
        <v>986</v>
      </c>
      <c r="F398" s="185" t="s">
        <v>1105</v>
      </c>
      <c r="G398" s="185" t="s">
        <v>2039</v>
      </c>
      <c r="H398" s="185" t="s">
        <v>1184</v>
      </c>
      <c r="I398" s="187">
        <v>0</v>
      </c>
      <c r="J398" s="187">
        <v>771.54</v>
      </c>
      <c r="K398" s="187">
        <v>-771.54</v>
      </c>
    </row>
    <row r="399" spans="1:11">
      <c r="A399" s="185">
        <v>40100000</v>
      </c>
      <c r="B399" s="185" t="s">
        <v>377</v>
      </c>
      <c r="C399" s="185" t="s">
        <v>324</v>
      </c>
      <c r="D399" s="186">
        <v>45108</v>
      </c>
      <c r="E399" s="185">
        <v>987</v>
      </c>
      <c r="F399" s="185" t="s">
        <v>1189</v>
      </c>
      <c r="G399" s="185" t="s">
        <v>2040</v>
      </c>
      <c r="H399" s="185" t="s">
        <v>1184</v>
      </c>
      <c r="I399" s="187">
        <v>0</v>
      </c>
      <c r="J399" s="187">
        <v>974.77</v>
      </c>
      <c r="K399" s="187">
        <v>-974.77</v>
      </c>
    </row>
    <row r="400" spans="1:11">
      <c r="A400" s="185">
        <v>40100000</v>
      </c>
      <c r="B400" s="185" t="s">
        <v>377</v>
      </c>
      <c r="C400" s="185" t="s">
        <v>324</v>
      </c>
      <c r="D400" s="186">
        <v>45108</v>
      </c>
      <c r="E400" s="185">
        <v>988</v>
      </c>
      <c r="F400" s="185" t="s">
        <v>1189</v>
      </c>
      <c r="G400" s="185" t="s">
        <v>2041</v>
      </c>
      <c r="H400" s="185" t="s">
        <v>1184</v>
      </c>
      <c r="I400" s="187">
        <v>0</v>
      </c>
      <c r="J400" s="187">
        <v>39.01</v>
      </c>
      <c r="K400" s="187">
        <v>-39.01</v>
      </c>
    </row>
    <row r="401" spans="1:11">
      <c r="A401" s="185">
        <v>40100000</v>
      </c>
      <c r="B401" s="185" t="s">
        <v>1636</v>
      </c>
      <c r="C401" s="185" t="s">
        <v>324</v>
      </c>
      <c r="D401" s="186">
        <v>45108</v>
      </c>
      <c r="E401" s="185">
        <v>990</v>
      </c>
      <c r="F401" s="185" t="s">
        <v>934</v>
      </c>
      <c r="G401" s="185" t="s">
        <v>2042</v>
      </c>
      <c r="H401" s="185" t="s">
        <v>89</v>
      </c>
      <c r="I401" s="187">
        <v>0</v>
      </c>
      <c r="J401" s="187">
        <v>90</v>
      </c>
      <c r="K401" s="187">
        <v>-90</v>
      </c>
    </row>
    <row r="402" spans="1:11">
      <c r="A402" s="185">
        <v>40100000</v>
      </c>
      <c r="B402" s="185" t="s">
        <v>380</v>
      </c>
      <c r="C402" s="185" t="s">
        <v>324</v>
      </c>
      <c r="D402" s="186">
        <v>45108</v>
      </c>
      <c r="E402" s="185">
        <v>991</v>
      </c>
      <c r="F402" s="185" t="s">
        <v>394</v>
      </c>
      <c r="G402" s="185" t="s">
        <v>2043</v>
      </c>
      <c r="H402" s="185" t="s">
        <v>1351</v>
      </c>
      <c r="I402" s="187">
        <v>0</v>
      </c>
      <c r="J402" s="187">
        <v>301.49</v>
      </c>
      <c r="K402" s="187">
        <v>-301.49</v>
      </c>
    </row>
    <row r="403" spans="1:11">
      <c r="A403" s="185">
        <v>40100000</v>
      </c>
      <c r="B403" s="185" t="s">
        <v>375</v>
      </c>
      <c r="C403" s="185" t="s">
        <v>324</v>
      </c>
      <c r="D403" s="186">
        <v>45108</v>
      </c>
      <c r="E403" s="185">
        <v>994</v>
      </c>
      <c r="F403" s="185" t="s">
        <v>468</v>
      </c>
      <c r="G403" s="185" t="s">
        <v>2022</v>
      </c>
      <c r="H403" s="185" t="s">
        <v>1087</v>
      </c>
      <c r="I403" s="187">
        <v>0</v>
      </c>
      <c r="J403" s="187">
        <v>1654.81</v>
      </c>
      <c r="K403" s="187">
        <v>-1654.81</v>
      </c>
    </row>
    <row r="404" spans="1:11">
      <c r="A404" s="185">
        <v>40100000</v>
      </c>
      <c r="B404" s="185" t="s">
        <v>350</v>
      </c>
      <c r="C404" s="185" t="s">
        <v>324</v>
      </c>
      <c r="D404" s="186">
        <v>45108</v>
      </c>
      <c r="E404" s="185">
        <v>996</v>
      </c>
      <c r="F404" s="185" t="s">
        <v>97</v>
      </c>
      <c r="G404" s="185" t="s">
        <v>2044</v>
      </c>
      <c r="H404" s="185" t="s">
        <v>1771</v>
      </c>
      <c r="I404" s="187">
        <v>0</v>
      </c>
      <c r="J404" s="187">
        <v>432</v>
      </c>
      <c r="K404" s="187">
        <v>-432</v>
      </c>
    </row>
    <row r="405" spans="1:11">
      <c r="A405" s="185">
        <v>40100000</v>
      </c>
      <c r="B405" s="185" t="s">
        <v>1181</v>
      </c>
      <c r="C405" s="185" t="s">
        <v>324</v>
      </c>
      <c r="D405" s="186">
        <v>45108</v>
      </c>
      <c r="E405" s="185">
        <v>998</v>
      </c>
      <c r="F405" s="185" t="s">
        <v>625</v>
      </c>
      <c r="G405" s="185" t="s">
        <v>2023</v>
      </c>
      <c r="H405" s="185" t="s">
        <v>1117</v>
      </c>
      <c r="I405" s="187">
        <v>0</v>
      </c>
      <c r="J405" s="187">
        <v>19440</v>
      </c>
      <c r="K405" s="187">
        <v>-19440</v>
      </c>
    </row>
    <row r="406" spans="1:11">
      <c r="A406" s="185">
        <v>40100000</v>
      </c>
      <c r="B406" s="185" t="s">
        <v>1181</v>
      </c>
      <c r="C406" s="185" t="s">
        <v>324</v>
      </c>
      <c r="D406" s="186">
        <v>45108</v>
      </c>
      <c r="E406" s="185">
        <v>999</v>
      </c>
      <c r="F406" s="185" t="s">
        <v>625</v>
      </c>
      <c r="G406" s="185" t="s">
        <v>2024</v>
      </c>
      <c r="H406" s="185" t="s">
        <v>89</v>
      </c>
      <c r="I406" s="187">
        <v>0</v>
      </c>
      <c r="J406" s="187">
        <v>2313</v>
      </c>
      <c r="K406" s="187">
        <v>-2313</v>
      </c>
    </row>
    <row r="407" spans="1:11">
      <c r="A407" s="185">
        <v>40100000</v>
      </c>
      <c r="B407" s="185" t="s">
        <v>1181</v>
      </c>
      <c r="C407" s="185" t="s">
        <v>324</v>
      </c>
      <c r="D407" s="186">
        <v>45108</v>
      </c>
      <c r="E407" s="185">
        <v>1000</v>
      </c>
      <c r="F407" s="185" t="s">
        <v>625</v>
      </c>
      <c r="G407" s="185" t="s">
        <v>2025</v>
      </c>
      <c r="H407" s="185" t="s">
        <v>89</v>
      </c>
      <c r="I407" s="187">
        <v>0</v>
      </c>
      <c r="J407" s="187">
        <v>3265</v>
      </c>
      <c r="K407" s="187">
        <v>-3265</v>
      </c>
    </row>
    <row r="408" spans="1:11">
      <c r="A408" s="185">
        <v>40100000</v>
      </c>
      <c r="B408" s="185" t="s">
        <v>1177</v>
      </c>
      <c r="C408" s="185" t="s">
        <v>324</v>
      </c>
      <c r="D408" s="186">
        <v>45108</v>
      </c>
      <c r="E408" s="185">
        <v>1001</v>
      </c>
      <c r="F408" s="185" t="s">
        <v>1175</v>
      </c>
      <c r="G408" s="185" t="s">
        <v>2026</v>
      </c>
      <c r="H408" s="185" t="s">
        <v>1083</v>
      </c>
      <c r="I408" s="187">
        <v>0</v>
      </c>
      <c r="J408" s="187">
        <v>13922</v>
      </c>
      <c r="K408" s="187">
        <v>-13922</v>
      </c>
    </row>
    <row r="409" spans="1:11">
      <c r="A409" s="185">
        <v>40100000</v>
      </c>
      <c r="B409" s="185" t="s">
        <v>353</v>
      </c>
      <c r="C409" s="185" t="s">
        <v>324</v>
      </c>
      <c r="D409" s="186">
        <v>45108</v>
      </c>
      <c r="E409" s="185">
        <v>1004</v>
      </c>
      <c r="F409" s="185" t="s">
        <v>827</v>
      </c>
      <c r="G409" s="185" t="s">
        <v>2045</v>
      </c>
      <c r="H409" s="185" t="s">
        <v>1096</v>
      </c>
      <c r="I409" s="187">
        <v>0</v>
      </c>
      <c r="J409" s="187">
        <v>419.8</v>
      </c>
      <c r="K409" s="187">
        <v>-419.8</v>
      </c>
    </row>
    <row r="410" spans="1:11">
      <c r="A410" s="185">
        <v>40100000</v>
      </c>
      <c r="B410" s="185" t="s">
        <v>364</v>
      </c>
      <c r="C410" s="185" t="s">
        <v>324</v>
      </c>
      <c r="D410" s="186">
        <v>45108</v>
      </c>
      <c r="E410" s="185">
        <v>1005</v>
      </c>
      <c r="F410" s="185" t="s">
        <v>654</v>
      </c>
      <c r="G410" s="185" t="s">
        <v>2046</v>
      </c>
      <c r="H410" s="185" t="s">
        <v>1261</v>
      </c>
      <c r="I410" s="187">
        <v>0</v>
      </c>
      <c r="J410" s="187">
        <v>594.42999999999995</v>
      </c>
      <c r="K410" s="187">
        <v>-594.42999999999995</v>
      </c>
    </row>
    <row r="411" spans="1:11">
      <c r="A411" s="185">
        <v>40100000</v>
      </c>
      <c r="B411" s="185" t="s">
        <v>378</v>
      </c>
      <c r="C411" s="185" t="s">
        <v>324</v>
      </c>
      <c r="D411" s="186">
        <v>45108</v>
      </c>
      <c r="E411" s="185">
        <v>1006</v>
      </c>
      <c r="F411" s="185" t="s">
        <v>397</v>
      </c>
      <c r="G411" s="185" t="s">
        <v>2047</v>
      </c>
      <c r="H411" s="185" t="s">
        <v>1231</v>
      </c>
      <c r="I411" s="187">
        <v>0</v>
      </c>
      <c r="J411" s="187">
        <v>10032</v>
      </c>
      <c r="K411" s="187">
        <v>-10032</v>
      </c>
    </row>
    <row r="412" spans="1:11">
      <c r="A412" s="185">
        <v>40100000</v>
      </c>
      <c r="B412" s="185" t="s">
        <v>354</v>
      </c>
      <c r="C412" s="185" t="s">
        <v>324</v>
      </c>
      <c r="D412" s="186">
        <v>45108</v>
      </c>
      <c r="E412" s="185">
        <v>1007</v>
      </c>
      <c r="F412" s="185" t="s">
        <v>163</v>
      </c>
      <c r="G412" s="185" t="s">
        <v>2048</v>
      </c>
      <c r="H412" s="185" t="s">
        <v>1219</v>
      </c>
      <c r="I412" s="187">
        <v>0</v>
      </c>
      <c r="J412" s="187">
        <v>6384</v>
      </c>
      <c r="K412" s="187">
        <v>-6384</v>
      </c>
    </row>
    <row r="413" spans="1:11">
      <c r="A413" s="185">
        <v>40100000</v>
      </c>
      <c r="B413" s="185" t="s">
        <v>1091</v>
      </c>
      <c r="C413" s="185" t="s">
        <v>324</v>
      </c>
      <c r="D413" s="186">
        <v>45108</v>
      </c>
      <c r="E413" s="185">
        <v>1008</v>
      </c>
      <c r="F413" s="185" t="s">
        <v>496</v>
      </c>
      <c r="G413" s="185" t="s">
        <v>2049</v>
      </c>
      <c r="H413" s="185" t="s">
        <v>1114</v>
      </c>
      <c r="I413" s="187">
        <v>0</v>
      </c>
      <c r="J413" s="187">
        <v>360</v>
      </c>
      <c r="K413" s="187">
        <v>-360</v>
      </c>
    </row>
    <row r="414" spans="1:11">
      <c r="A414" s="185">
        <v>40100000</v>
      </c>
      <c r="B414" s="185" t="s">
        <v>370</v>
      </c>
      <c r="C414" s="185" t="s">
        <v>324</v>
      </c>
      <c r="D414" s="186">
        <v>45108</v>
      </c>
      <c r="E414" s="185">
        <v>1009</v>
      </c>
      <c r="F414" s="185" t="s">
        <v>393</v>
      </c>
      <c r="G414" s="185" t="s">
        <v>2050</v>
      </c>
      <c r="H414" s="185" t="s">
        <v>89</v>
      </c>
      <c r="I414" s="187">
        <v>0</v>
      </c>
      <c r="J414" s="187">
        <v>350</v>
      </c>
      <c r="K414" s="187">
        <v>-350</v>
      </c>
    </row>
    <row r="415" spans="1:11">
      <c r="A415" s="185">
        <v>40100000</v>
      </c>
      <c r="B415" s="185" t="s">
        <v>370</v>
      </c>
      <c r="C415" s="185" t="s">
        <v>324</v>
      </c>
      <c r="D415" s="186">
        <v>45108</v>
      </c>
      <c r="E415" s="185">
        <v>1010</v>
      </c>
      <c r="F415" s="185" t="s">
        <v>393</v>
      </c>
      <c r="G415" s="185" t="s">
        <v>2051</v>
      </c>
      <c r="H415" s="185" t="s">
        <v>89</v>
      </c>
      <c r="I415" s="187">
        <v>0</v>
      </c>
      <c r="J415" s="187">
        <v>300</v>
      </c>
      <c r="K415" s="187">
        <v>-300</v>
      </c>
    </row>
    <row r="416" spans="1:11">
      <c r="A416" s="185">
        <v>40100000</v>
      </c>
      <c r="B416" s="185" t="s">
        <v>385</v>
      </c>
      <c r="C416" s="185" t="s">
        <v>324</v>
      </c>
      <c r="D416" s="186">
        <v>45108</v>
      </c>
      <c r="E416" s="185">
        <v>1011</v>
      </c>
      <c r="F416" s="185" t="s">
        <v>474</v>
      </c>
      <c r="G416" s="185" t="s">
        <v>2052</v>
      </c>
      <c r="H416" s="185" t="s">
        <v>1261</v>
      </c>
      <c r="I416" s="187">
        <v>0</v>
      </c>
      <c r="J416" s="187">
        <v>124.99</v>
      </c>
      <c r="K416" s="187">
        <v>-124.99</v>
      </c>
    </row>
    <row r="417" spans="1:11">
      <c r="A417" s="185">
        <v>40100000</v>
      </c>
      <c r="B417" s="185" t="s">
        <v>379</v>
      </c>
      <c r="C417" s="185" t="s">
        <v>324</v>
      </c>
      <c r="D417" s="186">
        <v>45108</v>
      </c>
      <c r="E417" s="185">
        <v>1012</v>
      </c>
      <c r="F417" s="185" t="s">
        <v>439</v>
      </c>
      <c r="G417" s="185" t="s">
        <v>2053</v>
      </c>
      <c r="H417" s="185" t="s">
        <v>1141</v>
      </c>
      <c r="I417" s="187">
        <v>0</v>
      </c>
      <c r="J417" s="187">
        <v>8145.59</v>
      </c>
      <c r="K417" s="187">
        <v>-8145.59</v>
      </c>
    </row>
    <row r="418" spans="1:11">
      <c r="A418" s="185">
        <v>40100000</v>
      </c>
      <c r="B418" s="185" t="s">
        <v>379</v>
      </c>
      <c r="C418" s="185" t="s">
        <v>324</v>
      </c>
      <c r="D418" s="186">
        <v>45108</v>
      </c>
      <c r="E418" s="185">
        <v>1013</v>
      </c>
      <c r="F418" s="185" t="s">
        <v>439</v>
      </c>
      <c r="G418" s="185" t="s">
        <v>2054</v>
      </c>
      <c r="H418" s="185" t="s">
        <v>1141</v>
      </c>
      <c r="I418" s="187">
        <v>0</v>
      </c>
      <c r="J418" s="187">
        <v>14554.31</v>
      </c>
      <c r="K418" s="187">
        <v>-14554.31</v>
      </c>
    </row>
    <row r="419" spans="1:11">
      <c r="A419" s="185">
        <v>40100000</v>
      </c>
      <c r="B419" s="185" t="s">
        <v>350</v>
      </c>
      <c r="C419" s="185" t="s">
        <v>324</v>
      </c>
      <c r="D419" s="186">
        <v>45108</v>
      </c>
      <c r="E419" s="185">
        <v>1014</v>
      </c>
      <c r="F419" s="185" t="s">
        <v>97</v>
      </c>
      <c r="G419" s="185" t="s">
        <v>2055</v>
      </c>
      <c r="H419" s="185" t="s">
        <v>1629</v>
      </c>
      <c r="I419" s="187">
        <v>0</v>
      </c>
      <c r="J419" s="187">
        <v>3703.67</v>
      </c>
      <c r="K419" s="187">
        <v>-3703.67</v>
      </c>
    </row>
    <row r="420" spans="1:11">
      <c r="A420" s="185">
        <v>40100000</v>
      </c>
      <c r="B420" s="185" t="s">
        <v>350</v>
      </c>
      <c r="C420" s="185" t="s">
        <v>324</v>
      </c>
      <c r="D420" s="186">
        <v>45108</v>
      </c>
      <c r="E420" s="185">
        <v>1015</v>
      </c>
      <c r="F420" s="185" t="s">
        <v>97</v>
      </c>
      <c r="G420" s="185" t="s">
        <v>2056</v>
      </c>
      <c r="H420" s="185" t="s">
        <v>1632</v>
      </c>
      <c r="I420" s="187">
        <v>0</v>
      </c>
      <c r="J420" s="187">
        <v>297.26</v>
      </c>
      <c r="K420" s="187">
        <v>-297.26</v>
      </c>
    </row>
    <row r="421" spans="1:11">
      <c r="A421" s="185">
        <v>40100000</v>
      </c>
      <c r="B421" s="185" t="s">
        <v>350</v>
      </c>
      <c r="C421" s="185" t="s">
        <v>324</v>
      </c>
      <c r="D421" s="186">
        <v>45108</v>
      </c>
      <c r="E421" s="185">
        <v>1016</v>
      </c>
      <c r="F421" s="185" t="s">
        <v>97</v>
      </c>
      <c r="G421" s="185" t="s">
        <v>2057</v>
      </c>
      <c r="H421" s="185" t="s">
        <v>1632</v>
      </c>
      <c r="I421" s="187">
        <v>0</v>
      </c>
      <c r="J421" s="187">
        <v>3163.1</v>
      </c>
      <c r="K421" s="187">
        <v>-3163.1</v>
      </c>
    </row>
    <row r="422" spans="1:11">
      <c r="A422" s="185">
        <v>40100000</v>
      </c>
      <c r="B422" s="185" t="s">
        <v>350</v>
      </c>
      <c r="C422" s="185" t="s">
        <v>324</v>
      </c>
      <c r="D422" s="186">
        <v>45108</v>
      </c>
      <c r="E422" s="185">
        <v>1017</v>
      </c>
      <c r="F422" s="185" t="s">
        <v>97</v>
      </c>
      <c r="G422" s="185" t="s">
        <v>2058</v>
      </c>
      <c r="H422" s="185" t="s">
        <v>1632</v>
      </c>
      <c r="I422" s="187">
        <v>0</v>
      </c>
      <c r="J422" s="187">
        <v>57.6</v>
      </c>
      <c r="K422" s="187">
        <v>-57.6</v>
      </c>
    </row>
    <row r="423" spans="1:11">
      <c r="A423" s="185">
        <v>40100000</v>
      </c>
      <c r="B423" s="185" t="s">
        <v>370</v>
      </c>
      <c r="C423" s="185" t="s">
        <v>324</v>
      </c>
      <c r="D423" s="186">
        <v>45108</v>
      </c>
      <c r="E423" s="185">
        <v>1018</v>
      </c>
      <c r="F423" s="185" t="s">
        <v>393</v>
      </c>
      <c r="G423" s="185" t="s">
        <v>2059</v>
      </c>
      <c r="H423" s="185" t="s">
        <v>89</v>
      </c>
      <c r="I423" s="187">
        <v>0</v>
      </c>
      <c r="J423" s="187">
        <v>228</v>
      </c>
      <c r="K423" s="187">
        <v>-228</v>
      </c>
    </row>
    <row r="424" spans="1:11">
      <c r="A424" s="185">
        <v>40100000</v>
      </c>
      <c r="B424" s="185" t="s">
        <v>370</v>
      </c>
      <c r="C424" s="185" t="s">
        <v>324</v>
      </c>
      <c r="D424" s="186">
        <v>45108</v>
      </c>
      <c r="E424" s="185">
        <v>1019</v>
      </c>
      <c r="F424" s="185" t="s">
        <v>393</v>
      </c>
      <c r="G424" s="185" t="s">
        <v>2060</v>
      </c>
      <c r="H424" s="185" t="s">
        <v>89</v>
      </c>
      <c r="I424" s="187">
        <v>0</v>
      </c>
      <c r="J424" s="187">
        <v>360</v>
      </c>
      <c r="K424" s="187">
        <v>-360</v>
      </c>
    </row>
    <row r="425" spans="1:11">
      <c r="A425" s="185">
        <v>40100000</v>
      </c>
      <c r="B425" s="185" t="s">
        <v>354</v>
      </c>
      <c r="C425" s="185" t="s">
        <v>324</v>
      </c>
      <c r="D425" s="186">
        <v>45108</v>
      </c>
      <c r="E425" s="185">
        <v>1020</v>
      </c>
      <c r="F425" s="185" t="s">
        <v>163</v>
      </c>
      <c r="G425" s="185" t="s">
        <v>2061</v>
      </c>
      <c r="H425" s="185" t="s">
        <v>1219</v>
      </c>
      <c r="I425" s="187">
        <v>0</v>
      </c>
      <c r="J425" s="187">
        <v>6004</v>
      </c>
      <c r="K425" s="187">
        <v>-6004</v>
      </c>
    </row>
    <row r="426" spans="1:11">
      <c r="A426" s="185">
        <v>40100000</v>
      </c>
      <c r="B426" s="185" t="s">
        <v>354</v>
      </c>
      <c r="C426" s="185" t="s">
        <v>324</v>
      </c>
      <c r="D426" s="186">
        <v>45108</v>
      </c>
      <c r="E426" s="185">
        <v>1021</v>
      </c>
      <c r="F426" s="185" t="s">
        <v>163</v>
      </c>
      <c r="G426" s="185" t="s">
        <v>2062</v>
      </c>
      <c r="H426" s="185" t="s">
        <v>1219</v>
      </c>
      <c r="I426" s="187">
        <v>0</v>
      </c>
      <c r="J426" s="187">
        <v>6384</v>
      </c>
      <c r="K426" s="187">
        <v>-6384</v>
      </c>
    </row>
    <row r="427" spans="1:11">
      <c r="A427" s="185">
        <v>40100000</v>
      </c>
      <c r="B427" s="185" t="s">
        <v>354</v>
      </c>
      <c r="C427" s="185" t="s">
        <v>324</v>
      </c>
      <c r="D427" s="186">
        <v>45108</v>
      </c>
      <c r="E427" s="185">
        <v>1022</v>
      </c>
      <c r="F427" s="185" t="s">
        <v>163</v>
      </c>
      <c r="G427" s="185" t="s">
        <v>2063</v>
      </c>
      <c r="H427" s="185" t="s">
        <v>1219</v>
      </c>
      <c r="I427" s="187">
        <v>0</v>
      </c>
      <c r="J427" s="187">
        <v>6859</v>
      </c>
      <c r="K427" s="187">
        <v>-6859</v>
      </c>
    </row>
    <row r="428" spans="1:11">
      <c r="A428" s="185">
        <v>40100000</v>
      </c>
      <c r="B428" s="185" t="s">
        <v>354</v>
      </c>
      <c r="C428" s="185" t="s">
        <v>324</v>
      </c>
      <c r="D428" s="186">
        <v>45108</v>
      </c>
      <c r="E428" s="185">
        <v>1023</v>
      </c>
      <c r="F428" s="185" t="s">
        <v>163</v>
      </c>
      <c r="G428" s="185" t="s">
        <v>2064</v>
      </c>
      <c r="H428" s="185" t="s">
        <v>1219</v>
      </c>
      <c r="I428" s="187">
        <v>0</v>
      </c>
      <c r="J428" s="187">
        <v>6688</v>
      </c>
      <c r="K428" s="187">
        <v>-6688</v>
      </c>
    </row>
    <row r="429" spans="1:11">
      <c r="A429" s="185">
        <v>40100000</v>
      </c>
      <c r="B429" s="185" t="s">
        <v>354</v>
      </c>
      <c r="C429" s="185" t="s">
        <v>324</v>
      </c>
      <c r="D429" s="186">
        <v>45108</v>
      </c>
      <c r="E429" s="185">
        <v>1024</v>
      </c>
      <c r="F429" s="185" t="s">
        <v>163</v>
      </c>
      <c r="G429" s="185" t="s">
        <v>2065</v>
      </c>
      <c r="H429" s="185" t="s">
        <v>1219</v>
      </c>
      <c r="I429" s="187">
        <v>0</v>
      </c>
      <c r="J429" s="187">
        <v>6973</v>
      </c>
      <c r="K429" s="187">
        <v>-6973</v>
      </c>
    </row>
    <row r="430" spans="1:11">
      <c r="A430" s="185">
        <v>40100000</v>
      </c>
      <c r="B430" s="185" t="s">
        <v>385</v>
      </c>
      <c r="C430" s="185" t="s">
        <v>324</v>
      </c>
      <c r="D430" s="186">
        <v>45108</v>
      </c>
      <c r="E430" s="185">
        <v>1025</v>
      </c>
      <c r="F430" s="185" t="s">
        <v>474</v>
      </c>
      <c r="G430" s="185" t="s">
        <v>2066</v>
      </c>
      <c r="H430" s="185" t="s">
        <v>1141</v>
      </c>
      <c r="I430" s="187">
        <v>0</v>
      </c>
      <c r="J430" s="187">
        <v>28.73</v>
      </c>
      <c r="K430" s="187">
        <v>-28.73</v>
      </c>
    </row>
    <row r="431" spans="1:11">
      <c r="A431" s="185">
        <v>40100000</v>
      </c>
      <c r="B431" s="185" t="s">
        <v>352</v>
      </c>
      <c r="C431" s="185" t="s">
        <v>324</v>
      </c>
      <c r="D431" s="186">
        <v>45108</v>
      </c>
      <c r="E431" s="185">
        <v>1026</v>
      </c>
      <c r="F431" s="185" t="s">
        <v>505</v>
      </c>
      <c r="G431" s="185" t="s">
        <v>2067</v>
      </c>
      <c r="H431" s="185" t="s">
        <v>1261</v>
      </c>
      <c r="I431" s="187">
        <v>0</v>
      </c>
      <c r="J431" s="187">
        <v>48.1</v>
      </c>
      <c r="K431" s="187">
        <v>-48.1</v>
      </c>
    </row>
    <row r="432" spans="1:11">
      <c r="A432" s="185">
        <v>40100000</v>
      </c>
      <c r="B432" s="185" t="s">
        <v>352</v>
      </c>
      <c r="C432" s="185" t="s">
        <v>324</v>
      </c>
      <c r="D432" s="186">
        <v>45108</v>
      </c>
      <c r="E432" s="185">
        <v>1027</v>
      </c>
      <c r="F432" s="185" t="s">
        <v>505</v>
      </c>
      <c r="G432" s="185" t="s">
        <v>2068</v>
      </c>
      <c r="H432" s="185" t="s">
        <v>1141</v>
      </c>
      <c r="I432" s="187">
        <v>0</v>
      </c>
      <c r="J432" s="187">
        <v>106.7</v>
      </c>
      <c r="K432" s="187">
        <v>-106.7</v>
      </c>
    </row>
    <row r="433" spans="1:11">
      <c r="A433" s="185">
        <v>40100000</v>
      </c>
      <c r="B433" s="185" t="s">
        <v>1140</v>
      </c>
      <c r="C433" s="185" t="s">
        <v>324</v>
      </c>
      <c r="D433" s="186">
        <v>45108</v>
      </c>
      <c r="E433" s="185">
        <v>1028</v>
      </c>
      <c r="F433" s="185" t="s">
        <v>972</v>
      </c>
      <c r="G433" s="185" t="s">
        <v>2010</v>
      </c>
      <c r="H433" s="185" t="s">
        <v>1136</v>
      </c>
      <c r="I433" s="187">
        <v>0</v>
      </c>
      <c r="J433" s="187">
        <v>29.99</v>
      </c>
      <c r="K433" s="187">
        <v>-29.99</v>
      </c>
    </row>
    <row r="434" spans="1:11">
      <c r="A434" s="185">
        <v>40100000</v>
      </c>
      <c r="B434" s="185" t="s">
        <v>1140</v>
      </c>
      <c r="C434" s="185" t="s">
        <v>324</v>
      </c>
      <c r="D434" s="186">
        <v>45108</v>
      </c>
      <c r="E434" s="185">
        <v>1029</v>
      </c>
      <c r="F434" s="185" t="s">
        <v>972</v>
      </c>
      <c r="G434" s="185" t="s">
        <v>2011</v>
      </c>
      <c r="H434" s="185" t="s">
        <v>1136</v>
      </c>
      <c r="I434" s="187">
        <v>0</v>
      </c>
      <c r="J434" s="187">
        <v>7.16</v>
      </c>
      <c r="K434" s="187">
        <v>-7.16</v>
      </c>
    </row>
    <row r="435" spans="1:11">
      <c r="A435" s="185">
        <v>40100000</v>
      </c>
      <c r="B435" s="185" t="s">
        <v>1130</v>
      </c>
      <c r="C435" s="185" t="s">
        <v>324</v>
      </c>
      <c r="D435" s="186">
        <v>45108</v>
      </c>
      <c r="E435" s="185">
        <v>1030</v>
      </c>
      <c r="F435" s="185" t="s">
        <v>1718</v>
      </c>
      <c r="G435" s="185" t="s">
        <v>2069</v>
      </c>
      <c r="H435" s="185" t="s">
        <v>1371</v>
      </c>
      <c r="I435" s="187">
        <v>0</v>
      </c>
      <c r="J435" s="187">
        <v>119030.49</v>
      </c>
      <c r="K435" s="187">
        <v>-119030.49</v>
      </c>
    </row>
    <row r="436" spans="1:11">
      <c r="A436" s="185">
        <v>40100000</v>
      </c>
      <c r="B436" s="185" t="s">
        <v>369</v>
      </c>
      <c r="C436" s="185" t="s">
        <v>324</v>
      </c>
      <c r="D436" s="186">
        <v>45108</v>
      </c>
      <c r="E436" s="185">
        <v>1033</v>
      </c>
      <c r="F436" s="185" t="s">
        <v>533</v>
      </c>
      <c r="G436" s="185" t="s">
        <v>2070</v>
      </c>
      <c r="H436" s="185" t="s">
        <v>2038</v>
      </c>
      <c r="I436" s="187">
        <v>0</v>
      </c>
      <c r="J436" s="187">
        <v>151.43</v>
      </c>
      <c r="K436" s="187">
        <v>-151.43</v>
      </c>
    </row>
    <row r="437" spans="1:11">
      <c r="A437" s="185">
        <v>40100000</v>
      </c>
      <c r="B437" s="185" t="s">
        <v>370</v>
      </c>
      <c r="C437" s="185" t="s">
        <v>324</v>
      </c>
      <c r="D437" s="186">
        <v>45108</v>
      </c>
      <c r="E437" s="185">
        <v>1034</v>
      </c>
      <c r="F437" s="185" t="s">
        <v>393</v>
      </c>
      <c r="G437" s="185" t="s">
        <v>2071</v>
      </c>
      <c r="H437" s="185" t="s">
        <v>1221</v>
      </c>
      <c r="I437" s="187">
        <v>0</v>
      </c>
      <c r="J437" s="187">
        <v>3526</v>
      </c>
      <c r="K437" s="187">
        <v>-3526</v>
      </c>
    </row>
    <row r="438" spans="1:11">
      <c r="A438" s="185">
        <v>40100000</v>
      </c>
      <c r="B438" s="185" t="s">
        <v>350</v>
      </c>
      <c r="C438" s="185" t="s">
        <v>324</v>
      </c>
      <c r="D438" s="186">
        <v>45108</v>
      </c>
      <c r="E438" s="185">
        <v>1035</v>
      </c>
      <c r="F438" s="185" t="s">
        <v>2072</v>
      </c>
      <c r="G438" s="185" t="s">
        <v>518</v>
      </c>
      <c r="H438" s="185" t="s">
        <v>1687</v>
      </c>
      <c r="I438" s="187">
        <v>0</v>
      </c>
      <c r="J438" s="187">
        <v>200.58</v>
      </c>
      <c r="K438" s="187">
        <v>-200.58</v>
      </c>
    </row>
    <row r="439" spans="1:11">
      <c r="A439" s="185">
        <v>40100000</v>
      </c>
      <c r="B439" s="185" t="s">
        <v>388</v>
      </c>
      <c r="C439" s="185" t="s">
        <v>324</v>
      </c>
      <c r="D439" s="186">
        <v>45108</v>
      </c>
      <c r="E439" s="185">
        <v>1036</v>
      </c>
      <c r="F439" s="185" t="s">
        <v>979</v>
      </c>
      <c r="G439" s="185" t="s">
        <v>2073</v>
      </c>
      <c r="H439" s="185" t="s">
        <v>1393</v>
      </c>
      <c r="I439" s="187">
        <v>0</v>
      </c>
      <c r="J439" s="187">
        <v>1437.6</v>
      </c>
      <c r="K439" s="187">
        <v>-1437.6</v>
      </c>
    </row>
    <row r="440" spans="1:11">
      <c r="A440" s="185">
        <v>40100000</v>
      </c>
      <c r="B440" s="185" t="s">
        <v>388</v>
      </c>
      <c r="C440" s="185" t="s">
        <v>324</v>
      </c>
      <c r="D440" s="186">
        <v>45108</v>
      </c>
      <c r="E440" s="185">
        <v>1037</v>
      </c>
      <c r="F440" s="185" t="s">
        <v>979</v>
      </c>
      <c r="G440" s="185" t="s">
        <v>2074</v>
      </c>
      <c r="H440" s="185" t="s">
        <v>1389</v>
      </c>
      <c r="I440" s="187">
        <v>0</v>
      </c>
      <c r="J440" s="187">
        <v>1437.6</v>
      </c>
      <c r="K440" s="187">
        <v>-1437.6</v>
      </c>
    </row>
    <row r="441" spans="1:11">
      <c r="A441" s="185">
        <v>40100000</v>
      </c>
      <c r="B441" s="185" t="s">
        <v>360</v>
      </c>
      <c r="C441" s="185" t="s">
        <v>324</v>
      </c>
      <c r="D441" s="186">
        <v>45110</v>
      </c>
      <c r="E441" s="185">
        <v>969</v>
      </c>
      <c r="F441" s="185" t="s">
        <v>815</v>
      </c>
      <c r="G441" s="185" t="s">
        <v>2075</v>
      </c>
      <c r="H441" s="185" t="s">
        <v>1087</v>
      </c>
      <c r="I441" s="187">
        <v>0</v>
      </c>
      <c r="J441" s="187">
        <v>84</v>
      </c>
      <c r="K441" s="187">
        <v>-84</v>
      </c>
    </row>
    <row r="442" spans="1:11">
      <c r="A442" s="185">
        <v>40100000</v>
      </c>
      <c r="B442" s="185" t="s">
        <v>360</v>
      </c>
      <c r="C442" s="185" t="s">
        <v>324</v>
      </c>
      <c r="D442" s="186">
        <v>45110</v>
      </c>
      <c r="E442" s="185">
        <v>970</v>
      </c>
      <c r="F442" s="185" t="s">
        <v>815</v>
      </c>
      <c r="G442" s="185" t="s">
        <v>2076</v>
      </c>
      <c r="H442" s="185" t="s">
        <v>1110</v>
      </c>
      <c r="I442" s="187">
        <v>0</v>
      </c>
      <c r="J442" s="187">
        <v>84</v>
      </c>
      <c r="K442" s="187">
        <v>-84</v>
      </c>
    </row>
    <row r="443" spans="1:11">
      <c r="A443" s="185">
        <v>40100000</v>
      </c>
      <c r="B443" s="185" t="s">
        <v>360</v>
      </c>
      <c r="C443" s="185" t="s">
        <v>324</v>
      </c>
      <c r="D443" s="186">
        <v>45110</v>
      </c>
      <c r="E443" s="185">
        <v>971</v>
      </c>
      <c r="F443" s="185" t="s">
        <v>815</v>
      </c>
      <c r="G443" s="185" t="s">
        <v>2077</v>
      </c>
      <c r="H443" s="185" t="s">
        <v>1141</v>
      </c>
      <c r="I443" s="187">
        <v>0</v>
      </c>
      <c r="J443" s="187">
        <v>84</v>
      </c>
      <c r="K443" s="187">
        <v>-84</v>
      </c>
    </row>
    <row r="444" spans="1:11">
      <c r="A444" s="185">
        <v>40100000</v>
      </c>
      <c r="B444" s="185" t="s">
        <v>360</v>
      </c>
      <c r="C444" s="185" t="s">
        <v>324</v>
      </c>
      <c r="D444" s="186">
        <v>45110</v>
      </c>
      <c r="E444" s="185">
        <v>972</v>
      </c>
      <c r="F444" s="185" t="s">
        <v>815</v>
      </c>
      <c r="G444" s="185" t="s">
        <v>2078</v>
      </c>
      <c r="H444" s="185" t="s">
        <v>1261</v>
      </c>
      <c r="I444" s="187">
        <v>0</v>
      </c>
      <c r="J444" s="187">
        <v>84</v>
      </c>
      <c r="K444" s="187">
        <v>-84</v>
      </c>
    </row>
    <row r="445" spans="1:11">
      <c r="A445" s="185">
        <v>40100000</v>
      </c>
      <c r="B445" s="185" t="s">
        <v>360</v>
      </c>
      <c r="C445" s="185" t="s">
        <v>324</v>
      </c>
      <c r="D445" s="186">
        <v>45110</v>
      </c>
      <c r="E445" s="185">
        <v>973</v>
      </c>
      <c r="F445" s="185" t="s">
        <v>815</v>
      </c>
      <c r="G445" s="185" t="s">
        <v>2079</v>
      </c>
      <c r="H445" s="185" t="s">
        <v>1092</v>
      </c>
      <c r="I445" s="187">
        <v>0</v>
      </c>
      <c r="J445" s="187">
        <v>84</v>
      </c>
      <c r="K445" s="187">
        <v>-84</v>
      </c>
    </row>
    <row r="446" spans="1:11">
      <c r="A446" s="185">
        <v>40100000</v>
      </c>
      <c r="B446" s="185" t="s">
        <v>360</v>
      </c>
      <c r="C446" s="185" t="s">
        <v>324</v>
      </c>
      <c r="D446" s="186">
        <v>45110</v>
      </c>
      <c r="E446" s="185">
        <v>974</v>
      </c>
      <c r="F446" s="185" t="s">
        <v>815</v>
      </c>
      <c r="G446" s="185" t="s">
        <v>2080</v>
      </c>
      <c r="H446" s="185" t="s">
        <v>1113</v>
      </c>
      <c r="I446" s="187">
        <v>0</v>
      </c>
      <c r="J446" s="187">
        <v>336</v>
      </c>
      <c r="K446" s="187">
        <v>-336</v>
      </c>
    </row>
    <row r="447" spans="1:11">
      <c r="A447" s="185">
        <v>40100000</v>
      </c>
      <c r="B447" s="185" t="s">
        <v>1779</v>
      </c>
      <c r="C447" s="185" t="s">
        <v>324</v>
      </c>
      <c r="D447" s="186">
        <v>45110</v>
      </c>
      <c r="E447" s="185">
        <v>997</v>
      </c>
      <c r="F447" s="185" t="s">
        <v>1780</v>
      </c>
      <c r="G447" s="185" t="s">
        <v>2081</v>
      </c>
      <c r="H447" s="185" t="s">
        <v>362</v>
      </c>
      <c r="I447" s="187">
        <v>0</v>
      </c>
      <c r="J447" s="187">
        <v>2600</v>
      </c>
      <c r="K447" s="187">
        <v>-2600</v>
      </c>
    </row>
    <row r="448" spans="1:11">
      <c r="A448" s="185">
        <v>40100000</v>
      </c>
      <c r="B448" s="185" t="s">
        <v>361</v>
      </c>
      <c r="C448" s="185" t="s">
        <v>324</v>
      </c>
      <c r="D448" s="186">
        <v>45111</v>
      </c>
      <c r="E448" s="185">
        <v>989</v>
      </c>
      <c r="F448" s="185" t="s">
        <v>392</v>
      </c>
      <c r="G448" s="185" t="s">
        <v>2082</v>
      </c>
      <c r="H448" s="185" t="s">
        <v>1351</v>
      </c>
      <c r="I448" s="187">
        <v>0</v>
      </c>
      <c r="J448" s="187">
        <v>3200</v>
      </c>
      <c r="K448" s="187">
        <v>-3200</v>
      </c>
    </row>
    <row r="449" spans="1:11">
      <c r="A449" s="185">
        <v>40100000</v>
      </c>
      <c r="B449" s="185" t="s">
        <v>1940</v>
      </c>
      <c r="C449" s="185" t="s">
        <v>324</v>
      </c>
      <c r="D449" s="186">
        <v>45111</v>
      </c>
      <c r="E449" s="185">
        <v>995</v>
      </c>
      <c r="F449" s="185" t="s">
        <v>395</v>
      </c>
      <c r="G449" s="185" t="s">
        <v>2083</v>
      </c>
      <c r="H449" s="185" t="s">
        <v>1096</v>
      </c>
      <c r="I449" s="187">
        <v>0</v>
      </c>
      <c r="J449" s="187">
        <v>3330.29</v>
      </c>
      <c r="K449" s="187">
        <v>-3330.29</v>
      </c>
    </row>
    <row r="450" spans="1:11">
      <c r="A450" s="185">
        <v>40100000</v>
      </c>
      <c r="B450" s="185" t="s">
        <v>2084</v>
      </c>
      <c r="C450" s="185" t="s">
        <v>324</v>
      </c>
      <c r="D450" s="186">
        <v>45111</v>
      </c>
      <c r="E450" s="185">
        <v>1002</v>
      </c>
      <c r="F450" s="185" t="s">
        <v>2085</v>
      </c>
      <c r="G450" s="185" t="s">
        <v>2086</v>
      </c>
      <c r="H450" s="185" t="s">
        <v>89</v>
      </c>
      <c r="I450" s="187">
        <v>0</v>
      </c>
      <c r="J450" s="187">
        <v>39.57</v>
      </c>
      <c r="K450" s="187">
        <v>-39.57</v>
      </c>
    </row>
    <row r="451" spans="1:11">
      <c r="A451" s="185">
        <v>40100000</v>
      </c>
      <c r="B451" s="185" t="s">
        <v>380</v>
      </c>
      <c r="C451" s="185" t="s">
        <v>324</v>
      </c>
      <c r="D451" s="186">
        <v>45113</v>
      </c>
      <c r="E451" s="185">
        <v>992</v>
      </c>
      <c r="F451" s="185" t="s">
        <v>394</v>
      </c>
      <c r="G451" s="185" t="s">
        <v>2087</v>
      </c>
      <c r="H451" s="185" t="s">
        <v>1351</v>
      </c>
      <c r="I451" s="187">
        <v>0</v>
      </c>
      <c r="J451" s="187">
        <v>48.81</v>
      </c>
      <c r="K451" s="187">
        <v>-48.81</v>
      </c>
    </row>
    <row r="452" spans="1:11">
      <c r="A452" s="185">
        <v>40100000</v>
      </c>
      <c r="B452" s="185" t="s">
        <v>365</v>
      </c>
      <c r="C452" s="185" t="s">
        <v>324</v>
      </c>
      <c r="D452" s="186">
        <v>45114</v>
      </c>
      <c r="E452" s="185">
        <v>984</v>
      </c>
      <c r="F452" s="185" t="s">
        <v>758</v>
      </c>
      <c r="G452" s="185" t="s">
        <v>2088</v>
      </c>
      <c r="H452" s="185" t="s">
        <v>1159</v>
      </c>
      <c r="I452" s="187">
        <v>0</v>
      </c>
      <c r="J452" s="187">
        <v>125.12</v>
      </c>
      <c r="K452" s="187">
        <v>-125.12</v>
      </c>
    </row>
    <row r="453" spans="1:11">
      <c r="A453" s="185">
        <v>40100000</v>
      </c>
      <c r="B453" s="185" t="s">
        <v>352</v>
      </c>
      <c r="C453" s="185" t="s">
        <v>324</v>
      </c>
      <c r="D453" s="186">
        <v>45114</v>
      </c>
      <c r="E453" s="185">
        <v>1003</v>
      </c>
      <c r="F453" s="185" t="s">
        <v>505</v>
      </c>
      <c r="G453" s="185" t="s">
        <v>2089</v>
      </c>
      <c r="H453" s="185" t="s">
        <v>1092</v>
      </c>
      <c r="I453" s="187">
        <v>0</v>
      </c>
      <c r="J453" s="187">
        <v>41</v>
      </c>
      <c r="K453" s="187">
        <v>-41</v>
      </c>
    </row>
    <row r="454" spans="1:11">
      <c r="A454" s="185">
        <v>40100000</v>
      </c>
      <c r="B454" s="185" t="s">
        <v>365</v>
      </c>
      <c r="C454" s="185" t="s">
        <v>324</v>
      </c>
      <c r="D454" s="186">
        <v>45115</v>
      </c>
      <c r="E454" s="185">
        <v>985</v>
      </c>
      <c r="F454" s="185" t="s">
        <v>758</v>
      </c>
      <c r="G454" s="185" t="s">
        <v>2090</v>
      </c>
      <c r="H454" s="185" t="s">
        <v>1159</v>
      </c>
      <c r="I454" s="187">
        <v>0</v>
      </c>
      <c r="J454" s="187">
        <v>907.44</v>
      </c>
      <c r="K454" s="187">
        <v>-907.44</v>
      </c>
    </row>
    <row r="455" spans="1:11">
      <c r="A455" s="185">
        <v>40100000</v>
      </c>
      <c r="B455" s="185" t="s">
        <v>1140</v>
      </c>
      <c r="C455" s="185" t="s">
        <v>324</v>
      </c>
      <c r="D455" s="186">
        <v>45117</v>
      </c>
      <c r="E455" s="185">
        <v>949</v>
      </c>
      <c r="F455" s="185" t="s">
        <v>972</v>
      </c>
      <c r="G455" s="185" t="s">
        <v>2091</v>
      </c>
      <c r="H455" s="185" t="s">
        <v>1242</v>
      </c>
      <c r="I455" s="187">
        <v>0</v>
      </c>
      <c r="J455" s="187">
        <v>14.16</v>
      </c>
      <c r="K455" s="187">
        <v>-14.16</v>
      </c>
    </row>
    <row r="456" spans="1:11">
      <c r="A456" s="185">
        <v>40100000</v>
      </c>
      <c r="B456" s="185" t="s">
        <v>369</v>
      </c>
      <c r="C456" s="185" t="s">
        <v>324</v>
      </c>
      <c r="D456" s="186">
        <v>45117</v>
      </c>
      <c r="E456" s="185">
        <v>983</v>
      </c>
      <c r="F456" s="185" t="s">
        <v>533</v>
      </c>
      <c r="G456" s="185" t="s">
        <v>2092</v>
      </c>
      <c r="H456" s="185" t="s">
        <v>2113</v>
      </c>
      <c r="I456" s="187">
        <v>0</v>
      </c>
      <c r="J456" s="187">
        <v>147.1</v>
      </c>
      <c r="K456" s="187">
        <v>-147.1</v>
      </c>
    </row>
    <row r="457" spans="1:11">
      <c r="A457" s="185">
        <v>40100000</v>
      </c>
      <c r="B457" s="185" t="s">
        <v>380</v>
      </c>
      <c r="C457" s="185" t="s">
        <v>324</v>
      </c>
      <c r="D457" s="186">
        <v>45120</v>
      </c>
      <c r="E457" s="185">
        <v>993</v>
      </c>
      <c r="F457" s="185" t="s">
        <v>394</v>
      </c>
      <c r="G457" s="185" t="s">
        <v>2093</v>
      </c>
      <c r="H457" s="185" t="s">
        <v>1351</v>
      </c>
      <c r="I457" s="187">
        <v>0</v>
      </c>
      <c r="J457" s="187">
        <v>158.94</v>
      </c>
      <c r="K457" s="187">
        <v>-158.94</v>
      </c>
    </row>
    <row r="458" spans="1:11">
      <c r="A458" s="185">
        <v>40100000</v>
      </c>
      <c r="B458" s="185" t="s">
        <v>376</v>
      </c>
      <c r="C458" s="185" t="s">
        <v>324</v>
      </c>
      <c r="D458" s="186">
        <v>45127</v>
      </c>
      <c r="E458" s="185">
        <v>1031</v>
      </c>
      <c r="F458" s="185" t="s">
        <v>719</v>
      </c>
      <c r="G458" s="185" t="s">
        <v>2094</v>
      </c>
      <c r="H458" s="185" t="s">
        <v>1184</v>
      </c>
      <c r="I458" s="187">
        <v>0</v>
      </c>
      <c r="J458" s="187">
        <v>1415.39</v>
      </c>
      <c r="K458" s="187">
        <v>-1415.39</v>
      </c>
    </row>
    <row r="459" spans="1:11">
      <c r="A459" s="185">
        <v>40100000</v>
      </c>
      <c r="B459" s="185" t="s">
        <v>380</v>
      </c>
      <c r="C459" s="185" t="s">
        <v>324</v>
      </c>
      <c r="D459" s="186">
        <v>45127</v>
      </c>
      <c r="E459" s="185">
        <v>1032</v>
      </c>
      <c r="F459" s="185" t="s">
        <v>394</v>
      </c>
      <c r="G459" s="185" t="s">
        <v>2095</v>
      </c>
      <c r="H459" s="185" t="s">
        <v>1159</v>
      </c>
      <c r="I459" s="187">
        <v>0</v>
      </c>
      <c r="J459" s="187">
        <v>99.18</v>
      </c>
      <c r="K459" s="187">
        <v>-99.18</v>
      </c>
    </row>
    <row r="460" spans="1:11">
      <c r="A460" s="185">
        <v>40100000</v>
      </c>
      <c r="B460" s="185" t="s">
        <v>391</v>
      </c>
      <c r="C460" s="185" t="s">
        <v>324</v>
      </c>
      <c r="D460" s="186">
        <v>45139</v>
      </c>
      <c r="E460" s="185">
        <v>1040</v>
      </c>
      <c r="F460" s="185" t="s">
        <v>542</v>
      </c>
      <c r="G460" s="185" t="s">
        <v>2114</v>
      </c>
      <c r="H460" s="185" t="s">
        <v>1092</v>
      </c>
      <c r="I460" s="187">
        <v>0</v>
      </c>
      <c r="J460" s="187">
        <v>4158</v>
      </c>
      <c r="K460" s="187">
        <v>-4158</v>
      </c>
    </row>
    <row r="461" spans="1:11">
      <c r="A461" s="185">
        <v>40100000</v>
      </c>
      <c r="B461" s="185" t="s">
        <v>391</v>
      </c>
      <c r="C461" s="185" t="s">
        <v>324</v>
      </c>
      <c r="D461" s="186">
        <v>45139</v>
      </c>
      <c r="E461" s="185">
        <v>1041</v>
      </c>
      <c r="F461" s="185" t="s">
        <v>542</v>
      </c>
      <c r="G461" s="185" t="s">
        <v>2115</v>
      </c>
      <c r="H461" s="185" t="s">
        <v>1092</v>
      </c>
      <c r="I461" s="187">
        <v>0</v>
      </c>
      <c r="J461" s="187">
        <v>2268</v>
      </c>
      <c r="K461" s="187">
        <v>-2268</v>
      </c>
    </row>
    <row r="462" spans="1:11">
      <c r="A462" s="185">
        <v>40100000</v>
      </c>
      <c r="B462" s="185" t="s">
        <v>375</v>
      </c>
      <c r="C462" s="185" t="s">
        <v>324</v>
      </c>
      <c r="D462" s="186">
        <v>45139</v>
      </c>
      <c r="E462" s="185">
        <v>1042</v>
      </c>
      <c r="F462" s="185" t="s">
        <v>468</v>
      </c>
      <c r="G462" s="185" t="s">
        <v>2116</v>
      </c>
      <c r="H462" s="185" t="s">
        <v>1087</v>
      </c>
      <c r="I462" s="187">
        <v>0</v>
      </c>
      <c r="J462" s="187">
        <v>1654.81</v>
      </c>
      <c r="K462" s="187">
        <v>-1654.81</v>
      </c>
    </row>
    <row r="463" spans="1:11">
      <c r="A463" s="185">
        <v>40100000</v>
      </c>
      <c r="B463" s="185" t="s">
        <v>2117</v>
      </c>
      <c r="C463" s="185" t="s">
        <v>324</v>
      </c>
      <c r="D463" s="186">
        <v>45139</v>
      </c>
      <c r="E463" s="185">
        <v>1043</v>
      </c>
      <c r="F463" s="185" t="s">
        <v>720</v>
      </c>
      <c r="G463" s="185" t="s">
        <v>2118</v>
      </c>
      <c r="H463" s="185" t="s">
        <v>384</v>
      </c>
      <c r="I463" s="187">
        <v>0</v>
      </c>
      <c r="J463" s="187">
        <v>266.39999999999998</v>
      </c>
      <c r="K463" s="187">
        <v>-266.39999999999998</v>
      </c>
    </row>
    <row r="464" spans="1:11">
      <c r="A464" s="185">
        <v>40100000</v>
      </c>
      <c r="B464" s="185" t="s">
        <v>378</v>
      </c>
      <c r="C464" s="185" t="s">
        <v>324</v>
      </c>
      <c r="D464" s="186">
        <v>45139</v>
      </c>
      <c r="E464" s="185">
        <v>1044</v>
      </c>
      <c r="F464" s="185" t="s">
        <v>397</v>
      </c>
      <c r="G464" s="185" t="s">
        <v>2119</v>
      </c>
      <c r="H464" s="185" t="s">
        <v>1231</v>
      </c>
      <c r="I464" s="187">
        <v>0</v>
      </c>
      <c r="J464" s="187">
        <v>8664</v>
      </c>
      <c r="K464" s="187">
        <v>-8664</v>
      </c>
    </row>
    <row r="465" spans="1:11">
      <c r="A465" s="185">
        <v>40100000</v>
      </c>
      <c r="B465" s="185" t="s">
        <v>385</v>
      </c>
      <c r="C465" s="185" t="s">
        <v>324</v>
      </c>
      <c r="D465" s="186">
        <v>45139</v>
      </c>
      <c r="E465" s="185">
        <v>1045</v>
      </c>
      <c r="F465" s="185" t="s">
        <v>474</v>
      </c>
      <c r="G465" s="185" t="s">
        <v>2120</v>
      </c>
      <c r="H465" s="185" t="s">
        <v>1092</v>
      </c>
      <c r="I465" s="187">
        <v>0</v>
      </c>
      <c r="J465" s="187">
        <v>76.33</v>
      </c>
      <c r="K465" s="187">
        <v>-76.33</v>
      </c>
    </row>
    <row r="466" spans="1:11">
      <c r="A466" s="185">
        <v>40100000</v>
      </c>
      <c r="B466" s="185" t="s">
        <v>369</v>
      </c>
      <c r="C466" s="185" t="s">
        <v>324</v>
      </c>
      <c r="D466" s="186">
        <v>45139</v>
      </c>
      <c r="E466" s="185">
        <v>1046</v>
      </c>
      <c r="F466" s="185" t="s">
        <v>533</v>
      </c>
      <c r="G466" s="185" t="s">
        <v>2121</v>
      </c>
      <c r="H466" s="185" t="s">
        <v>2122</v>
      </c>
      <c r="I466" s="187">
        <v>0</v>
      </c>
      <c r="J466" s="187">
        <v>1911.64</v>
      </c>
      <c r="K466" s="187">
        <v>-1911.64</v>
      </c>
    </row>
    <row r="467" spans="1:11">
      <c r="A467" s="185">
        <v>40100000</v>
      </c>
      <c r="B467" s="185" t="s">
        <v>369</v>
      </c>
      <c r="C467" s="185" t="s">
        <v>324</v>
      </c>
      <c r="D467" s="186">
        <v>45139</v>
      </c>
      <c r="E467" s="185">
        <v>1047</v>
      </c>
      <c r="F467" s="185" t="s">
        <v>533</v>
      </c>
      <c r="G467" s="185" t="s">
        <v>2123</v>
      </c>
      <c r="H467" s="185" t="s">
        <v>2122</v>
      </c>
      <c r="I467" s="187">
        <v>0</v>
      </c>
      <c r="J467" s="187">
        <v>118.42</v>
      </c>
      <c r="K467" s="187">
        <v>-118.42</v>
      </c>
    </row>
    <row r="468" spans="1:11">
      <c r="A468" s="185">
        <v>40100000</v>
      </c>
      <c r="B468" s="185" t="s">
        <v>380</v>
      </c>
      <c r="C468" s="185" t="s">
        <v>324</v>
      </c>
      <c r="D468" s="186">
        <v>45139</v>
      </c>
      <c r="E468" s="185">
        <v>1049</v>
      </c>
      <c r="F468" s="185" t="s">
        <v>394</v>
      </c>
      <c r="G468" s="185" t="s">
        <v>2124</v>
      </c>
      <c r="H468" s="185" t="s">
        <v>1159</v>
      </c>
      <c r="I468" s="187">
        <v>0</v>
      </c>
      <c r="J468" s="187">
        <v>177.65</v>
      </c>
      <c r="K468" s="187">
        <v>-177.65</v>
      </c>
    </row>
    <row r="469" spans="1:11">
      <c r="A469" s="185">
        <v>40100000</v>
      </c>
      <c r="B469" s="185" t="s">
        <v>367</v>
      </c>
      <c r="C469" s="185" t="s">
        <v>324</v>
      </c>
      <c r="D469" s="186">
        <v>45139</v>
      </c>
      <c r="E469" s="185">
        <v>1050</v>
      </c>
      <c r="F469" s="185" t="s">
        <v>1647</v>
      </c>
      <c r="G469" s="185" t="s">
        <v>2125</v>
      </c>
      <c r="H469" s="185" t="s">
        <v>1351</v>
      </c>
      <c r="I469" s="187">
        <v>0</v>
      </c>
      <c r="J469" s="187">
        <v>4490.25</v>
      </c>
      <c r="K469" s="187">
        <v>-4490.25</v>
      </c>
    </row>
    <row r="470" spans="1:11">
      <c r="A470" s="185">
        <v>40100000</v>
      </c>
      <c r="B470" s="185" t="s">
        <v>1636</v>
      </c>
      <c r="C470" s="185" t="s">
        <v>324</v>
      </c>
      <c r="D470" s="186">
        <v>45139</v>
      </c>
      <c r="E470" s="185">
        <v>1051</v>
      </c>
      <c r="F470" s="185" t="s">
        <v>1637</v>
      </c>
      <c r="G470" s="185" t="s">
        <v>2126</v>
      </c>
      <c r="H470" s="185" t="s">
        <v>384</v>
      </c>
      <c r="I470" s="187">
        <v>0</v>
      </c>
      <c r="J470" s="187">
        <v>90</v>
      </c>
      <c r="K470" s="187">
        <v>-90</v>
      </c>
    </row>
    <row r="471" spans="1:11">
      <c r="A471" s="185">
        <v>40100000</v>
      </c>
      <c r="B471" s="185" t="s">
        <v>2127</v>
      </c>
      <c r="C471" s="185" t="s">
        <v>324</v>
      </c>
      <c r="D471" s="186">
        <v>45139</v>
      </c>
      <c r="E471" s="185">
        <v>1052</v>
      </c>
      <c r="F471" s="185" t="s">
        <v>2128</v>
      </c>
      <c r="G471" s="185" t="s">
        <v>2129</v>
      </c>
      <c r="H471" s="185" t="s">
        <v>312</v>
      </c>
      <c r="I471" s="187">
        <v>0</v>
      </c>
      <c r="J471" s="187">
        <v>1044</v>
      </c>
      <c r="K471" s="187">
        <v>-1044</v>
      </c>
    </row>
    <row r="472" spans="1:11">
      <c r="A472" s="185">
        <v>40100000</v>
      </c>
      <c r="B472" s="185" t="s">
        <v>377</v>
      </c>
      <c r="C472" s="185" t="s">
        <v>324</v>
      </c>
      <c r="D472" s="186">
        <v>45139</v>
      </c>
      <c r="E472" s="185">
        <v>1067</v>
      </c>
      <c r="F472" s="185" t="s">
        <v>1105</v>
      </c>
      <c r="G472" s="185" t="s">
        <v>2130</v>
      </c>
      <c r="H472" s="185" t="s">
        <v>1184</v>
      </c>
      <c r="I472" s="187">
        <v>0</v>
      </c>
      <c r="J472" s="187">
        <v>1032.69</v>
      </c>
      <c r="K472" s="187">
        <v>-1032.69</v>
      </c>
    </row>
    <row r="473" spans="1:11">
      <c r="A473" s="185">
        <v>40100000</v>
      </c>
      <c r="B473" s="185" t="s">
        <v>1181</v>
      </c>
      <c r="C473" s="185" t="s">
        <v>324</v>
      </c>
      <c r="D473" s="186">
        <v>45139</v>
      </c>
      <c r="E473" s="185">
        <v>1068</v>
      </c>
      <c r="F473" s="185" t="s">
        <v>625</v>
      </c>
      <c r="G473" s="185" t="s">
        <v>2131</v>
      </c>
      <c r="H473" s="185" t="s">
        <v>1117</v>
      </c>
      <c r="I473" s="187">
        <v>0</v>
      </c>
      <c r="J473" s="187">
        <v>21357</v>
      </c>
      <c r="K473" s="187">
        <v>-21357</v>
      </c>
    </row>
    <row r="474" spans="1:11">
      <c r="A474" s="185">
        <v>40100000</v>
      </c>
      <c r="B474" s="185" t="s">
        <v>1181</v>
      </c>
      <c r="C474" s="185" t="s">
        <v>324</v>
      </c>
      <c r="D474" s="186">
        <v>45139</v>
      </c>
      <c r="E474" s="185">
        <v>1069</v>
      </c>
      <c r="F474" s="185" t="s">
        <v>625</v>
      </c>
      <c r="G474" s="185" t="s">
        <v>2132</v>
      </c>
      <c r="H474" s="185" t="s">
        <v>1359</v>
      </c>
      <c r="I474" s="187">
        <v>0</v>
      </c>
      <c r="J474" s="187">
        <v>3250</v>
      </c>
      <c r="K474" s="187">
        <v>-3250</v>
      </c>
    </row>
    <row r="475" spans="1:11">
      <c r="A475" s="185">
        <v>40100000</v>
      </c>
      <c r="B475" s="185" t="s">
        <v>1181</v>
      </c>
      <c r="C475" s="185" t="s">
        <v>324</v>
      </c>
      <c r="D475" s="186">
        <v>45139</v>
      </c>
      <c r="E475" s="185">
        <v>1070</v>
      </c>
      <c r="F475" s="185" t="s">
        <v>625</v>
      </c>
      <c r="G475" s="185" t="s">
        <v>2133</v>
      </c>
      <c r="H475" s="185" t="s">
        <v>1359</v>
      </c>
      <c r="I475" s="187">
        <v>0</v>
      </c>
      <c r="J475" s="187">
        <v>1250</v>
      </c>
      <c r="K475" s="187">
        <v>-1250</v>
      </c>
    </row>
    <row r="476" spans="1:11">
      <c r="A476" s="185">
        <v>40100000</v>
      </c>
      <c r="B476" s="185" t="s">
        <v>1181</v>
      </c>
      <c r="C476" s="185" t="s">
        <v>324</v>
      </c>
      <c r="D476" s="186">
        <v>45139</v>
      </c>
      <c r="E476" s="185">
        <v>1071</v>
      </c>
      <c r="F476" s="185" t="s">
        <v>625</v>
      </c>
      <c r="G476" s="185" t="s">
        <v>2134</v>
      </c>
      <c r="H476" s="185" t="s">
        <v>1359</v>
      </c>
      <c r="I476" s="187">
        <v>0</v>
      </c>
      <c r="J476" s="187">
        <v>13538</v>
      </c>
      <c r="K476" s="187">
        <v>-13538</v>
      </c>
    </row>
    <row r="477" spans="1:11">
      <c r="A477" s="185">
        <v>40100000</v>
      </c>
      <c r="B477" s="185" t="s">
        <v>1181</v>
      </c>
      <c r="C477" s="185" t="s">
        <v>324</v>
      </c>
      <c r="D477" s="186">
        <v>45139</v>
      </c>
      <c r="E477" s="185">
        <v>1072</v>
      </c>
      <c r="F477" s="185" t="s">
        <v>625</v>
      </c>
      <c r="G477" s="185" t="s">
        <v>2135</v>
      </c>
      <c r="H477" s="185" t="s">
        <v>1359</v>
      </c>
      <c r="I477" s="187">
        <v>0</v>
      </c>
      <c r="J477" s="187">
        <v>7956</v>
      </c>
      <c r="K477" s="187">
        <v>-7956</v>
      </c>
    </row>
    <row r="478" spans="1:11">
      <c r="A478" s="185">
        <v>40100000</v>
      </c>
      <c r="B478" s="185" t="s">
        <v>1181</v>
      </c>
      <c r="C478" s="185" t="s">
        <v>324</v>
      </c>
      <c r="D478" s="186">
        <v>45139</v>
      </c>
      <c r="E478" s="185">
        <v>1073</v>
      </c>
      <c r="F478" s="185" t="s">
        <v>625</v>
      </c>
      <c r="G478" s="185" t="s">
        <v>2136</v>
      </c>
      <c r="H478" s="185" t="s">
        <v>1359</v>
      </c>
      <c r="I478" s="187">
        <v>0</v>
      </c>
      <c r="J478" s="187">
        <v>20340</v>
      </c>
      <c r="K478" s="187">
        <v>-20340</v>
      </c>
    </row>
    <row r="479" spans="1:11">
      <c r="A479" s="185">
        <v>40100000</v>
      </c>
      <c r="B479" s="185" t="s">
        <v>1181</v>
      </c>
      <c r="C479" s="185" t="s">
        <v>324</v>
      </c>
      <c r="D479" s="186">
        <v>45139</v>
      </c>
      <c r="E479" s="185">
        <v>1074</v>
      </c>
      <c r="F479" s="185" t="s">
        <v>625</v>
      </c>
      <c r="G479" s="185" t="s">
        <v>2137</v>
      </c>
      <c r="H479" s="185" t="s">
        <v>1359</v>
      </c>
      <c r="I479" s="187">
        <v>0</v>
      </c>
      <c r="J479" s="187">
        <v>21357</v>
      </c>
      <c r="K479" s="187">
        <v>-21357</v>
      </c>
    </row>
    <row r="480" spans="1:11">
      <c r="A480" s="185">
        <v>40100000</v>
      </c>
      <c r="B480" s="185" t="s">
        <v>1181</v>
      </c>
      <c r="C480" s="185" t="s">
        <v>324</v>
      </c>
      <c r="D480" s="186">
        <v>45139</v>
      </c>
      <c r="E480" s="185">
        <v>1076</v>
      </c>
      <c r="F480" s="185" t="s">
        <v>625</v>
      </c>
      <c r="G480" s="185" t="s">
        <v>2138</v>
      </c>
      <c r="H480" s="185" t="s">
        <v>1110</v>
      </c>
      <c r="I480" s="187">
        <v>0</v>
      </c>
      <c r="J480" s="187">
        <v>3265</v>
      </c>
      <c r="K480" s="187">
        <v>-3265</v>
      </c>
    </row>
    <row r="481" spans="1:11">
      <c r="A481" s="185">
        <v>40100000</v>
      </c>
      <c r="B481" s="185" t="s">
        <v>361</v>
      </c>
      <c r="C481" s="185" t="s">
        <v>324</v>
      </c>
      <c r="D481" s="186">
        <v>45139</v>
      </c>
      <c r="E481" s="185">
        <v>1077</v>
      </c>
      <c r="F481" s="185" t="s">
        <v>392</v>
      </c>
      <c r="G481" s="185" t="s">
        <v>2139</v>
      </c>
      <c r="H481" s="185" t="s">
        <v>1219</v>
      </c>
      <c r="I481" s="187">
        <v>0</v>
      </c>
      <c r="J481" s="187">
        <v>3200</v>
      </c>
      <c r="K481" s="187">
        <v>-3200</v>
      </c>
    </row>
    <row r="482" spans="1:11">
      <c r="A482" s="185">
        <v>40100000</v>
      </c>
      <c r="B482" s="185" t="s">
        <v>1091</v>
      </c>
      <c r="C482" s="185" t="s">
        <v>324</v>
      </c>
      <c r="D482" s="186">
        <v>45139</v>
      </c>
      <c r="E482" s="185">
        <v>1079</v>
      </c>
      <c r="F482" s="185" t="s">
        <v>496</v>
      </c>
      <c r="G482" s="185" t="s">
        <v>2140</v>
      </c>
      <c r="H482" s="185" t="s">
        <v>1226</v>
      </c>
      <c r="I482" s="187">
        <v>0</v>
      </c>
      <c r="J482" s="187">
        <v>360</v>
      </c>
      <c r="K482" s="187">
        <v>-360</v>
      </c>
    </row>
    <row r="483" spans="1:11">
      <c r="A483" s="185">
        <v>40100000</v>
      </c>
      <c r="B483" s="185" t="s">
        <v>369</v>
      </c>
      <c r="C483" s="185" t="s">
        <v>324</v>
      </c>
      <c r="D483" s="186">
        <v>45139</v>
      </c>
      <c r="E483" s="185">
        <v>1080</v>
      </c>
      <c r="F483" s="185" t="s">
        <v>533</v>
      </c>
      <c r="G483" s="185" t="s">
        <v>2141</v>
      </c>
      <c r="H483" s="185" t="s">
        <v>2113</v>
      </c>
      <c r="I483" s="187">
        <v>0</v>
      </c>
      <c r="J483" s="187">
        <v>1489.38</v>
      </c>
      <c r="K483" s="187">
        <v>-1489.38</v>
      </c>
    </row>
    <row r="484" spans="1:11">
      <c r="A484" s="185">
        <v>40100000</v>
      </c>
      <c r="B484" s="185" t="s">
        <v>388</v>
      </c>
      <c r="C484" s="185" t="s">
        <v>324</v>
      </c>
      <c r="D484" s="186">
        <v>45139</v>
      </c>
      <c r="E484" s="185">
        <v>1081</v>
      </c>
      <c r="F484" s="185" t="s">
        <v>979</v>
      </c>
      <c r="G484" s="185" t="s">
        <v>2142</v>
      </c>
      <c r="H484" s="185" t="s">
        <v>1199</v>
      </c>
      <c r="I484" s="187">
        <v>0</v>
      </c>
      <c r="J484" s="187">
        <v>2039.04</v>
      </c>
      <c r="K484" s="187">
        <v>-2039.04</v>
      </c>
    </row>
    <row r="485" spans="1:11">
      <c r="A485" s="185">
        <v>40100000</v>
      </c>
      <c r="B485" s="185" t="s">
        <v>388</v>
      </c>
      <c r="C485" s="185" t="s">
        <v>324</v>
      </c>
      <c r="D485" s="186">
        <v>45139</v>
      </c>
      <c r="E485" s="185">
        <v>1082</v>
      </c>
      <c r="F485" s="185" t="s">
        <v>979</v>
      </c>
      <c r="G485" s="185" t="s">
        <v>2143</v>
      </c>
      <c r="H485" s="185" t="s">
        <v>1199</v>
      </c>
      <c r="I485" s="187">
        <v>0</v>
      </c>
      <c r="J485" s="187">
        <v>8400.8700000000008</v>
      </c>
      <c r="K485" s="187">
        <v>-8400.8700000000008</v>
      </c>
    </row>
    <row r="486" spans="1:11">
      <c r="A486" s="185">
        <v>40100000</v>
      </c>
      <c r="B486" s="185" t="s">
        <v>1140</v>
      </c>
      <c r="C486" s="185" t="s">
        <v>324</v>
      </c>
      <c r="D486" s="186">
        <v>45139</v>
      </c>
      <c r="E486" s="185">
        <v>1083</v>
      </c>
      <c r="F486" s="185" t="s">
        <v>971</v>
      </c>
      <c r="G486" s="185" t="s">
        <v>2144</v>
      </c>
      <c r="H486" s="185" t="s">
        <v>1136</v>
      </c>
      <c r="I486" s="187">
        <v>0</v>
      </c>
      <c r="J486" s="187">
        <v>175.33</v>
      </c>
      <c r="K486" s="187">
        <v>-175.33</v>
      </c>
    </row>
    <row r="487" spans="1:11">
      <c r="A487" s="185">
        <v>40100000</v>
      </c>
      <c r="B487" s="185" t="s">
        <v>1140</v>
      </c>
      <c r="C487" s="185" t="s">
        <v>324</v>
      </c>
      <c r="D487" s="186">
        <v>45139</v>
      </c>
      <c r="E487" s="185">
        <v>1084</v>
      </c>
      <c r="F487" s="185" t="s">
        <v>972</v>
      </c>
      <c r="G487" s="185" t="s">
        <v>2010</v>
      </c>
      <c r="H487" s="185" t="s">
        <v>1136</v>
      </c>
      <c r="I487" s="187">
        <v>29.99</v>
      </c>
      <c r="J487" s="187">
        <v>0</v>
      </c>
      <c r="K487" s="187">
        <v>29.99</v>
      </c>
    </row>
    <row r="488" spans="1:11">
      <c r="A488" s="185">
        <v>40100000</v>
      </c>
      <c r="B488" s="185" t="s">
        <v>1140</v>
      </c>
      <c r="C488" s="185" t="s">
        <v>324</v>
      </c>
      <c r="D488" s="186">
        <v>45139</v>
      </c>
      <c r="E488" s="185">
        <v>1085</v>
      </c>
      <c r="F488" s="185" t="s">
        <v>972</v>
      </c>
      <c r="G488" s="185" t="s">
        <v>2011</v>
      </c>
      <c r="H488" s="185" t="s">
        <v>1136</v>
      </c>
      <c r="I488" s="187">
        <v>7.16</v>
      </c>
      <c r="J488" s="187">
        <v>0</v>
      </c>
      <c r="K488" s="187">
        <v>7.16</v>
      </c>
    </row>
    <row r="489" spans="1:11">
      <c r="A489" s="185">
        <v>40100000</v>
      </c>
      <c r="B489" s="185" t="s">
        <v>354</v>
      </c>
      <c r="C489" s="185" t="s">
        <v>324</v>
      </c>
      <c r="D489" s="186">
        <v>45139</v>
      </c>
      <c r="E489" s="185">
        <v>1087</v>
      </c>
      <c r="F489" s="185" t="s">
        <v>163</v>
      </c>
      <c r="G489" s="185" t="s">
        <v>2146</v>
      </c>
      <c r="H489" s="185" t="s">
        <v>1221</v>
      </c>
      <c r="I489" s="187">
        <v>0</v>
      </c>
      <c r="J489" s="187">
        <v>6636</v>
      </c>
      <c r="K489" s="187">
        <v>-6636</v>
      </c>
    </row>
    <row r="490" spans="1:11">
      <c r="A490" s="185">
        <v>40100000</v>
      </c>
      <c r="B490" s="185" t="s">
        <v>354</v>
      </c>
      <c r="C490" s="185" t="s">
        <v>324</v>
      </c>
      <c r="D490" s="186">
        <v>45139</v>
      </c>
      <c r="E490" s="185">
        <v>1088</v>
      </c>
      <c r="F490" s="185" t="s">
        <v>163</v>
      </c>
      <c r="G490" s="185" t="s">
        <v>2147</v>
      </c>
      <c r="H490" s="185" t="s">
        <v>1221</v>
      </c>
      <c r="I490" s="187">
        <v>0</v>
      </c>
      <c r="J490" s="187">
        <v>6458.25</v>
      </c>
      <c r="K490" s="187">
        <v>-6458.25</v>
      </c>
    </row>
    <row r="491" spans="1:11">
      <c r="A491" s="185">
        <v>40100000</v>
      </c>
      <c r="B491" s="185" t="s">
        <v>366</v>
      </c>
      <c r="C491" s="185" t="s">
        <v>324</v>
      </c>
      <c r="D491" s="186">
        <v>45139</v>
      </c>
      <c r="E491" s="185">
        <v>1089</v>
      </c>
      <c r="F491" s="185" t="s">
        <v>658</v>
      </c>
      <c r="G491" s="185" t="s">
        <v>2148</v>
      </c>
      <c r="H491" s="185" t="s">
        <v>1371</v>
      </c>
      <c r="I491" s="187">
        <v>0</v>
      </c>
      <c r="J491" s="187">
        <v>4200</v>
      </c>
      <c r="K491" s="187">
        <v>-4200</v>
      </c>
    </row>
    <row r="492" spans="1:11">
      <c r="A492" s="185">
        <v>40100000</v>
      </c>
      <c r="B492" s="185" t="s">
        <v>366</v>
      </c>
      <c r="C492" s="185" t="s">
        <v>324</v>
      </c>
      <c r="D492" s="186">
        <v>45139</v>
      </c>
      <c r="E492" s="185">
        <v>1090</v>
      </c>
      <c r="F492" s="185" t="s">
        <v>658</v>
      </c>
      <c r="G492" s="185" t="s">
        <v>2149</v>
      </c>
      <c r="H492" s="185" t="s">
        <v>1371</v>
      </c>
      <c r="I492" s="187">
        <v>0</v>
      </c>
      <c r="J492" s="187">
        <v>7003.2</v>
      </c>
      <c r="K492" s="187">
        <v>-7003.2</v>
      </c>
    </row>
    <row r="493" spans="1:11">
      <c r="A493" s="185">
        <v>40100000</v>
      </c>
      <c r="B493" s="185" t="s">
        <v>350</v>
      </c>
      <c r="C493" s="185" t="s">
        <v>324</v>
      </c>
      <c r="D493" s="186">
        <v>45139</v>
      </c>
      <c r="E493" s="185">
        <v>1091</v>
      </c>
      <c r="F493" s="185" t="s">
        <v>97</v>
      </c>
      <c r="G493" s="185" t="s">
        <v>2150</v>
      </c>
      <c r="H493" s="185" t="s">
        <v>1863</v>
      </c>
      <c r="I493" s="187">
        <v>0</v>
      </c>
      <c r="J493" s="187">
        <v>3686.84</v>
      </c>
      <c r="K493" s="187">
        <v>-3686.84</v>
      </c>
    </row>
    <row r="494" spans="1:11">
      <c r="A494" s="185">
        <v>40100000</v>
      </c>
      <c r="B494" s="185" t="s">
        <v>350</v>
      </c>
      <c r="C494" s="185" t="s">
        <v>324</v>
      </c>
      <c r="D494" s="186">
        <v>45139</v>
      </c>
      <c r="E494" s="185">
        <v>1092</v>
      </c>
      <c r="F494" s="185" t="s">
        <v>97</v>
      </c>
      <c r="G494" s="185" t="s">
        <v>2151</v>
      </c>
      <c r="H494" s="185" t="s">
        <v>1863</v>
      </c>
      <c r="I494" s="187">
        <v>0</v>
      </c>
      <c r="J494" s="187">
        <v>3151.22</v>
      </c>
      <c r="K494" s="187">
        <v>-3151.22</v>
      </c>
    </row>
    <row r="495" spans="1:11">
      <c r="A495" s="185">
        <v>40100000</v>
      </c>
      <c r="B495" s="185" t="s">
        <v>350</v>
      </c>
      <c r="C495" s="185" t="s">
        <v>324</v>
      </c>
      <c r="D495" s="186">
        <v>45139</v>
      </c>
      <c r="E495" s="185">
        <v>1093</v>
      </c>
      <c r="F495" s="185" t="s">
        <v>97</v>
      </c>
      <c r="G495" s="185" t="s">
        <v>2152</v>
      </c>
      <c r="H495" s="185" t="s">
        <v>1863</v>
      </c>
      <c r="I495" s="187">
        <v>0</v>
      </c>
      <c r="J495" s="187">
        <v>57.6</v>
      </c>
      <c r="K495" s="187">
        <v>-57.6</v>
      </c>
    </row>
    <row r="496" spans="1:11">
      <c r="A496" s="185">
        <v>40100000</v>
      </c>
      <c r="B496" s="185" t="s">
        <v>350</v>
      </c>
      <c r="C496" s="185" t="s">
        <v>324</v>
      </c>
      <c r="D496" s="186">
        <v>45139</v>
      </c>
      <c r="E496" s="185">
        <v>1094</v>
      </c>
      <c r="F496" s="185" t="s">
        <v>97</v>
      </c>
      <c r="G496" s="185" t="s">
        <v>2153</v>
      </c>
      <c r="H496" s="185" t="s">
        <v>1863</v>
      </c>
      <c r="I496" s="187">
        <v>0</v>
      </c>
      <c r="J496" s="187">
        <v>57.6</v>
      </c>
      <c r="K496" s="187">
        <v>-57.6</v>
      </c>
    </row>
    <row r="497" spans="1:11">
      <c r="A497" s="185">
        <v>40100000</v>
      </c>
      <c r="B497" s="185" t="s">
        <v>369</v>
      </c>
      <c r="C497" s="185" t="s">
        <v>324</v>
      </c>
      <c r="D497" s="186">
        <v>45139</v>
      </c>
      <c r="E497" s="185">
        <v>1095</v>
      </c>
      <c r="F497" s="185" t="s">
        <v>533</v>
      </c>
      <c r="G497" s="185" t="s">
        <v>2154</v>
      </c>
      <c r="H497" s="185" t="s">
        <v>2155</v>
      </c>
      <c r="I497" s="187">
        <v>0</v>
      </c>
      <c r="J497" s="187">
        <v>47.76</v>
      </c>
      <c r="K497" s="187">
        <v>-47.76</v>
      </c>
    </row>
    <row r="498" spans="1:11">
      <c r="A498" s="185">
        <v>40100000</v>
      </c>
      <c r="B498" s="185" t="s">
        <v>370</v>
      </c>
      <c r="C498" s="185" t="s">
        <v>324</v>
      </c>
      <c r="D498" s="186">
        <v>45139</v>
      </c>
      <c r="E498" s="185">
        <v>1096</v>
      </c>
      <c r="F498" s="185" t="s">
        <v>393</v>
      </c>
      <c r="G498" s="185" t="s">
        <v>2156</v>
      </c>
      <c r="H498" s="185" t="s">
        <v>1114</v>
      </c>
      <c r="I498" s="187">
        <v>0</v>
      </c>
      <c r="J498" s="187">
        <v>2336</v>
      </c>
      <c r="K498" s="187">
        <v>-2336</v>
      </c>
    </row>
    <row r="499" spans="1:11">
      <c r="A499" s="185">
        <v>40100000</v>
      </c>
      <c r="B499" s="185" t="s">
        <v>388</v>
      </c>
      <c r="C499" s="185" t="s">
        <v>324</v>
      </c>
      <c r="D499" s="186">
        <v>45139</v>
      </c>
      <c r="E499" s="185">
        <v>1097</v>
      </c>
      <c r="F499" s="185" t="s">
        <v>979</v>
      </c>
      <c r="G499" s="185" t="s">
        <v>2157</v>
      </c>
      <c r="H499" s="185" t="s">
        <v>1195</v>
      </c>
      <c r="I499" s="187">
        <v>0</v>
      </c>
      <c r="J499" s="187">
        <v>1437.6</v>
      </c>
      <c r="K499" s="187">
        <v>-1437.6</v>
      </c>
    </row>
    <row r="500" spans="1:11">
      <c r="A500" s="185">
        <v>40100000</v>
      </c>
      <c r="B500" s="185" t="s">
        <v>374</v>
      </c>
      <c r="C500" s="185" t="s">
        <v>324</v>
      </c>
      <c r="D500" s="186">
        <v>45140</v>
      </c>
      <c r="E500" s="185">
        <v>1078</v>
      </c>
      <c r="F500" s="185" t="s">
        <v>975</v>
      </c>
      <c r="G500" s="185" t="s">
        <v>2158</v>
      </c>
      <c r="H500" s="185" t="s">
        <v>1371</v>
      </c>
      <c r="I500" s="187">
        <v>0</v>
      </c>
      <c r="J500" s="187">
        <v>1210.5</v>
      </c>
      <c r="K500" s="187">
        <v>-1210.5</v>
      </c>
    </row>
    <row r="501" spans="1:11">
      <c r="A501" s="185">
        <v>40100000</v>
      </c>
      <c r="B501" s="185" t="s">
        <v>380</v>
      </c>
      <c r="C501" s="185" t="s">
        <v>324</v>
      </c>
      <c r="D501" s="186">
        <v>45141</v>
      </c>
      <c r="E501" s="185">
        <v>1048</v>
      </c>
      <c r="F501" s="185" t="s">
        <v>394</v>
      </c>
      <c r="G501" s="185" t="s">
        <v>2159</v>
      </c>
      <c r="H501" s="185" t="s">
        <v>1159</v>
      </c>
      <c r="I501" s="187">
        <v>0</v>
      </c>
      <c r="J501" s="187">
        <v>131.63999999999999</v>
      </c>
      <c r="K501" s="187">
        <v>-131.63999999999999</v>
      </c>
    </row>
    <row r="502" spans="1:11">
      <c r="A502" s="185">
        <v>40100000</v>
      </c>
      <c r="B502" s="185" t="s">
        <v>365</v>
      </c>
      <c r="C502" s="185" t="s">
        <v>324</v>
      </c>
      <c r="D502" s="186">
        <v>45145</v>
      </c>
      <c r="E502" s="185">
        <v>1053</v>
      </c>
      <c r="F502" s="185" t="s">
        <v>758</v>
      </c>
      <c r="G502" s="185" t="s">
        <v>2160</v>
      </c>
      <c r="H502" s="185" t="s">
        <v>1219</v>
      </c>
      <c r="I502" s="187">
        <v>0</v>
      </c>
      <c r="J502" s="187">
        <v>142.68</v>
      </c>
      <c r="K502" s="187">
        <v>-142.68</v>
      </c>
    </row>
    <row r="503" spans="1:11">
      <c r="A503" s="185">
        <v>40100000</v>
      </c>
      <c r="B503" s="185" t="s">
        <v>360</v>
      </c>
      <c r="C503" s="185" t="s">
        <v>324</v>
      </c>
      <c r="D503" s="186">
        <v>45145</v>
      </c>
      <c r="E503" s="185">
        <v>1062</v>
      </c>
      <c r="F503" s="185" t="s">
        <v>815</v>
      </c>
      <c r="G503" s="185" t="s">
        <v>2161</v>
      </c>
      <c r="H503" s="185" t="s">
        <v>1184</v>
      </c>
      <c r="I503" s="187">
        <v>0</v>
      </c>
      <c r="J503" s="187">
        <v>84</v>
      </c>
      <c r="K503" s="187">
        <v>-84</v>
      </c>
    </row>
    <row r="504" spans="1:11">
      <c r="A504" s="185">
        <v>40100000</v>
      </c>
      <c r="B504" s="185" t="s">
        <v>360</v>
      </c>
      <c r="C504" s="185" t="s">
        <v>324</v>
      </c>
      <c r="D504" s="186">
        <v>45145</v>
      </c>
      <c r="E504" s="185">
        <v>1063</v>
      </c>
      <c r="F504" s="185" t="s">
        <v>815</v>
      </c>
      <c r="G504" s="185" t="s">
        <v>2162</v>
      </c>
      <c r="H504" s="185" t="s">
        <v>1184</v>
      </c>
      <c r="I504" s="187">
        <v>0</v>
      </c>
      <c r="J504" s="187">
        <v>84</v>
      </c>
      <c r="K504" s="187">
        <v>-84</v>
      </c>
    </row>
    <row r="505" spans="1:11">
      <c r="A505" s="185">
        <v>40100000</v>
      </c>
      <c r="B505" s="185" t="s">
        <v>360</v>
      </c>
      <c r="C505" s="185" t="s">
        <v>324</v>
      </c>
      <c r="D505" s="186">
        <v>45145</v>
      </c>
      <c r="E505" s="185">
        <v>1064</v>
      </c>
      <c r="F505" s="185" t="s">
        <v>815</v>
      </c>
      <c r="G505" s="185" t="s">
        <v>2163</v>
      </c>
      <c r="H505" s="185" t="s">
        <v>1184</v>
      </c>
      <c r="I505" s="187">
        <v>0</v>
      </c>
      <c r="J505" s="187">
        <v>84</v>
      </c>
      <c r="K505" s="187">
        <v>-84</v>
      </c>
    </row>
    <row r="506" spans="1:11">
      <c r="A506" s="185">
        <v>40100000</v>
      </c>
      <c r="B506" s="185" t="s">
        <v>360</v>
      </c>
      <c r="C506" s="185" t="s">
        <v>324</v>
      </c>
      <c r="D506" s="186">
        <v>45145</v>
      </c>
      <c r="E506" s="185">
        <v>1065</v>
      </c>
      <c r="F506" s="185" t="s">
        <v>815</v>
      </c>
      <c r="G506" s="185" t="s">
        <v>2164</v>
      </c>
      <c r="H506" s="185" t="s">
        <v>1184</v>
      </c>
      <c r="I506" s="187">
        <v>0</v>
      </c>
      <c r="J506" s="187">
        <v>84</v>
      </c>
      <c r="K506" s="187">
        <v>-84</v>
      </c>
    </row>
    <row r="507" spans="1:11">
      <c r="A507" s="185">
        <v>40100000</v>
      </c>
      <c r="B507" s="185" t="s">
        <v>360</v>
      </c>
      <c r="C507" s="185" t="s">
        <v>324</v>
      </c>
      <c r="D507" s="186">
        <v>45145</v>
      </c>
      <c r="E507" s="185">
        <v>1066</v>
      </c>
      <c r="F507" s="185" t="s">
        <v>815</v>
      </c>
      <c r="G507" s="185" t="s">
        <v>2165</v>
      </c>
      <c r="H507" s="185" t="s">
        <v>1184</v>
      </c>
      <c r="I507" s="187">
        <v>0</v>
      </c>
      <c r="J507" s="187">
        <v>336</v>
      </c>
      <c r="K507" s="187">
        <v>-336</v>
      </c>
    </row>
    <row r="508" spans="1:11">
      <c r="A508" s="185">
        <v>40100000</v>
      </c>
      <c r="B508" s="185" t="s">
        <v>360</v>
      </c>
      <c r="C508" s="185" t="s">
        <v>324</v>
      </c>
      <c r="D508" s="186">
        <v>45145</v>
      </c>
      <c r="E508" s="185">
        <v>1086</v>
      </c>
      <c r="F508" s="185" t="s">
        <v>815</v>
      </c>
      <c r="G508" s="185" t="s">
        <v>2166</v>
      </c>
      <c r="H508" s="185" t="s">
        <v>1184</v>
      </c>
      <c r="I508" s="187">
        <v>0</v>
      </c>
      <c r="J508" s="187">
        <v>84</v>
      </c>
      <c r="K508" s="187">
        <v>-84</v>
      </c>
    </row>
    <row r="509" spans="1:11">
      <c r="A509" s="185">
        <v>40100000</v>
      </c>
      <c r="B509" s="185" t="s">
        <v>352</v>
      </c>
      <c r="C509" s="185" t="s">
        <v>324</v>
      </c>
      <c r="D509" s="186">
        <v>45146</v>
      </c>
      <c r="E509" s="185">
        <v>1054</v>
      </c>
      <c r="F509" s="185" t="s">
        <v>505</v>
      </c>
      <c r="G509" s="185" t="s">
        <v>2167</v>
      </c>
      <c r="H509" s="185" t="s">
        <v>1113</v>
      </c>
      <c r="I509" s="187">
        <v>0</v>
      </c>
      <c r="J509" s="187">
        <v>206.1</v>
      </c>
      <c r="K509" s="187">
        <v>-206.1</v>
      </c>
    </row>
    <row r="510" spans="1:11">
      <c r="A510" s="185">
        <v>40100000</v>
      </c>
      <c r="B510" s="185" t="s">
        <v>365</v>
      </c>
      <c r="C510" s="185" t="s">
        <v>324</v>
      </c>
      <c r="D510" s="186">
        <v>45146</v>
      </c>
      <c r="E510" s="185">
        <v>1055</v>
      </c>
      <c r="F510" s="185" t="s">
        <v>758</v>
      </c>
      <c r="G510" s="185" t="s">
        <v>2168</v>
      </c>
      <c r="H510" s="185" t="s">
        <v>1221</v>
      </c>
      <c r="I510" s="187">
        <v>0</v>
      </c>
      <c r="J510" s="187">
        <v>800.72</v>
      </c>
      <c r="K510" s="187">
        <v>-800.72</v>
      </c>
    </row>
    <row r="511" spans="1:11">
      <c r="A511" s="185">
        <v>40100000</v>
      </c>
      <c r="B511" s="185" t="s">
        <v>380</v>
      </c>
      <c r="C511" s="185" t="s">
        <v>324</v>
      </c>
      <c r="D511" s="186">
        <v>45148</v>
      </c>
      <c r="E511" s="185">
        <v>1061</v>
      </c>
      <c r="F511" s="185" t="s">
        <v>394</v>
      </c>
      <c r="G511" s="185" t="s">
        <v>2169</v>
      </c>
      <c r="H511" s="185" t="s">
        <v>1159</v>
      </c>
      <c r="I511" s="187">
        <v>0</v>
      </c>
      <c r="J511" s="187">
        <v>58.33</v>
      </c>
      <c r="K511" s="187">
        <v>-58.33</v>
      </c>
    </row>
    <row r="512" spans="1:11">
      <c r="A512" s="185">
        <v>40100000</v>
      </c>
      <c r="B512" s="185" t="s">
        <v>370</v>
      </c>
      <c r="C512" s="185" t="s">
        <v>324</v>
      </c>
      <c r="D512" s="186">
        <v>45152</v>
      </c>
      <c r="E512" s="185">
        <v>1058</v>
      </c>
      <c r="F512" s="185" t="s">
        <v>393</v>
      </c>
      <c r="G512" s="185" t="s">
        <v>2170</v>
      </c>
      <c r="H512" s="185" t="s">
        <v>1221</v>
      </c>
      <c r="I512" s="187">
        <v>0</v>
      </c>
      <c r="J512" s="187">
        <v>1197</v>
      </c>
      <c r="K512" s="187">
        <v>-1197</v>
      </c>
    </row>
    <row r="513" spans="1:11">
      <c r="A513" s="185">
        <v>40100000</v>
      </c>
      <c r="B513" s="185" t="s">
        <v>369</v>
      </c>
      <c r="C513" s="185" t="s">
        <v>324</v>
      </c>
      <c r="D513" s="186">
        <v>45152</v>
      </c>
      <c r="E513" s="185">
        <v>1060</v>
      </c>
      <c r="F513" s="185" t="s">
        <v>533</v>
      </c>
      <c r="G513" s="185" t="s">
        <v>2171</v>
      </c>
      <c r="H513" s="185" t="s">
        <v>2217</v>
      </c>
      <c r="I513" s="187">
        <v>0</v>
      </c>
      <c r="J513" s="187">
        <v>187.69</v>
      </c>
      <c r="K513" s="187">
        <v>-187.69</v>
      </c>
    </row>
    <row r="514" spans="1:11">
      <c r="A514" s="185">
        <v>40100000</v>
      </c>
      <c r="B514" s="185" t="s">
        <v>370</v>
      </c>
      <c r="C514" s="185" t="s">
        <v>324</v>
      </c>
      <c r="D514" s="186">
        <v>45156</v>
      </c>
      <c r="E514" s="185">
        <v>1057</v>
      </c>
      <c r="F514" s="185" t="s">
        <v>393</v>
      </c>
      <c r="G514" s="185" t="s">
        <v>2172</v>
      </c>
      <c r="H514" s="185" t="s">
        <v>1221</v>
      </c>
      <c r="I514" s="187">
        <v>0</v>
      </c>
      <c r="J514" s="187">
        <v>432</v>
      </c>
      <c r="K514" s="187">
        <v>-432</v>
      </c>
    </row>
    <row r="515" spans="1:11">
      <c r="A515" s="185">
        <v>40100000</v>
      </c>
      <c r="B515" s="185" t="s">
        <v>376</v>
      </c>
      <c r="C515" s="185" t="s">
        <v>324</v>
      </c>
      <c r="D515" s="186">
        <v>45158</v>
      </c>
      <c r="E515" s="185">
        <v>1059</v>
      </c>
      <c r="F515" s="185" t="s">
        <v>719</v>
      </c>
      <c r="G515" s="185" t="s">
        <v>2173</v>
      </c>
      <c r="H515" s="185" t="s">
        <v>1231</v>
      </c>
      <c r="I515" s="187">
        <v>0</v>
      </c>
      <c r="J515" s="187">
        <v>1415.39</v>
      </c>
      <c r="K515" s="187">
        <v>-1415.39</v>
      </c>
    </row>
    <row r="516" spans="1:11">
      <c r="A516" s="185">
        <v>40100000</v>
      </c>
      <c r="B516" s="185" t="s">
        <v>369</v>
      </c>
      <c r="C516" s="185" t="s">
        <v>324</v>
      </c>
      <c r="D516" s="186">
        <v>45159</v>
      </c>
      <c r="E516" s="185">
        <v>1056</v>
      </c>
      <c r="F516" s="185" t="s">
        <v>533</v>
      </c>
      <c r="G516" s="185" t="s">
        <v>2174</v>
      </c>
      <c r="H516" s="185" t="s">
        <v>2217</v>
      </c>
      <c r="I516" s="187">
        <v>0</v>
      </c>
      <c r="J516" s="187">
        <v>397.8</v>
      </c>
      <c r="K516" s="187">
        <v>-397.8</v>
      </c>
    </row>
    <row r="517" spans="1:11">
      <c r="A517" s="185">
        <v>40100000</v>
      </c>
      <c r="B517" s="185" t="s">
        <v>370</v>
      </c>
      <c r="C517" s="185" t="s">
        <v>324</v>
      </c>
      <c r="D517" s="186">
        <v>45162</v>
      </c>
      <c r="E517" s="185">
        <v>1075</v>
      </c>
      <c r="F517" s="185" t="s">
        <v>393</v>
      </c>
      <c r="G517" s="185" t="s">
        <v>2175</v>
      </c>
      <c r="H517" s="185" t="s">
        <v>1221</v>
      </c>
      <c r="I517" s="187">
        <v>0</v>
      </c>
      <c r="J517" s="187">
        <v>172</v>
      </c>
      <c r="K517" s="187">
        <v>-172</v>
      </c>
    </row>
    <row r="518" spans="1:11">
      <c r="A518" s="185">
        <v>40100000</v>
      </c>
      <c r="B518" s="185" t="s">
        <v>1681</v>
      </c>
      <c r="C518" s="185" t="s">
        <v>324</v>
      </c>
      <c r="D518" s="186">
        <v>45170</v>
      </c>
      <c r="E518" s="185">
        <v>1099</v>
      </c>
      <c r="F518" s="185" t="s">
        <v>1700</v>
      </c>
      <c r="G518" s="185" t="s">
        <v>2218</v>
      </c>
      <c r="H518" s="185" t="s">
        <v>351</v>
      </c>
      <c r="I518" s="187">
        <v>0</v>
      </c>
      <c r="J518" s="187">
        <v>5280</v>
      </c>
      <c r="K518" s="187">
        <v>-5280</v>
      </c>
    </row>
    <row r="519" spans="1:11">
      <c r="A519" s="185">
        <v>40100000</v>
      </c>
      <c r="B519" s="185" t="s">
        <v>1681</v>
      </c>
      <c r="C519" s="185" t="s">
        <v>324</v>
      </c>
      <c r="D519" s="186">
        <v>45170</v>
      </c>
      <c r="E519" s="185">
        <v>1100</v>
      </c>
      <c r="F519" s="185" t="s">
        <v>1700</v>
      </c>
      <c r="G519" s="185" t="s">
        <v>2219</v>
      </c>
      <c r="H519" s="185" t="s">
        <v>351</v>
      </c>
      <c r="I519" s="187">
        <v>0</v>
      </c>
      <c r="J519" s="187">
        <v>5280</v>
      </c>
      <c r="K519" s="187">
        <v>-5280</v>
      </c>
    </row>
    <row r="520" spans="1:11">
      <c r="A520" s="185">
        <v>40100000</v>
      </c>
      <c r="B520" s="185" t="s">
        <v>1091</v>
      </c>
      <c r="C520" s="185" t="s">
        <v>324</v>
      </c>
      <c r="D520" s="186">
        <v>45170</v>
      </c>
      <c r="E520" s="185">
        <v>1102</v>
      </c>
      <c r="F520" s="185" t="s">
        <v>2220</v>
      </c>
      <c r="G520" s="185" t="s">
        <v>2221</v>
      </c>
      <c r="H520" s="185" t="s">
        <v>1121</v>
      </c>
      <c r="I520" s="187">
        <v>0</v>
      </c>
      <c r="J520" s="187">
        <v>7.2</v>
      </c>
      <c r="K520" s="187">
        <v>-7.2</v>
      </c>
    </row>
    <row r="521" spans="1:11">
      <c r="A521" s="185">
        <v>40100000</v>
      </c>
      <c r="B521" s="185" t="s">
        <v>1681</v>
      </c>
      <c r="C521" s="185" t="s">
        <v>324</v>
      </c>
      <c r="D521" s="186">
        <v>45170</v>
      </c>
      <c r="E521" s="185">
        <v>1103</v>
      </c>
      <c r="F521" s="185" t="s">
        <v>1700</v>
      </c>
      <c r="G521" s="185" t="s">
        <v>2222</v>
      </c>
      <c r="H521" s="185" t="s">
        <v>351</v>
      </c>
      <c r="I521" s="187">
        <v>0</v>
      </c>
      <c r="J521" s="187">
        <v>5280</v>
      </c>
      <c r="K521" s="187">
        <v>-5280</v>
      </c>
    </row>
    <row r="522" spans="1:11">
      <c r="A522" s="185">
        <v>40100000</v>
      </c>
      <c r="B522" s="185" t="s">
        <v>1334</v>
      </c>
      <c r="C522" s="185" t="s">
        <v>324</v>
      </c>
      <c r="D522" s="186">
        <v>45170</v>
      </c>
      <c r="E522" s="185">
        <v>1104</v>
      </c>
      <c r="F522" s="185" t="s">
        <v>934</v>
      </c>
      <c r="G522" s="185" t="s">
        <v>2223</v>
      </c>
      <c r="H522" s="185" t="s">
        <v>362</v>
      </c>
      <c r="I522" s="187">
        <v>0</v>
      </c>
      <c r="J522" s="187">
        <v>33</v>
      </c>
      <c r="K522" s="187">
        <v>-33</v>
      </c>
    </row>
    <row r="523" spans="1:11">
      <c r="A523" s="185">
        <v>40100000</v>
      </c>
      <c r="B523" s="185" t="s">
        <v>370</v>
      </c>
      <c r="C523" s="185" t="s">
        <v>324</v>
      </c>
      <c r="D523" s="186">
        <v>45170</v>
      </c>
      <c r="E523" s="185">
        <v>1105</v>
      </c>
      <c r="F523" s="185" t="s">
        <v>2224</v>
      </c>
      <c r="G523" s="185" t="s">
        <v>2225</v>
      </c>
      <c r="H523" s="185" t="s">
        <v>1226</v>
      </c>
      <c r="I523" s="187">
        <v>0</v>
      </c>
      <c r="J523" s="187">
        <v>2297</v>
      </c>
      <c r="K523" s="187">
        <v>-2297</v>
      </c>
    </row>
    <row r="524" spans="1:11">
      <c r="A524" s="185">
        <v>40100000</v>
      </c>
      <c r="B524" s="185" t="s">
        <v>375</v>
      </c>
      <c r="C524" s="185" t="s">
        <v>324</v>
      </c>
      <c r="D524" s="186">
        <v>45170</v>
      </c>
      <c r="E524" s="185">
        <v>1106</v>
      </c>
      <c r="F524" s="185" t="s">
        <v>2226</v>
      </c>
      <c r="G524" s="185" t="s">
        <v>2227</v>
      </c>
      <c r="H524" s="185" t="s">
        <v>1141</v>
      </c>
      <c r="I524" s="187">
        <v>0</v>
      </c>
      <c r="J524" s="187">
        <v>1654.81</v>
      </c>
      <c r="K524" s="187">
        <v>-1654.81</v>
      </c>
    </row>
    <row r="525" spans="1:11">
      <c r="A525" s="185">
        <v>40100000</v>
      </c>
      <c r="B525" s="185" t="s">
        <v>350</v>
      </c>
      <c r="C525" s="185" t="s">
        <v>324</v>
      </c>
      <c r="D525" s="186">
        <v>45170</v>
      </c>
      <c r="E525" s="185">
        <v>1107</v>
      </c>
      <c r="F525" s="185" t="s">
        <v>2228</v>
      </c>
      <c r="G525" s="185" t="s">
        <v>2229</v>
      </c>
      <c r="H525" s="185" t="s">
        <v>1094</v>
      </c>
      <c r="I525" s="187">
        <v>0</v>
      </c>
      <c r="J525" s="187">
        <v>432</v>
      </c>
      <c r="K525" s="187">
        <v>-432</v>
      </c>
    </row>
    <row r="526" spans="1:11">
      <c r="A526" s="185">
        <v>40100000</v>
      </c>
      <c r="B526" s="185" t="s">
        <v>391</v>
      </c>
      <c r="C526" s="185" t="s">
        <v>324</v>
      </c>
      <c r="D526" s="186">
        <v>45170</v>
      </c>
      <c r="E526" s="185">
        <v>1108</v>
      </c>
      <c r="F526" s="185" t="s">
        <v>2230</v>
      </c>
      <c r="G526" s="185" t="s">
        <v>2231</v>
      </c>
      <c r="H526" s="185" t="s">
        <v>1184</v>
      </c>
      <c r="I526" s="187">
        <v>0</v>
      </c>
      <c r="J526" s="187">
        <v>4158</v>
      </c>
      <c r="K526" s="187">
        <v>-4158</v>
      </c>
    </row>
    <row r="527" spans="1:11">
      <c r="A527" s="185">
        <v>40100000</v>
      </c>
      <c r="B527" s="185" t="s">
        <v>391</v>
      </c>
      <c r="C527" s="185" t="s">
        <v>324</v>
      </c>
      <c r="D527" s="186">
        <v>45170</v>
      </c>
      <c r="E527" s="185">
        <v>1109</v>
      </c>
      <c r="F527" s="185" t="s">
        <v>2232</v>
      </c>
      <c r="G527" s="185" t="s">
        <v>2233</v>
      </c>
      <c r="H527" s="185" t="s">
        <v>1184</v>
      </c>
      <c r="I527" s="187">
        <v>0</v>
      </c>
      <c r="J527" s="187">
        <v>2409.6</v>
      </c>
      <c r="K527" s="187">
        <v>-2409.6</v>
      </c>
    </row>
    <row r="528" spans="1:11">
      <c r="A528" s="185">
        <v>40100000</v>
      </c>
      <c r="B528" s="185" t="s">
        <v>391</v>
      </c>
      <c r="C528" s="185" t="s">
        <v>324</v>
      </c>
      <c r="D528" s="186">
        <v>45170</v>
      </c>
      <c r="E528" s="185">
        <v>1110</v>
      </c>
      <c r="F528" s="185" t="s">
        <v>2234</v>
      </c>
      <c r="G528" s="185" t="s">
        <v>2235</v>
      </c>
      <c r="H528" s="185" t="s">
        <v>1184</v>
      </c>
      <c r="I528" s="187">
        <v>0</v>
      </c>
      <c r="J528" s="187">
        <v>1257.5999999999999</v>
      </c>
      <c r="K528" s="187">
        <v>-1257.5999999999999</v>
      </c>
    </row>
    <row r="529" spans="1:11">
      <c r="A529" s="185">
        <v>40100000</v>
      </c>
      <c r="B529" s="185" t="s">
        <v>2236</v>
      </c>
      <c r="C529" s="185" t="s">
        <v>324</v>
      </c>
      <c r="D529" s="186">
        <v>45170</v>
      </c>
      <c r="E529" s="185">
        <v>1111</v>
      </c>
      <c r="F529" s="185" t="s">
        <v>2237</v>
      </c>
      <c r="G529" s="185" t="s">
        <v>2238</v>
      </c>
      <c r="H529" s="185" t="s">
        <v>384</v>
      </c>
      <c r="I529" s="187">
        <v>0</v>
      </c>
      <c r="J529" s="187">
        <v>1415.39</v>
      </c>
      <c r="K529" s="187">
        <v>-1415.39</v>
      </c>
    </row>
    <row r="530" spans="1:11">
      <c r="A530" s="185">
        <v>40100000</v>
      </c>
      <c r="B530" s="185" t="s">
        <v>367</v>
      </c>
      <c r="C530" s="185" t="s">
        <v>324</v>
      </c>
      <c r="D530" s="186">
        <v>45170</v>
      </c>
      <c r="E530" s="185">
        <v>1112</v>
      </c>
      <c r="F530" s="185" t="s">
        <v>2239</v>
      </c>
      <c r="G530" s="185" t="s">
        <v>2240</v>
      </c>
      <c r="H530" s="185" t="s">
        <v>1159</v>
      </c>
      <c r="I530" s="187">
        <v>0</v>
      </c>
      <c r="J530" s="187">
        <v>4490.25</v>
      </c>
      <c r="K530" s="187">
        <v>-4490.25</v>
      </c>
    </row>
    <row r="531" spans="1:11">
      <c r="A531" s="185">
        <v>40100000</v>
      </c>
      <c r="B531" s="185" t="s">
        <v>369</v>
      </c>
      <c r="C531" s="185" t="s">
        <v>324</v>
      </c>
      <c r="D531" s="186">
        <v>45170</v>
      </c>
      <c r="E531" s="185">
        <v>1113</v>
      </c>
      <c r="F531" s="185" t="s">
        <v>2241</v>
      </c>
      <c r="G531" s="185" t="s">
        <v>2242</v>
      </c>
      <c r="H531" s="185" t="s">
        <v>2243</v>
      </c>
      <c r="I531" s="187">
        <v>0</v>
      </c>
      <c r="J531" s="187">
        <v>92.92</v>
      </c>
      <c r="K531" s="187">
        <v>-92.92</v>
      </c>
    </row>
    <row r="532" spans="1:11">
      <c r="A532" s="185">
        <v>40100000</v>
      </c>
      <c r="B532" s="185" t="s">
        <v>369</v>
      </c>
      <c r="C532" s="185" t="s">
        <v>324</v>
      </c>
      <c r="D532" s="186">
        <v>45170</v>
      </c>
      <c r="E532" s="185">
        <v>1114</v>
      </c>
      <c r="F532" s="185" t="s">
        <v>2244</v>
      </c>
      <c r="G532" s="185" t="s">
        <v>2245</v>
      </c>
      <c r="H532" s="185" t="s">
        <v>2336</v>
      </c>
      <c r="I532" s="187">
        <v>0</v>
      </c>
      <c r="J532" s="187">
        <v>296.32</v>
      </c>
      <c r="K532" s="187">
        <v>-296.32</v>
      </c>
    </row>
    <row r="533" spans="1:11">
      <c r="A533" s="185">
        <v>40100000</v>
      </c>
      <c r="B533" s="185" t="s">
        <v>377</v>
      </c>
      <c r="C533" s="185" t="s">
        <v>324</v>
      </c>
      <c r="D533" s="186">
        <v>45170</v>
      </c>
      <c r="E533" s="185">
        <v>1115</v>
      </c>
      <c r="F533" s="185" t="s">
        <v>2246</v>
      </c>
      <c r="G533" s="185" t="s">
        <v>2247</v>
      </c>
      <c r="H533" s="185" t="s">
        <v>1231</v>
      </c>
      <c r="I533" s="187">
        <v>0</v>
      </c>
      <c r="J533" s="187">
        <v>1768.86</v>
      </c>
      <c r="K533" s="187">
        <v>-1768.86</v>
      </c>
    </row>
    <row r="534" spans="1:11">
      <c r="A534" s="185">
        <v>40100000</v>
      </c>
      <c r="B534" s="185" t="s">
        <v>380</v>
      </c>
      <c r="C534" s="185" t="s">
        <v>324</v>
      </c>
      <c r="D534" s="186">
        <v>45170</v>
      </c>
      <c r="E534" s="185">
        <v>1116</v>
      </c>
      <c r="F534" s="185" t="s">
        <v>2248</v>
      </c>
      <c r="G534" s="185" t="s">
        <v>2249</v>
      </c>
      <c r="H534" s="185" t="s">
        <v>1219</v>
      </c>
      <c r="I534" s="187">
        <v>0</v>
      </c>
      <c r="J534" s="187">
        <v>225.27</v>
      </c>
      <c r="K534" s="187">
        <v>-225.27</v>
      </c>
    </row>
    <row r="535" spans="1:11">
      <c r="A535" s="185">
        <v>40100000</v>
      </c>
      <c r="B535" s="185" t="s">
        <v>2250</v>
      </c>
      <c r="C535" s="185" t="s">
        <v>324</v>
      </c>
      <c r="D535" s="186">
        <v>45170</v>
      </c>
      <c r="E535" s="185">
        <v>1117</v>
      </c>
      <c r="F535" s="185" t="s">
        <v>2251</v>
      </c>
      <c r="G535" s="185" t="s">
        <v>2252</v>
      </c>
      <c r="H535" s="185" t="s">
        <v>362</v>
      </c>
      <c r="I535" s="187">
        <v>0</v>
      </c>
      <c r="J535" s="187">
        <v>35.08</v>
      </c>
      <c r="K535" s="187">
        <v>-35.08</v>
      </c>
    </row>
    <row r="536" spans="1:11">
      <c r="A536" s="185">
        <v>40100000</v>
      </c>
      <c r="B536" s="185" t="s">
        <v>372</v>
      </c>
      <c r="C536" s="185" t="s">
        <v>324</v>
      </c>
      <c r="D536" s="186">
        <v>45170</v>
      </c>
      <c r="E536" s="185">
        <v>1120</v>
      </c>
      <c r="F536" s="185" t="s">
        <v>2253</v>
      </c>
      <c r="G536" s="185" t="s">
        <v>2254</v>
      </c>
      <c r="H536" s="185" t="s">
        <v>1136</v>
      </c>
      <c r="I536" s="187">
        <v>0</v>
      </c>
      <c r="J536" s="187">
        <v>277.32</v>
      </c>
      <c r="K536" s="187">
        <v>-277.32</v>
      </c>
    </row>
    <row r="537" spans="1:11">
      <c r="A537" s="185">
        <v>40100000</v>
      </c>
      <c r="B537" s="185" t="s">
        <v>360</v>
      </c>
      <c r="C537" s="185" t="s">
        <v>324</v>
      </c>
      <c r="D537" s="186">
        <v>45170</v>
      </c>
      <c r="E537" s="185">
        <v>1123</v>
      </c>
      <c r="F537" s="185" t="s">
        <v>2255</v>
      </c>
      <c r="G537" s="185" t="s">
        <v>2256</v>
      </c>
      <c r="H537" s="185" t="s">
        <v>1231</v>
      </c>
      <c r="I537" s="187">
        <v>0</v>
      </c>
      <c r="J537" s="187">
        <v>84</v>
      </c>
      <c r="K537" s="187">
        <v>-84</v>
      </c>
    </row>
    <row r="538" spans="1:11">
      <c r="A538" s="185">
        <v>40100000</v>
      </c>
      <c r="B538" s="185" t="s">
        <v>360</v>
      </c>
      <c r="C538" s="185" t="s">
        <v>324</v>
      </c>
      <c r="D538" s="186">
        <v>45170</v>
      </c>
      <c r="E538" s="185">
        <v>1124</v>
      </c>
      <c r="F538" s="185" t="s">
        <v>2257</v>
      </c>
      <c r="G538" s="185" t="s">
        <v>2258</v>
      </c>
      <c r="H538" s="185" t="s">
        <v>1231</v>
      </c>
      <c r="I538" s="187">
        <v>0</v>
      </c>
      <c r="J538" s="187">
        <v>84</v>
      </c>
      <c r="K538" s="187">
        <v>-84</v>
      </c>
    </row>
    <row r="539" spans="1:11">
      <c r="A539" s="185">
        <v>40100000</v>
      </c>
      <c r="B539" s="185" t="s">
        <v>360</v>
      </c>
      <c r="C539" s="185" t="s">
        <v>324</v>
      </c>
      <c r="D539" s="186">
        <v>45170</v>
      </c>
      <c r="E539" s="185">
        <v>1125</v>
      </c>
      <c r="F539" s="185" t="s">
        <v>2259</v>
      </c>
      <c r="G539" s="185" t="s">
        <v>2260</v>
      </c>
      <c r="H539" s="185" t="s">
        <v>1231</v>
      </c>
      <c r="I539" s="187">
        <v>0</v>
      </c>
      <c r="J539" s="187">
        <v>336</v>
      </c>
      <c r="K539" s="187">
        <v>-336</v>
      </c>
    </row>
    <row r="540" spans="1:11">
      <c r="A540" s="185">
        <v>40100000</v>
      </c>
      <c r="B540" s="185" t="s">
        <v>360</v>
      </c>
      <c r="C540" s="185" t="s">
        <v>324</v>
      </c>
      <c r="D540" s="186">
        <v>45170</v>
      </c>
      <c r="E540" s="185">
        <v>1126</v>
      </c>
      <c r="F540" s="185" t="s">
        <v>2261</v>
      </c>
      <c r="G540" s="185" t="s">
        <v>2262</v>
      </c>
      <c r="H540" s="185" t="s">
        <v>1231</v>
      </c>
      <c r="I540" s="187">
        <v>0</v>
      </c>
      <c r="J540" s="187">
        <v>84</v>
      </c>
      <c r="K540" s="187">
        <v>-84</v>
      </c>
    </row>
    <row r="541" spans="1:11">
      <c r="A541" s="185">
        <v>40100000</v>
      </c>
      <c r="B541" s="185" t="s">
        <v>360</v>
      </c>
      <c r="C541" s="185" t="s">
        <v>324</v>
      </c>
      <c r="D541" s="186">
        <v>45170</v>
      </c>
      <c r="E541" s="185">
        <v>1127</v>
      </c>
      <c r="F541" s="185" t="s">
        <v>2263</v>
      </c>
      <c r="G541" s="185" t="s">
        <v>2264</v>
      </c>
      <c r="H541" s="185" t="s">
        <v>1231</v>
      </c>
      <c r="I541" s="187">
        <v>0</v>
      </c>
      <c r="J541" s="187">
        <v>84</v>
      </c>
      <c r="K541" s="187">
        <v>-84</v>
      </c>
    </row>
    <row r="542" spans="1:11">
      <c r="A542" s="185">
        <v>40100000</v>
      </c>
      <c r="B542" s="185" t="s">
        <v>360</v>
      </c>
      <c r="C542" s="185" t="s">
        <v>324</v>
      </c>
      <c r="D542" s="186">
        <v>45170</v>
      </c>
      <c r="E542" s="185">
        <v>1128</v>
      </c>
      <c r="F542" s="185" t="s">
        <v>2265</v>
      </c>
      <c r="G542" s="185" t="s">
        <v>2266</v>
      </c>
      <c r="H542" s="185" t="s">
        <v>1231</v>
      </c>
      <c r="I542" s="187">
        <v>0</v>
      </c>
      <c r="J542" s="187">
        <v>84</v>
      </c>
      <c r="K542" s="187">
        <v>-84</v>
      </c>
    </row>
    <row r="543" spans="1:11">
      <c r="A543" s="185">
        <v>40100000</v>
      </c>
      <c r="B543" s="185" t="s">
        <v>1140</v>
      </c>
      <c r="C543" s="185" t="s">
        <v>324</v>
      </c>
      <c r="D543" s="186">
        <v>45170</v>
      </c>
      <c r="E543" s="185">
        <v>1129</v>
      </c>
      <c r="F543" s="185" t="s">
        <v>2267</v>
      </c>
      <c r="G543" s="185" t="s">
        <v>2268</v>
      </c>
      <c r="H543" s="185" t="s">
        <v>1103</v>
      </c>
      <c r="I543" s="187">
        <v>0</v>
      </c>
      <c r="J543" s="187">
        <v>13.23</v>
      </c>
      <c r="K543" s="187">
        <v>-13.23</v>
      </c>
    </row>
    <row r="544" spans="1:11">
      <c r="A544" s="185">
        <v>40100000</v>
      </c>
      <c r="B544" s="185" t="s">
        <v>1140</v>
      </c>
      <c r="C544" s="185" t="s">
        <v>324</v>
      </c>
      <c r="D544" s="186">
        <v>45170</v>
      </c>
      <c r="E544" s="185">
        <v>1131</v>
      </c>
      <c r="F544" s="185" t="s">
        <v>2269</v>
      </c>
      <c r="G544" s="185" t="s">
        <v>2270</v>
      </c>
      <c r="H544" s="185" t="s">
        <v>1103</v>
      </c>
      <c r="I544" s="187">
        <v>0</v>
      </c>
      <c r="J544" s="187">
        <v>92.78</v>
      </c>
      <c r="K544" s="187">
        <v>-92.78</v>
      </c>
    </row>
    <row r="545" spans="1:11">
      <c r="A545" s="185">
        <v>40100000</v>
      </c>
      <c r="B545" s="185" t="s">
        <v>1140</v>
      </c>
      <c r="C545" s="185" t="s">
        <v>324</v>
      </c>
      <c r="D545" s="186">
        <v>45170</v>
      </c>
      <c r="E545" s="185">
        <v>1133</v>
      </c>
      <c r="F545" s="185" t="s">
        <v>2271</v>
      </c>
      <c r="G545" s="185" t="s">
        <v>2272</v>
      </c>
      <c r="H545" s="185" t="s">
        <v>1103</v>
      </c>
      <c r="I545" s="187">
        <v>0</v>
      </c>
      <c r="J545" s="187">
        <v>96.08</v>
      </c>
      <c r="K545" s="187">
        <v>-96.08</v>
      </c>
    </row>
    <row r="546" spans="1:11">
      <c r="A546" s="185">
        <v>40100000</v>
      </c>
      <c r="B546" s="185" t="s">
        <v>1140</v>
      </c>
      <c r="C546" s="185" t="s">
        <v>324</v>
      </c>
      <c r="D546" s="186">
        <v>45170</v>
      </c>
      <c r="E546" s="185">
        <v>1135</v>
      </c>
      <c r="F546" s="185" t="s">
        <v>2273</v>
      </c>
      <c r="G546" s="185" t="s">
        <v>2274</v>
      </c>
      <c r="H546" s="185" t="s">
        <v>1103</v>
      </c>
      <c r="I546" s="187">
        <v>0</v>
      </c>
      <c r="J546" s="187">
        <v>39.26</v>
      </c>
      <c r="K546" s="187">
        <v>-39.26</v>
      </c>
    </row>
    <row r="547" spans="1:11">
      <c r="A547" s="185">
        <v>40100000</v>
      </c>
      <c r="B547" s="185" t="s">
        <v>1140</v>
      </c>
      <c r="C547" s="185" t="s">
        <v>324</v>
      </c>
      <c r="D547" s="186">
        <v>45170</v>
      </c>
      <c r="E547" s="185">
        <v>1137</v>
      </c>
      <c r="F547" s="185" t="s">
        <v>2275</v>
      </c>
      <c r="G547" s="185" t="s">
        <v>2276</v>
      </c>
      <c r="H547" s="185" t="s">
        <v>1103</v>
      </c>
      <c r="I547" s="187">
        <v>0</v>
      </c>
      <c r="J547" s="187">
        <v>118.72</v>
      </c>
      <c r="K547" s="187">
        <v>-118.72</v>
      </c>
    </row>
    <row r="548" spans="1:11">
      <c r="A548" s="185">
        <v>40100000</v>
      </c>
      <c r="B548" s="185" t="s">
        <v>1140</v>
      </c>
      <c r="C548" s="185" t="s">
        <v>324</v>
      </c>
      <c r="D548" s="186">
        <v>45170</v>
      </c>
      <c r="E548" s="185">
        <v>1139</v>
      </c>
      <c r="F548" s="185" t="s">
        <v>2277</v>
      </c>
      <c r="G548" s="185" t="s">
        <v>2278</v>
      </c>
      <c r="H548" s="185" t="s">
        <v>1103</v>
      </c>
      <c r="I548" s="187">
        <v>0</v>
      </c>
      <c r="J548" s="187">
        <v>44.97</v>
      </c>
      <c r="K548" s="187">
        <v>-44.97</v>
      </c>
    </row>
    <row r="549" spans="1:11">
      <c r="A549" s="185">
        <v>40100000</v>
      </c>
      <c r="B549" s="185" t="s">
        <v>1140</v>
      </c>
      <c r="C549" s="185" t="s">
        <v>324</v>
      </c>
      <c r="D549" s="186">
        <v>45170</v>
      </c>
      <c r="E549" s="185">
        <v>1141</v>
      </c>
      <c r="F549" s="185" t="s">
        <v>2279</v>
      </c>
      <c r="G549" s="185" t="s">
        <v>2280</v>
      </c>
      <c r="H549" s="185" t="s">
        <v>1237</v>
      </c>
      <c r="I549" s="187">
        <v>0</v>
      </c>
      <c r="J549" s="187">
        <v>113.54</v>
      </c>
      <c r="K549" s="187">
        <v>-113.54</v>
      </c>
    </row>
    <row r="550" spans="1:11">
      <c r="A550" s="185">
        <v>40100000</v>
      </c>
      <c r="B550" s="185" t="s">
        <v>1140</v>
      </c>
      <c r="C550" s="185" t="s">
        <v>324</v>
      </c>
      <c r="D550" s="186">
        <v>45170</v>
      </c>
      <c r="E550" s="185">
        <v>1143</v>
      </c>
      <c r="F550" s="185" t="s">
        <v>2281</v>
      </c>
      <c r="G550" s="185" t="s">
        <v>2282</v>
      </c>
      <c r="H550" s="185" t="s">
        <v>1103</v>
      </c>
      <c r="I550" s="187">
        <v>0</v>
      </c>
      <c r="J550" s="187">
        <v>33.72</v>
      </c>
      <c r="K550" s="187">
        <v>-33.72</v>
      </c>
    </row>
    <row r="551" spans="1:11">
      <c r="A551" s="185">
        <v>40100000</v>
      </c>
      <c r="B551" s="185" t="s">
        <v>1140</v>
      </c>
      <c r="C551" s="185" t="s">
        <v>324</v>
      </c>
      <c r="D551" s="186">
        <v>45170</v>
      </c>
      <c r="E551" s="185">
        <v>1144</v>
      </c>
      <c r="F551" s="185" t="s">
        <v>2283</v>
      </c>
      <c r="G551" s="185" t="s">
        <v>2284</v>
      </c>
      <c r="H551" s="185" t="s">
        <v>1103</v>
      </c>
      <c r="I551" s="187">
        <v>0</v>
      </c>
      <c r="J551" s="187">
        <v>128.94999999999999</v>
      </c>
      <c r="K551" s="187">
        <v>-128.94999999999999</v>
      </c>
    </row>
    <row r="552" spans="1:11">
      <c r="A552" s="185">
        <v>40100000</v>
      </c>
      <c r="B552" s="185" t="s">
        <v>388</v>
      </c>
      <c r="C552" s="185" t="s">
        <v>324</v>
      </c>
      <c r="D552" s="186">
        <v>45170</v>
      </c>
      <c r="E552" s="185">
        <v>1146</v>
      </c>
      <c r="F552" s="185" t="s">
        <v>2285</v>
      </c>
      <c r="G552" s="185" t="s">
        <v>2286</v>
      </c>
      <c r="H552" s="185" t="s">
        <v>1223</v>
      </c>
      <c r="I552" s="187">
        <v>0</v>
      </c>
      <c r="J552" s="187">
        <v>3440.92</v>
      </c>
      <c r="K552" s="187">
        <v>-3440.92</v>
      </c>
    </row>
    <row r="553" spans="1:11">
      <c r="A553" s="185">
        <v>40100000</v>
      </c>
      <c r="B553" s="185" t="s">
        <v>388</v>
      </c>
      <c r="C553" s="185" t="s">
        <v>324</v>
      </c>
      <c r="D553" s="186">
        <v>45170</v>
      </c>
      <c r="E553" s="185">
        <v>1147</v>
      </c>
      <c r="F553" s="185" t="s">
        <v>2287</v>
      </c>
      <c r="G553" s="185" t="s">
        <v>2288</v>
      </c>
      <c r="H553" s="185" t="s">
        <v>1158</v>
      </c>
      <c r="I553" s="187">
        <v>0</v>
      </c>
      <c r="J553" s="187">
        <v>3489.19</v>
      </c>
      <c r="K553" s="187">
        <v>-3489.19</v>
      </c>
    </row>
    <row r="554" spans="1:11">
      <c r="A554" s="185">
        <v>40100000</v>
      </c>
      <c r="B554" s="185" t="s">
        <v>365</v>
      </c>
      <c r="C554" s="185" t="s">
        <v>324</v>
      </c>
      <c r="D554" s="186">
        <v>45170</v>
      </c>
      <c r="E554" s="185">
        <v>1148</v>
      </c>
      <c r="F554" s="185" t="s">
        <v>2289</v>
      </c>
      <c r="G554" s="185" t="s">
        <v>2290</v>
      </c>
      <c r="H554" s="185" t="s">
        <v>1114</v>
      </c>
      <c r="I554" s="187">
        <v>0</v>
      </c>
      <c r="J554" s="187">
        <v>18</v>
      </c>
      <c r="K554" s="187">
        <v>-18</v>
      </c>
    </row>
    <row r="555" spans="1:11">
      <c r="A555" s="185">
        <v>40100000</v>
      </c>
      <c r="B555" s="185" t="s">
        <v>365</v>
      </c>
      <c r="C555" s="185" t="s">
        <v>324</v>
      </c>
      <c r="D555" s="186">
        <v>45170</v>
      </c>
      <c r="E555" s="185">
        <v>1149</v>
      </c>
      <c r="F555" s="185" t="s">
        <v>2291</v>
      </c>
      <c r="G555" s="185" t="s">
        <v>2292</v>
      </c>
      <c r="H555" s="185" t="s">
        <v>1114</v>
      </c>
      <c r="I555" s="187">
        <v>0</v>
      </c>
      <c r="J555" s="187">
        <v>18</v>
      </c>
      <c r="K555" s="187">
        <v>-18</v>
      </c>
    </row>
    <row r="556" spans="1:11">
      <c r="A556" s="185">
        <v>40100000</v>
      </c>
      <c r="B556" s="185" t="s">
        <v>365</v>
      </c>
      <c r="C556" s="185" t="s">
        <v>324</v>
      </c>
      <c r="D556" s="186">
        <v>45170</v>
      </c>
      <c r="E556" s="185">
        <v>1150</v>
      </c>
      <c r="F556" s="185" t="s">
        <v>2293</v>
      </c>
      <c r="G556" s="185" t="s">
        <v>2294</v>
      </c>
      <c r="H556" s="185" t="s">
        <v>1226</v>
      </c>
      <c r="I556" s="187">
        <v>0</v>
      </c>
      <c r="J556" s="187">
        <v>18</v>
      </c>
      <c r="K556" s="187">
        <v>-18</v>
      </c>
    </row>
    <row r="557" spans="1:11">
      <c r="A557" s="185">
        <v>40100000</v>
      </c>
      <c r="B557" s="185" t="s">
        <v>365</v>
      </c>
      <c r="C557" s="185" t="s">
        <v>324</v>
      </c>
      <c r="D557" s="186">
        <v>45170</v>
      </c>
      <c r="E557" s="185">
        <v>1151</v>
      </c>
      <c r="F557" s="185" t="s">
        <v>2295</v>
      </c>
      <c r="G557" s="185" t="s">
        <v>2296</v>
      </c>
      <c r="H557" s="185" t="s">
        <v>1226</v>
      </c>
      <c r="I557" s="187">
        <v>0</v>
      </c>
      <c r="J557" s="187">
        <v>932.78</v>
      </c>
      <c r="K557" s="187">
        <v>-932.78</v>
      </c>
    </row>
    <row r="558" spans="1:11">
      <c r="A558" s="185">
        <v>40100000</v>
      </c>
      <c r="B558" s="185" t="s">
        <v>365</v>
      </c>
      <c r="C558" s="185" t="s">
        <v>324</v>
      </c>
      <c r="D558" s="186">
        <v>45170</v>
      </c>
      <c r="E558" s="185">
        <v>1152</v>
      </c>
      <c r="F558" s="185" t="s">
        <v>2297</v>
      </c>
      <c r="G558" s="185" t="s">
        <v>2298</v>
      </c>
      <c r="H558" s="185" t="s">
        <v>1226</v>
      </c>
      <c r="I558" s="187">
        <v>0</v>
      </c>
      <c r="J558" s="187">
        <v>154.43</v>
      </c>
      <c r="K558" s="187">
        <v>-154.43</v>
      </c>
    </row>
    <row r="559" spans="1:11">
      <c r="A559" s="185">
        <v>40100000</v>
      </c>
      <c r="B559" s="185" t="s">
        <v>388</v>
      </c>
      <c r="C559" s="185" t="s">
        <v>324</v>
      </c>
      <c r="D559" s="186">
        <v>45170</v>
      </c>
      <c r="E559" s="185">
        <v>1154</v>
      </c>
      <c r="F559" s="185" t="s">
        <v>979</v>
      </c>
      <c r="G559" s="185" t="s">
        <v>2299</v>
      </c>
      <c r="H559" s="185" t="s">
        <v>1197</v>
      </c>
      <c r="I559" s="187">
        <v>0</v>
      </c>
      <c r="J559" s="187">
        <v>8400.8700000000008</v>
      </c>
      <c r="K559" s="187">
        <v>-8400.8700000000008</v>
      </c>
    </row>
    <row r="560" spans="1:11">
      <c r="A560" s="185">
        <v>40100000</v>
      </c>
      <c r="B560" s="185" t="s">
        <v>388</v>
      </c>
      <c r="C560" s="185" t="s">
        <v>324</v>
      </c>
      <c r="D560" s="186">
        <v>45170</v>
      </c>
      <c r="E560" s="185">
        <v>1156</v>
      </c>
      <c r="F560" s="185" t="s">
        <v>979</v>
      </c>
      <c r="G560" s="185" t="s">
        <v>2300</v>
      </c>
      <c r="H560" s="185" t="s">
        <v>1197</v>
      </c>
      <c r="I560" s="187">
        <v>0</v>
      </c>
      <c r="J560" s="187">
        <v>1437.6</v>
      </c>
      <c r="K560" s="187">
        <v>-1437.6</v>
      </c>
    </row>
    <row r="561" spans="1:11">
      <c r="A561" s="185">
        <v>40100000</v>
      </c>
      <c r="B561" s="185" t="s">
        <v>369</v>
      </c>
      <c r="C561" s="185" t="s">
        <v>324</v>
      </c>
      <c r="D561" s="186">
        <v>45170</v>
      </c>
      <c r="E561" s="185">
        <v>1157</v>
      </c>
      <c r="F561" s="185" t="s">
        <v>533</v>
      </c>
      <c r="G561" s="185" t="s">
        <v>2301</v>
      </c>
      <c r="H561" s="185" t="s">
        <v>2243</v>
      </c>
      <c r="I561" s="187">
        <v>0</v>
      </c>
      <c r="J561" s="187">
        <v>292.39</v>
      </c>
      <c r="K561" s="187">
        <v>-292.39</v>
      </c>
    </row>
    <row r="562" spans="1:11">
      <c r="A562" s="185">
        <v>40100000</v>
      </c>
      <c r="B562" s="185" t="s">
        <v>363</v>
      </c>
      <c r="C562" s="185" t="s">
        <v>324</v>
      </c>
      <c r="D562" s="186">
        <v>45170</v>
      </c>
      <c r="E562" s="185">
        <v>1158</v>
      </c>
      <c r="F562" s="185" t="s">
        <v>478</v>
      </c>
      <c r="G562" s="185" t="s">
        <v>2302</v>
      </c>
      <c r="H562" s="185" t="s">
        <v>1159</v>
      </c>
      <c r="I562" s="187">
        <v>0</v>
      </c>
      <c r="J562" s="187">
        <v>328.64</v>
      </c>
      <c r="K562" s="187">
        <v>-328.64</v>
      </c>
    </row>
    <row r="563" spans="1:11">
      <c r="A563" s="185">
        <v>40100000</v>
      </c>
      <c r="B563" s="185" t="s">
        <v>352</v>
      </c>
      <c r="C563" s="185" t="s">
        <v>324</v>
      </c>
      <c r="D563" s="186">
        <v>45170</v>
      </c>
      <c r="E563" s="185">
        <v>1159</v>
      </c>
      <c r="F563" s="185" t="s">
        <v>505</v>
      </c>
      <c r="G563" s="185" t="s">
        <v>2303</v>
      </c>
      <c r="H563" s="185" t="s">
        <v>1184</v>
      </c>
      <c r="I563" s="187">
        <v>0</v>
      </c>
      <c r="J563" s="187">
        <v>193.3</v>
      </c>
      <c r="K563" s="187">
        <v>-193.3</v>
      </c>
    </row>
    <row r="564" spans="1:11">
      <c r="A564" s="185">
        <v>40100000</v>
      </c>
      <c r="B564" s="185" t="s">
        <v>350</v>
      </c>
      <c r="C564" s="185" t="s">
        <v>324</v>
      </c>
      <c r="D564" s="186">
        <v>45170</v>
      </c>
      <c r="E564" s="185">
        <v>1162</v>
      </c>
      <c r="F564" s="185" t="s">
        <v>97</v>
      </c>
      <c r="G564" s="185" t="s">
        <v>2304</v>
      </c>
      <c r="H564" s="185" t="s">
        <v>1937</v>
      </c>
      <c r="I564" s="187">
        <v>0</v>
      </c>
      <c r="J564" s="187">
        <v>57.6</v>
      </c>
      <c r="K564" s="187">
        <v>-57.6</v>
      </c>
    </row>
    <row r="565" spans="1:11">
      <c r="A565" s="185">
        <v>40100000</v>
      </c>
      <c r="B565" s="185" t="s">
        <v>350</v>
      </c>
      <c r="C565" s="185" t="s">
        <v>324</v>
      </c>
      <c r="D565" s="186">
        <v>45170</v>
      </c>
      <c r="E565" s="185">
        <v>1163</v>
      </c>
      <c r="F565" s="185" t="s">
        <v>97</v>
      </c>
      <c r="G565" s="185" t="s">
        <v>2305</v>
      </c>
      <c r="H565" s="185" t="s">
        <v>1937</v>
      </c>
      <c r="I565" s="187">
        <v>0</v>
      </c>
      <c r="J565" s="187">
        <v>3286.78</v>
      </c>
      <c r="K565" s="187">
        <v>-3286.78</v>
      </c>
    </row>
    <row r="566" spans="1:11">
      <c r="A566" s="185">
        <v>40100000</v>
      </c>
      <c r="B566" s="185" t="s">
        <v>1681</v>
      </c>
      <c r="C566" s="185" t="s">
        <v>324</v>
      </c>
      <c r="D566" s="186">
        <v>45191</v>
      </c>
      <c r="E566" s="185">
        <v>1160</v>
      </c>
      <c r="F566" s="185" t="s">
        <v>1682</v>
      </c>
      <c r="G566" s="185" t="s">
        <v>2306</v>
      </c>
      <c r="H566" s="185" t="s">
        <v>1083</v>
      </c>
      <c r="I566" s="187">
        <v>0</v>
      </c>
      <c r="J566" s="187">
        <v>5280</v>
      </c>
      <c r="K566" s="187">
        <v>-5280</v>
      </c>
    </row>
    <row r="567" spans="1:11">
      <c r="A567" s="185">
        <v>40100000</v>
      </c>
      <c r="B567" s="185" t="s">
        <v>1181</v>
      </c>
      <c r="C567" s="185" t="s">
        <v>324</v>
      </c>
      <c r="D567" s="186">
        <v>45199</v>
      </c>
      <c r="E567" s="185">
        <v>1153</v>
      </c>
      <c r="F567" s="185" t="s">
        <v>2307</v>
      </c>
      <c r="G567" s="185" t="s">
        <v>2308</v>
      </c>
      <c r="H567" s="185" t="s">
        <v>1117</v>
      </c>
      <c r="I567" s="187">
        <v>2187</v>
      </c>
      <c r="J567" s="187">
        <v>0</v>
      </c>
      <c r="K567" s="187">
        <v>2187</v>
      </c>
    </row>
    <row r="568" spans="1:11">
      <c r="A568" s="185">
        <v>40100000</v>
      </c>
      <c r="B568" s="185" t="s">
        <v>350</v>
      </c>
      <c r="C568" s="185" t="s">
        <v>324</v>
      </c>
      <c r="D568" s="186">
        <v>45199</v>
      </c>
      <c r="E568" s="185">
        <v>1164</v>
      </c>
      <c r="F568" s="185" t="s">
        <v>97</v>
      </c>
      <c r="G568" s="185" t="s">
        <v>2309</v>
      </c>
      <c r="H568" s="185" t="s">
        <v>89</v>
      </c>
      <c r="I568" s="187">
        <v>0</v>
      </c>
      <c r="J568" s="187">
        <v>348.78</v>
      </c>
      <c r="K568" s="187">
        <v>-348.78</v>
      </c>
    </row>
    <row r="569" spans="1:11">
      <c r="A569" s="185">
        <v>40100000</v>
      </c>
      <c r="B569" s="185" t="s">
        <v>388</v>
      </c>
      <c r="C569" s="185" t="s">
        <v>324</v>
      </c>
      <c r="D569" s="186">
        <v>45200</v>
      </c>
      <c r="E569" s="185">
        <v>1155</v>
      </c>
      <c r="F569" s="185" t="s">
        <v>979</v>
      </c>
      <c r="G569" s="185" t="s">
        <v>2337</v>
      </c>
      <c r="H569" s="185" t="s">
        <v>1223</v>
      </c>
      <c r="I569" s="187">
        <v>0</v>
      </c>
      <c r="J569" s="187">
        <v>8400.8700000000008</v>
      </c>
      <c r="K569" s="187">
        <v>-8400.8700000000008</v>
      </c>
    </row>
    <row r="570" spans="1:11">
      <c r="A570" s="185">
        <v>40100000</v>
      </c>
      <c r="B570" s="185" t="s">
        <v>1130</v>
      </c>
      <c r="C570" s="185" t="s">
        <v>324</v>
      </c>
      <c r="D570" s="186">
        <v>45200</v>
      </c>
      <c r="E570" s="185">
        <v>1165</v>
      </c>
      <c r="F570" s="185" t="s">
        <v>764</v>
      </c>
      <c r="G570" s="185" t="s">
        <v>2338</v>
      </c>
      <c r="H570" s="185" t="s">
        <v>89</v>
      </c>
      <c r="I570" s="187">
        <v>0</v>
      </c>
      <c r="J570" s="187">
        <v>108897.24</v>
      </c>
      <c r="K570" s="187">
        <v>-108897.24</v>
      </c>
    </row>
    <row r="571" spans="1:11">
      <c r="A571" s="185">
        <v>40100000</v>
      </c>
      <c r="B571" s="185" t="s">
        <v>1091</v>
      </c>
      <c r="C571" s="185" t="s">
        <v>324</v>
      </c>
      <c r="D571" s="186">
        <v>45200</v>
      </c>
      <c r="E571" s="185">
        <v>1166</v>
      </c>
      <c r="F571" s="185" t="s">
        <v>496</v>
      </c>
      <c r="G571" s="185" t="s">
        <v>2339</v>
      </c>
      <c r="H571" s="185" t="s">
        <v>1242</v>
      </c>
      <c r="I571" s="187">
        <v>0</v>
      </c>
      <c r="J571" s="187">
        <v>360</v>
      </c>
      <c r="K571" s="187">
        <v>-360</v>
      </c>
    </row>
    <row r="572" spans="1:11">
      <c r="A572" s="185">
        <v>40100000</v>
      </c>
      <c r="B572" s="185" t="s">
        <v>350</v>
      </c>
      <c r="C572" s="185" t="s">
        <v>324</v>
      </c>
      <c r="D572" s="186">
        <v>45200</v>
      </c>
      <c r="E572" s="185">
        <v>1167</v>
      </c>
      <c r="F572" s="185" t="s">
        <v>97</v>
      </c>
      <c r="G572" s="185" t="s">
        <v>2340</v>
      </c>
      <c r="H572" s="185" t="s">
        <v>1985</v>
      </c>
      <c r="I572" s="187">
        <v>0</v>
      </c>
      <c r="J572" s="187">
        <v>135.47999999999999</v>
      </c>
      <c r="K572" s="187">
        <v>-135.47999999999999</v>
      </c>
    </row>
    <row r="573" spans="1:11">
      <c r="A573" s="185">
        <v>40100000</v>
      </c>
      <c r="B573" s="185" t="s">
        <v>2250</v>
      </c>
      <c r="C573" s="185" t="s">
        <v>324</v>
      </c>
      <c r="D573" s="186">
        <v>45200</v>
      </c>
      <c r="E573" s="185">
        <v>1168</v>
      </c>
      <c r="F573" s="185" t="s">
        <v>2341</v>
      </c>
      <c r="G573" s="185" t="s">
        <v>2342</v>
      </c>
      <c r="H573" s="185" t="s">
        <v>384</v>
      </c>
      <c r="I573" s="187">
        <v>0</v>
      </c>
      <c r="J573" s="187">
        <v>83.08</v>
      </c>
      <c r="K573" s="187">
        <v>-83.08</v>
      </c>
    </row>
    <row r="574" spans="1:11">
      <c r="A574" s="185">
        <v>40100000</v>
      </c>
      <c r="B574" s="185" t="s">
        <v>369</v>
      </c>
      <c r="C574" s="185" t="s">
        <v>324</v>
      </c>
      <c r="D574" s="186">
        <v>45200</v>
      </c>
      <c r="E574" s="185">
        <v>1169</v>
      </c>
      <c r="F574" s="185" t="s">
        <v>2343</v>
      </c>
      <c r="G574" s="185" t="s">
        <v>2344</v>
      </c>
      <c r="H574" s="185" t="s">
        <v>2497</v>
      </c>
      <c r="I574" s="187">
        <v>0</v>
      </c>
      <c r="J574" s="187">
        <v>68.510000000000005</v>
      </c>
      <c r="K574" s="187">
        <v>-68.510000000000005</v>
      </c>
    </row>
    <row r="575" spans="1:11">
      <c r="A575" s="185">
        <v>40100000</v>
      </c>
      <c r="B575" s="185" t="s">
        <v>378</v>
      </c>
      <c r="C575" s="185" t="s">
        <v>324</v>
      </c>
      <c r="D575" s="186">
        <v>45200</v>
      </c>
      <c r="E575" s="185">
        <v>1170</v>
      </c>
      <c r="F575" s="185" t="s">
        <v>2345</v>
      </c>
      <c r="G575" s="185" t="s">
        <v>2346</v>
      </c>
      <c r="H575" s="185" t="s">
        <v>1351</v>
      </c>
      <c r="I575" s="187">
        <v>0</v>
      </c>
      <c r="J575" s="187">
        <v>9576</v>
      </c>
      <c r="K575" s="187">
        <v>-9576</v>
      </c>
    </row>
    <row r="576" spans="1:11">
      <c r="A576" s="185">
        <v>40100000</v>
      </c>
      <c r="B576" s="185" t="s">
        <v>367</v>
      </c>
      <c r="C576" s="185" t="s">
        <v>324</v>
      </c>
      <c r="D576" s="186">
        <v>45200</v>
      </c>
      <c r="E576" s="185">
        <v>1171</v>
      </c>
      <c r="F576" s="185" t="s">
        <v>2239</v>
      </c>
      <c r="G576" s="185" t="s">
        <v>2347</v>
      </c>
      <c r="H576" s="185" t="s">
        <v>1219</v>
      </c>
      <c r="I576" s="187">
        <v>0</v>
      </c>
      <c r="J576" s="187">
        <v>4213.57</v>
      </c>
      <c r="K576" s="187">
        <v>-4213.57</v>
      </c>
    </row>
    <row r="577" spans="1:11">
      <c r="A577" s="185">
        <v>40100000</v>
      </c>
      <c r="B577" s="185" t="s">
        <v>369</v>
      </c>
      <c r="C577" s="185" t="s">
        <v>324</v>
      </c>
      <c r="D577" s="186">
        <v>45200</v>
      </c>
      <c r="E577" s="185">
        <v>1172</v>
      </c>
      <c r="F577" s="185" t="s">
        <v>2348</v>
      </c>
      <c r="G577" s="185" t="s">
        <v>2349</v>
      </c>
      <c r="H577" s="185" t="s">
        <v>2350</v>
      </c>
      <c r="I577" s="187">
        <v>0</v>
      </c>
      <c r="J577" s="187">
        <v>343.56</v>
      </c>
      <c r="K577" s="187">
        <v>-343.56</v>
      </c>
    </row>
    <row r="578" spans="1:11">
      <c r="A578" s="185">
        <v>40100000</v>
      </c>
      <c r="B578" s="185" t="s">
        <v>369</v>
      </c>
      <c r="C578" s="185" t="s">
        <v>324</v>
      </c>
      <c r="D578" s="186">
        <v>45200</v>
      </c>
      <c r="E578" s="185">
        <v>1173</v>
      </c>
      <c r="F578" s="185" t="s">
        <v>2351</v>
      </c>
      <c r="G578" s="185" t="s">
        <v>2301</v>
      </c>
      <c r="H578" s="185" t="s">
        <v>89</v>
      </c>
      <c r="I578" s="187">
        <v>0</v>
      </c>
      <c r="J578" s="187">
        <v>292.39</v>
      </c>
      <c r="K578" s="187">
        <v>-292.39</v>
      </c>
    </row>
    <row r="579" spans="1:11">
      <c r="A579" s="185">
        <v>40100000</v>
      </c>
      <c r="B579" s="185" t="s">
        <v>369</v>
      </c>
      <c r="C579" s="185" t="s">
        <v>324</v>
      </c>
      <c r="D579" s="186">
        <v>45200</v>
      </c>
      <c r="E579" s="185">
        <v>1174</v>
      </c>
      <c r="F579" s="185" t="s">
        <v>2352</v>
      </c>
      <c r="G579" s="185" t="s">
        <v>2353</v>
      </c>
      <c r="H579" s="185" t="s">
        <v>2350</v>
      </c>
      <c r="I579" s="187">
        <v>0</v>
      </c>
      <c r="J579" s="187">
        <v>358.87</v>
      </c>
      <c r="K579" s="187">
        <v>-358.87</v>
      </c>
    </row>
    <row r="580" spans="1:11">
      <c r="A580" s="185">
        <v>40100000</v>
      </c>
      <c r="B580" s="185" t="s">
        <v>369</v>
      </c>
      <c r="C580" s="185" t="s">
        <v>324</v>
      </c>
      <c r="D580" s="186">
        <v>45200</v>
      </c>
      <c r="E580" s="185">
        <v>1175</v>
      </c>
      <c r="F580" s="185" t="s">
        <v>2354</v>
      </c>
      <c r="G580" s="185" t="s">
        <v>2355</v>
      </c>
      <c r="H580" s="185" t="s">
        <v>2350</v>
      </c>
      <c r="I580" s="187">
        <v>0</v>
      </c>
      <c r="J580" s="187">
        <v>698.07</v>
      </c>
      <c r="K580" s="187">
        <v>-698.07</v>
      </c>
    </row>
    <row r="581" spans="1:11">
      <c r="A581" s="185">
        <v>40100000</v>
      </c>
      <c r="B581" s="185" t="s">
        <v>369</v>
      </c>
      <c r="C581" s="185" t="s">
        <v>324</v>
      </c>
      <c r="D581" s="186">
        <v>45200</v>
      </c>
      <c r="E581" s="185">
        <v>1176</v>
      </c>
      <c r="F581" s="185" t="s">
        <v>2356</v>
      </c>
      <c r="G581" s="185" t="s">
        <v>2357</v>
      </c>
      <c r="H581" s="185" t="s">
        <v>2497</v>
      </c>
      <c r="I581" s="187">
        <v>0</v>
      </c>
      <c r="J581" s="187">
        <v>143.38</v>
      </c>
      <c r="K581" s="187">
        <v>-143.38</v>
      </c>
    </row>
    <row r="582" spans="1:11">
      <c r="A582" s="185">
        <v>40100000</v>
      </c>
      <c r="B582" s="185" t="s">
        <v>1779</v>
      </c>
      <c r="C582" s="185" t="s">
        <v>324</v>
      </c>
      <c r="D582" s="186">
        <v>45200</v>
      </c>
      <c r="E582" s="185">
        <v>1177</v>
      </c>
      <c r="F582" s="185" t="s">
        <v>2358</v>
      </c>
      <c r="G582" s="185" t="s">
        <v>2359</v>
      </c>
      <c r="H582" s="185" t="s">
        <v>384</v>
      </c>
      <c r="I582" s="187">
        <v>0</v>
      </c>
      <c r="J582" s="187">
        <v>2260</v>
      </c>
      <c r="K582" s="187">
        <v>-2260</v>
      </c>
    </row>
    <row r="583" spans="1:11">
      <c r="A583" s="185">
        <v>40100000</v>
      </c>
      <c r="B583" s="185" t="s">
        <v>1162</v>
      </c>
      <c r="C583" s="185" t="s">
        <v>324</v>
      </c>
      <c r="D583" s="186">
        <v>45200</v>
      </c>
      <c r="E583" s="185">
        <v>1178</v>
      </c>
      <c r="F583" s="185" t="s">
        <v>2360</v>
      </c>
      <c r="G583" s="185" t="s">
        <v>2361</v>
      </c>
      <c r="H583" s="185" t="s">
        <v>384</v>
      </c>
      <c r="I583" s="187">
        <v>0</v>
      </c>
      <c r="J583" s="187">
        <v>336</v>
      </c>
      <c r="K583" s="187">
        <v>-336</v>
      </c>
    </row>
    <row r="584" spans="1:11">
      <c r="A584" s="185">
        <v>40100000</v>
      </c>
      <c r="B584" s="185" t="s">
        <v>374</v>
      </c>
      <c r="C584" s="185" t="s">
        <v>324</v>
      </c>
      <c r="D584" s="186">
        <v>45200</v>
      </c>
      <c r="E584" s="185">
        <v>1179</v>
      </c>
      <c r="F584" s="185" t="s">
        <v>2362</v>
      </c>
      <c r="G584" s="185" t="s">
        <v>2363</v>
      </c>
      <c r="H584" s="185" t="s">
        <v>1096</v>
      </c>
      <c r="I584" s="187">
        <v>0</v>
      </c>
      <c r="J584" s="187">
        <v>489.6</v>
      </c>
      <c r="K584" s="187">
        <v>-489.6</v>
      </c>
    </row>
    <row r="585" spans="1:11">
      <c r="A585" s="185">
        <v>40100000</v>
      </c>
      <c r="B585" s="185" t="s">
        <v>370</v>
      </c>
      <c r="C585" s="185" t="s">
        <v>324</v>
      </c>
      <c r="D585" s="186">
        <v>45200</v>
      </c>
      <c r="E585" s="185">
        <v>1180</v>
      </c>
      <c r="F585" s="185" t="s">
        <v>2364</v>
      </c>
      <c r="G585" s="185" t="s">
        <v>2365</v>
      </c>
      <c r="H585" s="185" t="s">
        <v>1121</v>
      </c>
      <c r="I585" s="187">
        <v>0</v>
      </c>
      <c r="J585" s="187">
        <v>208</v>
      </c>
      <c r="K585" s="187">
        <v>-208</v>
      </c>
    </row>
    <row r="586" spans="1:11">
      <c r="A586" s="185">
        <v>40100000</v>
      </c>
      <c r="B586" s="185" t="s">
        <v>370</v>
      </c>
      <c r="C586" s="185" t="s">
        <v>324</v>
      </c>
      <c r="D586" s="186">
        <v>45200</v>
      </c>
      <c r="E586" s="185">
        <v>1182</v>
      </c>
      <c r="F586" s="185" t="s">
        <v>2366</v>
      </c>
      <c r="G586" s="185" t="s">
        <v>2367</v>
      </c>
      <c r="H586" s="185" t="s">
        <v>1121</v>
      </c>
      <c r="I586" s="187">
        <v>0</v>
      </c>
      <c r="J586" s="187">
        <v>802</v>
      </c>
      <c r="K586" s="187">
        <v>-802</v>
      </c>
    </row>
    <row r="587" spans="1:11">
      <c r="A587" s="185">
        <v>40100000</v>
      </c>
      <c r="B587" s="185" t="s">
        <v>380</v>
      </c>
      <c r="C587" s="185" t="s">
        <v>324</v>
      </c>
      <c r="D587" s="186">
        <v>45200</v>
      </c>
      <c r="E587" s="185">
        <v>1184</v>
      </c>
      <c r="F587" s="185" t="s">
        <v>2368</v>
      </c>
      <c r="G587" s="185" t="s">
        <v>2369</v>
      </c>
      <c r="H587" s="185" t="s">
        <v>1219</v>
      </c>
      <c r="I587" s="187">
        <v>0</v>
      </c>
      <c r="J587" s="187">
        <v>159.81</v>
      </c>
      <c r="K587" s="187">
        <v>-159.81</v>
      </c>
    </row>
    <row r="588" spans="1:11">
      <c r="A588" s="185">
        <v>40100000</v>
      </c>
      <c r="B588" s="185" t="s">
        <v>380</v>
      </c>
      <c r="C588" s="185" t="s">
        <v>324</v>
      </c>
      <c r="D588" s="186">
        <v>45200</v>
      </c>
      <c r="E588" s="185">
        <v>1185</v>
      </c>
      <c r="F588" s="185" t="s">
        <v>2370</v>
      </c>
      <c r="G588" s="185" t="s">
        <v>2371</v>
      </c>
      <c r="H588" s="185" t="s">
        <v>1219</v>
      </c>
      <c r="I588" s="187">
        <v>0</v>
      </c>
      <c r="J588" s="187">
        <v>350.33</v>
      </c>
      <c r="K588" s="187">
        <v>-350.33</v>
      </c>
    </row>
    <row r="589" spans="1:11">
      <c r="A589" s="185">
        <v>40100000</v>
      </c>
      <c r="B589" s="185" t="s">
        <v>380</v>
      </c>
      <c r="C589" s="185" t="s">
        <v>324</v>
      </c>
      <c r="D589" s="186">
        <v>45200</v>
      </c>
      <c r="E589" s="185">
        <v>1186</v>
      </c>
      <c r="F589" s="185" t="s">
        <v>2372</v>
      </c>
      <c r="G589" s="185" t="s">
        <v>2373</v>
      </c>
      <c r="H589" s="185" t="s">
        <v>1219</v>
      </c>
      <c r="I589" s="187">
        <v>0</v>
      </c>
      <c r="J589" s="187">
        <v>132.19999999999999</v>
      </c>
      <c r="K589" s="187">
        <v>-132.19999999999999</v>
      </c>
    </row>
    <row r="590" spans="1:11">
      <c r="A590" s="185">
        <v>40100000</v>
      </c>
      <c r="B590" s="185" t="s">
        <v>380</v>
      </c>
      <c r="C590" s="185" t="s">
        <v>324</v>
      </c>
      <c r="D590" s="186">
        <v>45200</v>
      </c>
      <c r="E590" s="185">
        <v>1187</v>
      </c>
      <c r="F590" s="185" t="s">
        <v>2374</v>
      </c>
      <c r="G590" s="185" t="s">
        <v>2375</v>
      </c>
      <c r="H590" s="185" t="s">
        <v>1219</v>
      </c>
      <c r="I590" s="187">
        <v>0</v>
      </c>
      <c r="J590" s="187">
        <v>425.91</v>
      </c>
      <c r="K590" s="187">
        <v>-425.91</v>
      </c>
    </row>
    <row r="591" spans="1:11">
      <c r="A591" s="185">
        <v>40100000</v>
      </c>
      <c r="B591" s="185" t="s">
        <v>375</v>
      </c>
      <c r="C591" s="185" t="s">
        <v>324</v>
      </c>
      <c r="D591" s="186">
        <v>45200</v>
      </c>
      <c r="E591" s="185">
        <v>1188</v>
      </c>
      <c r="F591" s="185" t="s">
        <v>2376</v>
      </c>
      <c r="G591" s="185" t="s">
        <v>2377</v>
      </c>
      <c r="H591" s="185" t="s">
        <v>1141</v>
      </c>
      <c r="I591" s="187">
        <v>0</v>
      </c>
      <c r="J591" s="187">
        <v>1654.81</v>
      </c>
      <c r="K591" s="187">
        <v>-1654.81</v>
      </c>
    </row>
    <row r="592" spans="1:11">
      <c r="A592" s="185">
        <v>40100000</v>
      </c>
      <c r="B592" s="185" t="s">
        <v>2378</v>
      </c>
      <c r="C592" s="185" t="s">
        <v>324</v>
      </c>
      <c r="D592" s="186">
        <v>45200</v>
      </c>
      <c r="E592" s="185">
        <v>1190</v>
      </c>
      <c r="F592" s="185" t="s">
        <v>2379</v>
      </c>
      <c r="G592" s="185" t="s">
        <v>2380</v>
      </c>
      <c r="H592" s="185" t="s">
        <v>384</v>
      </c>
      <c r="I592" s="187">
        <v>0</v>
      </c>
      <c r="J592" s="187">
        <v>274.89</v>
      </c>
      <c r="K592" s="187">
        <v>-274.89</v>
      </c>
    </row>
    <row r="593" spans="1:11">
      <c r="A593" s="185">
        <v>40100000</v>
      </c>
      <c r="B593" s="185" t="s">
        <v>391</v>
      </c>
      <c r="C593" s="185" t="s">
        <v>324</v>
      </c>
      <c r="D593" s="186">
        <v>45200</v>
      </c>
      <c r="E593" s="185">
        <v>1191</v>
      </c>
      <c r="F593" s="185" t="s">
        <v>2381</v>
      </c>
      <c r="G593" s="185" t="s">
        <v>2382</v>
      </c>
      <c r="H593" s="185" t="s">
        <v>1184</v>
      </c>
      <c r="I593" s="187">
        <v>0</v>
      </c>
      <c r="J593" s="187">
        <v>4158</v>
      </c>
      <c r="K593" s="187">
        <v>-4158</v>
      </c>
    </row>
    <row r="594" spans="1:11">
      <c r="A594" s="185">
        <v>40100000</v>
      </c>
      <c r="B594" s="185" t="s">
        <v>391</v>
      </c>
      <c r="C594" s="185" t="s">
        <v>324</v>
      </c>
      <c r="D594" s="186">
        <v>45200</v>
      </c>
      <c r="E594" s="185">
        <v>1192</v>
      </c>
      <c r="F594" s="185" t="s">
        <v>2383</v>
      </c>
      <c r="G594" s="185" t="s">
        <v>2384</v>
      </c>
      <c r="H594" s="185" t="s">
        <v>1184</v>
      </c>
      <c r="I594" s="187">
        <v>0</v>
      </c>
      <c r="J594" s="187">
        <v>2328</v>
      </c>
      <c r="K594" s="187">
        <v>-2328</v>
      </c>
    </row>
    <row r="595" spans="1:11">
      <c r="A595" s="185">
        <v>40100000</v>
      </c>
      <c r="B595" s="185" t="s">
        <v>354</v>
      </c>
      <c r="C595" s="185" t="s">
        <v>324</v>
      </c>
      <c r="D595" s="186">
        <v>45200</v>
      </c>
      <c r="E595" s="185">
        <v>1193</v>
      </c>
      <c r="F595" s="185" t="s">
        <v>2385</v>
      </c>
      <c r="G595" s="185" t="s">
        <v>2386</v>
      </c>
      <c r="H595" s="185" t="s">
        <v>1114</v>
      </c>
      <c r="I595" s="187">
        <v>0</v>
      </c>
      <c r="J595" s="187">
        <v>6833.5</v>
      </c>
      <c r="K595" s="187">
        <v>-6833.5</v>
      </c>
    </row>
    <row r="596" spans="1:11">
      <c r="A596" s="185">
        <v>40100000</v>
      </c>
      <c r="B596" s="185" t="s">
        <v>354</v>
      </c>
      <c r="C596" s="185" t="s">
        <v>324</v>
      </c>
      <c r="D596" s="186">
        <v>45200</v>
      </c>
      <c r="E596" s="185">
        <v>1195</v>
      </c>
      <c r="F596" s="185" t="s">
        <v>2387</v>
      </c>
      <c r="G596" s="185" t="s">
        <v>2388</v>
      </c>
      <c r="H596" s="185" t="s">
        <v>1114</v>
      </c>
      <c r="I596" s="187">
        <v>0</v>
      </c>
      <c r="J596" s="187">
        <v>6675.5</v>
      </c>
      <c r="K596" s="187">
        <v>-6675.5</v>
      </c>
    </row>
    <row r="597" spans="1:11">
      <c r="A597" s="185">
        <v>40100000</v>
      </c>
      <c r="B597" s="185" t="s">
        <v>1181</v>
      </c>
      <c r="C597" s="185" t="s">
        <v>324</v>
      </c>
      <c r="D597" s="186">
        <v>45200</v>
      </c>
      <c r="E597" s="185">
        <v>1197</v>
      </c>
      <c r="F597" s="185" t="s">
        <v>2389</v>
      </c>
      <c r="G597" s="185" t="s">
        <v>2390</v>
      </c>
      <c r="H597" s="185" t="s">
        <v>1110</v>
      </c>
      <c r="I597" s="187">
        <v>0</v>
      </c>
      <c r="J597" s="187">
        <v>3265</v>
      </c>
      <c r="K597" s="187">
        <v>-3265</v>
      </c>
    </row>
    <row r="598" spans="1:11">
      <c r="A598" s="185">
        <v>40100000</v>
      </c>
      <c r="B598" s="185" t="s">
        <v>352</v>
      </c>
      <c r="C598" s="185" t="s">
        <v>324</v>
      </c>
      <c r="D598" s="186">
        <v>45200</v>
      </c>
      <c r="E598" s="185">
        <v>1199</v>
      </c>
      <c r="F598" s="185" t="s">
        <v>2391</v>
      </c>
      <c r="G598" s="185" t="s">
        <v>2392</v>
      </c>
      <c r="H598" s="185" t="s">
        <v>1231</v>
      </c>
      <c r="I598" s="187">
        <v>0</v>
      </c>
      <c r="J598" s="187">
        <v>131</v>
      </c>
      <c r="K598" s="187">
        <v>-131</v>
      </c>
    </row>
    <row r="599" spans="1:11">
      <c r="A599" s="185">
        <v>40100000</v>
      </c>
      <c r="B599" s="185" t="s">
        <v>379</v>
      </c>
      <c r="C599" s="185" t="s">
        <v>324</v>
      </c>
      <c r="D599" s="186">
        <v>45200</v>
      </c>
      <c r="E599" s="185">
        <v>1200</v>
      </c>
      <c r="F599" s="185" t="s">
        <v>2393</v>
      </c>
      <c r="G599" s="185" t="s">
        <v>2394</v>
      </c>
      <c r="H599" s="185" t="s">
        <v>1261</v>
      </c>
      <c r="I599" s="187">
        <v>0</v>
      </c>
      <c r="J599" s="187">
        <v>8145.55</v>
      </c>
      <c r="K599" s="187">
        <v>-8145.55</v>
      </c>
    </row>
    <row r="600" spans="1:11">
      <c r="A600" s="185">
        <v>40100000</v>
      </c>
      <c r="B600" s="185" t="s">
        <v>353</v>
      </c>
      <c r="C600" s="185" t="s">
        <v>324</v>
      </c>
      <c r="D600" s="186">
        <v>45200</v>
      </c>
      <c r="E600" s="185">
        <v>1202</v>
      </c>
      <c r="F600" s="185" t="s">
        <v>2395</v>
      </c>
      <c r="G600" s="185" t="s">
        <v>2396</v>
      </c>
      <c r="H600" s="185" t="s">
        <v>1359</v>
      </c>
      <c r="I600" s="187">
        <v>0</v>
      </c>
      <c r="J600" s="187">
        <v>419.8</v>
      </c>
      <c r="K600" s="187">
        <v>-419.8</v>
      </c>
    </row>
    <row r="601" spans="1:11">
      <c r="A601" s="185">
        <v>40100000</v>
      </c>
      <c r="B601" s="185" t="s">
        <v>364</v>
      </c>
      <c r="C601" s="185" t="s">
        <v>324</v>
      </c>
      <c r="D601" s="186">
        <v>45200</v>
      </c>
      <c r="E601" s="185">
        <v>1203</v>
      </c>
      <c r="F601" s="185" t="s">
        <v>2397</v>
      </c>
      <c r="G601" s="185" t="s">
        <v>2398</v>
      </c>
      <c r="H601" s="185" t="s">
        <v>1092</v>
      </c>
      <c r="I601" s="187">
        <v>0</v>
      </c>
      <c r="J601" s="187">
        <v>594.42999999999995</v>
      </c>
      <c r="K601" s="187">
        <v>-594.42999999999995</v>
      </c>
    </row>
    <row r="602" spans="1:11">
      <c r="A602" s="185">
        <v>40100000</v>
      </c>
      <c r="B602" s="185" t="s">
        <v>377</v>
      </c>
      <c r="C602" s="185" t="s">
        <v>324</v>
      </c>
      <c r="D602" s="186">
        <v>45200</v>
      </c>
      <c r="E602" s="185">
        <v>1204</v>
      </c>
      <c r="F602" s="185" t="s">
        <v>2399</v>
      </c>
      <c r="G602" s="185" t="s">
        <v>2400</v>
      </c>
      <c r="H602" s="185" t="s">
        <v>1231</v>
      </c>
      <c r="I602" s="187">
        <v>0</v>
      </c>
      <c r="J602" s="187">
        <v>1569.99</v>
      </c>
      <c r="K602" s="187">
        <v>-1569.99</v>
      </c>
    </row>
    <row r="603" spans="1:11">
      <c r="A603" s="185">
        <v>40100000</v>
      </c>
      <c r="B603" s="185" t="s">
        <v>388</v>
      </c>
      <c r="C603" s="185" t="s">
        <v>324</v>
      </c>
      <c r="D603" s="186">
        <v>45200</v>
      </c>
      <c r="E603" s="185">
        <v>1206</v>
      </c>
      <c r="F603" s="185" t="s">
        <v>979</v>
      </c>
      <c r="G603" s="185" t="s">
        <v>2401</v>
      </c>
      <c r="H603" s="185" t="s">
        <v>2498</v>
      </c>
      <c r="I603" s="187">
        <v>0</v>
      </c>
      <c r="J603" s="187">
        <v>3393.62</v>
      </c>
      <c r="K603" s="187">
        <v>-3393.62</v>
      </c>
    </row>
    <row r="604" spans="1:11">
      <c r="A604" s="185">
        <v>40100000</v>
      </c>
      <c r="B604" s="185" t="s">
        <v>388</v>
      </c>
      <c r="C604" s="185" t="s">
        <v>324</v>
      </c>
      <c r="D604" s="186">
        <v>45200</v>
      </c>
      <c r="E604" s="185">
        <v>1207</v>
      </c>
      <c r="F604" s="185" t="s">
        <v>979</v>
      </c>
      <c r="G604" s="185" t="s">
        <v>2402</v>
      </c>
      <c r="H604" s="185" t="s">
        <v>1148</v>
      </c>
      <c r="I604" s="187">
        <v>0</v>
      </c>
      <c r="J604" s="187">
        <v>1437.6</v>
      </c>
      <c r="K604" s="187">
        <v>-1437.6</v>
      </c>
    </row>
    <row r="605" spans="1:11">
      <c r="A605" s="185">
        <v>40100000</v>
      </c>
      <c r="B605" s="185" t="s">
        <v>1140</v>
      </c>
      <c r="C605" s="185" t="s">
        <v>324</v>
      </c>
      <c r="D605" s="186">
        <v>45200</v>
      </c>
      <c r="E605" s="185">
        <v>1215</v>
      </c>
      <c r="F605" s="185" t="s">
        <v>2403</v>
      </c>
      <c r="G605" s="185" t="s">
        <v>2404</v>
      </c>
      <c r="H605" s="185" t="s">
        <v>1237</v>
      </c>
      <c r="I605" s="187">
        <v>0</v>
      </c>
      <c r="J605" s="187">
        <v>6.22</v>
      </c>
      <c r="K605" s="187">
        <v>-6.22</v>
      </c>
    </row>
    <row r="606" spans="1:11">
      <c r="A606" s="185">
        <v>40100000</v>
      </c>
      <c r="B606" s="185" t="s">
        <v>1140</v>
      </c>
      <c r="C606" s="185" t="s">
        <v>324</v>
      </c>
      <c r="D606" s="186">
        <v>45200</v>
      </c>
      <c r="E606" s="185">
        <v>1217</v>
      </c>
      <c r="F606" s="185" t="s">
        <v>2405</v>
      </c>
      <c r="G606" s="185" t="s">
        <v>2406</v>
      </c>
      <c r="H606" s="185" t="s">
        <v>1237</v>
      </c>
      <c r="I606" s="187">
        <v>0</v>
      </c>
      <c r="J606" s="187">
        <v>20.25</v>
      </c>
      <c r="K606" s="187">
        <v>-20.25</v>
      </c>
    </row>
    <row r="607" spans="1:11">
      <c r="A607" s="185">
        <v>40100000</v>
      </c>
      <c r="B607" s="185" t="s">
        <v>1140</v>
      </c>
      <c r="C607" s="185" t="s">
        <v>324</v>
      </c>
      <c r="D607" s="186">
        <v>45200</v>
      </c>
      <c r="E607" s="185">
        <v>1219</v>
      </c>
      <c r="F607" s="185" t="s">
        <v>2407</v>
      </c>
      <c r="G607" s="185" t="s">
        <v>2408</v>
      </c>
      <c r="H607" s="185" t="s">
        <v>1237</v>
      </c>
      <c r="I607" s="187">
        <v>0</v>
      </c>
      <c r="J607" s="187">
        <v>13.4</v>
      </c>
      <c r="K607" s="187">
        <v>-13.4</v>
      </c>
    </row>
    <row r="608" spans="1:11">
      <c r="A608" s="185">
        <v>40100000</v>
      </c>
      <c r="B608" s="185" t="s">
        <v>1140</v>
      </c>
      <c r="C608" s="185" t="s">
        <v>324</v>
      </c>
      <c r="D608" s="186">
        <v>45200</v>
      </c>
      <c r="E608" s="185">
        <v>1220</v>
      </c>
      <c r="F608" s="185" t="s">
        <v>2409</v>
      </c>
      <c r="G608" s="185" t="s">
        <v>2410</v>
      </c>
      <c r="H608" s="185" t="s">
        <v>1237</v>
      </c>
      <c r="I608" s="187">
        <v>0</v>
      </c>
      <c r="J608" s="187">
        <v>99</v>
      </c>
      <c r="K608" s="187">
        <v>-99</v>
      </c>
    </row>
    <row r="609" spans="1:11">
      <c r="A609" s="185">
        <v>40100000</v>
      </c>
      <c r="B609" s="185" t="s">
        <v>1140</v>
      </c>
      <c r="C609" s="185" t="s">
        <v>324</v>
      </c>
      <c r="D609" s="186">
        <v>45200</v>
      </c>
      <c r="E609" s="185">
        <v>1221</v>
      </c>
      <c r="F609" s="185" t="s">
        <v>2411</v>
      </c>
      <c r="G609" s="185" t="s">
        <v>2412</v>
      </c>
      <c r="H609" s="185" t="s">
        <v>1237</v>
      </c>
      <c r="I609" s="187">
        <v>0</v>
      </c>
      <c r="J609" s="187">
        <v>10.32</v>
      </c>
      <c r="K609" s="187">
        <v>-10.32</v>
      </c>
    </row>
    <row r="610" spans="1:11">
      <c r="A610" s="185">
        <v>40100000</v>
      </c>
      <c r="B610" s="185" t="s">
        <v>1140</v>
      </c>
      <c r="C610" s="185" t="s">
        <v>324</v>
      </c>
      <c r="D610" s="186">
        <v>45200</v>
      </c>
      <c r="E610" s="185">
        <v>1222</v>
      </c>
      <c r="F610" s="185" t="s">
        <v>2413</v>
      </c>
      <c r="G610" s="185" t="s">
        <v>2414</v>
      </c>
      <c r="H610" s="185" t="s">
        <v>1237</v>
      </c>
      <c r="I610" s="187">
        <v>0</v>
      </c>
      <c r="J610" s="187">
        <v>23.15</v>
      </c>
      <c r="K610" s="187">
        <v>-23.15</v>
      </c>
    </row>
    <row r="611" spans="1:11">
      <c r="A611" s="185">
        <v>40100000</v>
      </c>
      <c r="B611" s="185" t="s">
        <v>369</v>
      </c>
      <c r="C611" s="185" t="s">
        <v>324</v>
      </c>
      <c r="D611" s="186">
        <v>45200</v>
      </c>
      <c r="E611" s="185">
        <v>1223</v>
      </c>
      <c r="F611" s="185" t="s">
        <v>2415</v>
      </c>
      <c r="G611" s="185" t="s">
        <v>2416</v>
      </c>
      <c r="H611" s="185" t="s">
        <v>2417</v>
      </c>
      <c r="I611" s="187">
        <v>0</v>
      </c>
      <c r="J611" s="187">
        <v>89.44</v>
      </c>
      <c r="K611" s="187">
        <v>-89.44</v>
      </c>
    </row>
    <row r="612" spans="1:11">
      <c r="A612" s="185">
        <v>40100000</v>
      </c>
      <c r="B612" s="185" t="s">
        <v>360</v>
      </c>
      <c r="C612" s="185" t="s">
        <v>324</v>
      </c>
      <c r="D612" s="186">
        <v>45200</v>
      </c>
      <c r="E612" s="185">
        <v>1224</v>
      </c>
      <c r="F612" s="185" t="s">
        <v>2418</v>
      </c>
      <c r="G612" s="185" t="s">
        <v>2419</v>
      </c>
      <c r="H612" s="185" t="s">
        <v>1351</v>
      </c>
      <c r="I612" s="187">
        <v>0</v>
      </c>
      <c r="J612" s="187">
        <v>84</v>
      </c>
      <c r="K612" s="187">
        <v>-84</v>
      </c>
    </row>
    <row r="613" spans="1:11">
      <c r="A613" s="185">
        <v>40100000</v>
      </c>
      <c r="B613" s="185" t="s">
        <v>360</v>
      </c>
      <c r="C613" s="185" t="s">
        <v>324</v>
      </c>
      <c r="D613" s="186">
        <v>45200</v>
      </c>
      <c r="E613" s="185">
        <v>1225</v>
      </c>
      <c r="F613" s="185" t="s">
        <v>2420</v>
      </c>
      <c r="G613" s="185" t="s">
        <v>2421</v>
      </c>
      <c r="H613" s="185" t="s">
        <v>1351</v>
      </c>
      <c r="I613" s="187">
        <v>0</v>
      </c>
      <c r="J613" s="187">
        <v>336</v>
      </c>
      <c r="K613" s="187">
        <v>-336</v>
      </c>
    </row>
    <row r="614" spans="1:11">
      <c r="A614" s="185">
        <v>40100000</v>
      </c>
      <c r="B614" s="185" t="s">
        <v>360</v>
      </c>
      <c r="C614" s="185" t="s">
        <v>324</v>
      </c>
      <c r="D614" s="186">
        <v>45200</v>
      </c>
      <c r="E614" s="185">
        <v>1226</v>
      </c>
      <c r="F614" s="185" t="s">
        <v>2422</v>
      </c>
      <c r="G614" s="185" t="s">
        <v>2423</v>
      </c>
      <c r="H614" s="185" t="s">
        <v>1351</v>
      </c>
      <c r="I614" s="187">
        <v>0</v>
      </c>
      <c r="J614" s="187">
        <v>84</v>
      </c>
      <c r="K614" s="187">
        <v>-84</v>
      </c>
    </row>
    <row r="615" spans="1:11">
      <c r="A615" s="185">
        <v>40100000</v>
      </c>
      <c r="B615" s="185" t="s">
        <v>360</v>
      </c>
      <c r="C615" s="185" t="s">
        <v>324</v>
      </c>
      <c r="D615" s="186">
        <v>45200</v>
      </c>
      <c r="E615" s="185">
        <v>1227</v>
      </c>
      <c r="F615" s="185" t="s">
        <v>2424</v>
      </c>
      <c r="G615" s="185" t="s">
        <v>2425</v>
      </c>
      <c r="H615" s="185" t="s">
        <v>1351</v>
      </c>
      <c r="I615" s="187">
        <v>0</v>
      </c>
      <c r="J615" s="187">
        <v>84</v>
      </c>
      <c r="K615" s="187">
        <v>-84</v>
      </c>
    </row>
    <row r="616" spans="1:11">
      <c r="A616" s="185">
        <v>40100000</v>
      </c>
      <c r="B616" s="185" t="s">
        <v>360</v>
      </c>
      <c r="C616" s="185" t="s">
        <v>324</v>
      </c>
      <c r="D616" s="186">
        <v>45200</v>
      </c>
      <c r="E616" s="185">
        <v>1228</v>
      </c>
      <c r="F616" s="185" t="s">
        <v>2426</v>
      </c>
      <c r="G616" s="185" t="s">
        <v>2427</v>
      </c>
      <c r="H616" s="185" t="s">
        <v>1351</v>
      </c>
      <c r="I616" s="187">
        <v>0</v>
      </c>
      <c r="J616" s="187">
        <v>84</v>
      </c>
      <c r="K616" s="187">
        <v>-84</v>
      </c>
    </row>
    <row r="617" spans="1:11">
      <c r="A617" s="185">
        <v>40100000</v>
      </c>
      <c r="B617" s="185" t="s">
        <v>360</v>
      </c>
      <c r="C617" s="185" t="s">
        <v>324</v>
      </c>
      <c r="D617" s="186">
        <v>45200</v>
      </c>
      <c r="E617" s="185">
        <v>1229</v>
      </c>
      <c r="F617" s="185" t="s">
        <v>2428</v>
      </c>
      <c r="G617" s="185" t="s">
        <v>2429</v>
      </c>
      <c r="H617" s="185" t="s">
        <v>1351</v>
      </c>
      <c r="I617" s="187">
        <v>0</v>
      </c>
      <c r="J617" s="187">
        <v>84</v>
      </c>
      <c r="K617" s="187">
        <v>-84</v>
      </c>
    </row>
    <row r="618" spans="1:11">
      <c r="A618" s="185">
        <v>40100000</v>
      </c>
      <c r="B618" s="185" t="s">
        <v>365</v>
      </c>
      <c r="C618" s="185" t="s">
        <v>324</v>
      </c>
      <c r="D618" s="186">
        <v>45200</v>
      </c>
      <c r="E618" s="185">
        <v>1230</v>
      </c>
      <c r="F618" s="185" t="s">
        <v>2430</v>
      </c>
      <c r="G618" s="185" t="s">
        <v>2431</v>
      </c>
      <c r="H618" s="185" t="s">
        <v>1121</v>
      </c>
      <c r="I618" s="187">
        <v>0</v>
      </c>
      <c r="J618" s="187">
        <v>921.02</v>
      </c>
      <c r="K618" s="187">
        <v>-921.02</v>
      </c>
    </row>
    <row r="619" spans="1:11">
      <c r="A619" s="185">
        <v>40100000</v>
      </c>
      <c r="B619" s="185" t="s">
        <v>365</v>
      </c>
      <c r="C619" s="185" t="s">
        <v>324</v>
      </c>
      <c r="D619" s="186">
        <v>45200</v>
      </c>
      <c r="E619" s="185">
        <v>1231</v>
      </c>
      <c r="F619" s="185" t="s">
        <v>2432</v>
      </c>
      <c r="G619" s="185" t="s">
        <v>2433</v>
      </c>
      <c r="H619" s="185" t="s">
        <v>1121</v>
      </c>
      <c r="I619" s="187">
        <v>0</v>
      </c>
      <c r="J619" s="187">
        <v>18</v>
      </c>
      <c r="K619" s="187">
        <v>-18</v>
      </c>
    </row>
    <row r="620" spans="1:11">
      <c r="A620" s="185">
        <v>40100000</v>
      </c>
      <c r="B620" s="185" t="s">
        <v>365</v>
      </c>
      <c r="C620" s="185" t="s">
        <v>324</v>
      </c>
      <c r="D620" s="186">
        <v>45200</v>
      </c>
      <c r="E620" s="185">
        <v>1232</v>
      </c>
      <c r="F620" s="185" t="s">
        <v>2434</v>
      </c>
      <c r="G620" s="185" t="s">
        <v>2435</v>
      </c>
      <c r="H620" s="185" t="s">
        <v>1121</v>
      </c>
      <c r="I620" s="187">
        <v>0</v>
      </c>
      <c r="J620" s="187">
        <v>212.67</v>
      </c>
      <c r="K620" s="187">
        <v>-212.67</v>
      </c>
    </row>
    <row r="621" spans="1:11">
      <c r="A621" s="185">
        <v>40100000</v>
      </c>
      <c r="B621" s="185" t="s">
        <v>372</v>
      </c>
      <c r="C621" s="185" t="s">
        <v>324</v>
      </c>
      <c r="D621" s="186">
        <v>45200</v>
      </c>
      <c r="E621" s="185">
        <v>1239</v>
      </c>
      <c r="F621" s="185" t="s">
        <v>2436</v>
      </c>
      <c r="G621" s="185" t="s">
        <v>2437</v>
      </c>
      <c r="H621" s="185" t="s">
        <v>1103</v>
      </c>
      <c r="I621" s="187">
        <v>0</v>
      </c>
      <c r="J621" s="187">
        <v>277.32</v>
      </c>
      <c r="K621" s="187">
        <v>-277.32</v>
      </c>
    </row>
    <row r="622" spans="1:11">
      <c r="A622" s="185">
        <v>40100000</v>
      </c>
      <c r="B622" s="185" t="s">
        <v>1091</v>
      </c>
      <c r="C622" s="185" t="s">
        <v>324</v>
      </c>
      <c r="D622" s="186">
        <v>45200</v>
      </c>
      <c r="E622" s="185">
        <v>1242</v>
      </c>
      <c r="F622" s="185" t="s">
        <v>496</v>
      </c>
      <c r="G622" s="185" t="s">
        <v>2438</v>
      </c>
      <c r="H622" s="185" t="s">
        <v>1136</v>
      </c>
      <c r="I622" s="187">
        <v>0</v>
      </c>
      <c r="J622" s="187">
        <v>360</v>
      </c>
      <c r="K622" s="187">
        <v>-360</v>
      </c>
    </row>
    <row r="623" spans="1:11">
      <c r="A623" s="185">
        <v>40100000</v>
      </c>
      <c r="B623" s="185" t="s">
        <v>350</v>
      </c>
      <c r="C623" s="185" t="s">
        <v>324</v>
      </c>
      <c r="D623" s="186">
        <v>45200</v>
      </c>
      <c r="E623" s="185">
        <v>1243</v>
      </c>
      <c r="F623" s="185" t="s">
        <v>97</v>
      </c>
      <c r="G623" s="185" t="s">
        <v>2439</v>
      </c>
      <c r="H623" s="185" t="s">
        <v>2027</v>
      </c>
      <c r="I623" s="187">
        <v>0</v>
      </c>
      <c r="J623" s="187">
        <v>14173.98</v>
      </c>
      <c r="K623" s="187">
        <v>-14173.98</v>
      </c>
    </row>
    <row r="624" spans="1:11">
      <c r="A624" s="185">
        <v>40100000</v>
      </c>
      <c r="B624" s="185" t="s">
        <v>2250</v>
      </c>
      <c r="C624" s="185" t="s">
        <v>324</v>
      </c>
      <c r="D624" s="186">
        <v>45200</v>
      </c>
      <c r="E624" s="185">
        <v>1244</v>
      </c>
      <c r="F624" s="185" t="s">
        <v>2440</v>
      </c>
      <c r="G624" s="185" t="s">
        <v>2441</v>
      </c>
      <c r="H624" s="185" t="s">
        <v>351</v>
      </c>
      <c r="I624" s="187">
        <v>0</v>
      </c>
      <c r="J624" s="187">
        <v>48</v>
      </c>
      <c r="K624" s="187">
        <v>-48</v>
      </c>
    </row>
    <row r="625" spans="1:11">
      <c r="A625" s="185">
        <v>40100000</v>
      </c>
      <c r="B625" s="185" t="s">
        <v>1671</v>
      </c>
      <c r="C625" s="185" t="s">
        <v>324</v>
      </c>
      <c r="D625" s="186">
        <v>45200</v>
      </c>
      <c r="E625" s="185">
        <v>1246</v>
      </c>
      <c r="F625" s="185" t="s">
        <v>1672</v>
      </c>
      <c r="G625" s="185" t="s">
        <v>2145</v>
      </c>
      <c r="H625" s="185" t="s">
        <v>362</v>
      </c>
      <c r="I625" s="187">
        <v>282</v>
      </c>
      <c r="J625" s="187">
        <v>0</v>
      </c>
      <c r="K625" s="187">
        <v>282</v>
      </c>
    </row>
    <row r="626" spans="1:11">
      <c r="A626" s="185">
        <v>40100000</v>
      </c>
      <c r="B626" s="185" t="s">
        <v>1140</v>
      </c>
      <c r="C626" s="185" t="s">
        <v>324</v>
      </c>
      <c r="D626" s="186">
        <v>45204</v>
      </c>
      <c r="E626" s="185">
        <v>1209</v>
      </c>
      <c r="F626" s="185" t="s">
        <v>2442</v>
      </c>
      <c r="G626" s="185" t="s">
        <v>2443</v>
      </c>
      <c r="H626" s="185" t="s">
        <v>1237</v>
      </c>
      <c r="I626" s="187">
        <v>0</v>
      </c>
      <c r="J626" s="187">
        <v>40.36</v>
      </c>
      <c r="K626" s="187">
        <v>-40.36</v>
      </c>
    </row>
    <row r="627" spans="1:11">
      <c r="A627" s="185">
        <v>40100000</v>
      </c>
      <c r="B627" s="185" t="s">
        <v>370</v>
      </c>
      <c r="C627" s="185" t="s">
        <v>324</v>
      </c>
      <c r="D627" s="186">
        <v>45210</v>
      </c>
      <c r="E627" s="185">
        <v>1233</v>
      </c>
      <c r="F627" s="185" t="s">
        <v>393</v>
      </c>
      <c r="G627" s="185" t="s">
        <v>2444</v>
      </c>
      <c r="H627" s="185" t="s">
        <v>1121</v>
      </c>
      <c r="I627" s="187">
        <v>0</v>
      </c>
      <c r="J627" s="187">
        <v>266</v>
      </c>
      <c r="K627" s="187">
        <v>-266</v>
      </c>
    </row>
    <row r="628" spans="1:11">
      <c r="A628" s="185">
        <v>40100000</v>
      </c>
      <c r="B628" s="185" t="s">
        <v>370</v>
      </c>
      <c r="C628" s="185" t="s">
        <v>324</v>
      </c>
      <c r="D628" s="186">
        <v>45210</v>
      </c>
      <c r="E628" s="185">
        <v>1234</v>
      </c>
      <c r="F628" s="185" t="s">
        <v>393</v>
      </c>
      <c r="G628" s="185" t="s">
        <v>2445</v>
      </c>
      <c r="H628" s="185" t="s">
        <v>1121</v>
      </c>
      <c r="I628" s="187">
        <v>0</v>
      </c>
      <c r="J628" s="187">
        <v>410</v>
      </c>
      <c r="K628" s="187">
        <v>-410</v>
      </c>
    </row>
    <row r="629" spans="1:11">
      <c r="A629" s="185">
        <v>40100000</v>
      </c>
      <c r="B629" s="185" t="s">
        <v>370</v>
      </c>
      <c r="C629" s="185" t="s">
        <v>324</v>
      </c>
      <c r="D629" s="186">
        <v>45210</v>
      </c>
      <c r="E629" s="185">
        <v>1235</v>
      </c>
      <c r="F629" s="185" t="s">
        <v>393</v>
      </c>
      <c r="G629" s="185" t="s">
        <v>2446</v>
      </c>
      <c r="H629" s="185" t="s">
        <v>1121</v>
      </c>
      <c r="I629" s="187">
        <v>0</v>
      </c>
      <c r="J629" s="187">
        <v>370</v>
      </c>
      <c r="K629" s="187">
        <v>-370</v>
      </c>
    </row>
    <row r="630" spans="1:11">
      <c r="A630" s="185">
        <v>40100000</v>
      </c>
      <c r="B630" s="185" t="s">
        <v>370</v>
      </c>
      <c r="C630" s="185" t="s">
        <v>324</v>
      </c>
      <c r="D630" s="186">
        <v>45210</v>
      </c>
      <c r="E630" s="185">
        <v>1236</v>
      </c>
      <c r="F630" s="185" t="s">
        <v>393</v>
      </c>
      <c r="G630" s="185" t="s">
        <v>2447</v>
      </c>
      <c r="H630" s="185" t="s">
        <v>1121</v>
      </c>
      <c r="I630" s="187">
        <v>0</v>
      </c>
      <c r="J630" s="187">
        <v>420</v>
      </c>
      <c r="K630" s="187">
        <v>-420</v>
      </c>
    </row>
    <row r="631" spans="1:11">
      <c r="A631" s="185">
        <v>40100000</v>
      </c>
      <c r="B631" s="185" t="s">
        <v>370</v>
      </c>
      <c r="C631" s="185" t="s">
        <v>324</v>
      </c>
      <c r="D631" s="186">
        <v>45210</v>
      </c>
      <c r="E631" s="185">
        <v>1237</v>
      </c>
      <c r="F631" s="185" t="s">
        <v>393</v>
      </c>
      <c r="G631" s="185" t="s">
        <v>2448</v>
      </c>
      <c r="H631" s="185" t="s">
        <v>1121</v>
      </c>
      <c r="I631" s="187">
        <v>0</v>
      </c>
      <c r="J631" s="187">
        <v>360</v>
      </c>
      <c r="K631" s="187">
        <v>-360</v>
      </c>
    </row>
    <row r="632" spans="1:11">
      <c r="A632" s="185">
        <v>40100000</v>
      </c>
      <c r="B632" s="185" t="s">
        <v>370</v>
      </c>
      <c r="C632" s="185" t="s">
        <v>324</v>
      </c>
      <c r="D632" s="186">
        <v>45210</v>
      </c>
      <c r="E632" s="185">
        <v>1238</v>
      </c>
      <c r="F632" s="185" t="s">
        <v>393</v>
      </c>
      <c r="G632" s="185" t="s">
        <v>2449</v>
      </c>
      <c r="H632" s="185" t="s">
        <v>1121</v>
      </c>
      <c r="I632" s="187">
        <v>0</v>
      </c>
      <c r="J632" s="187">
        <v>300</v>
      </c>
      <c r="K632" s="187">
        <v>-300</v>
      </c>
    </row>
    <row r="633" spans="1:11">
      <c r="A633" s="185">
        <v>40100000</v>
      </c>
      <c r="B633" s="185" t="s">
        <v>1140</v>
      </c>
      <c r="C633" s="185" t="s">
        <v>324</v>
      </c>
      <c r="D633" s="186">
        <v>45221</v>
      </c>
      <c r="E633" s="185">
        <v>1211</v>
      </c>
      <c r="F633" s="185" t="s">
        <v>2450</v>
      </c>
      <c r="G633" s="185" t="s">
        <v>2451</v>
      </c>
      <c r="H633" s="185" t="s">
        <v>1237</v>
      </c>
      <c r="I633" s="187">
        <v>0</v>
      </c>
      <c r="J633" s="187">
        <v>22.24</v>
      </c>
      <c r="K633" s="187">
        <v>-22.24</v>
      </c>
    </row>
    <row r="634" spans="1:11">
      <c r="A634" s="185">
        <v>40100000</v>
      </c>
      <c r="B634" s="185" t="s">
        <v>1140</v>
      </c>
      <c r="C634" s="185" t="s">
        <v>324</v>
      </c>
      <c r="D634" s="186">
        <v>45221</v>
      </c>
      <c r="E634" s="185">
        <v>1213</v>
      </c>
      <c r="F634" s="185" t="s">
        <v>2452</v>
      </c>
      <c r="G634" s="185" t="s">
        <v>2453</v>
      </c>
      <c r="H634" s="185" t="s">
        <v>1237</v>
      </c>
      <c r="I634" s="187">
        <v>0</v>
      </c>
      <c r="J634" s="187">
        <v>16.45</v>
      </c>
      <c r="K634" s="187">
        <v>-16.45</v>
      </c>
    </row>
    <row r="635" spans="1:11">
      <c r="A635" s="185">
        <v>40100000</v>
      </c>
      <c r="B635" s="185" t="s">
        <v>350</v>
      </c>
      <c r="C635" s="185" t="s">
        <v>324</v>
      </c>
      <c r="D635" s="186">
        <v>45222</v>
      </c>
      <c r="E635" s="185">
        <v>1241</v>
      </c>
      <c r="F635" s="185" t="s">
        <v>2454</v>
      </c>
      <c r="G635" s="185" t="s">
        <v>2455</v>
      </c>
      <c r="H635" s="185" t="s">
        <v>2027</v>
      </c>
      <c r="I635" s="187">
        <v>0</v>
      </c>
      <c r="J635" s="187">
        <v>57.6</v>
      </c>
      <c r="K635" s="187">
        <v>-57.6</v>
      </c>
    </row>
    <row r="636" spans="1:11">
      <c r="A636" s="185">
        <v>40100000</v>
      </c>
      <c r="B636" s="185" t="s">
        <v>372</v>
      </c>
      <c r="C636" s="185" t="s">
        <v>324</v>
      </c>
      <c r="D636" s="186">
        <v>45228</v>
      </c>
      <c r="E636" s="185">
        <v>1240</v>
      </c>
      <c r="F636" s="185" t="s">
        <v>2456</v>
      </c>
      <c r="G636" s="185" t="s">
        <v>2457</v>
      </c>
      <c r="H636" s="185" t="s">
        <v>1237</v>
      </c>
      <c r="I636" s="187">
        <v>0</v>
      </c>
      <c r="J636" s="187">
        <v>35.380000000000003</v>
      </c>
      <c r="K636" s="187">
        <v>-35.380000000000003</v>
      </c>
    </row>
    <row r="637" spans="1:11">
      <c r="A637" s="185">
        <v>40100000</v>
      </c>
      <c r="B637" s="185" t="s">
        <v>370</v>
      </c>
      <c r="C637" s="185" t="s">
        <v>324</v>
      </c>
      <c r="D637" s="186">
        <v>45230</v>
      </c>
      <c r="E637" s="185">
        <v>1245</v>
      </c>
      <c r="F637" s="185" t="s">
        <v>2458</v>
      </c>
      <c r="G637" s="185" t="s">
        <v>943</v>
      </c>
      <c r="H637" s="185" t="s">
        <v>1242</v>
      </c>
      <c r="I637" s="187">
        <v>333</v>
      </c>
      <c r="J637" s="187">
        <v>0</v>
      </c>
      <c r="K637" s="187">
        <v>333</v>
      </c>
    </row>
    <row r="638" spans="1:11">
      <c r="A638" s="185">
        <v>40100000</v>
      </c>
      <c r="B638" s="185" t="s">
        <v>388</v>
      </c>
      <c r="C638" s="185" t="s">
        <v>324</v>
      </c>
      <c r="D638" s="186">
        <v>45231</v>
      </c>
      <c r="E638" s="185">
        <v>1208</v>
      </c>
      <c r="F638" s="185" t="s">
        <v>979</v>
      </c>
      <c r="G638" s="185" t="s">
        <v>2499</v>
      </c>
      <c r="H638" s="185" t="s">
        <v>2498</v>
      </c>
      <c r="I638" s="187">
        <v>0</v>
      </c>
      <c r="J638" s="187">
        <v>8400.8700000000008</v>
      </c>
      <c r="K638" s="187">
        <v>-8400.8700000000008</v>
      </c>
    </row>
    <row r="639" spans="1:11">
      <c r="A639" s="185">
        <v>40100000</v>
      </c>
      <c r="B639" s="185" t="s">
        <v>1681</v>
      </c>
      <c r="C639" s="185" t="s">
        <v>324</v>
      </c>
      <c r="D639" s="186">
        <v>45231</v>
      </c>
      <c r="E639" s="185">
        <v>1323</v>
      </c>
      <c r="F639" s="185" t="s">
        <v>1700</v>
      </c>
      <c r="G639" s="185" t="s">
        <v>1700</v>
      </c>
      <c r="H639" s="185" t="s">
        <v>1371</v>
      </c>
      <c r="I639" s="187">
        <v>0</v>
      </c>
      <c r="J639" s="187">
        <v>5280</v>
      </c>
      <c r="K639" s="187">
        <v>-5280</v>
      </c>
    </row>
    <row r="640" spans="1:11">
      <c r="A640" s="185">
        <v>40100000</v>
      </c>
      <c r="B640" s="185" t="s">
        <v>388</v>
      </c>
      <c r="C640" s="185" t="s">
        <v>324</v>
      </c>
      <c r="D640" s="186">
        <v>45231</v>
      </c>
      <c r="E640" s="185">
        <v>1325</v>
      </c>
      <c r="F640" s="185" t="s">
        <v>979</v>
      </c>
      <c r="G640" s="185" t="s">
        <v>2500</v>
      </c>
      <c r="H640" s="185" t="s">
        <v>1171</v>
      </c>
      <c r="I640" s="187">
        <v>0</v>
      </c>
      <c r="J640" s="187">
        <v>2242.66</v>
      </c>
      <c r="K640" s="187">
        <v>-2242.66</v>
      </c>
    </row>
    <row r="641" spans="1:11">
      <c r="A641" s="185">
        <v>40100000</v>
      </c>
      <c r="B641" s="185" t="s">
        <v>1181</v>
      </c>
      <c r="C641" s="185" t="s">
        <v>324</v>
      </c>
      <c r="D641" s="186">
        <v>45232</v>
      </c>
      <c r="E641" s="185">
        <v>1248</v>
      </c>
      <c r="F641" s="185" t="s">
        <v>2501</v>
      </c>
      <c r="G641" s="185" t="s">
        <v>2025</v>
      </c>
      <c r="H641" s="185" t="s">
        <v>1110</v>
      </c>
      <c r="I641" s="187">
        <v>0</v>
      </c>
      <c r="J641" s="187">
        <v>3265</v>
      </c>
      <c r="K641" s="187">
        <v>-3265</v>
      </c>
    </row>
    <row r="642" spans="1:11">
      <c r="A642" s="185">
        <v>40100000</v>
      </c>
      <c r="B642" s="185" t="s">
        <v>1181</v>
      </c>
      <c r="C642" s="185" t="s">
        <v>324</v>
      </c>
      <c r="D642" s="186">
        <v>45232</v>
      </c>
      <c r="E642" s="185">
        <v>1252</v>
      </c>
      <c r="F642" s="185" t="s">
        <v>2502</v>
      </c>
      <c r="G642" s="185" t="s">
        <v>2503</v>
      </c>
      <c r="H642" s="185" t="s">
        <v>1110</v>
      </c>
      <c r="I642" s="187">
        <v>0</v>
      </c>
      <c r="J642" s="187">
        <v>3265</v>
      </c>
      <c r="K642" s="187">
        <v>-3265</v>
      </c>
    </row>
    <row r="643" spans="1:11">
      <c r="A643" s="185">
        <v>40100000</v>
      </c>
      <c r="B643" s="185" t="s">
        <v>369</v>
      </c>
      <c r="C643" s="185" t="s">
        <v>324</v>
      </c>
      <c r="D643" s="186">
        <v>45232</v>
      </c>
      <c r="E643" s="185">
        <v>1254</v>
      </c>
      <c r="F643" s="185" t="s">
        <v>2504</v>
      </c>
      <c r="G643" s="185" t="s">
        <v>2505</v>
      </c>
      <c r="H643" s="185" t="s">
        <v>89</v>
      </c>
      <c r="I643" s="187">
        <v>0</v>
      </c>
      <c r="J643" s="187">
        <v>344.7</v>
      </c>
      <c r="K643" s="187">
        <v>-344.7</v>
      </c>
    </row>
    <row r="644" spans="1:11">
      <c r="A644" s="185">
        <v>40100000</v>
      </c>
      <c r="B644" s="185" t="s">
        <v>369</v>
      </c>
      <c r="C644" s="185" t="s">
        <v>324</v>
      </c>
      <c r="D644" s="186">
        <v>45232</v>
      </c>
      <c r="E644" s="185">
        <v>1255</v>
      </c>
      <c r="F644" s="185" t="s">
        <v>2506</v>
      </c>
      <c r="G644" s="185" t="s">
        <v>2507</v>
      </c>
      <c r="H644" s="185" t="s">
        <v>89</v>
      </c>
      <c r="I644" s="187">
        <v>0</v>
      </c>
      <c r="J644" s="187">
        <v>126.13</v>
      </c>
      <c r="K644" s="187">
        <v>-126.13</v>
      </c>
    </row>
    <row r="645" spans="1:11">
      <c r="A645" s="185">
        <v>40100000</v>
      </c>
      <c r="B645" s="185" t="s">
        <v>369</v>
      </c>
      <c r="C645" s="185" t="s">
        <v>324</v>
      </c>
      <c r="D645" s="186">
        <v>45232</v>
      </c>
      <c r="E645" s="185">
        <v>1256</v>
      </c>
      <c r="F645" s="185" t="s">
        <v>2508</v>
      </c>
      <c r="G645" s="185" t="s">
        <v>2509</v>
      </c>
      <c r="H645" s="185" t="s">
        <v>89</v>
      </c>
      <c r="I645" s="187">
        <v>0</v>
      </c>
      <c r="J645" s="187">
        <v>327.26</v>
      </c>
      <c r="K645" s="187">
        <v>-327.26</v>
      </c>
    </row>
    <row r="646" spans="1:11">
      <c r="A646" s="185">
        <v>40100000</v>
      </c>
      <c r="B646" s="185" t="s">
        <v>360</v>
      </c>
      <c r="C646" s="185" t="s">
        <v>324</v>
      </c>
      <c r="D646" s="186">
        <v>45232</v>
      </c>
      <c r="E646" s="185">
        <v>1257</v>
      </c>
      <c r="F646" s="185" t="s">
        <v>2510</v>
      </c>
      <c r="G646" s="185" t="s">
        <v>2511</v>
      </c>
      <c r="H646" s="185" t="s">
        <v>1159</v>
      </c>
      <c r="I646" s="187">
        <v>0</v>
      </c>
      <c r="J646" s="187">
        <v>30.07</v>
      </c>
      <c r="K646" s="187">
        <v>-30.07</v>
      </c>
    </row>
    <row r="647" spans="1:11">
      <c r="A647" s="185">
        <v>40100000</v>
      </c>
      <c r="B647" s="185" t="s">
        <v>370</v>
      </c>
      <c r="C647" s="185" t="s">
        <v>324</v>
      </c>
      <c r="D647" s="186">
        <v>45232</v>
      </c>
      <c r="E647" s="185">
        <v>1258</v>
      </c>
      <c r="F647" s="185" t="s">
        <v>2512</v>
      </c>
      <c r="G647" s="185" t="s">
        <v>2513</v>
      </c>
      <c r="H647" s="185" t="s">
        <v>1136</v>
      </c>
      <c r="I647" s="187">
        <v>0</v>
      </c>
      <c r="J647" s="187">
        <v>172</v>
      </c>
      <c r="K647" s="187">
        <v>-172</v>
      </c>
    </row>
    <row r="648" spans="1:11">
      <c r="A648" s="185">
        <v>40100000</v>
      </c>
      <c r="B648" s="185" t="s">
        <v>370</v>
      </c>
      <c r="C648" s="185" t="s">
        <v>324</v>
      </c>
      <c r="D648" s="186">
        <v>45232</v>
      </c>
      <c r="E648" s="185">
        <v>1260</v>
      </c>
      <c r="F648" s="185" t="s">
        <v>2514</v>
      </c>
      <c r="G648" s="185" t="s">
        <v>2515</v>
      </c>
      <c r="H648" s="185" t="s">
        <v>1136</v>
      </c>
      <c r="I648" s="187">
        <v>0</v>
      </c>
      <c r="J648" s="187">
        <v>149</v>
      </c>
      <c r="K648" s="187">
        <v>-149</v>
      </c>
    </row>
    <row r="649" spans="1:11">
      <c r="A649" s="185">
        <v>40100000</v>
      </c>
      <c r="B649" s="185" t="s">
        <v>2516</v>
      </c>
      <c r="C649" s="185" t="s">
        <v>324</v>
      </c>
      <c r="D649" s="186">
        <v>45232</v>
      </c>
      <c r="E649" s="185">
        <v>1262</v>
      </c>
      <c r="F649" s="185" t="s">
        <v>2517</v>
      </c>
      <c r="G649" s="185" t="s">
        <v>2518</v>
      </c>
      <c r="H649" s="185" t="s">
        <v>1083</v>
      </c>
      <c r="I649" s="187">
        <v>0</v>
      </c>
      <c r="J649" s="187">
        <v>6298.5</v>
      </c>
      <c r="K649" s="187">
        <v>-6298.5</v>
      </c>
    </row>
    <row r="650" spans="1:11">
      <c r="A650" s="185">
        <v>40100000</v>
      </c>
      <c r="B650" s="185" t="s">
        <v>1091</v>
      </c>
      <c r="C650" s="185" t="s">
        <v>324</v>
      </c>
      <c r="D650" s="186">
        <v>45232</v>
      </c>
      <c r="E650" s="185">
        <v>1263</v>
      </c>
      <c r="F650" s="185" t="s">
        <v>496</v>
      </c>
      <c r="G650" s="185" t="s">
        <v>496</v>
      </c>
      <c r="H650" s="185" t="s">
        <v>89</v>
      </c>
      <c r="I650" s="187">
        <v>0</v>
      </c>
      <c r="J650" s="187">
        <v>69.599999999999994</v>
      </c>
      <c r="K650" s="187">
        <v>-69.599999999999994</v>
      </c>
    </row>
    <row r="651" spans="1:11">
      <c r="A651" s="185">
        <v>40100000</v>
      </c>
      <c r="B651" s="185" t="s">
        <v>380</v>
      </c>
      <c r="C651" s="185" t="s">
        <v>324</v>
      </c>
      <c r="D651" s="186">
        <v>45232</v>
      </c>
      <c r="E651" s="185">
        <v>1264</v>
      </c>
      <c r="F651" s="185" t="s">
        <v>2519</v>
      </c>
      <c r="G651" s="185" t="s">
        <v>2520</v>
      </c>
      <c r="H651" s="185" t="s">
        <v>1221</v>
      </c>
      <c r="I651" s="187">
        <v>0</v>
      </c>
      <c r="J651" s="187">
        <v>43.97</v>
      </c>
      <c r="K651" s="187">
        <v>-43.97</v>
      </c>
    </row>
    <row r="652" spans="1:11">
      <c r="A652" s="185">
        <v>40100000</v>
      </c>
      <c r="B652" s="185" t="s">
        <v>380</v>
      </c>
      <c r="C652" s="185" t="s">
        <v>324</v>
      </c>
      <c r="D652" s="186">
        <v>45232</v>
      </c>
      <c r="E652" s="185">
        <v>1265</v>
      </c>
      <c r="F652" s="185" t="s">
        <v>2521</v>
      </c>
      <c r="G652" s="185" t="s">
        <v>2522</v>
      </c>
      <c r="H652" s="185" t="s">
        <v>1221</v>
      </c>
      <c r="I652" s="187">
        <v>0</v>
      </c>
      <c r="J652" s="187">
        <v>108.32</v>
      </c>
      <c r="K652" s="187">
        <v>-108.32</v>
      </c>
    </row>
    <row r="653" spans="1:11">
      <c r="A653" s="185">
        <v>40100000</v>
      </c>
      <c r="B653" s="185" t="s">
        <v>380</v>
      </c>
      <c r="C653" s="185" t="s">
        <v>324</v>
      </c>
      <c r="D653" s="186">
        <v>45232</v>
      </c>
      <c r="E653" s="185">
        <v>1266</v>
      </c>
      <c r="F653" s="185" t="s">
        <v>2523</v>
      </c>
      <c r="G653" s="185" t="s">
        <v>2524</v>
      </c>
      <c r="H653" s="185" t="s">
        <v>1221</v>
      </c>
      <c r="I653" s="187">
        <v>0</v>
      </c>
      <c r="J653" s="187">
        <v>81.59</v>
      </c>
      <c r="K653" s="187">
        <v>-81.59</v>
      </c>
    </row>
    <row r="654" spans="1:11">
      <c r="A654" s="185">
        <v>40100000</v>
      </c>
      <c r="B654" s="185" t="s">
        <v>380</v>
      </c>
      <c r="C654" s="185" t="s">
        <v>324</v>
      </c>
      <c r="D654" s="186">
        <v>45232</v>
      </c>
      <c r="E654" s="185">
        <v>1267</v>
      </c>
      <c r="F654" s="185" t="s">
        <v>2525</v>
      </c>
      <c r="G654" s="185" t="s">
        <v>2526</v>
      </c>
      <c r="H654" s="185" t="s">
        <v>89</v>
      </c>
      <c r="I654" s="187">
        <v>0</v>
      </c>
      <c r="J654" s="187">
        <v>72.790000000000006</v>
      </c>
      <c r="K654" s="187">
        <v>-72.790000000000006</v>
      </c>
    </row>
    <row r="655" spans="1:11">
      <c r="A655" s="185">
        <v>40100000</v>
      </c>
      <c r="B655" s="185" t="s">
        <v>380</v>
      </c>
      <c r="C655" s="185" t="s">
        <v>324</v>
      </c>
      <c r="D655" s="186">
        <v>45232</v>
      </c>
      <c r="E655" s="185">
        <v>1268</v>
      </c>
      <c r="F655" s="185" t="s">
        <v>2527</v>
      </c>
      <c r="G655" s="185" t="s">
        <v>2528</v>
      </c>
      <c r="H655" s="185" t="s">
        <v>1221</v>
      </c>
      <c r="I655" s="187">
        <v>0</v>
      </c>
      <c r="J655" s="187">
        <v>34</v>
      </c>
      <c r="K655" s="187">
        <v>-34</v>
      </c>
    </row>
    <row r="656" spans="1:11">
      <c r="A656" s="185">
        <v>40100000</v>
      </c>
      <c r="B656" s="185" t="s">
        <v>350</v>
      </c>
      <c r="C656" s="185" t="s">
        <v>324</v>
      </c>
      <c r="D656" s="186">
        <v>45232</v>
      </c>
      <c r="E656" s="185">
        <v>1269</v>
      </c>
      <c r="F656" s="185" t="s">
        <v>2529</v>
      </c>
      <c r="G656" s="185" t="s">
        <v>2530</v>
      </c>
      <c r="H656" s="185" t="s">
        <v>89</v>
      </c>
      <c r="I656" s="187">
        <v>0</v>
      </c>
      <c r="J656" s="187">
        <v>432</v>
      </c>
      <c r="K656" s="187">
        <v>-432</v>
      </c>
    </row>
    <row r="657" spans="1:11">
      <c r="A657" s="185">
        <v>40100000</v>
      </c>
      <c r="B657" s="185" t="s">
        <v>354</v>
      </c>
      <c r="C657" s="185" t="s">
        <v>324</v>
      </c>
      <c r="D657" s="186">
        <v>45232</v>
      </c>
      <c r="E657" s="185">
        <v>1270</v>
      </c>
      <c r="F657" s="185" t="s">
        <v>2531</v>
      </c>
      <c r="G657" s="185" t="s">
        <v>2532</v>
      </c>
      <c r="H657" s="185" t="s">
        <v>1114</v>
      </c>
      <c r="I657" s="187">
        <v>0</v>
      </c>
      <c r="J657" s="187">
        <v>2310.75</v>
      </c>
      <c r="K657" s="187">
        <v>-2310.75</v>
      </c>
    </row>
    <row r="658" spans="1:11">
      <c r="A658" s="185">
        <v>40100000</v>
      </c>
      <c r="B658" s="185" t="s">
        <v>354</v>
      </c>
      <c r="C658" s="185" t="s">
        <v>324</v>
      </c>
      <c r="D658" s="186">
        <v>45232</v>
      </c>
      <c r="E658" s="185">
        <v>1272</v>
      </c>
      <c r="F658" s="185" t="s">
        <v>2533</v>
      </c>
      <c r="G658" s="185" t="s">
        <v>2534</v>
      </c>
      <c r="H658" s="185" t="s">
        <v>1114</v>
      </c>
      <c r="I658" s="187">
        <v>0</v>
      </c>
      <c r="J658" s="187">
        <v>4108</v>
      </c>
      <c r="K658" s="187">
        <v>-4108</v>
      </c>
    </row>
    <row r="659" spans="1:11">
      <c r="A659" s="185">
        <v>40100000</v>
      </c>
      <c r="B659" s="185" t="s">
        <v>354</v>
      </c>
      <c r="C659" s="185" t="s">
        <v>324</v>
      </c>
      <c r="D659" s="186">
        <v>45232</v>
      </c>
      <c r="E659" s="185">
        <v>1274</v>
      </c>
      <c r="F659" s="185" t="s">
        <v>2535</v>
      </c>
      <c r="G659" s="185" t="s">
        <v>2536</v>
      </c>
      <c r="H659" s="185" t="s">
        <v>1114</v>
      </c>
      <c r="I659" s="187">
        <v>0</v>
      </c>
      <c r="J659" s="187">
        <v>7189</v>
      </c>
      <c r="K659" s="187">
        <v>-7189</v>
      </c>
    </row>
    <row r="660" spans="1:11">
      <c r="A660" s="185">
        <v>40100000</v>
      </c>
      <c r="B660" s="185" t="s">
        <v>354</v>
      </c>
      <c r="C660" s="185" t="s">
        <v>324</v>
      </c>
      <c r="D660" s="186">
        <v>45232</v>
      </c>
      <c r="E660" s="185">
        <v>1276</v>
      </c>
      <c r="F660" s="185" t="s">
        <v>2537</v>
      </c>
      <c r="G660" s="185" t="s">
        <v>2538</v>
      </c>
      <c r="H660" s="185" t="s">
        <v>1114</v>
      </c>
      <c r="I660" s="187">
        <v>0</v>
      </c>
      <c r="J660" s="187">
        <v>7110</v>
      </c>
      <c r="K660" s="187">
        <v>-7110</v>
      </c>
    </row>
    <row r="661" spans="1:11">
      <c r="A661" s="185">
        <v>40100000</v>
      </c>
      <c r="B661" s="185" t="s">
        <v>372</v>
      </c>
      <c r="C661" s="185" t="s">
        <v>324</v>
      </c>
      <c r="D661" s="186">
        <v>45232</v>
      </c>
      <c r="E661" s="185">
        <v>1278</v>
      </c>
      <c r="F661" s="185" t="s">
        <v>2539</v>
      </c>
      <c r="G661" s="185" t="s">
        <v>2540</v>
      </c>
      <c r="H661" s="185" t="s">
        <v>1272</v>
      </c>
      <c r="I661" s="187">
        <v>0</v>
      </c>
      <c r="J661" s="187">
        <v>2259.96</v>
      </c>
      <c r="K661" s="187">
        <v>-2259.96</v>
      </c>
    </row>
    <row r="662" spans="1:11">
      <c r="A662" s="185">
        <v>40100000</v>
      </c>
      <c r="B662" s="185" t="s">
        <v>2541</v>
      </c>
      <c r="C662" s="185" t="s">
        <v>324</v>
      </c>
      <c r="D662" s="186">
        <v>45232</v>
      </c>
      <c r="E662" s="185">
        <v>1279</v>
      </c>
      <c r="F662" s="185" t="s">
        <v>2542</v>
      </c>
      <c r="G662" s="185" t="s">
        <v>2543</v>
      </c>
      <c r="H662" s="185" t="s">
        <v>362</v>
      </c>
      <c r="I662" s="187">
        <v>0</v>
      </c>
      <c r="J662" s="187">
        <v>3734.4</v>
      </c>
      <c r="K662" s="187">
        <v>-3734.4</v>
      </c>
    </row>
    <row r="663" spans="1:11">
      <c r="A663" s="185">
        <v>40100000</v>
      </c>
      <c r="B663" s="185" t="s">
        <v>1181</v>
      </c>
      <c r="C663" s="185" t="s">
        <v>324</v>
      </c>
      <c r="D663" s="186">
        <v>45232</v>
      </c>
      <c r="E663" s="185">
        <v>1280</v>
      </c>
      <c r="F663" s="185" t="s">
        <v>2544</v>
      </c>
      <c r="G663" s="185" t="s">
        <v>2545</v>
      </c>
      <c r="H663" s="185" t="s">
        <v>1110</v>
      </c>
      <c r="I663" s="187">
        <v>0</v>
      </c>
      <c r="J663" s="187">
        <v>3265</v>
      </c>
      <c r="K663" s="187">
        <v>-3265</v>
      </c>
    </row>
    <row r="664" spans="1:11">
      <c r="A664" s="185">
        <v>40100000</v>
      </c>
      <c r="B664" s="185" t="s">
        <v>352</v>
      </c>
      <c r="C664" s="185" t="s">
        <v>324</v>
      </c>
      <c r="D664" s="186">
        <v>45232</v>
      </c>
      <c r="E664" s="185">
        <v>1282</v>
      </c>
      <c r="F664" s="185" t="s">
        <v>2546</v>
      </c>
      <c r="G664" s="185" t="s">
        <v>2547</v>
      </c>
      <c r="H664" s="185" t="s">
        <v>1351</v>
      </c>
      <c r="I664" s="187">
        <v>0</v>
      </c>
      <c r="J664" s="187">
        <v>130.6</v>
      </c>
      <c r="K664" s="187">
        <v>-130.6</v>
      </c>
    </row>
    <row r="665" spans="1:11">
      <c r="A665" s="185">
        <v>40100000</v>
      </c>
      <c r="B665" s="185" t="s">
        <v>2548</v>
      </c>
      <c r="C665" s="185" t="s">
        <v>324</v>
      </c>
      <c r="D665" s="186">
        <v>45232</v>
      </c>
      <c r="E665" s="185">
        <v>1283</v>
      </c>
      <c r="F665" s="185" t="s">
        <v>2549</v>
      </c>
      <c r="G665" s="185" t="s">
        <v>2550</v>
      </c>
      <c r="H665" s="185" t="s">
        <v>89</v>
      </c>
      <c r="I665" s="187">
        <v>0</v>
      </c>
      <c r="J665" s="187">
        <v>321.55</v>
      </c>
      <c r="K665" s="187">
        <v>-321.55</v>
      </c>
    </row>
    <row r="666" spans="1:11">
      <c r="A666" s="185">
        <v>40100000</v>
      </c>
      <c r="B666" s="185" t="s">
        <v>1681</v>
      </c>
      <c r="C666" s="185" t="s">
        <v>324</v>
      </c>
      <c r="D666" s="186">
        <v>45232</v>
      </c>
      <c r="E666" s="185">
        <v>1284</v>
      </c>
      <c r="F666" s="185" t="s">
        <v>1700</v>
      </c>
      <c r="G666" s="185" t="s">
        <v>1700</v>
      </c>
      <c r="H666" s="185" t="s">
        <v>371</v>
      </c>
      <c r="I666" s="187">
        <v>0</v>
      </c>
      <c r="J666" s="187">
        <v>5280</v>
      </c>
      <c r="K666" s="187">
        <v>-5280</v>
      </c>
    </row>
    <row r="667" spans="1:11">
      <c r="A667" s="185">
        <v>40100000</v>
      </c>
      <c r="B667" s="185" t="s">
        <v>2551</v>
      </c>
      <c r="C667" s="185" t="s">
        <v>324</v>
      </c>
      <c r="D667" s="186">
        <v>45232</v>
      </c>
      <c r="E667" s="185">
        <v>1285</v>
      </c>
      <c r="F667" s="185" t="s">
        <v>2552</v>
      </c>
      <c r="G667" s="185" t="s">
        <v>2553</v>
      </c>
      <c r="H667" s="185" t="s">
        <v>312</v>
      </c>
      <c r="I667" s="187">
        <v>0</v>
      </c>
      <c r="J667" s="187">
        <v>2176.02</v>
      </c>
      <c r="K667" s="187">
        <v>-2176.02</v>
      </c>
    </row>
    <row r="668" spans="1:11">
      <c r="A668" s="185">
        <v>40100000</v>
      </c>
      <c r="B668" s="185" t="s">
        <v>378</v>
      </c>
      <c r="C668" s="185" t="s">
        <v>324</v>
      </c>
      <c r="D668" s="186">
        <v>45232</v>
      </c>
      <c r="E668" s="185">
        <v>1286</v>
      </c>
      <c r="F668" s="185" t="s">
        <v>2554</v>
      </c>
      <c r="G668" s="185" t="s">
        <v>2555</v>
      </c>
      <c r="H668" s="185" t="s">
        <v>1159</v>
      </c>
      <c r="I668" s="187">
        <v>0</v>
      </c>
      <c r="J668" s="187">
        <v>4104</v>
      </c>
      <c r="K668" s="187">
        <v>-4104</v>
      </c>
    </row>
    <row r="669" spans="1:11">
      <c r="A669" s="185">
        <v>40100000</v>
      </c>
      <c r="B669" s="185" t="s">
        <v>378</v>
      </c>
      <c r="C669" s="185" t="s">
        <v>324</v>
      </c>
      <c r="D669" s="186">
        <v>45232</v>
      </c>
      <c r="E669" s="185">
        <v>1287</v>
      </c>
      <c r="F669" s="185" t="s">
        <v>2556</v>
      </c>
      <c r="G669" s="185" t="s">
        <v>2557</v>
      </c>
      <c r="H669" s="185" t="s">
        <v>1159</v>
      </c>
      <c r="I669" s="187">
        <v>0</v>
      </c>
      <c r="J669" s="187">
        <v>10032</v>
      </c>
      <c r="K669" s="187">
        <v>-10032</v>
      </c>
    </row>
    <row r="670" spans="1:11">
      <c r="A670" s="185">
        <v>40100000</v>
      </c>
      <c r="B670" s="185" t="s">
        <v>376</v>
      </c>
      <c r="C670" s="185" t="s">
        <v>324</v>
      </c>
      <c r="D670" s="186">
        <v>45232</v>
      </c>
      <c r="E670" s="185">
        <v>1288</v>
      </c>
      <c r="F670" s="185" t="s">
        <v>2558</v>
      </c>
      <c r="G670" s="185" t="s">
        <v>2559</v>
      </c>
      <c r="H670" s="185" t="s">
        <v>1351</v>
      </c>
      <c r="I670" s="187">
        <v>0</v>
      </c>
      <c r="J670" s="187">
        <v>1415.39</v>
      </c>
      <c r="K670" s="187">
        <v>-1415.39</v>
      </c>
    </row>
    <row r="671" spans="1:11">
      <c r="A671" s="185">
        <v>40100000</v>
      </c>
      <c r="B671" s="185" t="s">
        <v>376</v>
      </c>
      <c r="C671" s="185" t="s">
        <v>324</v>
      </c>
      <c r="D671" s="186">
        <v>45232</v>
      </c>
      <c r="E671" s="185">
        <v>1289</v>
      </c>
      <c r="F671" s="185" t="s">
        <v>2560</v>
      </c>
      <c r="G671" s="185" t="s">
        <v>2561</v>
      </c>
      <c r="H671" s="185" t="s">
        <v>1351</v>
      </c>
      <c r="I671" s="187">
        <v>0</v>
      </c>
      <c r="J671" s="187">
        <v>1415.39</v>
      </c>
      <c r="K671" s="187">
        <v>-1415.39</v>
      </c>
    </row>
    <row r="672" spans="1:11">
      <c r="A672" s="185">
        <v>40100000</v>
      </c>
      <c r="B672" s="185" t="s">
        <v>376</v>
      </c>
      <c r="C672" s="185" t="s">
        <v>324</v>
      </c>
      <c r="D672" s="186">
        <v>45232</v>
      </c>
      <c r="E672" s="185">
        <v>1290</v>
      </c>
      <c r="F672" s="185" t="s">
        <v>2562</v>
      </c>
      <c r="G672" s="185" t="s">
        <v>2563</v>
      </c>
      <c r="H672" s="185" t="s">
        <v>89</v>
      </c>
      <c r="I672" s="187">
        <v>0</v>
      </c>
      <c r="J672" s="187">
        <v>1415.39</v>
      </c>
      <c r="K672" s="187">
        <v>-1415.39</v>
      </c>
    </row>
    <row r="673" spans="1:11">
      <c r="A673" s="185">
        <v>40100000</v>
      </c>
      <c r="B673" s="185" t="s">
        <v>367</v>
      </c>
      <c r="C673" s="185" t="s">
        <v>324</v>
      </c>
      <c r="D673" s="186">
        <v>45232</v>
      </c>
      <c r="E673" s="185">
        <v>1291</v>
      </c>
      <c r="F673" s="185" t="s">
        <v>2564</v>
      </c>
      <c r="G673" s="185" t="s">
        <v>2565</v>
      </c>
      <c r="H673" s="185" t="s">
        <v>1221</v>
      </c>
      <c r="I673" s="187">
        <v>0</v>
      </c>
      <c r="J673" s="187">
        <v>4490.25</v>
      </c>
      <c r="K673" s="187">
        <v>-4490.25</v>
      </c>
    </row>
    <row r="674" spans="1:11">
      <c r="A674" s="185">
        <v>40100000</v>
      </c>
      <c r="B674" s="185" t="s">
        <v>385</v>
      </c>
      <c r="C674" s="185" t="s">
        <v>324</v>
      </c>
      <c r="D674" s="186">
        <v>45232</v>
      </c>
      <c r="E674" s="185">
        <v>1292</v>
      </c>
      <c r="F674" s="185" t="s">
        <v>2566</v>
      </c>
      <c r="G674" s="185" t="s">
        <v>2567</v>
      </c>
      <c r="H674" s="185" t="s">
        <v>1113</v>
      </c>
      <c r="I674" s="187">
        <v>0</v>
      </c>
      <c r="J674" s="187">
        <v>54.01</v>
      </c>
      <c r="K674" s="187">
        <v>-54.01</v>
      </c>
    </row>
    <row r="675" spans="1:11">
      <c r="A675" s="185">
        <v>40100000</v>
      </c>
      <c r="B675" s="185" t="s">
        <v>1943</v>
      </c>
      <c r="C675" s="185" t="s">
        <v>324</v>
      </c>
      <c r="D675" s="186">
        <v>45232</v>
      </c>
      <c r="E675" s="185">
        <v>1293</v>
      </c>
      <c r="F675" s="185" t="s">
        <v>2568</v>
      </c>
      <c r="G675" s="185" t="s">
        <v>2569</v>
      </c>
      <c r="H675" s="185" t="s">
        <v>384</v>
      </c>
      <c r="I675" s="187">
        <v>0</v>
      </c>
      <c r="J675" s="187">
        <v>167.1</v>
      </c>
      <c r="K675" s="187">
        <v>-167.1</v>
      </c>
    </row>
    <row r="676" spans="1:11">
      <c r="A676" s="185">
        <v>40100000</v>
      </c>
      <c r="B676" s="185" t="s">
        <v>369</v>
      </c>
      <c r="C676" s="185" t="s">
        <v>324</v>
      </c>
      <c r="D676" s="186">
        <v>45232</v>
      </c>
      <c r="E676" s="185">
        <v>1294</v>
      </c>
      <c r="F676" s="185" t="s">
        <v>2570</v>
      </c>
      <c r="G676" s="185" t="s">
        <v>2571</v>
      </c>
      <c r="H676" s="185" t="s">
        <v>2497</v>
      </c>
      <c r="I676" s="187">
        <v>0</v>
      </c>
      <c r="J676" s="187">
        <v>322.98</v>
      </c>
      <c r="K676" s="187">
        <v>-322.98</v>
      </c>
    </row>
    <row r="677" spans="1:11">
      <c r="A677" s="185">
        <v>40100000</v>
      </c>
      <c r="B677" s="185" t="s">
        <v>369</v>
      </c>
      <c r="C677" s="185" t="s">
        <v>324</v>
      </c>
      <c r="D677" s="186">
        <v>45232</v>
      </c>
      <c r="E677" s="185">
        <v>1295</v>
      </c>
      <c r="F677" s="185" t="s">
        <v>2572</v>
      </c>
      <c r="G677" s="185" t="s">
        <v>2573</v>
      </c>
      <c r="H677" s="185" t="s">
        <v>2497</v>
      </c>
      <c r="I677" s="187">
        <v>0</v>
      </c>
      <c r="J677" s="187">
        <v>468.31</v>
      </c>
      <c r="K677" s="187">
        <v>-468.31</v>
      </c>
    </row>
    <row r="678" spans="1:11">
      <c r="A678" s="185">
        <v>40100000</v>
      </c>
      <c r="B678" s="185" t="s">
        <v>375</v>
      </c>
      <c r="C678" s="185" t="s">
        <v>324</v>
      </c>
      <c r="D678" s="186">
        <v>45232</v>
      </c>
      <c r="E678" s="185">
        <v>1296</v>
      </c>
      <c r="F678" s="185" t="s">
        <v>2574</v>
      </c>
      <c r="G678" s="185" t="s">
        <v>2575</v>
      </c>
      <c r="H678" s="185" t="s">
        <v>1261</v>
      </c>
      <c r="I678" s="187">
        <v>0</v>
      </c>
      <c r="J678" s="187">
        <v>1508.15</v>
      </c>
      <c r="K678" s="187">
        <v>-1508.15</v>
      </c>
    </row>
    <row r="679" spans="1:11">
      <c r="A679" s="185">
        <v>40100000</v>
      </c>
      <c r="B679" s="185" t="s">
        <v>375</v>
      </c>
      <c r="C679" s="185" t="s">
        <v>324</v>
      </c>
      <c r="D679" s="186">
        <v>45232</v>
      </c>
      <c r="E679" s="185">
        <v>1298</v>
      </c>
      <c r="F679" s="185" t="s">
        <v>468</v>
      </c>
      <c r="G679" s="185" t="s">
        <v>468</v>
      </c>
      <c r="H679" s="185" t="s">
        <v>1261</v>
      </c>
      <c r="I679" s="187">
        <v>146.66</v>
      </c>
      <c r="J679" s="187">
        <v>0</v>
      </c>
      <c r="K679" s="187">
        <v>146.66</v>
      </c>
    </row>
    <row r="680" spans="1:11">
      <c r="A680" s="185">
        <v>40100000</v>
      </c>
      <c r="B680" s="185" t="s">
        <v>365</v>
      </c>
      <c r="C680" s="185" t="s">
        <v>324</v>
      </c>
      <c r="D680" s="186">
        <v>45232</v>
      </c>
      <c r="E680" s="185">
        <v>1322</v>
      </c>
      <c r="F680" s="185" t="s">
        <v>2576</v>
      </c>
      <c r="G680" s="185" t="s">
        <v>2577</v>
      </c>
      <c r="H680" s="185" t="s">
        <v>1242</v>
      </c>
      <c r="I680" s="187">
        <v>0</v>
      </c>
      <c r="J680" s="187">
        <v>18</v>
      </c>
      <c r="K680" s="187">
        <v>-18</v>
      </c>
    </row>
    <row r="681" spans="1:11">
      <c r="A681" s="185">
        <v>40100000</v>
      </c>
      <c r="B681" s="185" t="s">
        <v>360</v>
      </c>
      <c r="C681" s="185" t="s">
        <v>324</v>
      </c>
      <c r="D681" s="186">
        <v>45236</v>
      </c>
      <c r="E681" s="185">
        <v>1302</v>
      </c>
      <c r="F681" s="185" t="s">
        <v>2578</v>
      </c>
      <c r="G681" s="185" t="s">
        <v>2579</v>
      </c>
      <c r="H681" s="185" t="s">
        <v>1219</v>
      </c>
      <c r="I681" s="187">
        <v>0</v>
      </c>
      <c r="J681" s="187">
        <v>84</v>
      </c>
      <c r="K681" s="187">
        <v>-84</v>
      </c>
    </row>
    <row r="682" spans="1:11">
      <c r="A682" s="185">
        <v>40100000</v>
      </c>
      <c r="B682" s="185" t="s">
        <v>360</v>
      </c>
      <c r="C682" s="185" t="s">
        <v>324</v>
      </c>
      <c r="D682" s="186">
        <v>45236</v>
      </c>
      <c r="E682" s="185">
        <v>1303</v>
      </c>
      <c r="F682" s="185" t="s">
        <v>2580</v>
      </c>
      <c r="G682" s="185" t="s">
        <v>2581</v>
      </c>
      <c r="H682" s="185" t="s">
        <v>1219</v>
      </c>
      <c r="I682" s="187">
        <v>0</v>
      </c>
      <c r="J682" s="187">
        <v>84</v>
      </c>
      <c r="K682" s="187">
        <v>-84</v>
      </c>
    </row>
    <row r="683" spans="1:11">
      <c r="A683" s="185">
        <v>40100000</v>
      </c>
      <c r="B683" s="185" t="s">
        <v>360</v>
      </c>
      <c r="C683" s="185" t="s">
        <v>324</v>
      </c>
      <c r="D683" s="186">
        <v>45236</v>
      </c>
      <c r="E683" s="185">
        <v>1304</v>
      </c>
      <c r="F683" s="185" t="s">
        <v>2582</v>
      </c>
      <c r="G683" s="185" t="s">
        <v>2583</v>
      </c>
      <c r="H683" s="185" t="s">
        <v>1219</v>
      </c>
      <c r="I683" s="187">
        <v>0</v>
      </c>
      <c r="J683" s="187">
        <v>336</v>
      </c>
      <c r="K683" s="187">
        <v>-336</v>
      </c>
    </row>
    <row r="684" spans="1:11">
      <c r="A684" s="185">
        <v>40100000</v>
      </c>
      <c r="B684" s="185" t="s">
        <v>360</v>
      </c>
      <c r="C684" s="185" t="s">
        <v>324</v>
      </c>
      <c r="D684" s="186">
        <v>45236</v>
      </c>
      <c r="E684" s="185">
        <v>1305</v>
      </c>
      <c r="F684" s="185" t="s">
        <v>2584</v>
      </c>
      <c r="G684" s="185" t="s">
        <v>2585</v>
      </c>
      <c r="H684" s="185" t="s">
        <v>1219</v>
      </c>
      <c r="I684" s="187">
        <v>0</v>
      </c>
      <c r="J684" s="187">
        <v>84</v>
      </c>
      <c r="K684" s="187">
        <v>-84</v>
      </c>
    </row>
    <row r="685" spans="1:11">
      <c r="A685" s="185">
        <v>40100000</v>
      </c>
      <c r="B685" s="185" t="s">
        <v>360</v>
      </c>
      <c r="C685" s="185" t="s">
        <v>324</v>
      </c>
      <c r="D685" s="186">
        <v>45236</v>
      </c>
      <c r="E685" s="185">
        <v>1306</v>
      </c>
      <c r="F685" s="185" t="s">
        <v>2586</v>
      </c>
      <c r="G685" s="185" t="s">
        <v>2587</v>
      </c>
      <c r="H685" s="185" t="s">
        <v>1219</v>
      </c>
      <c r="I685" s="187">
        <v>0</v>
      </c>
      <c r="J685" s="187">
        <v>84</v>
      </c>
      <c r="K685" s="187">
        <v>-84</v>
      </c>
    </row>
    <row r="686" spans="1:11">
      <c r="A686" s="185">
        <v>40100000</v>
      </c>
      <c r="B686" s="185" t="s">
        <v>360</v>
      </c>
      <c r="C686" s="185" t="s">
        <v>324</v>
      </c>
      <c r="D686" s="186">
        <v>45236</v>
      </c>
      <c r="E686" s="185">
        <v>1307</v>
      </c>
      <c r="F686" s="185" t="s">
        <v>2588</v>
      </c>
      <c r="G686" s="185" t="s">
        <v>2589</v>
      </c>
      <c r="H686" s="185" t="s">
        <v>1219</v>
      </c>
      <c r="I686" s="187">
        <v>0</v>
      </c>
      <c r="J686" s="187">
        <v>84</v>
      </c>
      <c r="K686" s="187">
        <v>-84</v>
      </c>
    </row>
    <row r="687" spans="1:11">
      <c r="A687" s="185">
        <v>40100000</v>
      </c>
      <c r="B687" s="185" t="s">
        <v>1140</v>
      </c>
      <c r="C687" s="185" t="s">
        <v>324</v>
      </c>
      <c r="D687" s="186">
        <v>45237</v>
      </c>
      <c r="E687" s="185">
        <v>1324</v>
      </c>
      <c r="F687" s="185" t="s">
        <v>972</v>
      </c>
      <c r="G687" s="185" t="s">
        <v>2590</v>
      </c>
      <c r="H687" s="185" t="s">
        <v>1630</v>
      </c>
      <c r="I687" s="187">
        <v>0</v>
      </c>
      <c r="J687" s="187">
        <v>13.15</v>
      </c>
      <c r="K687" s="187">
        <v>-13.15</v>
      </c>
    </row>
    <row r="688" spans="1:11">
      <c r="A688" s="185">
        <v>40100000</v>
      </c>
      <c r="B688" s="185" t="s">
        <v>365</v>
      </c>
      <c r="C688" s="185" t="s">
        <v>324</v>
      </c>
      <c r="D688" s="186">
        <v>45238</v>
      </c>
      <c r="E688" s="185">
        <v>1321</v>
      </c>
      <c r="F688" s="185" t="s">
        <v>2591</v>
      </c>
      <c r="G688" s="185" t="s">
        <v>2592</v>
      </c>
      <c r="H688" s="185" t="s">
        <v>1242</v>
      </c>
      <c r="I688" s="187">
        <v>0</v>
      </c>
      <c r="J688" s="187">
        <v>1231.04</v>
      </c>
      <c r="K688" s="187">
        <v>-1231.04</v>
      </c>
    </row>
    <row r="689" spans="1:11">
      <c r="A689" s="185">
        <v>40100000</v>
      </c>
      <c r="B689" s="185" t="s">
        <v>1140</v>
      </c>
      <c r="C689" s="185" t="s">
        <v>324</v>
      </c>
      <c r="D689" s="186">
        <v>45244</v>
      </c>
      <c r="E689" s="185">
        <v>1308</v>
      </c>
      <c r="F689" s="185" t="s">
        <v>2593</v>
      </c>
      <c r="G689" s="185" t="s">
        <v>2594</v>
      </c>
      <c r="H689" s="185" t="s">
        <v>1272</v>
      </c>
      <c r="I689" s="187">
        <v>0</v>
      </c>
      <c r="J689" s="187">
        <v>14.95</v>
      </c>
      <c r="K689" s="187">
        <v>-14.95</v>
      </c>
    </row>
    <row r="690" spans="1:11">
      <c r="A690" s="185">
        <v>40100000</v>
      </c>
      <c r="B690" s="185" t="s">
        <v>1140</v>
      </c>
      <c r="C690" s="185" t="s">
        <v>324</v>
      </c>
      <c r="D690" s="186">
        <v>45244</v>
      </c>
      <c r="E690" s="185">
        <v>1310</v>
      </c>
      <c r="F690" s="185" t="s">
        <v>2595</v>
      </c>
      <c r="G690" s="185" t="s">
        <v>2596</v>
      </c>
      <c r="H690" s="185" t="s">
        <v>1272</v>
      </c>
      <c r="I690" s="187">
        <v>0</v>
      </c>
      <c r="J690" s="187">
        <v>19.64</v>
      </c>
      <c r="K690" s="187">
        <v>-19.64</v>
      </c>
    </row>
    <row r="691" spans="1:11">
      <c r="A691" s="185">
        <v>40100000</v>
      </c>
      <c r="B691" s="185" t="s">
        <v>1140</v>
      </c>
      <c r="C691" s="185" t="s">
        <v>324</v>
      </c>
      <c r="D691" s="186">
        <v>45244</v>
      </c>
      <c r="E691" s="185">
        <v>1320</v>
      </c>
      <c r="F691" s="185" t="s">
        <v>970</v>
      </c>
      <c r="G691" s="185" t="s">
        <v>970</v>
      </c>
      <c r="H691" s="185" t="s">
        <v>1272</v>
      </c>
      <c r="I691" s="187">
        <v>0</v>
      </c>
      <c r="J691" s="187">
        <v>36.479999999999997</v>
      </c>
      <c r="K691" s="187">
        <v>-36.479999999999997</v>
      </c>
    </row>
    <row r="692" spans="1:11">
      <c r="A692" s="185">
        <v>40100000</v>
      </c>
      <c r="B692" s="185" t="s">
        <v>1140</v>
      </c>
      <c r="C692" s="185" t="s">
        <v>324</v>
      </c>
      <c r="D692" s="186">
        <v>45245</v>
      </c>
      <c r="E692" s="185">
        <v>1300</v>
      </c>
      <c r="F692" s="185" t="s">
        <v>2597</v>
      </c>
      <c r="G692" s="185" t="s">
        <v>2598</v>
      </c>
      <c r="H692" s="185" t="s">
        <v>1272</v>
      </c>
      <c r="I692" s="187">
        <v>0</v>
      </c>
      <c r="J692" s="187">
        <v>10.65</v>
      </c>
      <c r="K692" s="187">
        <v>-10.65</v>
      </c>
    </row>
    <row r="693" spans="1:11">
      <c r="A693" s="185">
        <v>40100000</v>
      </c>
      <c r="B693" s="185" t="s">
        <v>1140</v>
      </c>
      <c r="C693" s="185" t="s">
        <v>324</v>
      </c>
      <c r="D693" s="186">
        <v>45245</v>
      </c>
      <c r="E693" s="185">
        <v>1312</v>
      </c>
      <c r="F693" s="185" t="s">
        <v>2599</v>
      </c>
      <c r="G693" s="185" t="s">
        <v>2600</v>
      </c>
      <c r="H693" s="185" t="s">
        <v>1272</v>
      </c>
      <c r="I693" s="187">
        <v>0</v>
      </c>
      <c r="J693" s="187">
        <v>12.31</v>
      </c>
      <c r="K693" s="187">
        <v>-12.31</v>
      </c>
    </row>
    <row r="694" spans="1:11">
      <c r="A694" s="185">
        <v>40100000</v>
      </c>
      <c r="B694" s="185" t="s">
        <v>1140</v>
      </c>
      <c r="C694" s="185" t="s">
        <v>324</v>
      </c>
      <c r="D694" s="186">
        <v>45253</v>
      </c>
      <c r="E694" s="185">
        <v>1314</v>
      </c>
      <c r="F694" s="185" t="s">
        <v>2601</v>
      </c>
      <c r="G694" s="185" t="s">
        <v>2602</v>
      </c>
      <c r="H694" s="185" t="s">
        <v>1272</v>
      </c>
      <c r="I694" s="187">
        <v>0</v>
      </c>
      <c r="J694" s="187">
        <v>25.57</v>
      </c>
      <c r="K694" s="187">
        <v>-25.57</v>
      </c>
    </row>
    <row r="695" spans="1:11">
      <c r="A695" s="185">
        <v>40100000</v>
      </c>
      <c r="B695" s="185" t="s">
        <v>1140</v>
      </c>
      <c r="C695" s="185" t="s">
        <v>324</v>
      </c>
      <c r="D695" s="186">
        <v>45253</v>
      </c>
      <c r="E695" s="185">
        <v>1316</v>
      </c>
      <c r="F695" s="185" t="s">
        <v>2603</v>
      </c>
      <c r="G695" s="185" t="s">
        <v>2604</v>
      </c>
      <c r="H695" s="185" t="s">
        <v>1272</v>
      </c>
      <c r="I695" s="187">
        <v>0</v>
      </c>
      <c r="J695" s="187">
        <v>24.45</v>
      </c>
      <c r="K695" s="187">
        <v>-24.45</v>
      </c>
    </row>
    <row r="696" spans="1:11">
      <c r="A696" s="185">
        <v>40100000</v>
      </c>
      <c r="B696" s="185" t="s">
        <v>1140</v>
      </c>
      <c r="C696" s="185" t="s">
        <v>324</v>
      </c>
      <c r="D696" s="186">
        <v>45253</v>
      </c>
      <c r="E696" s="185">
        <v>1318</v>
      </c>
      <c r="F696" s="185" t="s">
        <v>2605</v>
      </c>
      <c r="G696" s="185" t="s">
        <v>2606</v>
      </c>
      <c r="H696" s="185" t="s">
        <v>1272</v>
      </c>
      <c r="I696" s="187">
        <v>0</v>
      </c>
      <c r="J696" s="187">
        <v>18.96</v>
      </c>
      <c r="K696" s="187">
        <v>-18.96</v>
      </c>
    </row>
    <row r="697" spans="1:11">
      <c r="A697" s="185">
        <v>40100000</v>
      </c>
      <c r="B697" s="185" t="s">
        <v>1328</v>
      </c>
      <c r="C697" s="185" t="s">
        <v>355</v>
      </c>
      <c r="D697" s="186">
        <v>44927</v>
      </c>
      <c r="E697" s="185">
        <v>11</v>
      </c>
      <c r="F697" s="185" t="s">
        <v>358</v>
      </c>
      <c r="G697" s="185" t="s">
        <v>357</v>
      </c>
      <c r="H697" s="185" t="s">
        <v>89</v>
      </c>
      <c r="I697" s="187">
        <v>0</v>
      </c>
      <c r="J697" s="187">
        <v>5125.05</v>
      </c>
      <c r="K697" s="187">
        <v>-5125.05</v>
      </c>
    </row>
    <row r="698" spans="1:11">
      <c r="A698" s="185">
        <v>40100000</v>
      </c>
      <c r="B698" s="185" t="s">
        <v>383</v>
      </c>
      <c r="C698" s="185" t="s">
        <v>355</v>
      </c>
      <c r="D698" s="186">
        <v>44927</v>
      </c>
      <c r="E698" s="185">
        <v>11</v>
      </c>
      <c r="F698" s="185" t="s">
        <v>358</v>
      </c>
      <c r="G698" s="185" t="s">
        <v>357</v>
      </c>
      <c r="H698" s="185" t="s">
        <v>89</v>
      </c>
      <c r="I698" s="187">
        <v>0</v>
      </c>
      <c r="J698" s="187">
        <v>105.44</v>
      </c>
      <c r="K698" s="187">
        <v>-105.44</v>
      </c>
    </row>
    <row r="699" spans="1:11">
      <c r="A699" s="185">
        <v>40100000</v>
      </c>
      <c r="B699" s="185" t="s">
        <v>369</v>
      </c>
      <c r="C699" s="185" t="s">
        <v>355</v>
      </c>
      <c r="D699" s="186">
        <v>44927</v>
      </c>
      <c r="E699" s="185">
        <v>11</v>
      </c>
      <c r="F699" s="185" t="s">
        <v>358</v>
      </c>
      <c r="G699" s="185" t="s">
        <v>357</v>
      </c>
      <c r="H699" s="185" t="s">
        <v>89</v>
      </c>
      <c r="I699" s="187">
        <v>2199.7399999999998</v>
      </c>
      <c r="J699" s="187">
        <v>0</v>
      </c>
      <c r="K699" s="187">
        <v>2199.7399999999998</v>
      </c>
    </row>
    <row r="700" spans="1:11">
      <c r="A700" s="185">
        <v>40100000</v>
      </c>
      <c r="B700" s="185" t="s">
        <v>391</v>
      </c>
      <c r="C700" s="185" t="s">
        <v>355</v>
      </c>
      <c r="D700" s="186">
        <v>44927</v>
      </c>
      <c r="E700" s="185">
        <v>11</v>
      </c>
      <c r="F700" s="185" t="s">
        <v>358</v>
      </c>
      <c r="G700" s="185" t="s">
        <v>357</v>
      </c>
      <c r="H700" s="185" t="s">
        <v>89</v>
      </c>
      <c r="I700" s="187">
        <v>0</v>
      </c>
      <c r="J700" s="187">
        <v>12775.2</v>
      </c>
      <c r="K700" s="187">
        <v>-12775.2</v>
      </c>
    </row>
    <row r="701" spans="1:11">
      <c r="A701" s="185">
        <v>40100000</v>
      </c>
      <c r="B701" s="185" t="s">
        <v>1320</v>
      </c>
      <c r="C701" s="185" t="s">
        <v>355</v>
      </c>
      <c r="D701" s="186">
        <v>44927</v>
      </c>
      <c r="E701" s="185">
        <v>11</v>
      </c>
      <c r="F701" s="185" t="s">
        <v>358</v>
      </c>
      <c r="G701" s="185" t="s">
        <v>357</v>
      </c>
      <c r="H701" s="185" t="s">
        <v>89</v>
      </c>
      <c r="I701" s="187">
        <v>0</v>
      </c>
      <c r="J701" s="187">
        <v>2036.08</v>
      </c>
      <c r="K701" s="187">
        <v>-2036.08</v>
      </c>
    </row>
    <row r="702" spans="1:11">
      <c r="A702" s="185">
        <v>40100000</v>
      </c>
      <c r="B702" s="185" t="s">
        <v>359</v>
      </c>
      <c r="C702" s="185" t="s">
        <v>355</v>
      </c>
      <c r="D702" s="186">
        <v>44927</v>
      </c>
      <c r="E702" s="185">
        <v>11</v>
      </c>
      <c r="F702" s="185" t="s">
        <v>358</v>
      </c>
      <c r="G702" s="185" t="s">
        <v>357</v>
      </c>
      <c r="H702" s="185" t="s">
        <v>89</v>
      </c>
      <c r="I702" s="187">
        <v>0</v>
      </c>
      <c r="J702" s="187">
        <v>8815.83</v>
      </c>
      <c r="K702" s="187">
        <v>-8815.83</v>
      </c>
    </row>
    <row r="703" spans="1:11">
      <c r="A703" s="185">
        <v>40100000</v>
      </c>
      <c r="B703" s="185" t="s">
        <v>366</v>
      </c>
      <c r="C703" s="185" t="s">
        <v>355</v>
      </c>
      <c r="D703" s="186">
        <v>44927</v>
      </c>
      <c r="E703" s="185">
        <v>11</v>
      </c>
      <c r="F703" s="185" t="s">
        <v>358</v>
      </c>
      <c r="G703" s="185" t="s">
        <v>357</v>
      </c>
      <c r="H703" s="185" t="s">
        <v>89</v>
      </c>
      <c r="I703" s="187">
        <v>4200</v>
      </c>
      <c r="J703" s="187">
        <v>0</v>
      </c>
      <c r="K703" s="187">
        <v>4200</v>
      </c>
    </row>
    <row r="704" spans="1:11">
      <c r="A704" s="185">
        <v>40100000</v>
      </c>
      <c r="B704" s="185" t="s">
        <v>1346</v>
      </c>
      <c r="C704" s="185" t="s">
        <v>355</v>
      </c>
      <c r="D704" s="186">
        <v>44927</v>
      </c>
      <c r="E704" s="185">
        <v>11</v>
      </c>
      <c r="F704" s="185" t="s">
        <v>358</v>
      </c>
      <c r="G704" s="185" t="s">
        <v>357</v>
      </c>
      <c r="H704" s="185" t="s">
        <v>89</v>
      </c>
      <c r="I704" s="187">
        <v>0</v>
      </c>
      <c r="J704" s="187">
        <v>151.19999999999999</v>
      </c>
      <c r="K704" s="187">
        <v>-151.19999999999999</v>
      </c>
    </row>
    <row r="705" spans="1:11">
      <c r="A705" s="185">
        <v>40100000</v>
      </c>
      <c r="B705" s="185" t="s">
        <v>370</v>
      </c>
      <c r="C705" s="185" t="s">
        <v>355</v>
      </c>
      <c r="D705" s="186">
        <v>44927</v>
      </c>
      <c r="E705" s="185">
        <v>11</v>
      </c>
      <c r="F705" s="185" t="s">
        <v>358</v>
      </c>
      <c r="G705" s="185" t="s">
        <v>357</v>
      </c>
      <c r="H705" s="185" t="s">
        <v>89</v>
      </c>
      <c r="I705" s="187">
        <v>0</v>
      </c>
      <c r="J705" s="187">
        <v>333</v>
      </c>
      <c r="K705" s="187">
        <v>-333</v>
      </c>
    </row>
    <row r="706" spans="1:11">
      <c r="A706" s="185">
        <v>40100000</v>
      </c>
      <c r="B706" s="185" t="s">
        <v>1334</v>
      </c>
      <c r="C706" s="185" t="s">
        <v>355</v>
      </c>
      <c r="D706" s="186">
        <v>44927</v>
      </c>
      <c r="E706" s="185">
        <v>11</v>
      </c>
      <c r="F706" s="185" t="s">
        <v>358</v>
      </c>
      <c r="G706" s="185" t="s">
        <v>357</v>
      </c>
      <c r="H706" s="185" t="s">
        <v>89</v>
      </c>
      <c r="I706" s="187">
        <v>0</v>
      </c>
      <c r="J706" s="187">
        <v>90</v>
      </c>
      <c r="K706" s="187">
        <v>-90</v>
      </c>
    </row>
    <row r="707" spans="1:11">
      <c r="A707" s="185">
        <v>40100000</v>
      </c>
      <c r="B707" s="185" t="s">
        <v>352</v>
      </c>
      <c r="C707" s="185" t="s">
        <v>355</v>
      </c>
      <c r="D707" s="186">
        <v>44927</v>
      </c>
      <c r="E707" s="185">
        <v>11</v>
      </c>
      <c r="F707" s="185" t="s">
        <v>358</v>
      </c>
      <c r="G707" s="185" t="s">
        <v>357</v>
      </c>
      <c r="H707" s="185" t="s">
        <v>89</v>
      </c>
      <c r="I707" s="187">
        <v>111.72</v>
      </c>
      <c r="J707" s="187">
        <v>0</v>
      </c>
      <c r="K707" s="187">
        <v>111.72</v>
      </c>
    </row>
    <row r="708" spans="1:11">
      <c r="A708" s="185">
        <v>40100000</v>
      </c>
      <c r="B708" s="185" t="s">
        <v>354</v>
      </c>
      <c r="C708" s="185" t="s">
        <v>355</v>
      </c>
      <c r="D708" s="186">
        <v>44927</v>
      </c>
      <c r="E708" s="185">
        <v>11</v>
      </c>
      <c r="F708" s="185" t="s">
        <v>358</v>
      </c>
      <c r="G708" s="185" t="s">
        <v>357</v>
      </c>
      <c r="H708" s="185" t="s">
        <v>89</v>
      </c>
      <c r="I708" s="187">
        <v>0</v>
      </c>
      <c r="J708" s="187">
        <v>13840</v>
      </c>
      <c r="K708" s="187">
        <v>-13840</v>
      </c>
    </row>
    <row r="709" spans="1:11">
      <c r="A709" s="185">
        <v>40100000</v>
      </c>
      <c r="B709" s="185" t="s">
        <v>374</v>
      </c>
      <c r="C709" s="185" t="s">
        <v>355</v>
      </c>
      <c r="D709" s="186">
        <v>44927</v>
      </c>
      <c r="E709" s="185">
        <v>11</v>
      </c>
      <c r="F709" s="185" t="s">
        <v>358</v>
      </c>
      <c r="G709" s="185" t="s">
        <v>357</v>
      </c>
      <c r="H709" s="185" t="s">
        <v>89</v>
      </c>
      <c r="I709" s="187">
        <v>0</v>
      </c>
      <c r="J709" s="187">
        <v>1362</v>
      </c>
      <c r="K709" s="187">
        <v>-1362</v>
      </c>
    </row>
    <row r="710" spans="1:11">
      <c r="A710" s="185">
        <v>40100000</v>
      </c>
      <c r="B710" s="185" t="s">
        <v>388</v>
      </c>
      <c r="C710" s="185" t="s">
        <v>355</v>
      </c>
      <c r="D710" s="186">
        <v>44927</v>
      </c>
      <c r="E710" s="185">
        <v>11</v>
      </c>
      <c r="F710" s="185" t="s">
        <v>358</v>
      </c>
      <c r="G710" s="185" t="s">
        <v>357</v>
      </c>
      <c r="H710" s="185" t="s">
        <v>89</v>
      </c>
      <c r="I710" s="187">
        <v>0</v>
      </c>
      <c r="J710" s="187">
        <v>1062.75</v>
      </c>
      <c r="K710" s="187">
        <v>-1062.75</v>
      </c>
    </row>
    <row r="711" spans="1:11">
      <c r="A711" s="185">
        <v>40100000</v>
      </c>
      <c r="B711" s="185" t="s">
        <v>1145</v>
      </c>
      <c r="C711" s="185" t="s">
        <v>355</v>
      </c>
      <c r="D711" s="186">
        <v>44927</v>
      </c>
      <c r="E711" s="185">
        <v>11</v>
      </c>
      <c r="F711" s="185" t="s">
        <v>358</v>
      </c>
      <c r="G711" s="185" t="s">
        <v>357</v>
      </c>
      <c r="H711" s="185" t="s">
        <v>89</v>
      </c>
      <c r="I711" s="187">
        <v>0</v>
      </c>
      <c r="J711" s="187">
        <v>15702.35</v>
      </c>
      <c r="K711" s="187">
        <v>-15702.35</v>
      </c>
    </row>
    <row r="712" spans="1:11">
      <c r="A712" s="185">
        <v>40100000</v>
      </c>
      <c r="B712" s="185" t="s">
        <v>361</v>
      </c>
      <c r="C712" s="185" t="s">
        <v>355</v>
      </c>
      <c r="D712" s="186">
        <v>44927</v>
      </c>
      <c r="E712" s="185">
        <v>11</v>
      </c>
      <c r="F712" s="185" t="s">
        <v>358</v>
      </c>
      <c r="G712" s="185" t="s">
        <v>357</v>
      </c>
      <c r="H712" s="185" t="s">
        <v>89</v>
      </c>
      <c r="I712" s="187">
        <v>0</v>
      </c>
      <c r="J712" s="187">
        <v>1600</v>
      </c>
      <c r="K712" s="187">
        <v>-1600</v>
      </c>
    </row>
    <row r="713" spans="1:11">
      <c r="A713" s="185">
        <v>40100000</v>
      </c>
      <c r="B713" s="185" t="s">
        <v>372</v>
      </c>
      <c r="C713" s="185" t="s">
        <v>355</v>
      </c>
      <c r="D713" s="186">
        <v>44927</v>
      </c>
      <c r="E713" s="185">
        <v>11</v>
      </c>
      <c r="F713" s="185" t="s">
        <v>358</v>
      </c>
      <c r="G713" s="185" t="s">
        <v>357</v>
      </c>
      <c r="H713" s="185" t="s">
        <v>89</v>
      </c>
      <c r="I713" s="187">
        <v>0</v>
      </c>
      <c r="J713" s="187">
        <v>1564.47</v>
      </c>
      <c r="K713" s="187">
        <v>-1564.47</v>
      </c>
    </row>
    <row r="714" spans="1:11">
      <c r="A714" s="185">
        <v>40100000</v>
      </c>
      <c r="B714" s="185" t="s">
        <v>365</v>
      </c>
      <c r="C714" s="185" t="s">
        <v>355</v>
      </c>
      <c r="D714" s="186">
        <v>44927</v>
      </c>
      <c r="E714" s="185">
        <v>11</v>
      </c>
      <c r="F714" s="185" t="s">
        <v>358</v>
      </c>
      <c r="G714" s="185" t="s">
        <v>357</v>
      </c>
      <c r="H714" s="185" t="s">
        <v>89</v>
      </c>
      <c r="I714" s="187">
        <v>0</v>
      </c>
      <c r="J714" s="187">
        <v>1325.6</v>
      </c>
      <c r="K714" s="187">
        <v>-1325.6</v>
      </c>
    </row>
    <row r="715" spans="1:11">
      <c r="A715" s="185">
        <v>40100000</v>
      </c>
      <c r="B715" s="185" t="s">
        <v>373</v>
      </c>
      <c r="C715" s="185" t="s">
        <v>355</v>
      </c>
      <c r="D715" s="186">
        <v>44927</v>
      </c>
      <c r="E715" s="185">
        <v>11</v>
      </c>
      <c r="F715" s="185" t="s">
        <v>358</v>
      </c>
      <c r="G715" s="185" t="s">
        <v>357</v>
      </c>
      <c r="H715" s="185" t="s">
        <v>89</v>
      </c>
      <c r="I715" s="187">
        <v>0</v>
      </c>
      <c r="J715" s="187">
        <v>1735.8</v>
      </c>
      <c r="K715" s="187">
        <v>-1735.8</v>
      </c>
    </row>
    <row r="716" spans="1:11">
      <c r="A716" s="185">
        <v>40100000</v>
      </c>
      <c r="B716" s="185" t="s">
        <v>367</v>
      </c>
      <c r="C716" s="185" t="s">
        <v>355</v>
      </c>
      <c r="D716" s="186">
        <v>44927</v>
      </c>
      <c r="E716" s="185">
        <v>11</v>
      </c>
      <c r="F716" s="185" t="s">
        <v>358</v>
      </c>
      <c r="G716" s="185" t="s">
        <v>357</v>
      </c>
      <c r="H716" s="185" t="s">
        <v>89</v>
      </c>
      <c r="I716" s="187">
        <v>0</v>
      </c>
      <c r="J716" s="187">
        <v>4160.9799999999996</v>
      </c>
      <c r="K716" s="187">
        <v>-4160.9799999999996</v>
      </c>
    </row>
    <row r="717" spans="1:11">
      <c r="A717" s="185">
        <v>40100000</v>
      </c>
      <c r="B717" s="185" t="s">
        <v>377</v>
      </c>
      <c r="C717" s="185" t="s">
        <v>355</v>
      </c>
      <c r="D717" s="186">
        <v>44927</v>
      </c>
      <c r="E717" s="185">
        <v>11</v>
      </c>
      <c r="F717" s="185" t="s">
        <v>358</v>
      </c>
      <c r="G717" s="185" t="s">
        <v>357</v>
      </c>
      <c r="H717" s="185" t="s">
        <v>89</v>
      </c>
      <c r="I717" s="187">
        <v>0</v>
      </c>
      <c r="J717" s="187">
        <v>1000.81</v>
      </c>
      <c r="K717" s="187">
        <v>-1000.81</v>
      </c>
    </row>
    <row r="718" spans="1:11">
      <c r="A718" s="185">
        <v>40100000</v>
      </c>
      <c r="B718" s="185" t="s">
        <v>350</v>
      </c>
      <c r="C718" s="185" t="s">
        <v>355</v>
      </c>
      <c r="D718" s="186">
        <v>44927</v>
      </c>
      <c r="E718" s="185">
        <v>11</v>
      </c>
      <c r="F718" s="185" t="s">
        <v>358</v>
      </c>
      <c r="G718" s="185" t="s">
        <v>357</v>
      </c>
      <c r="H718" s="185" t="s">
        <v>89</v>
      </c>
      <c r="I718" s="187">
        <v>0</v>
      </c>
      <c r="J718" s="187">
        <v>6900.78</v>
      </c>
      <c r="K718" s="187">
        <v>-6900.78</v>
      </c>
    </row>
    <row r="719" spans="1:11">
      <c r="A719" s="185">
        <v>40100000</v>
      </c>
      <c r="B719" s="185" t="s">
        <v>363</v>
      </c>
      <c r="C719" s="185" t="s">
        <v>355</v>
      </c>
      <c r="D719" s="186">
        <v>44927</v>
      </c>
      <c r="E719" s="185">
        <v>11</v>
      </c>
      <c r="F719" s="185" t="s">
        <v>358</v>
      </c>
      <c r="G719" s="185" t="s">
        <v>357</v>
      </c>
      <c r="H719" s="185" t="s">
        <v>89</v>
      </c>
      <c r="I719" s="187">
        <v>1019</v>
      </c>
      <c r="J719" s="187">
        <v>0</v>
      </c>
      <c r="K719" s="187">
        <v>1019</v>
      </c>
    </row>
    <row r="720" spans="1:11">
      <c r="A720" s="185">
        <v>40100000</v>
      </c>
      <c r="B720" s="185" t="s">
        <v>375</v>
      </c>
      <c r="C720" s="185" t="s">
        <v>355</v>
      </c>
      <c r="D720" s="186">
        <v>44927</v>
      </c>
      <c r="E720" s="185">
        <v>11</v>
      </c>
      <c r="F720" s="185" t="s">
        <v>358</v>
      </c>
      <c r="G720" s="185" t="s">
        <v>357</v>
      </c>
      <c r="H720" s="185" t="s">
        <v>89</v>
      </c>
      <c r="I720" s="187">
        <v>0</v>
      </c>
      <c r="J720" s="187">
        <v>1667.2</v>
      </c>
      <c r="K720" s="187">
        <v>-1667.2</v>
      </c>
    </row>
    <row r="721" spans="1:11">
      <c r="A721" s="185">
        <v>40100000</v>
      </c>
      <c r="B721" s="185" t="s">
        <v>1315</v>
      </c>
      <c r="C721" s="185" t="s">
        <v>355</v>
      </c>
      <c r="D721" s="186">
        <v>44927</v>
      </c>
      <c r="E721" s="185">
        <v>11</v>
      </c>
      <c r="F721" s="185" t="s">
        <v>358</v>
      </c>
      <c r="G721" s="185" t="s">
        <v>357</v>
      </c>
      <c r="H721" s="185" t="s">
        <v>89</v>
      </c>
      <c r="I721" s="187">
        <v>677.17</v>
      </c>
      <c r="J721" s="187">
        <v>0</v>
      </c>
      <c r="K721" s="187">
        <v>677.17</v>
      </c>
    </row>
    <row r="722" spans="1:11">
      <c r="A722" s="185">
        <v>40100000</v>
      </c>
      <c r="B722" s="185" t="s">
        <v>1313</v>
      </c>
      <c r="C722" s="185" t="s">
        <v>355</v>
      </c>
      <c r="D722" s="186">
        <v>44927</v>
      </c>
      <c r="E722" s="185">
        <v>11</v>
      </c>
      <c r="F722" s="185" t="s">
        <v>358</v>
      </c>
      <c r="G722" s="185" t="s">
        <v>357</v>
      </c>
      <c r="H722" s="185" t="s">
        <v>89</v>
      </c>
      <c r="I722" s="187">
        <v>0</v>
      </c>
      <c r="J722" s="187">
        <v>3534</v>
      </c>
      <c r="K722" s="187">
        <v>-3534</v>
      </c>
    </row>
    <row r="723" spans="1:11">
      <c r="A723" s="185">
        <v>40100000</v>
      </c>
      <c r="B723" s="185" t="s">
        <v>378</v>
      </c>
      <c r="C723" s="185" t="s">
        <v>355</v>
      </c>
      <c r="D723" s="186">
        <v>44927</v>
      </c>
      <c r="E723" s="185">
        <v>11</v>
      </c>
      <c r="F723" s="185" t="s">
        <v>358</v>
      </c>
      <c r="G723" s="185" t="s">
        <v>357</v>
      </c>
      <c r="H723" s="185" t="s">
        <v>89</v>
      </c>
      <c r="I723" s="187">
        <v>0</v>
      </c>
      <c r="J723" s="187">
        <v>7752</v>
      </c>
      <c r="K723" s="187">
        <v>-7752</v>
      </c>
    </row>
    <row r="724" spans="1:11">
      <c r="A724" s="185">
        <v>40100000</v>
      </c>
      <c r="B724" s="185" t="s">
        <v>385</v>
      </c>
      <c r="C724" s="185" t="s">
        <v>355</v>
      </c>
      <c r="D724" s="186">
        <v>44927</v>
      </c>
      <c r="E724" s="185">
        <v>11</v>
      </c>
      <c r="F724" s="185" t="s">
        <v>358</v>
      </c>
      <c r="G724" s="185" t="s">
        <v>357</v>
      </c>
      <c r="H724" s="185" t="s">
        <v>89</v>
      </c>
      <c r="I724" s="187">
        <v>0</v>
      </c>
      <c r="J724" s="187">
        <v>129.36000000000001</v>
      </c>
      <c r="K724" s="187">
        <v>-129.36000000000001</v>
      </c>
    </row>
    <row r="725" spans="1:11">
      <c r="A725" s="185">
        <v>40100000</v>
      </c>
      <c r="B725" s="185" t="s">
        <v>1091</v>
      </c>
      <c r="C725" s="185" t="s">
        <v>355</v>
      </c>
      <c r="D725" s="186">
        <v>44927</v>
      </c>
      <c r="E725" s="185">
        <v>11</v>
      </c>
      <c r="F725" s="185" t="s">
        <v>358</v>
      </c>
      <c r="G725" s="185" t="s">
        <v>357</v>
      </c>
      <c r="H725" s="185" t="s">
        <v>89</v>
      </c>
      <c r="I725" s="187">
        <v>360</v>
      </c>
      <c r="J725" s="187">
        <v>0</v>
      </c>
      <c r="K725" s="187">
        <v>360</v>
      </c>
    </row>
    <row r="726" spans="1:11">
      <c r="A726" s="185">
        <v>40100000</v>
      </c>
      <c r="B726" s="185" t="s">
        <v>1204</v>
      </c>
      <c r="C726" s="185" t="s">
        <v>93</v>
      </c>
      <c r="D726" s="186">
        <v>44928</v>
      </c>
      <c r="E726" s="185">
        <v>2</v>
      </c>
      <c r="F726" s="185" t="s">
        <v>1350</v>
      </c>
      <c r="G726" s="185" t="s">
        <v>89</v>
      </c>
      <c r="H726" s="185" t="s">
        <v>384</v>
      </c>
      <c r="I726" s="187">
        <v>3200</v>
      </c>
      <c r="J726" s="187">
        <v>0</v>
      </c>
      <c r="K726" s="187">
        <v>3200</v>
      </c>
    </row>
    <row r="727" spans="1:11">
      <c r="A727" s="185">
        <v>40100000</v>
      </c>
      <c r="B727" s="185" t="s">
        <v>1204</v>
      </c>
      <c r="C727" s="185" t="s">
        <v>93</v>
      </c>
      <c r="D727" s="186">
        <v>44928</v>
      </c>
      <c r="E727" s="185">
        <v>2</v>
      </c>
      <c r="F727" s="185" t="s">
        <v>1348</v>
      </c>
      <c r="G727" s="185" t="s">
        <v>89</v>
      </c>
      <c r="H727" s="185" t="s">
        <v>351</v>
      </c>
      <c r="I727" s="187">
        <v>3200</v>
      </c>
      <c r="J727" s="187">
        <v>0</v>
      </c>
      <c r="K727" s="187">
        <v>3200</v>
      </c>
    </row>
    <row r="728" spans="1:11">
      <c r="A728" s="185">
        <v>40100000</v>
      </c>
      <c r="B728" s="185" t="s">
        <v>1354</v>
      </c>
      <c r="C728" s="185" t="s">
        <v>93</v>
      </c>
      <c r="D728" s="186">
        <v>44928</v>
      </c>
      <c r="E728" s="185">
        <v>2</v>
      </c>
      <c r="F728" s="185" t="s">
        <v>1353</v>
      </c>
      <c r="G728" s="185" t="s">
        <v>89</v>
      </c>
      <c r="H728" s="185" t="s">
        <v>89</v>
      </c>
      <c r="I728" s="187">
        <v>12000</v>
      </c>
      <c r="J728" s="187">
        <v>0</v>
      </c>
      <c r="K728" s="187">
        <v>12000</v>
      </c>
    </row>
    <row r="729" spans="1:11">
      <c r="A729" s="185">
        <v>40100000</v>
      </c>
      <c r="B729" s="185" t="s">
        <v>350</v>
      </c>
      <c r="C729" s="185" t="s">
        <v>93</v>
      </c>
      <c r="D729" s="186">
        <v>44928</v>
      </c>
      <c r="E729" s="185">
        <v>2</v>
      </c>
      <c r="F729" s="185" t="s">
        <v>1349</v>
      </c>
      <c r="G729" s="185" t="s">
        <v>89</v>
      </c>
      <c r="H729" s="185" t="s">
        <v>1351</v>
      </c>
      <c r="I729" s="187">
        <v>3420.37</v>
      </c>
      <c r="J729" s="187">
        <v>0</v>
      </c>
      <c r="K729" s="187">
        <v>3420.37</v>
      </c>
    </row>
    <row r="730" spans="1:11">
      <c r="A730" s="185">
        <v>40100000</v>
      </c>
      <c r="B730" s="185" t="s">
        <v>364</v>
      </c>
      <c r="C730" s="185" t="s">
        <v>93</v>
      </c>
      <c r="D730" s="186">
        <v>44928</v>
      </c>
      <c r="E730" s="185">
        <v>2</v>
      </c>
      <c r="F730" s="185" t="s">
        <v>654</v>
      </c>
      <c r="G730" s="185" t="s">
        <v>89</v>
      </c>
      <c r="H730" s="185" t="s">
        <v>1110</v>
      </c>
      <c r="I730" s="187">
        <v>594.42999999999995</v>
      </c>
      <c r="J730" s="187">
        <v>0</v>
      </c>
      <c r="K730" s="187">
        <v>594.42999999999995</v>
      </c>
    </row>
    <row r="731" spans="1:11">
      <c r="A731" s="185">
        <v>40100000</v>
      </c>
      <c r="B731" s="185" t="s">
        <v>372</v>
      </c>
      <c r="C731" s="185" t="s">
        <v>93</v>
      </c>
      <c r="D731" s="186">
        <v>44928</v>
      </c>
      <c r="E731" s="185">
        <v>2</v>
      </c>
      <c r="F731" s="185" t="s">
        <v>126</v>
      </c>
      <c r="G731" s="185" t="s">
        <v>89</v>
      </c>
      <c r="H731" s="185" t="s">
        <v>1159</v>
      </c>
      <c r="I731" s="187">
        <v>252</v>
      </c>
      <c r="J731" s="187">
        <v>0</v>
      </c>
      <c r="K731" s="187">
        <v>252</v>
      </c>
    </row>
    <row r="732" spans="1:11">
      <c r="A732" s="185">
        <v>40100000</v>
      </c>
      <c r="B732" s="185" t="s">
        <v>363</v>
      </c>
      <c r="C732" s="185" t="s">
        <v>93</v>
      </c>
      <c r="D732" s="186">
        <v>44928</v>
      </c>
      <c r="E732" s="185">
        <v>2</v>
      </c>
      <c r="F732" s="185" t="s">
        <v>478</v>
      </c>
      <c r="G732" s="185" t="s">
        <v>89</v>
      </c>
      <c r="H732" s="185" t="s">
        <v>1184</v>
      </c>
      <c r="I732" s="187">
        <v>328.64</v>
      </c>
      <c r="J732" s="187">
        <v>0</v>
      </c>
      <c r="K732" s="187">
        <v>328.64</v>
      </c>
    </row>
    <row r="733" spans="1:11">
      <c r="A733" s="185">
        <v>40100000</v>
      </c>
      <c r="B733" s="185" t="s">
        <v>350</v>
      </c>
      <c r="C733" s="185" t="s">
        <v>93</v>
      </c>
      <c r="D733" s="186">
        <v>44928</v>
      </c>
      <c r="E733" s="185">
        <v>2</v>
      </c>
      <c r="F733" s="185" t="s">
        <v>1349</v>
      </c>
      <c r="G733" s="185" t="s">
        <v>89</v>
      </c>
      <c r="H733" s="185" t="s">
        <v>1351</v>
      </c>
      <c r="I733" s="187">
        <v>396.7</v>
      </c>
      <c r="J733" s="187">
        <v>0</v>
      </c>
      <c r="K733" s="187">
        <v>396.7</v>
      </c>
    </row>
    <row r="734" spans="1:11">
      <c r="A734" s="185">
        <v>40100000</v>
      </c>
      <c r="B734" s="185" t="s">
        <v>1140</v>
      </c>
      <c r="C734" s="185" t="s">
        <v>93</v>
      </c>
      <c r="D734" s="186">
        <v>44930</v>
      </c>
      <c r="E734" s="185">
        <v>2</v>
      </c>
      <c r="F734" s="185" t="s">
        <v>1357</v>
      </c>
      <c r="G734" s="185" t="s">
        <v>89</v>
      </c>
      <c r="H734" s="185" t="s">
        <v>1141</v>
      </c>
      <c r="I734" s="187">
        <v>43.67</v>
      </c>
      <c r="J734" s="187">
        <v>0</v>
      </c>
      <c r="K734" s="187">
        <v>43.67</v>
      </c>
    </row>
    <row r="735" spans="1:11">
      <c r="A735" s="185">
        <v>40100000</v>
      </c>
      <c r="B735" s="185" t="s">
        <v>367</v>
      </c>
      <c r="C735" s="185" t="s">
        <v>93</v>
      </c>
      <c r="D735" s="186">
        <v>44931</v>
      </c>
      <c r="E735" s="185">
        <v>2</v>
      </c>
      <c r="F735" s="185" t="s">
        <v>116</v>
      </c>
      <c r="G735" s="185" t="s">
        <v>89</v>
      </c>
      <c r="H735" s="185" t="s">
        <v>1087</v>
      </c>
      <c r="I735" s="187">
        <v>4160.9799999999996</v>
      </c>
      <c r="J735" s="187">
        <v>0</v>
      </c>
      <c r="K735" s="187">
        <v>4160.9799999999996</v>
      </c>
    </row>
    <row r="736" spans="1:11">
      <c r="A736" s="185">
        <v>40100000</v>
      </c>
      <c r="B736" s="185" t="s">
        <v>388</v>
      </c>
      <c r="C736" s="185" t="s">
        <v>93</v>
      </c>
      <c r="D736" s="186">
        <v>44931</v>
      </c>
      <c r="E736" s="185">
        <v>2</v>
      </c>
      <c r="F736" s="185" t="s">
        <v>107</v>
      </c>
      <c r="G736" s="185" t="s">
        <v>89</v>
      </c>
      <c r="H736" s="185" t="s">
        <v>1242</v>
      </c>
      <c r="I736" s="187">
        <v>1660.92</v>
      </c>
      <c r="J736" s="187">
        <v>0</v>
      </c>
      <c r="K736" s="187">
        <v>1660.92</v>
      </c>
    </row>
    <row r="737" spans="1:11">
      <c r="A737" s="185">
        <v>40100000</v>
      </c>
      <c r="B737" s="185" t="s">
        <v>388</v>
      </c>
      <c r="C737" s="185" t="s">
        <v>93</v>
      </c>
      <c r="D737" s="186">
        <v>44931</v>
      </c>
      <c r="E737" s="185">
        <v>2</v>
      </c>
      <c r="F737" s="185" t="s">
        <v>107</v>
      </c>
      <c r="G737" s="185" t="s">
        <v>89</v>
      </c>
      <c r="H737" s="185" t="s">
        <v>1121</v>
      </c>
      <c r="I737" s="187">
        <v>7457.96</v>
      </c>
      <c r="J737" s="187">
        <v>0</v>
      </c>
      <c r="K737" s="187">
        <v>7457.96</v>
      </c>
    </row>
    <row r="738" spans="1:11">
      <c r="A738" s="185">
        <v>40100000</v>
      </c>
      <c r="B738" s="185" t="s">
        <v>372</v>
      </c>
      <c r="C738" s="185" t="s">
        <v>93</v>
      </c>
      <c r="D738" s="186">
        <v>44935</v>
      </c>
      <c r="E738" s="185">
        <v>1</v>
      </c>
      <c r="F738" s="185" t="s">
        <v>126</v>
      </c>
      <c r="G738" s="185" t="s">
        <v>89</v>
      </c>
      <c r="H738" s="185" t="s">
        <v>1221</v>
      </c>
      <c r="I738" s="187">
        <v>158.13</v>
      </c>
      <c r="J738" s="187">
        <v>0</v>
      </c>
      <c r="K738" s="187">
        <v>158.13</v>
      </c>
    </row>
    <row r="739" spans="1:11">
      <c r="A739" s="185">
        <v>40100000</v>
      </c>
      <c r="B739" s="185" t="s">
        <v>1143</v>
      </c>
      <c r="C739" s="185" t="s">
        <v>93</v>
      </c>
      <c r="D739" s="186">
        <v>44935</v>
      </c>
      <c r="E739" s="185">
        <v>1</v>
      </c>
      <c r="F739" s="185" t="s">
        <v>1368</v>
      </c>
      <c r="G739" s="185" t="s">
        <v>89</v>
      </c>
      <c r="H739" s="185" t="s">
        <v>312</v>
      </c>
      <c r="I739" s="187">
        <v>876</v>
      </c>
      <c r="J739" s="187">
        <v>0</v>
      </c>
      <c r="K739" s="187">
        <v>876</v>
      </c>
    </row>
    <row r="740" spans="1:11">
      <c r="A740" s="185">
        <v>40100000</v>
      </c>
      <c r="B740" s="185" t="s">
        <v>391</v>
      </c>
      <c r="C740" s="185" t="s">
        <v>93</v>
      </c>
      <c r="D740" s="186">
        <v>44935</v>
      </c>
      <c r="E740" s="185">
        <v>1</v>
      </c>
      <c r="F740" s="185" t="s">
        <v>1360</v>
      </c>
      <c r="G740" s="185" t="s">
        <v>89</v>
      </c>
      <c r="H740" s="185" t="s">
        <v>1117</v>
      </c>
      <c r="I740" s="187">
        <v>12157.64</v>
      </c>
      <c r="J740" s="187">
        <v>0</v>
      </c>
      <c r="K740" s="187">
        <v>12157.64</v>
      </c>
    </row>
    <row r="741" spans="1:11">
      <c r="A741" s="185">
        <v>40100000</v>
      </c>
      <c r="B741" s="185" t="s">
        <v>372</v>
      </c>
      <c r="C741" s="185" t="s">
        <v>93</v>
      </c>
      <c r="D741" s="186">
        <v>44935</v>
      </c>
      <c r="E741" s="185">
        <v>2</v>
      </c>
      <c r="F741" s="185" t="s">
        <v>126</v>
      </c>
      <c r="G741" s="185" t="s">
        <v>89</v>
      </c>
      <c r="H741" s="185" t="s">
        <v>1219</v>
      </c>
      <c r="I741" s="187">
        <v>25.33</v>
      </c>
      <c r="J741" s="187">
        <v>0</v>
      </c>
      <c r="K741" s="187">
        <v>25.33</v>
      </c>
    </row>
    <row r="742" spans="1:11">
      <c r="A742" s="185">
        <v>40100000</v>
      </c>
      <c r="B742" s="185" t="s">
        <v>373</v>
      </c>
      <c r="C742" s="185" t="s">
        <v>93</v>
      </c>
      <c r="D742" s="186">
        <v>44936</v>
      </c>
      <c r="E742" s="185">
        <v>1</v>
      </c>
      <c r="F742" s="185" t="s">
        <v>130</v>
      </c>
      <c r="G742" s="185" t="s">
        <v>89</v>
      </c>
      <c r="H742" s="185" t="s">
        <v>371</v>
      </c>
      <c r="I742" s="187">
        <v>1735.8</v>
      </c>
      <c r="J742" s="187">
        <v>0</v>
      </c>
      <c r="K742" s="187">
        <v>1735.8</v>
      </c>
    </row>
    <row r="743" spans="1:11">
      <c r="A743" s="185">
        <v>40100000</v>
      </c>
      <c r="B743" s="185" t="s">
        <v>378</v>
      </c>
      <c r="C743" s="185" t="s">
        <v>93</v>
      </c>
      <c r="D743" s="186">
        <v>44936</v>
      </c>
      <c r="E743" s="185">
        <v>1</v>
      </c>
      <c r="F743" s="185" t="s">
        <v>165</v>
      </c>
      <c r="G743" s="185" t="s">
        <v>89</v>
      </c>
      <c r="H743" s="185" t="s">
        <v>1110</v>
      </c>
      <c r="I743" s="187">
        <v>7752</v>
      </c>
      <c r="J743" s="187">
        <v>0</v>
      </c>
      <c r="K743" s="187">
        <v>7752</v>
      </c>
    </row>
    <row r="744" spans="1:11">
      <c r="A744" s="185">
        <v>40100000</v>
      </c>
      <c r="B744" s="185" t="s">
        <v>1091</v>
      </c>
      <c r="C744" s="185" t="s">
        <v>93</v>
      </c>
      <c r="D744" s="186">
        <v>44936</v>
      </c>
      <c r="E744" s="185">
        <v>1</v>
      </c>
      <c r="F744" s="185" t="s">
        <v>1384</v>
      </c>
      <c r="G744" s="185" t="s">
        <v>89</v>
      </c>
      <c r="H744" s="185" t="s">
        <v>1092</v>
      </c>
      <c r="I744" s="187">
        <v>360</v>
      </c>
      <c r="J744" s="187">
        <v>0</v>
      </c>
      <c r="K744" s="187">
        <v>360</v>
      </c>
    </row>
    <row r="745" spans="1:11">
      <c r="A745" s="185">
        <v>40100000</v>
      </c>
      <c r="B745" s="185" t="s">
        <v>1313</v>
      </c>
      <c r="C745" s="185" t="s">
        <v>93</v>
      </c>
      <c r="D745" s="186">
        <v>44936</v>
      </c>
      <c r="E745" s="185">
        <v>1</v>
      </c>
      <c r="F745" s="185" t="s">
        <v>1375</v>
      </c>
      <c r="G745" s="185" t="s">
        <v>89</v>
      </c>
      <c r="H745" s="185" t="s">
        <v>312</v>
      </c>
      <c r="I745" s="187">
        <v>3534</v>
      </c>
      <c r="J745" s="187">
        <v>0</v>
      </c>
      <c r="K745" s="187">
        <v>3534</v>
      </c>
    </row>
    <row r="746" spans="1:11">
      <c r="A746" s="185">
        <v>40100000</v>
      </c>
      <c r="B746" s="185" t="s">
        <v>361</v>
      </c>
      <c r="C746" s="185" t="s">
        <v>93</v>
      </c>
      <c r="D746" s="186">
        <v>44936</v>
      </c>
      <c r="E746" s="185">
        <v>1</v>
      </c>
      <c r="F746" s="185" t="s">
        <v>1383</v>
      </c>
      <c r="G746" s="185" t="s">
        <v>89</v>
      </c>
      <c r="H746" s="185" t="s">
        <v>1141</v>
      </c>
      <c r="I746" s="187">
        <v>1600</v>
      </c>
      <c r="J746" s="187">
        <v>0</v>
      </c>
      <c r="K746" s="187">
        <v>1600</v>
      </c>
    </row>
    <row r="747" spans="1:11">
      <c r="A747" s="185">
        <v>40100000</v>
      </c>
      <c r="B747" s="185" t="s">
        <v>1145</v>
      </c>
      <c r="C747" s="185" t="s">
        <v>93</v>
      </c>
      <c r="D747" s="186">
        <v>44936</v>
      </c>
      <c r="E747" s="185">
        <v>1</v>
      </c>
      <c r="F747" s="185" t="s">
        <v>1378</v>
      </c>
      <c r="G747" s="185" t="s">
        <v>89</v>
      </c>
      <c r="H747" s="185" t="s">
        <v>1110</v>
      </c>
      <c r="I747" s="187">
        <v>3907.15</v>
      </c>
      <c r="J747" s="187">
        <v>0</v>
      </c>
      <c r="K747" s="187">
        <v>3907.15</v>
      </c>
    </row>
    <row r="748" spans="1:11">
      <c r="A748" s="185">
        <v>40100000</v>
      </c>
      <c r="B748" s="185" t="s">
        <v>379</v>
      </c>
      <c r="C748" s="185" t="s">
        <v>93</v>
      </c>
      <c r="D748" s="186">
        <v>44936</v>
      </c>
      <c r="E748" s="185">
        <v>1</v>
      </c>
      <c r="F748" s="185" t="s">
        <v>1382</v>
      </c>
      <c r="G748" s="185" t="s">
        <v>89</v>
      </c>
      <c r="H748" s="185" t="s">
        <v>1117</v>
      </c>
      <c r="I748" s="187">
        <v>14836.72</v>
      </c>
      <c r="J748" s="187">
        <v>0</v>
      </c>
      <c r="K748" s="187">
        <v>14836.72</v>
      </c>
    </row>
    <row r="749" spans="1:11">
      <c r="A749" s="185">
        <v>40100000</v>
      </c>
      <c r="B749" s="185" t="s">
        <v>375</v>
      </c>
      <c r="C749" s="185" t="s">
        <v>93</v>
      </c>
      <c r="D749" s="186">
        <v>44936</v>
      </c>
      <c r="E749" s="185">
        <v>1</v>
      </c>
      <c r="F749" s="185" t="s">
        <v>1377</v>
      </c>
      <c r="G749" s="185" t="s">
        <v>89</v>
      </c>
      <c r="H749" s="185" t="s">
        <v>1371</v>
      </c>
      <c r="I749" s="187">
        <v>1698.2</v>
      </c>
      <c r="J749" s="187">
        <v>0</v>
      </c>
      <c r="K749" s="187">
        <v>1698.2</v>
      </c>
    </row>
    <row r="750" spans="1:11">
      <c r="A750" s="185">
        <v>40100000</v>
      </c>
      <c r="B750" s="185" t="s">
        <v>1320</v>
      </c>
      <c r="C750" s="185" t="s">
        <v>93</v>
      </c>
      <c r="D750" s="186">
        <v>44936</v>
      </c>
      <c r="E750" s="185">
        <v>1</v>
      </c>
      <c r="F750" s="185" t="s">
        <v>1380</v>
      </c>
      <c r="G750" s="185" t="s">
        <v>89</v>
      </c>
      <c r="H750" s="185" t="s">
        <v>351</v>
      </c>
      <c r="I750" s="187">
        <v>2036.08</v>
      </c>
      <c r="J750" s="187">
        <v>0</v>
      </c>
      <c r="K750" s="187">
        <v>2036.08</v>
      </c>
    </row>
    <row r="751" spans="1:11">
      <c r="A751" s="185">
        <v>40100000</v>
      </c>
      <c r="B751" s="185" t="s">
        <v>374</v>
      </c>
      <c r="C751" s="185" t="s">
        <v>93</v>
      </c>
      <c r="D751" s="186">
        <v>44936</v>
      </c>
      <c r="E751" s="185">
        <v>1</v>
      </c>
      <c r="F751" s="185" t="s">
        <v>1379</v>
      </c>
      <c r="G751" s="185" t="s">
        <v>89</v>
      </c>
      <c r="H751" s="185" t="s">
        <v>384</v>
      </c>
      <c r="I751" s="187">
        <v>1362</v>
      </c>
      <c r="J751" s="187">
        <v>0</v>
      </c>
      <c r="K751" s="187">
        <v>1362</v>
      </c>
    </row>
    <row r="752" spans="1:11">
      <c r="A752" s="185">
        <v>40100000</v>
      </c>
      <c r="B752" s="185" t="s">
        <v>1145</v>
      </c>
      <c r="C752" s="185" t="s">
        <v>93</v>
      </c>
      <c r="D752" s="186">
        <v>44936</v>
      </c>
      <c r="E752" s="185">
        <v>1</v>
      </c>
      <c r="F752" s="185" t="s">
        <v>1376</v>
      </c>
      <c r="G752" s="185" t="s">
        <v>89</v>
      </c>
      <c r="H752" s="185" t="s">
        <v>1110</v>
      </c>
      <c r="I752" s="187">
        <v>10584</v>
      </c>
      <c r="J752" s="187">
        <v>0</v>
      </c>
      <c r="K752" s="187">
        <v>10584</v>
      </c>
    </row>
    <row r="753" spans="1:11">
      <c r="A753" s="185">
        <v>40100000</v>
      </c>
      <c r="B753" s="185" t="s">
        <v>370</v>
      </c>
      <c r="C753" s="185" t="s">
        <v>93</v>
      </c>
      <c r="D753" s="186">
        <v>44936</v>
      </c>
      <c r="E753" s="185">
        <v>1</v>
      </c>
      <c r="F753" s="185" t="s">
        <v>393</v>
      </c>
      <c r="G753" s="185" t="s">
        <v>89</v>
      </c>
      <c r="H753" s="185" t="s">
        <v>1159</v>
      </c>
      <c r="I753" s="187">
        <v>142</v>
      </c>
      <c r="J753" s="187">
        <v>0</v>
      </c>
      <c r="K753" s="187">
        <v>142</v>
      </c>
    </row>
    <row r="754" spans="1:11">
      <c r="A754" s="185">
        <v>40100000</v>
      </c>
      <c r="B754" s="185" t="s">
        <v>354</v>
      </c>
      <c r="C754" s="185" t="s">
        <v>93</v>
      </c>
      <c r="D754" s="186">
        <v>44936</v>
      </c>
      <c r="E754" s="185">
        <v>1</v>
      </c>
      <c r="F754" s="185" t="s">
        <v>163</v>
      </c>
      <c r="G754" s="185" t="s">
        <v>89</v>
      </c>
      <c r="H754" s="185" t="s">
        <v>1113</v>
      </c>
      <c r="I754" s="187">
        <v>13832</v>
      </c>
      <c r="J754" s="187">
        <v>0</v>
      </c>
      <c r="K754" s="187">
        <v>13832</v>
      </c>
    </row>
    <row r="755" spans="1:11">
      <c r="A755" s="185">
        <v>40100000</v>
      </c>
      <c r="B755" s="185" t="s">
        <v>391</v>
      </c>
      <c r="C755" s="185" t="s">
        <v>93</v>
      </c>
      <c r="D755" s="186">
        <v>44936</v>
      </c>
      <c r="E755" s="185">
        <v>1</v>
      </c>
      <c r="F755" s="185" t="s">
        <v>1360</v>
      </c>
      <c r="G755" s="185" t="s">
        <v>89</v>
      </c>
      <c r="H755" s="185" t="s">
        <v>1117</v>
      </c>
      <c r="I755" s="187">
        <v>617.55999999999995</v>
      </c>
      <c r="J755" s="187">
        <v>0</v>
      </c>
      <c r="K755" s="187">
        <v>617.55999999999995</v>
      </c>
    </row>
    <row r="756" spans="1:11">
      <c r="A756" s="185">
        <v>40100000</v>
      </c>
      <c r="B756" s="185" t="s">
        <v>377</v>
      </c>
      <c r="C756" s="185" t="s">
        <v>93</v>
      </c>
      <c r="D756" s="186">
        <v>44936</v>
      </c>
      <c r="E756" s="185">
        <v>1</v>
      </c>
      <c r="F756" s="185" t="s">
        <v>1381</v>
      </c>
      <c r="G756" s="185" t="s">
        <v>89</v>
      </c>
      <c r="H756" s="185" t="s">
        <v>1087</v>
      </c>
      <c r="I756" s="187">
        <v>1000.81</v>
      </c>
      <c r="J756" s="187">
        <v>0</v>
      </c>
      <c r="K756" s="187">
        <v>1000.81</v>
      </c>
    </row>
    <row r="757" spans="1:11">
      <c r="A757" s="185">
        <v>40100000</v>
      </c>
      <c r="B757" s="185" t="s">
        <v>1149</v>
      </c>
      <c r="C757" s="185" t="s">
        <v>93</v>
      </c>
      <c r="D757" s="186">
        <v>44938</v>
      </c>
      <c r="E757" s="185">
        <v>1</v>
      </c>
      <c r="F757" s="185" t="s">
        <v>1386</v>
      </c>
      <c r="G757" s="185" t="s">
        <v>89</v>
      </c>
      <c r="H757" s="185" t="s">
        <v>1092</v>
      </c>
      <c r="I757" s="187">
        <v>75</v>
      </c>
      <c r="J757" s="187">
        <v>0</v>
      </c>
      <c r="K757" s="187">
        <v>75</v>
      </c>
    </row>
    <row r="758" spans="1:11">
      <c r="A758" s="185">
        <v>40100000</v>
      </c>
      <c r="B758" s="185" t="s">
        <v>1149</v>
      </c>
      <c r="C758" s="185" t="s">
        <v>93</v>
      </c>
      <c r="D758" s="186">
        <v>44938</v>
      </c>
      <c r="E758" s="185">
        <v>1</v>
      </c>
      <c r="F758" s="185" t="s">
        <v>1386</v>
      </c>
      <c r="G758" s="185" t="s">
        <v>89</v>
      </c>
      <c r="H758" s="185" t="s">
        <v>1092</v>
      </c>
      <c r="I758" s="187">
        <v>75</v>
      </c>
      <c r="J758" s="187">
        <v>0</v>
      </c>
      <c r="K758" s="187">
        <v>75</v>
      </c>
    </row>
    <row r="759" spans="1:11">
      <c r="A759" s="185">
        <v>40100000</v>
      </c>
      <c r="B759" s="185" t="s">
        <v>1149</v>
      </c>
      <c r="C759" s="185" t="s">
        <v>93</v>
      </c>
      <c r="D759" s="186">
        <v>44938</v>
      </c>
      <c r="E759" s="185">
        <v>1</v>
      </c>
      <c r="F759" s="185" t="s">
        <v>1386</v>
      </c>
      <c r="G759" s="185" t="s">
        <v>89</v>
      </c>
      <c r="H759" s="185" t="s">
        <v>1092</v>
      </c>
      <c r="I759" s="187">
        <v>75</v>
      </c>
      <c r="J759" s="187">
        <v>0</v>
      </c>
      <c r="K759" s="187">
        <v>75</v>
      </c>
    </row>
    <row r="760" spans="1:11">
      <c r="A760" s="185">
        <v>40100000</v>
      </c>
      <c r="B760" s="185" t="s">
        <v>1346</v>
      </c>
      <c r="C760" s="185" t="s">
        <v>93</v>
      </c>
      <c r="D760" s="186">
        <v>44938</v>
      </c>
      <c r="E760" s="185">
        <v>1</v>
      </c>
      <c r="F760" s="185" t="s">
        <v>1385</v>
      </c>
      <c r="G760" s="185" t="s">
        <v>89</v>
      </c>
      <c r="H760" s="185" t="s">
        <v>312</v>
      </c>
      <c r="I760" s="187">
        <v>151.19999999999999</v>
      </c>
      <c r="J760" s="187">
        <v>0</v>
      </c>
      <c r="K760" s="187">
        <v>151.19999999999999</v>
      </c>
    </row>
    <row r="761" spans="1:11">
      <c r="A761" s="185">
        <v>40100000</v>
      </c>
      <c r="B761" s="185" t="s">
        <v>1140</v>
      </c>
      <c r="C761" s="185" t="s">
        <v>93</v>
      </c>
      <c r="D761" s="186">
        <v>44939</v>
      </c>
      <c r="E761" s="185">
        <v>1</v>
      </c>
      <c r="F761" s="185" t="s">
        <v>1387</v>
      </c>
      <c r="G761" s="185" t="s">
        <v>89</v>
      </c>
      <c r="H761" s="185" t="s">
        <v>1141</v>
      </c>
      <c r="I761" s="187">
        <v>119.43</v>
      </c>
      <c r="J761" s="187">
        <v>0</v>
      </c>
      <c r="K761" s="187">
        <v>119.43</v>
      </c>
    </row>
    <row r="762" spans="1:11">
      <c r="A762" s="185">
        <v>40100000</v>
      </c>
      <c r="B762" s="185" t="s">
        <v>1149</v>
      </c>
      <c r="C762" s="185" t="s">
        <v>93</v>
      </c>
      <c r="D762" s="186">
        <v>44939</v>
      </c>
      <c r="E762" s="185">
        <v>1</v>
      </c>
      <c r="F762" s="185" t="s">
        <v>1386</v>
      </c>
      <c r="G762" s="185" t="s">
        <v>89</v>
      </c>
      <c r="H762" s="185" t="s">
        <v>1092</v>
      </c>
      <c r="I762" s="187">
        <v>300</v>
      </c>
      <c r="J762" s="187">
        <v>0</v>
      </c>
      <c r="K762" s="187">
        <v>300</v>
      </c>
    </row>
    <row r="763" spans="1:11">
      <c r="A763" s="185">
        <v>40100000</v>
      </c>
      <c r="B763" s="185" t="s">
        <v>1149</v>
      </c>
      <c r="C763" s="185" t="s">
        <v>93</v>
      </c>
      <c r="D763" s="186">
        <v>44939</v>
      </c>
      <c r="E763" s="185">
        <v>1</v>
      </c>
      <c r="F763" s="185" t="s">
        <v>1386</v>
      </c>
      <c r="G763" s="185" t="s">
        <v>89</v>
      </c>
      <c r="H763" s="185" t="s">
        <v>1092</v>
      </c>
      <c r="I763" s="187">
        <v>75</v>
      </c>
      <c r="J763" s="187">
        <v>0</v>
      </c>
      <c r="K763" s="187">
        <v>75</v>
      </c>
    </row>
    <row r="764" spans="1:11">
      <c r="A764" s="185">
        <v>40100000</v>
      </c>
      <c r="B764" s="185" t="s">
        <v>369</v>
      </c>
      <c r="C764" s="185" t="s">
        <v>93</v>
      </c>
      <c r="D764" s="186">
        <v>44939</v>
      </c>
      <c r="E764" s="185">
        <v>1</v>
      </c>
      <c r="F764" s="185" t="s">
        <v>1388</v>
      </c>
      <c r="G764" s="185" t="s">
        <v>89</v>
      </c>
      <c r="H764" s="185" t="s">
        <v>1389</v>
      </c>
      <c r="I764" s="187">
        <v>363.98</v>
      </c>
      <c r="J764" s="187">
        <v>0</v>
      </c>
      <c r="K764" s="187">
        <v>363.98</v>
      </c>
    </row>
    <row r="765" spans="1:11">
      <c r="A765" s="185">
        <v>40100000</v>
      </c>
      <c r="B765" s="185" t="s">
        <v>1140</v>
      </c>
      <c r="C765" s="185" t="s">
        <v>93</v>
      </c>
      <c r="D765" s="186">
        <v>44939</v>
      </c>
      <c r="E765" s="185">
        <v>1</v>
      </c>
      <c r="F765" s="185" t="s">
        <v>1387</v>
      </c>
      <c r="G765" s="185" t="s">
        <v>89</v>
      </c>
      <c r="H765" s="185" t="s">
        <v>1141</v>
      </c>
      <c r="I765" s="187">
        <v>154.03</v>
      </c>
      <c r="J765" s="187">
        <v>0</v>
      </c>
      <c r="K765" s="187">
        <v>154.03</v>
      </c>
    </row>
    <row r="766" spans="1:11">
      <c r="A766" s="185">
        <v>40100000</v>
      </c>
      <c r="B766" s="185" t="s">
        <v>388</v>
      </c>
      <c r="C766" s="185" t="s">
        <v>93</v>
      </c>
      <c r="D766" s="186">
        <v>44942</v>
      </c>
      <c r="E766" s="185">
        <v>1</v>
      </c>
      <c r="F766" s="185" t="s">
        <v>107</v>
      </c>
      <c r="G766" s="185" t="s">
        <v>89</v>
      </c>
      <c r="H766" s="185" t="s">
        <v>1136</v>
      </c>
      <c r="I766" s="187">
        <v>1437.6</v>
      </c>
      <c r="J766" s="187">
        <v>0</v>
      </c>
      <c r="K766" s="187">
        <v>1437.6</v>
      </c>
    </row>
    <row r="767" spans="1:11">
      <c r="A767" s="185">
        <v>40100000</v>
      </c>
      <c r="B767" s="185" t="s">
        <v>350</v>
      </c>
      <c r="C767" s="185" t="s">
        <v>93</v>
      </c>
      <c r="D767" s="186">
        <v>44944</v>
      </c>
      <c r="E767" s="185">
        <v>1</v>
      </c>
      <c r="F767" s="185" t="s">
        <v>1349</v>
      </c>
      <c r="G767" s="185" t="s">
        <v>89</v>
      </c>
      <c r="H767" s="185" t="s">
        <v>1226</v>
      </c>
      <c r="I767" s="187">
        <v>57.6</v>
      </c>
      <c r="J767" s="187">
        <v>0</v>
      </c>
      <c r="K767" s="187">
        <v>57.6</v>
      </c>
    </row>
    <row r="768" spans="1:11">
      <c r="A768" s="185">
        <v>40100000</v>
      </c>
      <c r="B768" s="185" t="s">
        <v>352</v>
      </c>
      <c r="C768" s="185" t="s">
        <v>93</v>
      </c>
      <c r="D768" s="186">
        <v>44946</v>
      </c>
      <c r="E768" s="185">
        <v>1</v>
      </c>
      <c r="F768" s="185" t="s">
        <v>1391</v>
      </c>
      <c r="G768" s="185" t="s">
        <v>89</v>
      </c>
      <c r="H768" s="185" t="s">
        <v>1117</v>
      </c>
      <c r="I768" s="187">
        <v>152.62</v>
      </c>
      <c r="J768" s="187">
        <v>0</v>
      </c>
      <c r="K768" s="187">
        <v>152.62</v>
      </c>
    </row>
    <row r="769" spans="1:11">
      <c r="A769" s="185">
        <v>40100000</v>
      </c>
      <c r="B769" s="185" t="s">
        <v>369</v>
      </c>
      <c r="C769" s="185" t="s">
        <v>93</v>
      </c>
      <c r="D769" s="186">
        <v>44946</v>
      </c>
      <c r="E769" s="185">
        <v>1</v>
      </c>
      <c r="F769" s="185" t="s">
        <v>1388</v>
      </c>
      <c r="G769" s="185" t="s">
        <v>89</v>
      </c>
      <c r="H769" s="185" t="s">
        <v>1393</v>
      </c>
      <c r="I769" s="187">
        <v>251.77</v>
      </c>
      <c r="J769" s="187">
        <v>0</v>
      </c>
      <c r="K769" s="187">
        <v>251.77</v>
      </c>
    </row>
    <row r="770" spans="1:11">
      <c r="A770" s="185">
        <v>40100000</v>
      </c>
      <c r="B770" s="185" t="s">
        <v>370</v>
      </c>
      <c r="C770" s="185" t="s">
        <v>93</v>
      </c>
      <c r="D770" s="186">
        <v>44949</v>
      </c>
      <c r="E770" s="185">
        <v>1</v>
      </c>
      <c r="F770" s="185" t="s">
        <v>393</v>
      </c>
      <c r="G770" s="185" t="s">
        <v>89</v>
      </c>
      <c r="H770" s="185" t="s">
        <v>1159</v>
      </c>
      <c r="I770" s="187">
        <v>1692</v>
      </c>
      <c r="J770" s="187">
        <v>0</v>
      </c>
      <c r="K770" s="187">
        <v>1692</v>
      </c>
    </row>
    <row r="771" spans="1:11">
      <c r="A771" s="185">
        <v>40100000</v>
      </c>
      <c r="B771" s="185" t="s">
        <v>374</v>
      </c>
      <c r="C771" s="185" t="s">
        <v>93</v>
      </c>
      <c r="D771" s="186">
        <v>44949</v>
      </c>
      <c r="E771" s="185">
        <v>1</v>
      </c>
      <c r="F771" s="185" t="s">
        <v>1379</v>
      </c>
      <c r="G771" s="185" t="s">
        <v>89</v>
      </c>
      <c r="H771" s="185" t="s">
        <v>384</v>
      </c>
      <c r="I771" s="187">
        <v>2444.4</v>
      </c>
      <c r="J771" s="187">
        <v>0</v>
      </c>
      <c r="K771" s="187">
        <v>2444.4</v>
      </c>
    </row>
    <row r="772" spans="1:11">
      <c r="A772" s="185">
        <v>40100000</v>
      </c>
      <c r="B772" s="185" t="s">
        <v>350</v>
      </c>
      <c r="C772" s="185" t="s">
        <v>93</v>
      </c>
      <c r="D772" s="186">
        <v>44949</v>
      </c>
      <c r="E772" s="185">
        <v>1</v>
      </c>
      <c r="F772" s="185" t="s">
        <v>1349</v>
      </c>
      <c r="G772" s="185" t="s">
        <v>89</v>
      </c>
      <c r="H772" s="185" t="s">
        <v>1221</v>
      </c>
      <c r="I772" s="187">
        <v>202.55</v>
      </c>
      <c r="J772" s="187">
        <v>0</v>
      </c>
      <c r="K772" s="187">
        <v>202.55</v>
      </c>
    </row>
    <row r="773" spans="1:11">
      <c r="A773" s="185">
        <v>40100000</v>
      </c>
      <c r="B773" s="185" t="s">
        <v>377</v>
      </c>
      <c r="C773" s="185" t="s">
        <v>93</v>
      </c>
      <c r="D773" s="186">
        <v>44949</v>
      </c>
      <c r="E773" s="185">
        <v>1</v>
      </c>
      <c r="F773" s="185" t="s">
        <v>1381</v>
      </c>
      <c r="G773" s="185" t="s">
        <v>89</v>
      </c>
      <c r="H773" s="185" t="s">
        <v>1087</v>
      </c>
      <c r="I773" s="187">
        <v>807.37</v>
      </c>
      <c r="J773" s="187">
        <v>0</v>
      </c>
      <c r="K773" s="187">
        <v>807.37</v>
      </c>
    </row>
    <row r="774" spans="1:11">
      <c r="A774" s="185">
        <v>40100000</v>
      </c>
      <c r="B774" s="185" t="s">
        <v>1095</v>
      </c>
      <c r="C774" s="185" t="s">
        <v>93</v>
      </c>
      <c r="D774" s="186">
        <v>44949</v>
      </c>
      <c r="E774" s="185">
        <v>1</v>
      </c>
      <c r="F774" s="185" t="s">
        <v>1396</v>
      </c>
      <c r="G774" s="185" t="s">
        <v>89</v>
      </c>
      <c r="H774" s="185" t="s">
        <v>1096</v>
      </c>
      <c r="I774" s="187">
        <v>14112</v>
      </c>
      <c r="J774" s="187">
        <v>0</v>
      </c>
      <c r="K774" s="187">
        <v>14112</v>
      </c>
    </row>
    <row r="775" spans="1:11">
      <c r="A775" s="185">
        <v>40100000</v>
      </c>
      <c r="B775" s="185" t="s">
        <v>354</v>
      </c>
      <c r="C775" s="185" t="s">
        <v>93</v>
      </c>
      <c r="D775" s="186">
        <v>44949</v>
      </c>
      <c r="E775" s="185">
        <v>1</v>
      </c>
      <c r="F775" s="185" t="s">
        <v>163</v>
      </c>
      <c r="G775" s="185" t="s">
        <v>89</v>
      </c>
      <c r="H775" s="185" t="s">
        <v>1092</v>
      </c>
      <c r="I775" s="187">
        <v>19247</v>
      </c>
      <c r="J775" s="187">
        <v>0</v>
      </c>
      <c r="K775" s="187">
        <v>19247</v>
      </c>
    </row>
    <row r="776" spans="1:11">
      <c r="A776" s="185">
        <v>40100000</v>
      </c>
      <c r="B776" s="185" t="s">
        <v>1162</v>
      </c>
      <c r="C776" s="185" t="s">
        <v>93</v>
      </c>
      <c r="D776" s="186">
        <v>44949</v>
      </c>
      <c r="E776" s="185">
        <v>1</v>
      </c>
      <c r="F776" s="185" t="s">
        <v>1397</v>
      </c>
      <c r="G776" s="185" t="s">
        <v>89</v>
      </c>
      <c r="H776" s="185" t="s">
        <v>312</v>
      </c>
      <c r="I776" s="187">
        <v>240</v>
      </c>
      <c r="J776" s="187">
        <v>0</v>
      </c>
      <c r="K776" s="187">
        <v>240</v>
      </c>
    </row>
    <row r="777" spans="1:11">
      <c r="A777" s="185">
        <v>40100000</v>
      </c>
      <c r="B777" s="185" t="s">
        <v>350</v>
      </c>
      <c r="C777" s="185" t="s">
        <v>93</v>
      </c>
      <c r="D777" s="186">
        <v>44949</v>
      </c>
      <c r="E777" s="185">
        <v>1</v>
      </c>
      <c r="F777" s="185" t="s">
        <v>1349</v>
      </c>
      <c r="G777" s="185" t="s">
        <v>89</v>
      </c>
      <c r="H777" s="185" t="s">
        <v>1351</v>
      </c>
      <c r="I777" s="187">
        <v>3315.54</v>
      </c>
      <c r="J777" s="187">
        <v>0</v>
      </c>
      <c r="K777" s="187">
        <v>3315.54</v>
      </c>
    </row>
    <row r="778" spans="1:11">
      <c r="A778" s="185">
        <v>40100000</v>
      </c>
      <c r="B778" s="185" t="s">
        <v>365</v>
      </c>
      <c r="C778" s="185" t="s">
        <v>93</v>
      </c>
      <c r="D778" s="186">
        <v>44949</v>
      </c>
      <c r="E778" s="185">
        <v>1</v>
      </c>
      <c r="F778" s="185" t="s">
        <v>183</v>
      </c>
      <c r="G778" s="185" t="s">
        <v>89</v>
      </c>
      <c r="H778" s="185" t="s">
        <v>1141</v>
      </c>
      <c r="I778" s="187">
        <v>1325.6</v>
      </c>
      <c r="J778" s="187">
        <v>0</v>
      </c>
      <c r="K778" s="187">
        <v>1325.6</v>
      </c>
    </row>
    <row r="779" spans="1:11">
      <c r="A779" s="185">
        <v>40100000</v>
      </c>
      <c r="B779" s="185" t="s">
        <v>1140</v>
      </c>
      <c r="C779" s="185" t="s">
        <v>93</v>
      </c>
      <c r="D779" s="186">
        <v>44952</v>
      </c>
      <c r="E779" s="185">
        <v>1</v>
      </c>
      <c r="F779" s="185" t="s">
        <v>1387</v>
      </c>
      <c r="G779" s="185" t="s">
        <v>89</v>
      </c>
      <c r="H779" s="185" t="s">
        <v>1141</v>
      </c>
      <c r="I779" s="187">
        <v>34.880000000000003</v>
      </c>
      <c r="J779" s="187">
        <v>0</v>
      </c>
      <c r="K779" s="187">
        <v>34.880000000000003</v>
      </c>
    </row>
    <row r="780" spans="1:11">
      <c r="A780" s="185">
        <v>40100000</v>
      </c>
      <c r="B780" s="185" t="s">
        <v>1140</v>
      </c>
      <c r="C780" s="185" t="s">
        <v>93</v>
      </c>
      <c r="D780" s="186">
        <v>44952</v>
      </c>
      <c r="E780" s="185">
        <v>1</v>
      </c>
      <c r="F780" s="185" t="s">
        <v>1387</v>
      </c>
      <c r="G780" s="185" t="s">
        <v>89</v>
      </c>
      <c r="H780" s="185" t="s">
        <v>1141</v>
      </c>
      <c r="I780" s="187">
        <v>94.84</v>
      </c>
      <c r="J780" s="187">
        <v>0</v>
      </c>
      <c r="K780" s="187">
        <v>94.84</v>
      </c>
    </row>
    <row r="781" spans="1:11">
      <c r="A781" s="185">
        <v>40100000</v>
      </c>
      <c r="B781" s="185" t="s">
        <v>1140</v>
      </c>
      <c r="C781" s="185" t="s">
        <v>93</v>
      </c>
      <c r="D781" s="186">
        <v>44952</v>
      </c>
      <c r="E781" s="185">
        <v>1</v>
      </c>
      <c r="F781" s="185" t="s">
        <v>1387</v>
      </c>
      <c r="G781" s="185" t="s">
        <v>89</v>
      </c>
      <c r="H781" s="185" t="s">
        <v>1141</v>
      </c>
      <c r="I781" s="187">
        <v>69.98</v>
      </c>
      <c r="J781" s="187">
        <v>0</v>
      </c>
      <c r="K781" s="187">
        <v>69.98</v>
      </c>
    </row>
    <row r="782" spans="1:11">
      <c r="A782" s="185">
        <v>40100000</v>
      </c>
      <c r="B782" s="185" t="s">
        <v>1140</v>
      </c>
      <c r="C782" s="185" t="s">
        <v>93</v>
      </c>
      <c r="D782" s="186">
        <v>44952</v>
      </c>
      <c r="E782" s="185">
        <v>1</v>
      </c>
      <c r="F782" s="185" t="s">
        <v>1387</v>
      </c>
      <c r="G782" s="185" t="s">
        <v>89</v>
      </c>
      <c r="H782" s="185" t="s">
        <v>1141</v>
      </c>
      <c r="I782" s="187">
        <v>15.97</v>
      </c>
      <c r="J782" s="187">
        <v>0</v>
      </c>
      <c r="K782" s="187">
        <v>15.97</v>
      </c>
    </row>
    <row r="783" spans="1:11">
      <c r="A783" s="185">
        <v>40100000</v>
      </c>
      <c r="B783" s="185" t="s">
        <v>365</v>
      </c>
      <c r="C783" s="185" t="s">
        <v>93</v>
      </c>
      <c r="D783" s="186">
        <v>44956</v>
      </c>
      <c r="E783" s="185">
        <v>1</v>
      </c>
      <c r="F783" s="185" t="s">
        <v>183</v>
      </c>
      <c r="G783" s="185" t="s">
        <v>89</v>
      </c>
      <c r="H783" s="185" t="s">
        <v>1141</v>
      </c>
      <c r="I783" s="187">
        <v>68.8</v>
      </c>
      <c r="J783" s="187">
        <v>0</v>
      </c>
      <c r="K783" s="187">
        <v>68.8</v>
      </c>
    </row>
    <row r="784" spans="1:11">
      <c r="A784" s="185">
        <v>40100000</v>
      </c>
      <c r="B784" s="185" t="s">
        <v>372</v>
      </c>
      <c r="C784" s="185" t="s">
        <v>93</v>
      </c>
      <c r="D784" s="186">
        <v>44956</v>
      </c>
      <c r="E784" s="185">
        <v>1</v>
      </c>
      <c r="F784" s="185" t="s">
        <v>126</v>
      </c>
      <c r="G784" s="185" t="s">
        <v>89</v>
      </c>
      <c r="H784" s="185" t="s">
        <v>1221</v>
      </c>
      <c r="I784" s="187">
        <v>1284.9100000000001</v>
      </c>
      <c r="J784" s="187">
        <v>0</v>
      </c>
      <c r="K784" s="187">
        <v>1284.9100000000001</v>
      </c>
    </row>
    <row r="785" spans="1:11">
      <c r="A785" s="185">
        <v>40100000</v>
      </c>
      <c r="B785" s="185" t="s">
        <v>1091</v>
      </c>
      <c r="C785" s="185" t="s">
        <v>93</v>
      </c>
      <c r="D785" s="186">
        <v>44956</v>
      </c>
      <c r="E785" s="185">
        <v>1</v>
      </c>
      <c r="F785" s="185" t="s">
        <v>1384</v>
      </c>
      <c r="G785" s="185" t="s">
        <v>89</v>
      </c>
      <c r="H785" s="185" t="s">
        <v>1113</v>
      </c>
      <c r="I785" s="187">
        <v>164.4</v>
      </c>
      <c r="J785" s="187">
        <v>0</v>
      </c>
      <c r="K785" s="187">
        <v>164.4</v>
      </c>
    </row>
    <row r="786" spans="1:11">
      <c r="A786" s="185">
        <v>40100000</v>
      </c>
      <c r="B786" s="185" t="s">
        <v>353</v>
      </c>
      <c r="C786" s="185" t="s">
        <v>93</v>
      </c>
      <c r="D786" s="186">
        <v>44957</v>
      </c>
      <c r="E786" s="185">
        <v>1</v>
      </c>
      <c r="F786" s="185" t="s">
        <v>1434</v>
      </c>
      <c r="G786" s="185" t="s">
        <v>89</v>
      </c>
      <c r="H786" s="185" t="s">
        <v>371</v>
      </c>
      <c r="I786" s="187">
        <v>419.8</v>
      </c>
      <c r="J786" s="187">
        <v>0</v>
      </c>
      <c r="K786" s="187">
        <v>419.8</v>
      </c>
    </row>
    <row r="787" spans="1:11">
      <c r="A787" s="185">
        <v>40100000</v>
      </c>
      <c r="B787" s="185" t="s">
        <v>369</v>
      </c>
      <c r="C787" s="185" t="s">
        <v>93</v>
      </c>
      <c r="D787" s="186">
        <v>44957</v>
      </c>
      <c r="E787" s="185">
        <v>1</v>
      </c>
      <c r="F787" s="185" t="s">
        <v>1435</v>
      </c>
      <c r="G787" s="185" t="s">
        <v>89</v>
      </c>
      <c r="H787" s="185" t="s">
        <v>1148</v>
      </c>
      <c r="I787" s="187">
        <v>415.95</v>
      </c>
      <c r="J787" s="187">
        <v>0</v>
      </c>
      <c r="K787" s="187">
        <v>415.95</v>
      </c>
    </row>
    <row r="788" spans="1:11">
      <c r="A788" s="185">
        <v>40100000</v>
      </c>
      <c r="B788" s="185" t="s">
        <v>1204</v>
      </c>
      <c r="C788" s="185" t="s">
        <v>93</v>
      </c>
      <c r="D788" s="186">
        <v>44958</v>
      </c>
      <c r="E788" s="185">
        <v>2</v>
      </c>
      <c r="F788" s="185" t="s">
        <v>1438</v>
      </c>
      <c r="G788" s="185" t="s">
        <v>89</v>
      </c>
      <c r="H788" s="185" t="s">
        <v>371</v>
      </c>
      <c r="I788" s="187">
        <v>3200</v>
      </c>
      <c r="J788" s="187">
        <v>0</v>
      </c>
      <c r="K788" s="187">
        <v>3200</v>
      </c>
    </row>
    <row r="789" spans="1:11">
      <c r="A789" s="185">
        <v>40100000</v>
      </c>
      <c r="B789" s="185" t="s">
        <v>1130</v>
      </c>
      <c r="C789" s="185" t="s">
        <v>93</v>
      </c>
      <c r="D789" s="186">
        <v>44958</v>
      </c>
      <c r="E789" s="185">
        <v>2</v>
      </c>
      <c r="F789" s="185" t="s">
        <v>1437</v>
      </c>
      <c r="G789" s="185" t="s">
        <v>89</v>
      </c>
      <c r="H789" s="185" t="s">
        <v>1083</v>
      </c>
      <c r="I789" s="187">
        <v>102327.03999999999</v>
      </c>
      <c r="J789" s="187">
        <v>0</v>
      </c>
      <c r="K789" s="187">
        <v>102327.03999999999</v>
      </c>
    </row>
    <row r="790" spans="1:11">
      <c r="A790" s="185">
        <v>40100000</v>
      </c>
      <c r="B790" s="185" t="s">
        <v>1140</v>
      </c>
      <c r="C790" s="185" t="s">
        <v>93</v>
      </c>
      <c r="D790" s="186">
        <v>44959</v>
      </c>
      <c r="E790" s="185">
        <v>2</v>
      </c>
      <c r="F790" s="185" t="s">
        <v>1357</v>
      </c>
      <c r="G790" s="185" t="s">
        <v>89</v>
      </c>
      <c r="H790" s="185" t="s">
        <v>1184</v>
      </c>
      <c r="I790" s="187">
        <v>31.97</v>
      </c>
      <c r="J790" s="187">
        <v>0</v>
      </c>
      <c r="K790" s="187">
        <v>31.97</v>
      </c>
    </row>
    <row r="791" spans="1:11">
      <c r="A791" s="185">
        <v>40100000</v>
      </c>
      <c r="B791" s="185" t="s">
        <v>1140</v>
      </c>
      <c r="C791" s="185" t="s">
        <v>93</v>
      </c>
      <c r="D791" s="186">
        <v>44959</v>
      </c>
      <c r="E791" s="185">
        <v>2</v>
      </c>
      <c r="F791" s="185" t="s">
        <v>970</v>
      </c>
      <c r="G791" s="185" t="s">
        <v>89</v>
      </c>
      <c r="H791" s="185" t="s">
        <v>1092</v>
      </c>
      <c r="I791" s="187">
        <v>14.71</v>
      </c>
      <c r="J791" s="187">
        <v>0</v>
      </c>
      <c r="K791" s="187">
        <v>14.71</v>
      </c>
    </row>
    <row r="792" spans="1:11">
      <c r="A792" s="185">
        <v>40100000</v>
      </c>
      <c r="B792" s="185" t="s">
        <v>1140</v>
      </c>
      <c r="C792" s="185" t="s">
        <v>93</v>
      </c>
      <c r="D792" s="186">
        <v>44960</v>
      </c>
      <c r="E792" s="185">
        <v>2</v>
      </c>
      <c r="F792" s="185" t="s">
        <v>970</v>
      </c>
      <c r="G792" s="185" t="s">
        <v>89</v>
      </c>
      <c r="H792" s="185" t="s">
        <v>1092</v>
      </c>
      <c r="I792" s="187">
        <v>15.76</v>
      </c>
      <c r="J792" s="187">
        <v>0</v>
      </c>
      <c r="K792" s="187">
        <v>15.76</v>
      </c>
    </row>
    <row r="793" spans="1:11">
      <c r="A793" s="185">
        <v>40100000</v>
      </c>
      <c r="B793" s="185" t="s">
        <v>350</v>
      </c>
      <c r="C793" s="185" t="s">
        <v>93</v>
      </c>
      <c r="D793" s="186">
        <v>44960</v>
      </c>
      <c r="E793" s="185">
        <v>2</v>
      </c>
      <c r="F793" s="185" t="s">
        <v>1440</v>
      </c>
      <c r="G793" s="185" t="s">
        <v>89</v>
      </c>
      <c r="H793" s="185" t="s">
        <v>1114</v>
      </c>
      <c r="I793" s="187">
        <v>432</v>
      </c>
      <c r="J793" s="187">
        <v>0</v>
      </c>
      <c r="K793" s="187">
        <v>432</v>
      </c>
    </row>
    <row r="794" spans="1:11">
      <c r="A794" s="185">
        <v>40100000</v>
      </c>
      <c r="B794" s="185" t="s">
        <v>373</v>
      </c>
      <c r="C794" s="185" t="s">
        <v>93</v>
      </c>
      <c r="D794" s="186">
        <v>44963</v>
      </c>
      <c r="E794" s="185">
        <v>2</v>
      </c>
      <c r="F794" s="185" t="s">
        <v>1463</v>
      </c>
      <c r="G794" s="185" t="s">
        <v>89</v>
      </c>
      <c r="H794" s="185" t="s">
        <v>1371</v>
      </c>
      <c r="I794" s="187">
        <v>3005.16</v>
      </c>
      <c r="J794" s="187">
        <v>0</v>
      </c>
      <c r="K794" s="187">
        <v>3005.16</v>
      </c>
    </row>
    <row r="795" spans="1:11">
      <c r="A795" s="185">
        <v>40100000</v>
      </c>
      <c r="B795" s="185" t="s">
        <v>376</v>
      </c>
      <c r="C795" s="185" t="s">
        <v>93</v>
      </c>
      <c r="D795" s="186">
        <v>44963</v>
      </c>
      <c r="E795" s="185">
        <v>2</v>
      </c>
      <c r="F795" s="185" t="s">
        <v>144</v>
      </c>
      <c r="G795" s="185" t="s">
        <v>89</v>
      </c>
      <c r="H795" s="185" t="s">
        <v>1110</v>
      </c>
      <c r="I795" s="187">
        <v>1415.39</v>
      </c>
      <c r="J795" s="187">
        <v>0</v>
      </c>
      <c r="K795" s="187">
        <v>1415.39</v>
      </c>
    </row>
    <row r="796" spans="1:11">
      <c r="A796" s="185">
        <v>40100000</v>
      </c>
      <c r="B796" s="185" t="s">
        <v>391</v>
      </c>
      <c r="C796" s="185" t="s">
        <v>93</v>
      </c>
      <c r="D796" s="186">
        <v>44964</v>
      </c>
      <c r="E796" s="185">
        <v>1</v>
      </c>
      <c r="F796" s="185" t="s">
        <v>1360</v>
      </c>
      <c r="G796" s="185" t="s">
        <v>89</v>
      </c>
      <c r="H796" s="185" t="s">
        <v>1087</v>
      </c>
      <c r="I796" s="187">
        <v>6228</v>
      </c>
      <c r="J796" s="187">
        <v>0</v>
      </c>
      <c r="K796" s="187">
        <v>6228</v>
      </c>
    </row>
    <row r="797" spans="1:11">
      <c r="A797" s="185">
        <v>40100000</v>
      </c>
      <c r="B797" s="185" t="s">
        <v>1091</v>
      </c>
      <c r="C797" s="185" t="s">
        <v>93</v>
      </c>
      <c r="D797" s="186">
        <v>44966</v>
      </c>
      <c r="E797" s="185">
        <v>1</v>
      </c>
      <c r="F797" s="185" t="s">
        <v>1384</v>
      </c>
      <c r="G797" s="185" t="s">
        <v>89</v>
      </c>
      <c r="H797" s="185" t="s">
        <v>1231</v>
      </c>
      <c r="I797" s="187">
        <v>192</v>
      </c>
      <c r="J797" s="187">
        <v>0</v>
      </c>
      <c r="K797" s="187">
        <v>192</v>
      </c>
    </row>
    <row r="798" spans="1:11">
      <c r="A798" s="185">
        <v>40100000</v>
      </c>
      <c r="B798" s="185" t="s">
        <v>1091</v>
      </c>
      <c r="C798" s="185" t="s">
        <v>93</v>
      </c>
      <c r="D798" s="186">
        <v>44966</v>
      </c>
      <c r="E798" s="185">
        <v>1</v>
      </c>
      <c r="F798" s="185" t="s">
        <v>1384</v>
      </c>
      <c r="G798" s="185" t="s">
        <v>89</v>
      </c>
      <c r="H798" s="185" t="s">
        <v>1231</v>
      </c>
      <c r="I798" s="187">
        <v>360</v>
      </c>
      <c r="J798" s="187">
        <v>0</v>
      </c>
      <c r="K798" s="187">
        <v>360</v>
      </c>
    </row>
    <row r="799" spans="1:11">
      <c r="A799" s="185">
        <v>40100000</v>
      </c>
      <c r="B799" s="185" t="s">
        <v>360</v>
      </c>
      <c r="C799" s="185" t="s">
        <v>93</v>
      </c>
      <c r="D799" s="186">
        <v>44967</v>
      </c>
      <c r="E799" s="185">
        <v>1</v>
      </c>
      <c r="F799" s="185" t="s">
        <v>1466</v>
      </c>
      <c r="G799" s="185" t="s">
        <v>89</v>
      </c>
      <c r="H799" s="185" t="s">
        <v>371</v>
      </c>
      <c r="I799" s="187">
        <v>84</v>
      </c>
      <c r="J799" s="187">
        <v>0</v>
      </c>
      <c r="K799" s="187">
        <v>84</v>
      </c>
    </row>
    <row r="800" spans="1:11">
      <c r="A800" s="185">
        <v>40100000</v>
      </c>
      <c r="B800" s="185" t="s">
        <v>360</v>
      </c>
      <c r="C800" s="185" t="s">
        <v>93</v>
      </c>
      <c r="D800" s="186">
        <v>44967</v>
      </c>
      <c r="E800" s="185">
        <v>1</v>
      </c>
      <c r="F800" s="185" t="s">
        <v>1466</v>
      </c>
      <c r="G800" s="185" t="s">
        <v>89</v>
      </c>
      <c r="H800" s="185" t="s">
        <v>371</v>
      </c>
      <c r="I800" s="187">
        <v>84</v>
      </c>
      <c r="J800" s="187">
        <v>0</v>
      </c>
      <c r="K800" s="187">
        <v>84</v>
      </c>
    </row>
    <row r="801" spans="1:11">
      <c r="A801" s="185">
        <v>40100000</v>
      </c>
      <c r="B801" s="185" t="s">
        <v>369</v>
      </c>
      <c r="C801" s="185" t="s">
        <v>93</v>
      </c>
      <c r="D801" s="186">
        <v>44967</v>
      </c>
      <c r="E801" s="185">
        <v>1</v>
      </c>
      <c r="F801" s="185" t="s">
        <v>1388</v>
      </c>
      <c r="G801" s="185" t="s">
        <v>89</v>
      </c>
      <c r="H801" s="185" t="s">
        <v>1195</v>
      </c>
      <c r="I801" s="187">
        <v>205.75</v>
      </c>
      <c r="J801" s="187">
        <v>0</v>
      </c>
      <c r="K801" s="187">
        <v>205.75</v>
      </c>
    </row>
    <row r="802" spans="1:11">
      <c r="A802" s="185">
        <v>40100000</v>
      </c>
      <c r="B802" s="185" t="s">
        <v>367</v>
      </c>
      <c r="C802" s="185" t="s">
        <v>93</v>
      </c>
      <c r="D802" s="186">
        <v>44967</v>
      </c>
      <c r="E802" s="185">
        <v>1</v>
      </c>
      <c r="F802" s="185" t="s">
        <v>116</v>
      </c>
      <c r="G802" s="185" t="s">
        <v>89</v>
      </c>
      <c r="H802" s="185" t="s">
        <v>1110</v>
      </c>
      <c r="I802" s="187">
        <v>4160.9799999999996</v>
      </c>
      <c r="J802" s="187">
        <v>0</v>
      </c>
      <c r="K802" s="187">
        <v>4160.9799999999996</v>
      </c>
    </row>
    <row r="803" spans="1:11">
      <c r="A803" s="185">
        <v>40100000</v>
      </c>
      <c r="B803" s="185" t="s">
        <v>360</v>
      </c>
      <c r="C803" s="185" t="s">
        <v>93</v>
      </c>
      <c r="D803" s="186">
        <v>44967</v>
      </c>
      <c r="E803" s="185">
        <v>1</v>
      </c>
      <c r="F803" s="185" t="s">
        <v>1466</v>
      </c>
      <c r="G803" s="185" t="s">
        <v>89</v>
      </c>
      <c r="H803" s="185" t="s">
        <v>371</v>
      </c>
      <c r="I803" s="187">
        <v>336</v>
      </c>
      <c r="J803" s="187">
        <v>0</v>
      </c>
      <c r="K803" s="187">
        <v>336</v>
      </c>
    </row>
    <row r="804" spans="1:11">
      <c r="A804" s="185">
        <v>40100000</v>
      </c>
      <c r="B804" s="185" t="s">
        <v>360</v>
      </c>
      <c r="C804" s="185" t="s">
        <v>93</v>
      </c>
      <c r="D804" s="186">
        <v>44967</v>
      </c>
      <c r="E804" s="185">
        <v>1</v>
      </c>
      <c r="F804" s="185" t="s">
        <v>1466</v>
      </c>
      <c r="G804" s="185" t="s">
        <v>89</v>
      </c>
      <c r="H804" s="185" t="s">
        <v>371</v>
      </c>
      <c r="I804" s="187">
        <v>84</v>
      </c>
      <c r="J804" s="187">
        <v>0</v>
      </c>
      <c r="K804" s="187">
        <v>84</v>
      </c>
    </row>
    <row r="805" spans="1:11">
      <c r="A805" s="185">
        <v>40100000</v>
      </c>
      <c r="B805" s="185" t="s">
        <v>360</v>
      </c>
      <c r="C805" s="185" t="s">
        <v>93</v>
      </c>
      <c r="D805" s="186">
        <v>44967</v>
      </c>
      <c r="E805" s="185">
        <v>1</v>
      </c>
      <c r="F805" s="185" t="s">
        <v>1466</v>
      </c>
      <c r="G805" s="185" t="s">
        <v>89</v>
      </c>
      <c r="H805" s="185" t="s">
        <v>371</v>
      </c>
      <c r="I805" s="187">
        <v>84</v>
      </c>
      <c r="J805" s="187">
        <v>0</v>
      </c>
      <c r="K805" s="187">
        <v>84</v>
      </c>
    </row>
    <row r="806" spans="1:11">
      <c r="A806" s="185">
        <v>40100000</v>
      </c>
      <c r="B806" s="185" t="s">
        <v>1154</v>
      </c>
      <c r="C806" s="185" t="s">
        <v>93</v>
      </c>
      <c r="D806" s="186">
        <v>44970</v>
      </c>
      <c r="E806" s="185">
        <v>1</v>
      </c>
      <c r="F806" s="185" t="s">
        <v>1472</v>
      </c>
      <c r="G806" s="185" t="s">
        <v>89</v>
      </c>
      <c r="H806" s="185" t="s">
        <v>384</v>
      </c>
      <c r="I806" s="187">
        <v>267.23</v>
      </c>
      <c r="J806" s="187">
        <v>0</v>
      </c>
      <c r="K806" s="187">
        <v>267.23</v>
      </c>
    </row>
    <row r="807" spans="1:11">
      <c r="A807" s="185">
        <v>40100000</v>
      </c>
      <c r="B807" s="185" t="s">
        <v>1181</v>
      </c>
      <c r="C807" s="185" t="s">
        <v>93</v>
      </c>
      <c r="D807" s="186">
        <v>44970</v>
      </c>
      <c r="E807" s="185">
        <v>1</v>
      </c>
      <c r="F807" s="185" t="s">
        <v>1467</v>
      </c>
      <c r="G807" s="185" t="s">
        <v>89</v>
      </c>
      <c r="H807" s="185" t="s">
        <v>371</v>
      </c>
      <c r="I807" s="187">
        <v>21784</v>
      </c>
      <c r="J807" s="187">
        <v>0</v>
      </c>
      <c r="K807" s="187">
        <v>21784</v>
      </c>
    </row>
    <row r="808" spans="1:11">
      <c r="A808" s="185">
        <v>40100000</v>
      </c>
      <c r="B808" s="185" t="s">
        <v>1140</v>
      </c>
      <c r="C808" s="185" t="s">
        <v>93</v>
      </c>
      <c r="D808" s="186">
        <v>44970</v>
      </c>
      <c r="E808" s="185">
        <v>1</v>
      </c>
      <c r="F808" s="185" t="s">
        <v>1357</v>
      </c>
      <c r="G808" s="185" t="s">
        <v>89</v>
      </c>
      <c r="H808" s="185" t="s">
        <v>1231</v>
      </c>
      <c r="I808" s="187">
        <v>27.9</v>
      </c>
      <c r="J808" s="187">
        <v>0</v>
      </c>
      <c r="K808" s="187">
        <v>27.9</v>
      </c>
    </row>
    <row r="809" spans="1:11">
      <c r="A809" s="185">
        <v>40100000</v>
      </c>
      <c r="B809" s="185" t="s">
        <v>1177</v>
      </c>
      <c r="C809" s="185" t="s">
        <v>93</v>
      </c>
      <c r="D809" s="186">
        <v>44970</v>
      </c>
      <c r="E809" s="185">
        <v>1</v>
      </c>
      <c r="F809" s="185" t="s">
        <v>1470</v>
      </c>
      <c r="G809" s="185" t="s">
        <v>89</v>
      </c>
      <c r="H809" s="185" t="s">
        <v>351</v>
      </c>
      <c r="I809" s="187">
        <v>9816</v>
      </c>
      <c r="J809" s="187">
        <v>0</v>
      </c>
      <c r="K809" s="187">
        <v>9816</v>
      </c>
    </row>
    <row r="810" spans="1:11">
      <c r="A810" s="185">
        <v>40100000</v>
      </c>
      <c r="B810" s="185" t="s">
        <v>388</v>
      </c>
      <c r="C810" s="185" t="s">
        <v>93</v>
      </c>
      <c r="D810" s="186">
        <v>44970</v>
      </c>
      <c r="E810" s="185">
        <v>1</v>
      </c>
      <c r="F810" s="185" t="s">
        <v>1469</v>
      </c>
      <c r="G810" s="185" t="s">
        <v>89</v>
      </c>
      <c r="H810" s="185" t="s">
        <v>1237</v>
      </c>
      <c r="I810" s="187">
        <v>3137</v>
      </c>
      <c r="J810" s="187">
        <v>0</v>
      </c>
      <c r="K810" s="187">
        <v>3137</v>
      </c>
    </row>
    <row r="811" spans="1:11">
      <c r="A811" s="185">
        <v>40100000</v>
      </c>
      <c r="B811" s="185" t="s">
        <v>388</v>
      </c>
      <c r="C811" s="185" t="s">
        <v>93</v>
      </c>
      <c r="D811" s="186">
        <v>44970</v>
      </c>
      <c r="E811" s="185">
        <v>1</v>
      </c>
      <c r="F811" s="185" t="s">
        <v>1469</v>
      </c>
      <c r="G811" s="185" t="s">
        <v>89</v>
      </c>
      <c r="H811" s="185" t="s">
        <v>1237</v>
      </c>
      <c r="I811" s="187">
        <v>7457.96</v>
      </c>
      <c r="J811" s="187">
        <v>0</v>
      </c>
      <c r="K811" s="187">
        <v>7457.96</v>
      </c>
    </row>
    <row r="812" spans="1:11">
      <c r="A812" s="185">
        <v>40100000</v>
      </c>
      <c r="B812" s="185" t="s">
        <v>1140</v>
      </c>
      <c r="C812" s="185" t="s">
        <v>93</v>
      </c>
      <c r="D812" s="186">
        <v>44971</v>
      </c>
      <c r="E812" s="185">
        <v>1</v>
      </c>
      <c r="F812" s="185" t="s">
        <v>1357</v>
      </c>
      <c r="G812" s="185" t="s">
        <v>89</v>
      </c>
      <c r="H812" s="185" t="s">
        <v>1113</v>
      </c>
      <c r="I812" s="187">
        <v>89.22</v>
      </c>
      <c r="J812" s="187">
        <v>0</v>
      </c>
      <c r="K812" s="187">
        <v>89.22</v>
      </c>
    </row>
    <row r="813" spans="1:11">
      <c r="A813" s="185">
        <v>40100000</v>
      </c>
      <c r="B813" s="185" t="s">
        <v>1140</v>
      </c>
      <c r="C813" s="185" t="s">
        <v>93</v>
      </c>
      <c r="D813" s="186">
        <v>44971</v>
      </c>
      <c r="E813" s="185">
        <v>1</v>
      </c>
      <c r="F813" s="185" t="s">
        <v>1357</v>
      </c>
      <c r="G813" s="185" t="s">
        <v>89</v>
      </c>
      <c r="H813" s="185" t="s">
        <v>1231</v>
      </c>
      <c r="I813" s="187">
        <v>23.1</v>
      </c>
      <c r="J813" s="187">
        <v>0</v>
      </c>
      <c r="K813" s="187">
        <v>23.1</v>
      </c>
    </row>
    <row r="814" spans="1:11">
      <c r="A814" s="185">
        <v>40100000</v>
      </c>
      <c r="B814" s="185" t="s">
        <v>1140</v>
      </c>
      <c r="C814" s="185" t="s">
        <v>93</v>
      </c>
      <c r="D814" s="186">
        <v>44971</v>
      </c>
      <c r="E814" s="185">
        <v>1</v>
      </c>
      <c r="F814" s="185" t="s">
        <v>1357</v>
      </c>
      <c r="G814" s="185" t="s">
        <v>89</v>
      </c>
      <c r="H814" s="185" t="s">
        <v>1231</v>
      </c>
      <c r="I814" s="187">
        <v>71.56</v>
      </c>
      <c r="J814" s="187">
        <v>0</v>
      </c>
      <c r="K814" s="187">
        <v>71.56</v>
      </c>
    </row>
    <row r="815" spans="1:11">
      <c r="A815" s="185">
        <v>40100000</v>
      </c>
      <c r="B815" s="185" t="s">
        <v>369</v>
      </c>
      <c r="C815" s="185" t="s">
        <v>93</v>
      </c>
      <c r="D815" s="186">
        <v>44974</v>
      </c>
      <c r="E815" s="185">
        <v>1</v>
      </c>
      <c r="F815" s="185" t="s">
        <v>1388</v>
      </c>
      <c r="G815" s="185" t="s">
        <v>89</v>
      </c>
      <c r="H815" s="185" t="s">
        <v>1158</v>
      </c>
      <c r="I815" s="187">
        <v>502.94</v>
      </c>
      <c r="J815" s="187">
        <v>0</v>
      </c>
      <c r="K815" s="187">
        <v>502.94</v>
      </c>
    </row>
    <row r="816" spans="1:11">
      <c r="A816" s="185">
        <v>40100000</v>
      </c>
      <c r="B816" s="185" t="s">
        <v>388</v>
      </c>
      <c r="C816" s="185" t="s">
        <v>93</v>
      </c>
      <c r="D816" s="186">
        <v>44977</v>
      </c>
      <c r="E816" s="185">
        <v>1</v>
      </c>
      <c r="F816" s="185" t="s">
        <v>1469</v>
      </c>
      <c r="G816" s="185" t="s">
        <v>89</v>
      </c>
      <c r="H816" s="185" t="s">
        <v>1630</v>
      </c>
      <c r="I816" s="187">
        <v>1437.6</v>
      </c>
      <c r="J816" s="187">
        <v>0</v>
      </c>
      <c r="K816" s="187">
        <v>1437.6</v>
      </c>
    </row>
    <row r="817" spans="1:11">
      <c r="A817" s="185">
        <v>40100000</v>
      </c>
      <c r="B817" s="185" t="s">
        <v>352</v>
      </c>
      <c r="C817" s="185" t="s">
        <v>93</v>
      </c>
      <c r="D817" s="186">
        <v>44977</v>
      </c>
      <c r="E817" s="185">
        <v>1</v>
      </c>
      <c r="F817" s="185" t="s">
        <v>1391</v>
      </c>
      <c r="G817" s="185" t="s">
        <v>89</v>
      </c>
      <c r="H817" s="185" t="s">
        <v>1359</v>
      </c>
      <c r="I817" s="187">
        <v>137.41999999999999</v>
      </c>
      <c r="J817" s="187">
        <v>0</v>
      </c>
      <c r="K817" s="187">
        <v>137.41999999999999</v>
      </c>
    </row>
    <row r="818" spans="1:11">
      <c r="A818" s="185">
        <v>40100000</v>
      </c>
      <c r="B818" s="185" t="s">
        <v>350</v>
      </c>
      <c r="C818" s="185" t="s">
        <v>93</v>
      </c>
      <c r="D818" s="186">
        <v>44977</v>
      </c>
      <c r="E818" s="185">
        <v>1</v>
      </c>
      <c r="F818" s="185" t="s">
        <v>1475</v>
      </c>
      <c r="G818" s="185" t="s">
        <v>89</v>
      </c>
      <c r="H818" s="185" t="s">
        <v>1226</v>
      </c>
      <c r="I818" s="187">
        <v>57.6</v>
      </c>
      <c r="J818" s="187">
        <v>0</v>
      </c>
      <c r="K818" s="187">
        <v>57.6</v>
      </c>
    </row>
    <row r="819" spans="1:11">
      <c r="A819" s="185">
        <v>40100000</v>
      </c>
      <c r="B819" s="185" t="s">
        <v>1181</v>
      </c>
      <c r="C819" s="185" t="s">
        <v>93</v>
      </c>
      <c r="D819" s="186">
        <v>44978</v>
      </c>
      <c r="E819" s="185">
        <v>1</v>
      </c>
      <c r="F819" s="185" t="s">
        <v>1467</v>
      </c>
      <c r="G819" s="185" t="s">
        <v>89</v>
      </c>
      <c r="H819" s="185" t="s">
        <v>371</v>
      </c>
      <c r="I819" s="187">
        <v>3181</v>
      </c>
      <c r="J819" s="187">
        <v>0</v>
      </c>
      <c r="K819" s="187">
        <v>3181</v>
      </c>
    </row>
    <row r="820" spans="1:11">
      <c r="A820" s="185">
        <v>40100000</v>
      </c>
      <c r="B820" s="185" t="s">
        <v>378</v>
      </c>
      <c r="C820" s="185" t="s">
        <v>93</v>
      </c>
      <c r="D820" s="186">
        <v>44978</v>
      </c>
      <c r="E820" s="185">
        <v>1</v>
      </c>
      <c r="F820" s="185" t="s">
        <v>165</v>
      </c>
      <c r="G820" s="185" t="s">
        <v>89</v>
      </c>
      <c r="H820" s="185" t="s">
        <v>1092</v>
      </c>
      <c r="I820" s="187">
        <v>16872</v>
      </c>
      <c r="J820" s="187">
        <v>0</v>
      </c>
      <c r="K820" s="187">
        <v>16872</v>
      </c>
    </row>
    <row r="821" spans="1:11">
      <c r="A821" s="185">
        <v>40100000</v>
      </c>
      <c r="B821" s="185" t="s">
        <v>374</v>
      </c>
      <c r="C821" s="185" t="s">
        <v>93</v>
      </c>
      <c r="D821" s="186">
        <v>44978</v>
      </c>
      <c r="E821" s="185">
        <v>1</v>
      </c>
      <c r="F821" s="185" t="s">
        <v>1379</v>
      </c>
      <c r="G821" s="185" t="s">
        <v>89</v>
      </c>
      <c r="H821" s="185" t="s">
        <v>1083</v>
      </c>
      <c r="I821" s="187">
        <v>2949.51</v>
      </c>
      <c r="J821" s="187">
        <v>0</v>
      </c>
      <c r="K821" s="187">
        <v>2949.51</v>
      </c>
    </row>
    <row r="822" spans="1:11">
      <c r="A822" s="185">
        <v>40100000</v>
      </c>
      <c r="B822" s="185" t="s">
        <v>354</v>
      </c>
      <c r="C822" s="185" t="s">
        <v>93</v>
      </c>
      <c r="D822" s="186">
        <v>44978</v>
      </c>
      <c r="E822" s="185">
        <v>1</v>
      </c>
      <c r="F822" s="185" t="s">
        <v>163</v>
      </c>
      <c r="G822" s="185" t="s">
        <v>89</v>
      </c>
      <c r="H822" s="185" t="s">
        <v>1184</v>
      </c>
      <c r="I822" s="187">
        <v>18449</v>
      </c>
      <c r="J822" s="187">
        <v>0</v>
      </c>
      <c r="K822" s="187">
        <v>18449</v>
      </c>
    </row>
    <row r="823" spans="1:11">
      <c r="A823" s="185">
        <v>40100000</v>
      </c>
      <c r="B823" s="185" t="s">
        <v>1091</v>
      </c>
      <c r="C823" s="185" t="s">
        <v>93</v>
      </c>
      <c r="D823" s="186">
        <v>44978</v>
      </c>
      <c r="E823" s="185">
        <v>1</v>
      </c>
      <c r="F823" s="185" t="s">
        <v>1476</v>
      </c>
      <c r="G823" s="185" t="s">
        <v>89</v>
      </c>
      <c r="H823" s="185" t="s">
        <v>1231</v>
      </c>
      <c r="I823" s="187">
        <v>318</v>
      </c>
      <c r="J823" s="187">
        <v>0</v>
      </c>
      <c r="K823" s="187">
        <v>318</v>
      </c>
    </row>
    <row r="824" spans="1:11">
      <c r="A824" s="185">
        <v>40100000</v>
      </c>
      <c r="B824" s="185" t="s">
        <v>400</v>
      </c>
      <c r="C824" s="185" t="s">
        <v>93</v>
      </c>
      <c r="D824" s="186">
        <v>44978</v>
      </c>
      <c r="E824" s="185">
        <v>1</v>
      </c>
      <c r="F824" s="185" t="s">
        <v>651</v>
      </c>
      <c r="G824" s="185" t="s">
        <v>89</v>
      </c>
      <c r="H824" s="185" t="s">
        <v>384</v>
      </c>
      <c r="I824" s="187">
        <v>7560</v>
      </c>
      <c r="J824" s="187">
        <v>0</v>
      </c>
      <c r="K824" s="187">
        <v>7560</v>
      </c>
    </row>
    <row r="825" spans="1:11">
      <c r="A825" s="185">
        <v>40100000</v>
      </c>
      <c r="B825" s="185" t="s">
        <v>350</v>
      </c>
      <c r="C825" s="185" t="s">
        <v>93</v>
      </c>
      <c r="D825" s="186">
        <v>44984</v>
      </c>
      <c r="E825" s="185">
        <v>1</v>
      </c>
      <c r="F825" s="185" t="s">
        <v>1440</v>
      </c>
      <c r="G825" s="185" t="s">
        <v>89</v>
      </c>
      <c r="H825" s="185" t="s">
        <v>1226</v>
      </c>
      <c r="I825" s="187">
        <v>254.35</v>
      </c>
      <c r="J825" s="187">
        <v>0</v>
      </c>
      <c r="K825" s="187">
        <v>254.35</v>
      </c>
    </row>
    <row r="826" spans="1:11">
      <c r="A826" s="185">
        <v>40100000</v>
      </c>
      <c r="B826" s="185" t="s">
        <v>350</v>
      </c>
      <c r="C826" s="185" t="s">
        <v>93</v>
      </c>
      <c r="D826" s="186">
        <v>44984</v>
      </c>
      <c r="E826" s="185">
        <v>1</v>
      </c>
      <c r="F826" s="185" t="s">
        <v>1440</v>
      </c>
      <c r="G826" s="185" t="s">
        <v>89</v>
      </c>
      <c r="H826" s="185" t="s">
        <v>1226</v>
      </c>
      <c r="I826" s="187">
        <v>3268.16</v>
      </c>
      <c r="J826" s="187">
        <v>0</v>
      </c>
      <c r="K826" s="187">
        <v>3268.16</v>
      </c>
    </row>
    <row r="827" spans="1:11">
      <c r="A827" s="185">
        <v>40100000</v>
      </c>
      <c r="B827" s="185" t="s">
        <v>382</v>
      </c>
      <c r="C827" s="185" t="s">
        <v>93</v>
      </c>
      <c r="D827" s="186">
        <v>44985</v>
      </c>
      <c r="E827" s="185">
        <v>1</v>
      </c>
      <c r="F827" s="185" t="s">
        <v>396</v>
      </c>
      <c r="G827" s="185" t="s">
        <v>89</v>
      </c>
      <c r="H827" s="185" t="s">
        <v>1083</v>
      </c>
      <c r="I827" s="187">
        <v>250.56</v>
      </c>
      <c r="J827" s="187">
        <v>0</v>
      </c>
      <c r="K827" s="187">
        <v>250.56</v>
      </c>
    </row>
    <row r="828" spans="1:11">
      <c r="A828" s="185">
        <v>40100000</v>
      </c>
      <c r="B828" s="185" t="s">
        <v>1162</v>
      </c>
      <c r="C828" s="185" t="s">
        <v>93</v>
      </c>
      <c r="D828" s="186">
        <v>44985</v>
      </c>
      <c r="E828" s="185">
        <v>1</v>
      </c>
      <c r="F828" s="185" t="s">
        <v>1397</v>
      </c>
      <c r="G828" s="185" t="s">
        <v>89</v>
      </c>
      <c r="H828" s="185" t="s">
        <v>362</v>
      </c>
      <c r="I828" s="187">
        <v>360</v>
      </c>
      <c r="J828" s="187">
        <v>0</v>
      </c>
      <c r="K828" s="187">
        <v>360</v>
      </c>
    </row>
    <row r="829" spans="1:11">
      <c r="A829" s="185">
        <v>40100000</v>
      </c>
      <c r="B829" s="185" t="s">
        <v>388</v>
      </c>
      <c r="C829" s="185" t="s">
        <v>93</v>
      </c>
      <c r="D829" s="186">
        <v>44985</v>
      </c>
      <c r="E829" s="185">
        <v>1</v>
      </c>
      <c r="F829" s="185" t="s">
        <v>1503</v>
      </c>
      <c r="G829" s="185" t="s">
        <v>89</v>
      </c>
      <c r="H829" s="185" t="s">
        <v>1272</v>
      </c>
      <c r="I829" s="187">
        <v>581.04</v>
      </c>
      <c r="J829" s="187">
        <v>0</v>
      </c>
      <c r="K829" s="187">
        <v>581.04</v>
      </c>
    </row>
    <row r="830" spans="1:11">
      <c r="A830" s="185">
        <v>40100000</v>
      </c>
      <c r="B830" s="185" t="s">
        <v>399</v>
      </c>
      <c r="C830" s="185" t="s">
        <v>93</v>
      </c>
      <c r="D830" s="186">
        <v>44985</v>
      </c>
      <c r="E830" s="185">
        <v>1</v>
      </c>
      <c r="F830" s="185" t="s">
        <v>1504</v>
      </c>
      <c r="G830" s="185" t="s">
        <v>89</v>
      </c>
      <c r="H830" s="185" t="s">
        <v>1083</v>
      </c>
      <c r="I830" s="187">
        <v>5185.78</v>
      </c>
      <c r="J830" s="187">
        <v>0</v>
      </c>
      <c r="K830" s="187">
        <v>5185.78</v>
      </c>
    </row>
    <row r="831" spans="1:11">
      <c r="A831" s="185">
        <v>40100000</v>
      </c>
      <c r="B831" s="185" t="s">
        <v>361</v>
      </c>
      <c r="C831" s="185" t="s">
        <v>93</v>
      </c>
      <c r="D831" s="186">
        <v>44985</v>
      </c>
      <c r="E831" s="185">
        <v>1</v>
      </c>
      <c r="F831" s="185" t="s">
        <v>1383</v>
      </c>
      <c r="G831" s="185" t="s">
        <v>89</v>
      </c>
      <c r="H831" s="185" t="s">
        <v>1261</v>
      </c>
      <c r="I831" s="187">
        <v>3200</v>
      </c>
      <c r="J831" s="187">
        <v>0</v>
      </c>
      <c r="K831" s="187">
        <v>3200</v>
      </c>
    </row>
    <row r="832" spans="1:11">
      <c r="A832" s="185">
        <v>40100000</v>
      </c>
      <c r="B832" s="185" t="s">
        <v>377</v>
      </c>
      <c r="C832" s="185" t="s">
        <v>93</v>
      </c>
      <c r="D832" s="186">
        <v>44985</v>
      </c>
      <c r="E832" s="185">
        <v>1</v>
      </c>
      <c r="F832" s="185" t="s">
        <v>1381</v>
      </c>
      <c r="G832" s="185" t="s">
        <v>89</v>
      </c>
      <c r="H832" s="185" t="s">
        <v>1110</v>
      </c>
      <c r="I832" s="187">
        <v>1171.48</v>
      </c>
      <c r="J832" s="187">
        <v>0</v>
      </c>
      <c r="K832" s="187">
        <v>1171.48</v>
      </c>
    </row>
    <row r="833" spans="1:11">
      <c r="A833" s="185">
        <v>40100000</v>
      </c>
      <c r="B833" s="185" t="s">
        <v>369</v>
      </c>
      <c r="C833" s="185" t="s">
        <v>93</v>
      </c>
      <c r="D833" s="186">
        <v>44985</v>
      </c>
      <c r="E833" s="185">
        <v>1</v>
      </c>
      <c r="F833" s="185" t="s">
        <v>1388</v>
      </c>
      <c r="G833" s="185" t="s">
        <v>89</v>
      </c>
      <c r="H833" s="185" t="s">
        <v>1223</v>
      </c>
      <c r="I833" s="187">
        <v>1019.87</v>
      </c>
      <c r="J833" s="187">
        <v>0</v>
      </c>
      <c r="K833" s="187">
        <v>1019.87</v>
      </c>
    </row>
    <row r="834" spans="1:11">
      <c r="A834" s="185">
        <v>40100000</v>
      </c>
      <c r="B834" s="185" t="s">
        <v>376</v>
      </c>
      <c r="C834" s="185" t="s">
        <v>93</v>
      </c>
      <c r="D834" s="186">
        <v>44985</v>
      </c>
      <c r="E834" s="185">
        <v>1</v>
      </c>
      <c r="F834" s="185" t="s">
        <v>144</v>
      </c>
      <c r="G834" s="185" t="s">
        <v>89</v>
      </c>
      <c r="H834" s="185" t="s">
        <v>1141</v>
      </c>
      <c r="I834" s="187">
        <v>1415.39</v>
      </c>
      <c r="J834" s="187">
        <v>0</v>
      </c>
      <c r="K834" s="187">
        <v>1415.39</v>
      </c>
    </row>
    <row r="835" spans="1:11">
      <c r="A835" s="185">
        <v>40100000</v>
      </c>
      <c r="B835" s="185" t="s">
        <v>1204</v>
      </c>
      <c r="C835" s="185" t="s">
        <v>93</v>
      </c>
      <c r="D835" s="186">
        <v>44986</v>
      </c>
      <c r="E835" s="185">
        <v>1</v>
      </c>
      <c r="F835" s="185" t="s">
        <v>1438</v>
      </c>
      <c r="G835" s="185" t="s">
        <v>89</v>
      </c>
      <c r="H835" s="185" t="s">
        <v>1110</v>
      </c>
      <c r="I835" s="187">
        <v>3200</v>
      </c>
      <c r="J835" s="187">
        <v>0</v>
      </c>
      <c r="K835" s="187">
        <v>3200</v>
      </c>
    </row>
    <row r="836" spans="1:11">
      <c r="A836" s="185">
        <v>40100000</v>
      </c>
      <c r="B836" s="185" t="s">
        <v>1140</v>
      </c>
      <c r="C836" s="185" t="s">
        <v>93</v>
      </c>
      <c r="D836" s="186">
        <v>44987</v>
      </c>
      <c r="E836" s="185">
        <v>1</v>
      </c>
      <c r="F836" s="185" t="s">
        <v>1357</v>
      </c>
      <c r="G836" s="185" t="s">
        <v>89</v>
      </c>
      <c r="H836" s="185" t="s">
        <v>1351</v>
      </c>
      <c r="I836" s="187">
        <v>174.63</v>
      </c>
      <c r="J836" s="187">
        <v>0</v>
      </c>
      <c r="K836" s="187">
        <v>174.63</v>
      </c>
    </row>
    <row r="837" spans="1:11">
      <c r="A837" s="185">
        <v>40100000</v>
      </c>
      <c r="B837" s="185" t="s">
        <v>385</v>
      </c>
      <c r="C837" s="185" t="s">
        <v>93</v>
      </c>
      <c r="D837" s="186">
        <v>44987</v>
      </c>
      <c r="E837" s="185">
        <v>1</v>
      </c>
      <c r="F837" s="185" t="s">
        <v>1690</v>
      </c>
      <c r="G837" s="185" t="s">
        <v>89</v>
      </c>
      <c r="H837" s="185" t="s">
        <v>1087</v>
      </c>
      <c r="I837" s="187">
        <v>40.659999999999997</v>
      </c>
      <c r="J837" s="187">
        <v>0</v>
      </c>
      <c r="K837" s="187">
        <v>40.659999999999997</v>
      </c>
    </row>
    <row r="838" spans="1:11">
      <c r="A838" s="185">
        <v>40100000</v>
      </c>
      <c r="B838" s="185" t="s">
        <v>388</v>
      </c>
      <c r="C838" s="185" t="s">
        <v>93</v>
      </c>
      <c r="D838" s="186">
        <v>44991</v>
      </c>
      <c r="E838" s="185">
        <v>1</v>
      </c>
      <c r="F838" s="185" t="s">
        <v>1469</v>
      </c>
      <c r="G838" s="185" t="s">
        <v>89</v>
      </c>
      <c r="H838" s="185" t="s">
        <v>1629</v>
      </c>
      <c r="I838" s="187">
        <v>2663.62</v>
      </c>
      <c r="J838" s="187">
        <v>0</v>
      </c>
      <c r="K838" s="187">
        <v>2663.62</v>
      </c>
    </row>
    <row r="839" spans="1:11">
      <c r="A839" s="185">
        <v>40100000</v>
      </c>
      <c r="B839" s="185" t="s">
        <v>388</v>
      </c>
      <c r="C839" s="185" t="s">
        <v>93</v>
      </c>
      <c r="D839" s="186">
        <v>44991</v>
      </c>
      <c r="E839" s="185">
        <v>1</v>
      </c>
      <c r="F839" s="185" t="s">
        <v>1469</v>
      </c>
      <c r="G839" s="185" t="s">
        <v>89</v>
      </c>
      <c r="H839" s="185" t="s">
        <v>1632</v>
      </c>
      <c r="I839" s="187">
        <v>7457.96</v>
      </c>
      <c r="J839" s="187">
        <v>0</v>
      </c>
      <c r="K839" s="187">
        <v>7457.96</v>
      </c>
    </row>
    <row r="840" spans="1:11">
      <c r="A840" s="185">
        <v>40100000</v>
      </c>
      <c r="B840" s="185" t="s">
        <v>1091</v>
      </c>
      <c r="C840" s="185" t="s">
        <v>93</v>
      </c>
      <c r="D840" s="186">
        <v>44992</v>
      </c>
      <c r="E840" s="185">
        <v>1</v>
      </c>
      <c r="F840" s="185" t="s">
        <v>1384</v>
      </c>
      <c r="G840" s="185" t="s">
        <v>89</v>
      </c>
      <c r="H840" s="185" t="s">
        <v>1351</v>
      </c>
      <c r="I840" s="187">
        <v>360</v>
      </c>
      <c r="J840" s="187">
        <v>0</v>
      </c>
      <c r="K840" s="187">
        <v>360</v>
      </c>
    </row>
    <row r="841" spans="1:11">
      <c r="A841" s="185">
        <v>40100000</v>
      </c>
      <c r="B841" s="185" t="s">
        <v>1149</v>
      </c>
      <c r="C841" s="185" t="s">
        <v>93</v>
      </c>
      <c r="D841" s="186">
        <v>44994</v>
      </c>
      <c r="E841" s="185">
        <v>1</v>
      </c>
      <c r="F841" s="185" t="s">
        <v>1466</v>
      </c>
      <c r="G841" s="185" t="s">
        <v>89</v>
      </c>
      <c r="H841" s="185" t="s">
        <v>1113</v>
      </c>
      <c r="I841" s="187">
        <v>84</v>
      </c>
      <c r="J841" s="187">
        <v>0</v>
      </c>
      <c r="K841" s="187">
        <v>84</v>
      </c>
    </row>
    <row r="842" spans="1:11">
      <c r="A842" s="185">
        <v>40100000</v>
      </c>
      <c r="B842" s="185" t="s">
        <v>1149</v>
      </c>
      <c r="C842" s="185" t="s">
        <v>93</v>
      </c>
      <c r="D842" s="186">
        <v>44994</v>
      </c>
      <c r="E842" s="185">
        <v>1</v>
      </c>
      <c r="F842" s="185" t="s">
        <v>1466</v>
      </c>
      <c r="G842" s="185" t="s">
        <v>89</v>
      </c>
      <c r="H842" s="185" t="s">
        <v>1113</v>
      </c>
      <c r="I842" s="187">
        <v>84</v>
      </c>
      <c r="J842" s="187">
        <v>0</v>
      </c>
      <c r="K842" s="187">
        <v>84</v>
      </c>
    </row>
    <row r="843" spans="1:11">
      <c r="A843" s="185">
        <v>40100000</v>
      </c>
      <c r="B843" s="185" t="s">
        <v>1149</v>
      </c>
      <c r="C843" s="185" t="s">
        <v>93</v>
      </c>
      <c r="D843" s="186">
        <v>44994</v>
      </c>
      <c r="E843" s="185">
        <v>1</v>
      </c>
      <c r="F843" s="185" t="s">
        <v>1466</v>
      </c>
      <c r="G843" s="185" t="s">
        <v>89</v>
      </c>
      <c r="H843" s="185" t="s">
        <v>1113</v>
      </c>
      <c r="I843" s="187">
        <v>84</v>
      </c>
      <c r="J843" s="187">
        <v>0</v>
      </c>
      <c r="K843" s="187">
        <v>84</v>
      </c>
    </row>
    <row r="844" spans="1:11">
      <c r="A844" s="185">
        <v>40100000</v>
      </c>
      <c r="B844" s="185" t="s">
        <v>369</v>
      </c>
      <c r="C844" s="185" t="s">
        <v>93</v>
      </c>
      <c r="D844" s="186">
        <v>44995</v>
      </c>
      <c r="E844" s="185">
        <v>1</v>
      </c>
      <c r="F844" s="185" t="s">
        <v>1691</v>
      </c>
      <c r="G844" s="185" t="s">
        <v>89</v>
      </c>
      <c r="H844" s="185" t="s">
        <v>1763</v>
      </c>
      <c r="I844" s="187">
        <v>99.43</v>
      </c>
      <c r="J844" s="187">
        <v>0</v>
      </c>
      <c r="K844" s="187">
        <v>99.43</v>
      </c>
    </row>
    <row r="845" spans="1:11">
      <c r="A845" s="185">
        <v>40100000</v>
      </c>
      <c r="B845" s="185" t="s">
        <v>1149</v>
      </c>
      <c r="C845" s="185" t="s">
        <v>93</v>
      </c>
      <c r="D845" s="186">
        <v>44995</v>
      </c>
      <c r="E845" s="185">
        <v>1</v>
      </c>
      <c r="F845" s="185" t="s">
        <v>1466</v>
      </c>
      <c r="G845" s="185" t="s">
        <v>89</v>
      </c>
      <c r="H845" s="185" t="s">
        <v>1113</v>
      </c>
      <c r="I845" s="187">
        <v>336</v>
      </c>
      <c r="J845" s="187">
        <v>0</v>
      </c>
      <c r="K845" s="187">
        <v>336</v>
      </c>
    </row>
    <row r="846" spans="1:11">
      <c r="A846" s="185">
        <v>40100000</v>
      </c>
      <c r="B846" s="185" t="s">
        <v>380</v>
      </c>
      <c r="C846" s="185" t="s">
        <v>93</v>
      </c>
      <c r="D846" s="186">
        <v>44995</v>
      </c>
      <c r="E846" s="185">
        <v>1</v>
      </c>
      <c r="F846" s="185" t="s">
        <v>394</v>
      </c>
      <c r="G846" s="185" t="s">
        <v>89</v>
      </c>
      <c r="H846" s="185" t="s">
        <v>1261</v>
      </c>
      <c r="I846" s="187">
        <v>4118.51</v>
      </c>
      <c r="J846" s="187">
        <v>0</v>
      </c>
      <c r="K846" s="187">
        <v>4118.51</v>
      </c>
    </row>
    <row r="847" spans="1:11">
      <c r="A847" s="185">
        <v>40100000</v>
      </c>
      <c r="B847" s="185" t="s">
        <v>1149</v>
      </c>
      <c r="C847" s="185" t="s">
        <v>93</v>
      </c>
      <c r="D847" s="186">
        <v>44995</v>
      </c>
      <c r="E847" s="185">
        <v>1</v>
      </c>
      <c r="F847" s="185" t="s">
        <v>1466</v>
      </c>
      <c r="G847" s="185" t="s">
        <v>89</v>
      </c>
      <c r="H847" s="185" t="s">
        <v>1113</v>
      </c>
      <c r="I847" s="187">
        <v>84</v>
      </c>
      <c r="J847" s="187">
        <v>0</v>
      </c>
      <c r="K847" s="187">
        <v>84</v>
      </c>
    </row>
    <row r="848" spans="1:11">
      <c r="A848" s="185">
        <v>40100000</v>
      </c>
      <c r="B848" s="185" t="s">
        <v>367</v>
      </c>
      <c r="C848" s="185" t="s">
        <v>93</v>
      </c>
      <c r="D848" s="186">
        <v>45001</v>
      </c>
      <c r="E848" s="185">
        <v>1</v>
      </c>
      <c r="F848" s="185" t="s">
        <v>1692</v>
      </c>
      <c r="G848" s="185" t="s">
        <v>89</v>
      </c>
      <c r="H848" s="185" t="s">
        <v>1141</v>
      </c>
      <c r="I848" s="187">
        <v>4160.9799999999996</v>
      </c>
      <c r="J848" s="187">
        <v>0</v>
      </c>
      <c r="K848" s="187">
        <v>4160.9799999999996</v>
      </c>
    </row>
    <row r="849" spans="1:11">
      <c r="A849" s="185">
        <v>40100000</v>
      </c>
      <c r="B849" s="185" t="s">
        <v>1641</v>
      </c>
      <c r="C849" s="185" t="s">
        <v>93</v>
      </c>
      <c r="D849" s="186">
        <v>45002</v>
      </c>
      <c r="E849" s="185">
        <v>1</v>
      </c>
      <c r="F849" s="185" t="s">
        <v>1694</v>
      </c>
      <c r="G849" s="185" t="s">
        <v>89</v>
      </c>
      <c r="H849" s="185" t="s">
        <v>312</v>
      </c>
      <c r="I849" s="187">
        <v>120</v>
      </c>
      <c r="J849" s="187">
        <v>0</v>
      </c>
      <c r="K849" s="187">
        <v>120</v>
      </c>
    </row>
    <row r="850" spans="1:11">
      <c r="A850" s="185">
        <v>40100000</v>
      </c>
      <c r="B850" s="185" t="s">
        <v>376</v>
      </c>
      <c r="C850" s="185" t="s">
        <v>93</v>
      </c>
      <c r="D850" s="186">
        <v>45002</v>
      </c>
      <c r="E850" s="185">
        <v>1</v>
      </c>
      <c r="F850" s="185" t="s">
        <v>1695</v>
      </c>
      <c r="G850" s="185" t="s">
        <v>89</v>
      </c>
      <c r="H850" s="185" t="s">
        <v>1261</v>
      </c>
      <c r="I850" s="187">
        <v>1335.28</v>
      </c>
      <c r="J850" s="187">
        <v>0</v>
      </c>
      <c r="K850" s="187">
        <v>1335.28</v>
      </c>
    </row>
    <row r="851" spans="1:11">
      <c r="A851" s="185">
        <v>40100000</v>
      </c>
      <c r="B851" s="185" t="s">
        <v>354</v>
      </c>
      <c r="C851" s="185" t="s">
        <v>93</v>
      </c>
      <c r="D851" s="186">
        <v>45002</v>
      </c>
      <c r="E851" s="185">
        <v>1</v>
      </c>
      <c r="F851" s="185" t="s">
        <v>163</v>
      </c>
      <c r="G851" s="185" t="s">
        <v>89</v>
      </c>
      <c r="H851" s="185" t="s">
        <v>1231</v>
      </c>
      <c r="I851" s="187">
        <v>15922</v>
      </c>
      <c r="J851" s="187">
        <v>0</v>
      </c>
      <c r="K851" s="187">
        <v>15922</v>
      </c>
    </row>
    <row r="852" spans="1:11">
      <c r="A852" s="185">
        <v>40100000</v>
      </c>
      <c r="B852" s="185" t="s">
        <v>372</v>
      </c>
      <c r="C852" s="185" t="s">
        <v>93</v>
      </c>
      <c r="D852" s="186">
        <v>45002</v>
      </c>
      <c r="E852" s="185">
        <v>1</v>
      </c>
      <c r="F852" s="185" t="s">
        <v>126</v>
      </c>
      <c r="G852" s="185" t="s">
        <v>89</v>
      </c>
      <c r="H852" s="185" t="s">
        <v>1226</v>
      </c>
      <c r="I852" s="187">
        <v>316.27</v>
      </c>
      <c r="J852" s="187">
        <v>0</v>
      </c>
      <c r="K852" s="187">
        <v>316.27</v>
      </c>
    </row>
    <row r="853" spans="1:11">
      <c r="A853" s="185">
        <v>40100000</v>
      </c>
      <c r="B853" s="185" t="s">
        <v>1693</v>
      </c>
      <c r="C853" s="185" t="s">
        <v>93</v>
      </c>
      <c r="D853" s="186">
        <v>45002</v>
      </c>
      <c r="E853" s="185">
        <v>1</v>
      </c>
      <c r="F853" s="185" t="s">
        <v>981</v>
      </c>
      <c r="G853" s="185" t="s">
        <v>89</v>
      </c>
      <c r="H853" s="185" t="s">
        <v>362</v>
      </c>
      <c r="I853" s="187">
        <v>150</v>
      </c>
      <c r="J853" s="187">
        <v>0</v>
      </c>
      <c r="K853" s="187">
        <v>150</v>
      </c>
    </row>
    <row r="854" spans="1:11">
      <c r="A854" s="185">
        <v>40100000</v>
      </c>
      <c r="B854" s="185" t="s">
        <v>1669</v>
      </c>
      <c r="C854" s="185" t="s">
        <v>93</v>
      </c>
      <c r="D854" s="186">
        <v>45002</v>
      </c>
      <c r="E854" s="185">
        <v>1</v>
      </c>
      <c r="F854" s="185" t="s">
        <v>1697</v>
      </c>
      <c r="G854" s="185" t="s">
        <v>89</v>
      </c>
      <c r="H854" s="185" t="s">
        <v>351</v>
      </c>
      <c r="I854" s="187">
        <v>532.79999999999995</v>
      </c>
      <c r="J854" s="187">
        <v>0</v>
      </c>
      <c r="K854" s="187">
        <v>532.79999999999995</v>
      </c>
    </row>
    <row r="855" spans="1:11">
      <c r="A855" s="185">
        <v>40100000</v>
      </c>
      <c r="B855" s="185" t="s">
        <v>398</v>
      </c>
      <c r="C855" s="185" t="s">
        <v>93</v>
      </c>
      <c r="D855" s="186">
        <v>45002</v>
      </c>
      <c r="E855" s="185">
        <v>1</v>
      </c>
      <c r="F855" s="185" t="s">
        <v>1698</v>
      </c>
      <c r="G855" s="185" t="s">
        <v>89</v>
      </c>
      <c r="H855" s="185" t="s">
        <v>362</v>
      </c>
      <c r="I855" s="187">
        <v>22032</v>
      </c>
      <c r="J855" s="187">
        <v>0</v>
      </c>
      <c r="K855" s="187">
        <v>22032</v>
      </c>
    </row>
    <row r="856" spans="1:11">
      <c r="A856" s="185">
        <v>40100000</v>
      </c>
      <c r="B856" s="185" t="s">
        <v>377</v>
      </c>
      <c r="C856" s="185" t="s">
        <v>93</v>
      </c>
      <c r="D856" s="186">
        <v>45002</v>
      </c>
      <c r="E856" s="185">
        <v>1</v>
      </c>
      <c r="F856" s="185" t="s">
        <v>1381</v>
      </c>
      <c r="G856" s="185" t="s">
        <v>89</v>
      </c>
      <c r="H856" s="185" t="s">
        <v>1141</v>
      </c>
      <c r="I856" s="187">
        <v>1022.12</v>
      </c>
      <c r="J856" s="187">
        <v>0</v>
      </c>
      <c r="K856" s="187">
        <v>1022.12</v>
      </c>
    </row>
    <row r="857" spans="1:11">
      <c r="A857" s="185">
        <v>40100000</v>
      </c>
      <c r="B857" s="185" t="s">
        <v>391</v>
      </c>
      <c r="C857" s="185" t="s">
        <v>93</v>
      </c>
      <c r="D857" s="186">
        <v>45002</v>
      </c>
      <c r="E857" s="185">
        <v>1</v>
      </c>
      <c r="F857" s="185" t="s">
        <v>1360</v>
      </c>
      <c r="G857" s="185" t="s">
        <v>89</v>
      </c>
      <c r="H857" s="185" t="s">
        <v>1110</v>
      </c>
      <c r="I857" s="187">
        <v>7266</v>
      </c>
      <c r="J857" s="187">
        <v>0</v>
      </c>
      <c r="K857" s="187">
        <v>7266</v>
      </c>
    </row>
    <row r="858" spans="1:11">
      <c r="A858" s="185">
        <v>40100000</v>
      </c>
      <c r="B858" s="185" t="s">
        <v>369</v>
      </c>
      <c r="C858" s="185" t="s">
        <v>93</v>
      </c>
      <c r="D858" s="186">
        <v>45002</v>
      </c>
      <c r="E858" s="185">
        <v>1</v>
      </c>
      <c r="F858" s="185" t="s">
        <v>1691</v>
      </c>
      <c r="G858" s="185" t="s">
        <v>89</v>
      </c>
      <c r="H858" s="185" t="s">
        <v>1763</v>
      </c>
      <c r="I858" s="187">
        <v>156.08000000000001</v>
      </c>
      <c r="J858" s="187">
        <v>0</v>
      </c>
      <c r="K858" s="187">
        <v>156.08000000000001</v>
      </c>
    </row>
    <row r="859" spans="1:11">
      <c r="A859" s="185">
        <v>40100000</v>
      </c>
      <c r="B859" s="185" t="s">
        <v>1636</v>
      </c>
      <c r="C859" s="185" t="s">
        <v>93</v>
      </c>
      <c r="D859" s="186">
        <v>45002</v>
      </c>
      <c r="E859" s="185">
        <v>1</v>
      </c>
      <c r="F859" s="185" t="s">
        <v>1696</v>
      </c>
      <c r="G859" s="185" t="s">
        <v>89</v>
      </c>
      <c r="H859" s="185" t="s">
        <v>312</v>
      </c>
      <c r="I859" s="187">
        <v>90</v>
      </c>
      <c r="J859" s="187">
        <v>0</v>
      </c>
      <c r="K859" s="187">
        <v>90</v>
      </c>
    </row>
    <row r="860" spans="1:11">
      <c r="A860" s="185">
        <v>40100000</v>
      </c>
      <c r="B860" s="185" t="s">
        <v>361</v>
      </c>
      <c r="C860" s="185" t="s">
        <v>93</v>
      </c>
      <c r="D860" s="186">
        <v>45002</v>
      </c>
      <c r="E860" s="185">
        <v>1</v>
      </c>
      <c r="F860" s="185" t="s">
        <v>1383</v>
      </c>
      <c r="G860" s="185" t="s">
        <v>89</v>
      </c>
      <c r="H860" s="185" t="s">
        <v>1092</v>
      </c>
      <c r="I860" s="187">
        <v>3200</v>
      </c>
      <c r="J860" s="187">
        <v>0</v>
      </c>
      <c r="K860" s="187">
        <v>3200</v>
      </c>
    </row>
    <row r="861" spans="1:11">
      <c r="A861" s="185">
        <v>40100000</v>
      </c>
      <c r="B861" s="185" t="s">
        <v>378</v>
      </c>
      <c r="C861" s="185" t="s">
        <v>93</v>
      </c>
      <c r="D861" s="186">
        <v>45002</v>
      </c>
      <c r="E861" s="185">
        <v>1</v>
      </c>
      <c r="F861" s="185" t="s">
        <v>165</v>
      </c>
      <c r="G861" s="185" t="s">
        <v>89</v>
      </c>
      <c r="H861" s="185" t="s">
        <v>1261</v>
      </c>
      <c r="I861" s="187">
        <v>1368</v>
      </c>
      <c r="J861" s="187">
        <v>0</v>
      </c>
      <c r="K861" s="187">
        <v>1368</v>
      </c>
    </row>
    <row r="862" spans="1:11">
      <c r="A862" s="185">
        <v>40100000</v>
      </c>
      <c r="B862" s="185" t="s">
        <v>350</v>
      </c>
      <c r="C862" s="185" t="s">
        <v>93</v>
      </c>
      <c r="D862" s="186">
        <v>45005</v>
      </c>
      <c r="E862" s="185">
        <v>1</v>
      </c>
      <c r="F862" s="185" t="s">
        <v>1699</v>
      </c>
      <c r="G862" s="185" t="s">
        <v>89</v>
      </c>
      <c r="H862" s="185" t="s">
        <v>1272</v>
      </c>
      <c r="I862" s="187">
        <v>57.6</v>
      </c>
      <c r="J862" s="187">
        <v>0</v>
      </c>
      <c r="K862" s="187">
        <v>57.6</v>
      </c>
    </row>
    <row r="863" spans="1:11">
      <c r="A863" s="185">
        <v>40100000</v>
      </c>
      <c r="B863" s="185" t="s">
        <v>352</v>
      </c>
      <c r="C863" s="185" t="s">
        <v>93</v>
      </c>
      <c r="D863" s="186">
        <v>45005</v>
      </c>
      <c r="E863" s="185">
        <v>1</v>
      </c>
      <c r="F863" s="185" t="s">
        <v>1391</v>
      </c>
      <c r="G863" s="185" t="s">
        <v>89</v>
      </c>
      <c r="H863" s="185" t="s">
        <v>1096</v>
      </c>
      <c r="I863" s="187">
        <v>212.52</v>
      </c>
      <c r="J863" s="187">
        <v>0</v>
      </c>
      <c r="K863" s="187">
        <v>212.52</v>
      </c>
    </row>
    <row r="864" spans="1:11">
      <c r="A864" s="185">
        <v>40100000</v>
      </c>
      <c r="B864" s="185" t="s">
        <v>388</v>
      </c>
      <c r="C864" s="185" t="s">
        <v>93</v>
      </c>
      <c r="D864" s="186">
        <v>45006</v>
      </c>
      <c r="E864" s="185">
        <v>1</v>
      </c>
      <c r="F864" s="185" t="s">
        <v>1469</v>
      </c>
      <c r="G864" s="185" t="s">
        <v>89</v>
      </c>
      <c r="H864" s="185" t="s">
        <v>1687</v>
      </c>
      <c r="I864" s="187">
        <v>1437.6</v>
      </c>
      <c r="J864" s="187">
        <v>0</v>
      </c>
      <c r="K864" s="187">
        <v>1437.6</v>
      </c>
    </row>
    <row r="865" spans="1:11">
      <c r="A865" s="185">
        <v>40100000</v>
      </c>
      <c r="B865" s="185" t="s">
        <v>1140</v>
      </c>
      <c r="C865" s="185" t="s">
        <v>93</v>
      </c>
      <c r="D865" s="186">
        <v>45009</v>
      </c>
      <c r="E865" s="185">
        <v>1</v>
      </c>
      <c r="F865" s="185" t="s">
        <v>1357</v>
      </c>
      <c r="G865" s="185" t="s">
        <v>89</v>
      </c>
      <c r="H865" s="185" t="s">
        <v>1159</v>
      </c>
      <c r="I865" s="187">
        <v>71.28</v>
      </c>
      <c r="J865" s="187">
        <v>0</v>
      </c>
      <c r="K865" s="187">
        <v>71.28</v>
      </c>
    </row>
    <row r="866" spans="1:11">
      <c r="A866" s="185">
        <v>40100000</v>
      </c>
      <c r="B866" s="185" t="s">
        <v>369</v>
      </c>
      <c r="C866" s="185" t="s">
        <v>93</v>
      </c>
      <c r="D866" s="186">
        <v>45009</v>
      </c>
      <c r="E866" s="185">
        <v>1</v>
      </c>
      <c r="F866" s="185" t="s">
        <v>1691</v>
      </c>
      <c r="G866" s="185" t="s">
        <v>89</v>
      </c>
      <c r="H866" s="185" t="s">
        <v>1763</v>
      </c>
      <c r="I866" s="187">
        <v>146.63999999999999</v>
      </c>
      <c r="J866" s="187">
        <v>0</v>
      </c>
      <c r="K866" s="187">
        <v>146.63999999999999</v>
      </c>
    </row>
    <row r="867" spans="1:11">
      <c r="A867" s="185">
        <v>40100000</v>
      </c>
      <c r="B867" s="185" t="s">
        <v>1140</v>
      </c>
      <c r="C867" s="185" t="s">
        <v>93</v>
      </c>
      <c r="D867" s="186">
        <v>45009</v>
      </c>
      <c r="E867" s="185">
        <v>1</v>
      </c>
      <c r="F867" s="185" t="s">
        <v>1357</v>
      </c>
      <c r="G867" s="185" t="s">
        <v>89</v>
      </c>
      <c r="H867" s="185" t="s">
        <v>1159</v>
      </c>
      <c r="I867" s="187">
        <v>42.81</v>
      </c>
      <c r="J867" s="187">
        <v>0</v>
      </c>
      <c r="K867" s="187">
        <v>42.81</v>
      </c>
    </row>
    <row r="868" spans="1:11">
      <c r="A868" s="185">
        <v>40100000</v>
      </c>
      <c r="B868" s="185" t="s">
        <v>1140</v>
      </c>
      <c r="C868" s="185" t="s">
        <v>93</v>
      </c>
      <c r="D868" s="186">
        <v>45009</v>
      </c>
      <c r="E868" s="185">
        <v>1</v>
      </c>
      <c r="F868" s="185" t="s">
        <v>1357</v>
      </c>
      <c r="G868" s="185" t="s">
        <v>89</v>
      </c>
      <c r="H868" s="185" t="s">
        <v>1159</v>
      </c>
      <c r="I868" s="187">
        <v>60.54</v>
      </c>
      <c r="J868" s="187">
        <v>0</v>
      </c>
      <c r="K868" s="187">
        <v>60.54</v>
      </c>
    </row>
    <row r="869" spans="1:11">
      <c r="A869" s="185">
        <v>40100000</v>
      </c>
      <c r="B869" s="185" t="s">
        <v>1140</v>
      </c>
      <c r="C869" s="185" t="s">
        <v>93</v>
      </c>
      <c r="D869" s="186">
        <v>45009</v>
      </c>
      <c r="E869" s="185">
        <v>1</v>
      </c>
      <c r="F869" s="185" t="s">
        <v>1357</v>
      </c>
      <c r="G869" s="185" t="s">
        <v>89</v>
      </c>
      <c r="H869" s="185" t="s">
        <v>1159</v>
      </c>
      <c r="I869" s="187">
        <v>13</v>
      </c>
      <c r="J869" s="187">
        <v>0</v>
      </c>
      <c r="K869" s="187">
        <v>13</v>
      </c>
    </row>
    <row r="870" spans="1:11">
      <c r="A870" s="185">
        <v>40100000</v>
      </c>
      <c r="B870" s="185" t="s">
        <v>350</v>
      </c>
      <c r="C870" s="185" t="s">
        <v>93</v>
      </c>
      <c r="D870" s="186">
        <v>45012</v>
      </c>
      <c r="E870" s="185">
        <v>1</v>
      </c>
      <c r="F870" s="185" t="s">
        <v>1440</v>
      </c>
      <c r="G870" s="185" t="s">
        <v>89</v>
      </c>
      <c r="H870" s="185" t="s">
        <v>1136</v>
      </c>
      <c r="I870" s="187">
        <v>3168.72</v>
      </c>
      <c r="J870" s="187">
        <v>0</v>
      </c>
      <c r="K870" s="187">
        <v>3168.72</v>
      </c>
    </row>
    <row r="871" spans="1:11">
      <c r="A871" s="185">
        <v>40100000</v>
      </c>
      <c r="B871" s="185" t="s">
        <v>350</v>
      </c>
      <c r="C871" s="185" t="s">
        <v>93</v>
      </c>
      <c r="D871" s="186">
        <v>45012</v>
      </c>
      <c r="E871" s="185">
        <v>1</v>
      </c>
      <c r="F871" s="185" t="s">
        <v>1440</v>
      </c>
      <c r="G871" s="185" t="s">
        <v>89</v>
      </c>
      <c r="H871" s="185" t="s">
        <v>1136</v>
      </c>
      <c r="I871" s="187">
        <v>236.86</v>
      </c>
      <c r="J871" s="187">
        <v>0</v>
      </c>
      <c r="K871" s="187">
        <v>236.86</v>
      </c>
    </row>
    <row r="872" spans="1:11">
      <c r="A872" s="185">
        <v>40100000</v>
      </c>
      <c r="B872" s="185" t="s">
        <v>1681</v>
      </c>
      <c r="C872" s="185" t="s">
        <v>93</v>
      </c>
      <c r="D872" s="186">
        <v>45013</v>
      </c>
      <c r="E872" s="185">
        <v>1</v>
      </c>
      <c r="F872" s="185" t="s">
        <v>1700</v>
      </c>
      <c r="G872" s="185" t="s">
        <v>89</v>
      </c>
      <c r="H872" s="185" t="s">
        <v>312</v>
      </c>
      <c r="I872" s="187">
        <v>36309</v>
      </c>
      <c r="J872" s="187">
        <v>0</v>
      </c>
      <c r="K872" s="187">
        <v>36309</v>
      </c>
    </row>
    <row r="873" spans="1:11">
      <c r="A873" s="185">
        <v>40100000</v>
      </c>
      <c r="B873" s="185" t="s">
        <v>1095</v>
      </c>
      <c r="C873" s="185" t="s">
        <v>93</v>
      </c>
      <c r="D873" s="186">
        <v>45014</v>
      </c>
      <c r="E873" s="185">
        <v>1</v>
      </c>
      <c r="F873" s="185" t="s">
        <v>1396</v>
      </c>
      <c r="G873" s="185" t="s">
        <v>89</v>
      </c>
      <c r="H873" s="185" t="s">
        <v>1359</v>
      </c>
      <c r="I873" s="187">
        <v>6720</v>
      </c>
      <c r="J873" s="187">
        <v>0</v>
      </c>
      <c r="K873" s="187">
        <v>6720</v>
      </c>
    </row>
    <row r="874" spans="1:11">
      <c r="A874" s="185">
        <v>40100000</v>
      </c>
      <c r="B874" s="185" t="s">
        <v>1354</v>
      </c>
      <c r="C874" s="185" t="s">
        <v>93</v>
      </c>
      <c r="D874" s="186">
        <v>45015</v>
      </c>
      <c r="E874" s="185">
        <v>1</v>
      </c>
      <c r="F874" s="185" t="s">
        <v>1701</v>
      </c>
      <c r="G874" s="185" t="s">
        <v>89</v>
      </c>
      <c r="H874" s="185" t="s">
        <v>89</v>
      </c>
      <c r="I874" s="187">
        <v>12000</v>
      </c>
      <c r="J874" s="187">
        <v>0</v>
      </c>
      <c r="K874" s="187">
        <v>12000</v>
      </c>
    </row>
    <row r="875" spans="1:11">
      <c r="A875" s="185">
        <v>40100000</v>
      </c>
      <c r="B875" s="185" t="s">
        <v>369</v>
      </c>
      <c r="C875" s="185" t="s">
        <v>93</v>
      </c>
      <c r="D875" s="186">
        <v>45019</v>
      </c>
      <c r="E875" s="185">
        <v>1</v>
      </c>
      <c r="F875" s="185" t="s">
        <v>766</v>
      </c>
      <c r="G875" s="185" t="s">
        <v>89</v>
      </c>
      <c r="H875" s="185" t="s">
        <v>1804</v>
      </c>
      <c r="I875" s="187">
        <v>837.66</v>
      </c>
      <c r="J875" s="187">
        <v>0</v>
      </c>
      <c r="K875" s="187">
        <v>837.66</v>
      </c>
    </row>
    <row r="876" spans="1:11">
      <c r="A876" s="185">
        <v>40100000</v>
      </c>
      <c r="B876" s="185" t="s">
        <v>364</v>
      </c>
      <c r="C876" s="185" t="s">
        <v>93</v>
      </c>
      <c r="D876" s="186">
        <v>45019</v>
      </c>
      <c r="E876" s="185">
        <v>1</v>
      </c>
      <c r="F876" s="185" t="s">
        <v>1818</v>
      </c>
      <c r="G876" s="185" t="s">
        <v>89</v>
      </c>
      <c r="H876" s="185" t="s">
        <v>1141</v>
      </c>
      <c r="I876" s="187">
        <v>594.42999999999995</v>
      </c>
      <c r="J876" s="187">
        <v>0</v>
      </c>
      <c r="K876" s="187">
        <v>594.42999999999995</v>
      </c>
    </row>
    <row r="877" spans="1:11">
      <c r="A877" s="185">
        <v>40100000</v>
      </c>
      <c r="B877" s="185" t="s">
        <v>1204</v>
      </c>
      <c r="C877" s="185" t="s">
        <v>93</v>
      </c>
      <c r="D877" s="186">
        <v>45019</v>
      </c>
      <c r="E877" s="185">
        <v>1</v>
      </c>
      <c r="F877" s="185" t="s">
        <v>1819</v>
      </c>
      <c r="G877" s="185" t="s">
        <v>89</v>
      </c>
      <c r="H877" s="185" t="s">
        <v>89</v>
      </c>
      <c r="I877" s="187">
        <v>3200</v>
      </c>
      <c r="J877" s="187">
        <v>0</v>
      </c>
      <c r="K877" s="187">
        <v>3200</v>
      </c>
    </row>
    <row r="878" spans="1:11">
      <c r="A878" s="185">
        <v>40100000</v>
      </c>
      <c r="B878" s="185" t="s">
        <v>372</v>
      </c>
      <c r="C878" s="185" t="s">
        <v>93</v>
      </c>
      <c r="D878" s="186">
        <v>45019</v>
      </c>
      <c r="E878" s="185">
        <v>2</v>
      </c>
      <c r="F878" s="185" t="s">
        <v>1820</v>
      </c>
      <c r="G878" s="185" t="s">
        <v>89</v>
      </c>
      <c r="H878" s="185" t="s">
        <v>1121</v>
      </c>
      <c r="I878" s="187">
        <v>252</v>
      </c>
      <c r="J878" s="187">
        <v>0</v>
      </c>
      <c r="K878" s="187">
        <v>252</v>
      </c>
    </row>
    <row r="879" spans="1:11">
      <c r="A879" s="185">
        <v>40100000</v>
      </c>
      <c r="B879" s="185" t="s">
        <v>365</v>
      </c>
      <c r="C879" s="185" t="s">
        <v>93</v>
      </c>
      <c r="D879" s="186">
        <v>45019</v>
      </c>
      <c r="E879" s="185">
        <v>2</v>
      </c>
      <c r="F879" s="185" t="s">
        <v>1822</v>
      </c>
      <c r="G879" s="185" t="s">
        <v>89</v>
      </c>
      <c r="H879" s="185" t="s">
        <v>1261</v>
      </c>
      <c r="I879" s="187">
        <v>7173.65</v>
      </c>
      <c r="J879" s="187">
        <v>0</v>
      </c>
      <c r="K879" s="187">
        <v>7173.65</v>
      </c>
    </row>
    <row r="880" spans="1:11">
      <c r="A880" s="185">
        <v>40100000</v>
      </c>
      <c r="B880" s="185" t="s">
        <v>363</v>
      </c>
      <c r="C880" s="185" t="s">
        <v>93</v>
      </c>
      <c r="D880" s="186">
        <v>45019</v>
      </c>
      <c r="E880" s="185">
        <v>2</v>
      </c>
      <c r="F880" s="185" t="s">
        <v>1821</v>
      </c>
      <c r="G880" s="185" t="s">
        <v>89</v>
      </c>
      <c r="H880" s="185" t="s">
        <v>1184</v>
      </c>
      <c r="I880" s="187">
        <v>328.64</v>
      </c>
      <c r="J880" s="187">
        <v>0</v>
      </c>
      <c r="K880" s="187">
        <v>328.64</v>
      </c>
    </row>
    <row r="881" spans="1:11">
      <c r="A881" s="185">
        <v>40100000</v>
      </c>
      <c r="B881" s="185" t="s">
        <v>365</v>
      </c>
      <c r="C881" s="185" t="s">
        <v>93</v>
      </c>
      <c r="D881" s="186">
        <v>45020</v>
      </c>
      <c r="E881" s="185">
        <v>1</v>
      </c>
      <c r="F881" s="185" t="s">
        <v>1822</v>
      </c>
      <c r="G881" s="185" t="s">
        <v>89</v>
      </c>
      <c r="H881" s="185" t="s">
        <v>1261</v>
      </c>
      <c r="I881" s="187">
        <v>229.2</v>
      </c>
      <c r="J881" s="187">
        <v>0</v>
      </c>
      <c r="K881" s="187">
        <v>229.2</v>
      </c>
    </row>
    <row r="882" spans="1:11">
      <c r="A882" s="185">
        <v>40100000</v>
      </c>
      <c r="B882" s="185" t="s">
        <v>350</v>
      </c>
      <c r="C882" s="185" t="s">
        <v>93</v>
      </c>
      <c r="D882" s="186">
        <v>45021</v>
      </c>
      <c r="E882" s="185">
        <v>1</v>
      </c>
      <c r="F882" s="185" t="s">
        <v>1440</v>
      </c>
      <c r="G882" s="185" t="s">
        <v>89</v>
      </c>
      <c r="H882" s="185" t="s">
        <v>1237</v>
      </c>
      <c r="I882" s="187">
        <v>432</v>
      </c>
      <c r="J882" s="187">
        <v>0</v>
      </c>
      <c r="K882" s="187">
        <v>432</v>
      </c>
    </row>
    <row r="883" spans="1:11">
      <c r="A883" s="185">
        <v>40100000</v>
      </c>
      <c r="B883" s="185" t="s">
        <v>1315</v>
      </c>
      <c r="C883" s="185" t="s">
        <v>93</v>
      </c>
      <c r="D883" s="186">
        <v>45021</v>
      </c>
      <c r="E883" s="185">
        <v>1</v>
      </c>
      <c r="F883" s="185" t="s">
        <v>1823</v>
      </c>
      <c r="G883" s="185" t="s">
        <v>89</v>
      </c>
      <c r="H883" s="185" t="s">
        <v>362</v>
      </c>
      <c r="I883" s="187">
        <v>711.07</v>
      </c>
      <c r="J883" s="187">
        <v>0</v>
      </c>
      <c r="K883" s="187">
        <v>711.07</v>
      </c>
    </row>
    <row r="884" spans="1:11">
      <c r="A884" s="185">
        <v>40100000</v>
      </c>
      <c r="B884" s="185" t="s">
        <v>388</v>
      </c>
      <c r="C884" s="185" t="s">
        <v>93</v>
      </c>
      <c r="D884" s="186">
        <v>45021</v>
      </c>
      <c r="E884" s="185">
        <v>1</v>
      </c>
      <c r="F884" s="185" t="s">
        <v>1469</v>
      </c>
      <c r="G884" s="185" t="s">
        <v>89</v>
      </c>
      <c r="H884" s="185" t="s">
        <v>1771</v>
      </c>
      <c r="I884" s="187">
        <v>8978.3799999999992</v>
      </c>
      <c r="J884" s="187">
        <v>0</v>
      </c>
      <c r="K884" s="187">
        <v>8978.3799999999992</v>
      </c>
    </row>
    <row r="885" spans="1:11">
      <c r="A885" s="185">
        <v>40100000</v>
      </c>
      <c r="B885" s="185" t="s">
        <v>388</v>
      </c>
      <c r="C885" s="185" t="s">
        <v>93</v>
      </c>
      <c r="D885" s="186">
        <v>45021</v>
      </c>
      <c r="E885" s="185">
        <v>1</v>
      </c>
      <c r="F885" s="185" t="s">
        <v>1469</v>
      </c>
      <c r="G885" s="185" t="s">
        <v>89</v>
      </c>
      <c r="H885" s="185" t="s">
        <v>1771</v>
      </c>
      <c r="I885" s="187">
        <v>1771.67</v>
      </c>
      <c r="J885" s="187">
        <v>0</v>
      </c>
      <c r="K885" s="187">
        <v>1771.67</v>
      </c>
    </row>
    <row r="886" spans="1:11">
      <c r="A886" s="185">
        <v>40100000</v>
      </c>
      <c r="B886" s="185" t="s">
        <v>372</v>
      </c>
      <c r="C886" s="185" t="s">
        <v>93</v>
      </c>
      <c r="D886" s="186">
        <v>45022</v>
      </c>
      <c r="E886" s="185">
        <v>1</v>
      </c>
      <c r="F886" s="185" t="s">
        <v>1820</v>
      </c>
      <c r="G886" s="185" t="s">
        <v>89</v>
      </c>
      <c r="H886" s="185" t="s">
        <v>1121</v>
      </c>
      <c r="I886" s="187">
        <v>30.32</v>
      </c>
      <c r="J886" s="187">
        <v>0</v>
      </c>
      <c r="K886" s="187">
        <v>30.32</v>
      </c>
    </row>
    <row r="887" spans="1:11">
      <c r="A887" s="185">
        <v>40100000</v>
      </c>
      <c r="B887" s="185" t="s">
        <v>360</v>
      </c>
      <c r="C887" s="185" t="s">
        <v>93</v>
      </c>
      <c r="D887" s="186">
        <v>45022</v>
      </c>
      <c r="E887" s="185">
        <v>1</v>
      </c>
      <c r="F887" s="185" t="s">
        <v>1466</v>
      </c>
      <c r="G887" s="185" t="s">
        <v>89</v>
      </c>
      <c r="H887" s="185" t="s">
        <v>1096</v>
      </c>
      <c r="I887" s="187">
        <v>84</v>
      </c>
      <c r="J887" s="187">
        <v>0</v>
      </c>
      <c r="K887" s="187">
        <v>84</v>
      </c>
    </row>
    <row r="888" spans="1:11">
      <c r="A888" s="185">
        <v>40100000</v>
      </c>
      <c r="B888" s="185" t="s">
        <v>360</v>
      </c>
      <c r="C888" s="185" t="s">
        <v>93</v>
      </c>
      <c r="D888" s="186">
        <v>45022</v>
      </c>
      <c r="E888" s="185">
        <v>1</v>
      </c>
      <c r="F888" s="185" t="s">
        <v>1466</v>
      </c>
      <c r="G888" s="185" t="s">
        <v>89</v>
      </c>
      <c r="H888" s="185" t="s">
        <v>1096</v>
      </c>
      <c r="I888" s="187">
        <v>84</v>
      </c>
      <c r="J888" s="187">
        <v>0</v>
      </c>
      <c r="K888" s="187">
        <v>84</v>
      </c>
    </row>
    <row r="889" spans="1:11">
      <c r="A889" s="185">
        <v>40100000</v>
      </c>
      <c r="B889" s="185" t="s">
        <v>360</v>
      </c>
      <c r="C889" s="185" t="s">
        <v>93</v>
      </c>
      <c r="D889" s="186">
        <v>45022</v>
      </c>
      <c r="E889" s="185">
        <v>1</v>
      </c>
      <c r="F889" s="185" t="s">
        <v>1466</v>
      </c>
      <c r="G889" s="185" t="s">
        <v>89</v>
      </c>
      <c r="H889" s="185" t="s">
        <v>1096</v>
      </c>
      <c r="I889" s="187">
        <v>84</v>
      </c>
      <c r="J889" s="187">
        <v>0</v>
      </c>
      <c r="K889" s="187">
        <v>84</v>
      </c>
    </row>
    <row r="890" spans="1:11">
      <c r="A890" s="185">
        <v>40100000</v>
      </c>
      <c r="B890" s="185" t="s">
        <v>360</v>
      </c>
      <c r="C890" s="185" t="s">
        <v>93</v>
      </c>
      <c r="D890" s="186">
        <v>45022</v>
      </c>
      <c r="E890" s="185">
        <v>1</v>
      </c>
      <c r="F890" s="185" t="s">
        <v>1466</v>
      </c>
      <c r="G890" s="185" t="s">
        <v>89</v>
      </c>
      <c r="H890" s="185" t="s">
        <v>1096</v>
      </c>
      <c r="I890" s="187">
        <v>84</v>
      </c>
      <c r="J890" s="187">
        <v>0</v>
      </c>
      <c r="K890" s="187">
        <v>84</v>
      </c>
    </row>
    <row r="891" spans="1:11">
      <c r="A891" s="185">
        <v>40100000</v>
      </c>
      <c r="B891" s="185" t="s">
        <v>369</v>
      </c>
      <c r="C891" s="185" t="s">
        <v>93</v>
      </c>
      <c r="D891" s="186">
        <v>45027</v>
      </c>
      <c r="E891" s="185">
        <v>1</v>
      </c>
      <c r="F891" s="185" t="s">
        <v>1388</v>
      </c>
      <c r="G891" s="185" t="s">
        <v>89</v>
      </c>
      <c r="H891" s="185" t="s">
        <v>1788</v>
      </c>
      <c r="I891" s="187">
        <v>141.69999999999999</v>
      </c>
      <c r="J891" s="187">
        <v>0</v>
      </c>
      <c r="K891" s="187">
        <v>141.69999999999999</v>
      </c>
    </row>
    <row r="892" spans="1:11">
      <c r="A892" s="185">
        <v>40100000</v>
      </c>
      <c r="B892" s="185" t="s">
        <v>360</v>
      </c>
      <c r="C892" s="185" t="s">
        <v>93</v>
      </c>
      <c r="D892" s="186">
        <v>45027</v>
      </c>
      <c r="E892" s="185">
        <v>1</v>
      </c>
      <c r="F892" s="185" t="s">
        <v>1466</v>
      </c>
      <c r="G892" s="185" t="s">
        <v>89</v>
      </c>
      <c r="H892" s="185" t="s">
        <v>1096</v>
      </c>
      <c r="I892" s="187">
        <v>84</v>
      </c>
      <c r="J892" s="187">
        <v>0</v>
      </c>
      <c r="K892" s="187">
        <v>84</v>
      </c>
    </row>
    <row r="893" spans="1:11">
      <c r="A893" s="185">
        <v>40100000</v>
      </c>
      <c r="B893" s="185" t="s">
        <v>360</v>
      </c>
      <c r="C893" s="185" t="s">
        <v>93</v>
      </c>
      <c r="D893" s="186">
        <v>45027</v>
      </c>
      <c r="E893" s="185">
        <v>1</v>
      </c>
      <c r="F893" s="185" t="s">
        <v>1466</v>
      </c>
      <c r="G893" s="185" t="s">
        <v>89</v>
      </c>
      <c r="H893" s="185" t="s">
        <v>1096</v>
      </c>
      <c r="I893" s="187">
        <v>336</v>
      </c>
      <c r="J893" s="187">
        <v>0</v>
      </c>
      <c r="K893" s="187">
        <v>336</v>
      </c>
    </row>
    <row r="894" spans="1:11">
      <c r="A894" s="185">
        <v>40100000</v>
      </c>
      <c r="B894" s="185" t="s">
        <v>1091</v>
      </c>
      <c r="C894" s="185" t="s">
        <v>93</v>
      </c>
      <c r="D894" s="186">
        <v>45027</v>
      </c>
      <c r="E894" s="185">
        <v>1</v>
      </c>
      <c r="F894" s="185" t="s">
        <v>1476</v>
      </c>
      <c r="G894" s="185" t="s">
        <v>89</v>
      </c>
      <c r="H894" s="185" t="s">
        <v>1159</v>
      </c>
      <c r="I894" s="187">
        <v>360</v>
      </c>
      <c r="J894" s="187">
        <v>0</v>
      </c>
      <c r="K894" s="187">
        <v>360</v>
      </c>
    </row>
    <row r="895" spans="1:11">
      <c r="A895" s="185">
        <v>40100000</v>
      </c>
      <c r="B895" s="185" t="s">
        <v>367</v>
      </c>
      <c r="C895" s="185" t="s">
        <v>93</v>
      </c>
      <c r="D895" s="186">
        <v>45028</v>
      </c>
      <c r="E895" s="185">
        <v>1</v>
      </c>
      <c r="F895" s="185" t="s">
        <v>116</v>
      </c>
      <c r="G895" s="185" t="s">
        <v>89</v>
      </c>
      <c r="H895" s="185" t="s">
        <v>1261</v>
      </c>
      <c r="I895" s="187">
        <v>4160.9799999999996</v>
      </c>
      <c r="J895" s="187">
        <v>0</v>
      </c>
      <c r="K895" s="187">
        <v>4160.9799999999996</v>
      </c>
    </row>
    <row r="896" spans="1:11">
      <c r="A896" s="185">
        <v>40100000</v>
      </c>
      <c r="B896" s="185" t="s">
        <v>388</v>
      </c>
      <c r="C896" s="185" t="s">
        <v>93</v>
      </c>
      <c r="D896" s="186">
        <v>45030</v>
      </c>
      <c r="E896" s="185">
        <v>1</v>
      </c>
      <c r="F896" s="185" t="s">
        <v>1469</v>
      </c>
      <c r="G896" s="185" t="s">
        <v>89</v>
      </c>
      <c r="H896" s="185" t="s">
        <v>1771</v>
      </c>
      <c r="I896" s="187">
        <v>1437.6</v>
      </c>
      <c r="J896" s="187">
        <v>0</v>
      </c>
      <c r="K896" s="187">
        <v>1437.6</v>
      </c>
    </row>
    <row r="897" spans="1:11">
      <c r="A897" s="185">
        <v>40100000</v>
      </c>
      <c r="B897" s="185" t="s">
        <v>369</v>
      </c>
      <c r="C897" s="185" t="s">
        <v>93</v>
      </c>
      <c r="D897" s="186">
        <v>45030</v>
      </c>
      <c r="E897" s="185">
        <v>1</v>
      </c>
      <c r="F897" s="185" t="s">
        <v>1825</v>
      </c>
      <c r="G897" s="185" t="s">
        <v>89</v>
      </c>
      <c r="H897" s="185" t="s">
        <v>1794</v>
      </c>
      <c r="I897" s="187">
        <v>497.53</v>
      </c>
      <c r="J897" s="187">
        <v>0</v>
      </c>
      <c r="K897" s="187">
        <v>497.53</v>
      </c>
    </row>
    <row r="898" spans="1:11">
      <c r="A898" s="185">
        <v>40100000</v>
      </c>
      <c r="B898" s="185" t="s">
        <v>379</v>
      </c>
      <c r="C898" s="185" t="s">
        <v>93</v>
      </c>
      <c r="D898" s="186">
        <v>45034</v>
      </c>
      <c r="E898" s="185">
        <v>1</v>
      </c>
      <c r="F898" s="185" t="s">
        <v>1382</v>
      </c>
      <c r="G898" s="185" t="s">
        <v>89</v>
      </c>
      <c r="H898" s="185" t="s">
        <v>1087</v>
      </c>
      <c r="I898" s="187">
        <v>16925.79</v>
      </c>
      <c r="J898" s="187">
        <v>0</v>
      </c>
      <c r="K898" s="187">
        <v>16925.79</v>
      </c>
    </row>
    <row r="899" spans="1:11">
      <c r="A899" s="185">
        <v>40100000</v>
      </c>
      <c r="B899" s="185" t="s">
        <v>376</v>
      </c>
      <c r="C899" s="185" t="s">
        <v>93</v>
      </c>
      <c r="D899" s="186">
        <v>45034</v>
      </c>
      <c r="E899" s="185">
        <v>1</v>
      </c>
      <c r="F899" s="185" t="s">
        <v>144</v>
      </c>
      <c r="G899" s="185" t="s">
        <v>89</v>
      </c>
      <c r="H899" s="185" t="s">
        <v>1092</v>
      </c>
      <c r="I899" s="187">
        <v>1415.39</v>
      </c>
      <c r="J899" s="187">
        <v>0</v>
      </c>
      <c r="K899" s="187">
        <v>1415.39</v>
      </c>
    </row>
    <row r="900" spans="1:11">
      <c r="A900" s="185">
        <v>40100000</v>
      </c>
      <c r="B900" s="185" t="s">
        <v>1693</v>
      </c>
      <c r="C900" s="185" t="s">
        <v>93</v>
      </c>
      <c r="D900" s="186">
        <v>45034</v>
      </c>
      <c r="E900" s="185">
        <v>1</v>
      </c>
      <c r="F900" s="185" t="s">
        <v>981</v>
      </c>
      <c r="G900" s="185" t="s">
        <v>89</v>
      </c>
      <c r="H900" s="185" t="s">
        <v>362</v>
      </c>
      <c r="I900" s="187">
        <v>7</v>
      </c>
      <c r="J900" s="187">
        <v>0</v>
      </c>
      <c r="K900" s="187">
        <v>7</v>
      </c>
    </row>
    <row r="901" spans="1:11">
      <c r="A901" s="185">
        <v>40100000</v>
      </c>
      <c r="B901" s="185" t="s">
        <v>1722</v>
      </c>
      <c r="C901" s="185" t="s">
        <v>93</v>
      </c>
      <c r="D901" s="186">
        <v>45034</v>
      </c>
      <c r="E901" s="185">
        <v>1</v>
      </c>
      <c r="F901" s="185" t="s">
        <v>1826</v>
      </c>
      <c r="G901" s="185" t="s">
        <v>89</v>
      </c>
      <c r="H901" s="185" t="s">
        <v>362</v>
      </c>
      <c r="I901" s="187">
        <v>1050</v>
      </c>
      <c r="J901" s="187">
        <v>0</v>
      </c>
      <c r="K901" s="187">
        <v>1050</v>
      </c>
    </row>
    <row r="902" spans="1:11">
      <c r="A902" s="185">
        <v>40100000</v>
      </c>
      <c r="B902" s="185" t="s">
        <v>1669</v>
      </c>
      <c r="C902" s="185" t="s">
        <v>93</v>
      </c>
      <c r="D902" s="186">
        <v>45034</v>
      </c>
      <c r="E902" s="185">
        <v>1</v>
      </c>
      <c r="F902" s="185" t="s">
        <v>1829</v>
      </c>
      <c r="G902" s="185" t="s">
        <v>89</v>
      </c>
      <c r="H902" s="185" t="s">
        <v>1083</v>
      </c>
      <c r="I902" s="187">
        <v>1044</v>
      </c>
      <c r="J902" s="187">
        <v>0</v>
      </c>
      <c r="K902" s="187">
        <v>1044</v>
      </c>
    </row>
    <row r="903" spans="1:11">
      <c r="A903" s="185">
        <v>40100000</v>
      </c>
      <c r="B903" s="185" t="s">
        <v>1636</v>
      </c>
      <c r="C903" s="185" t="s">
        <v>93</v>
      </c>
      <c r="D903" s="186">
        <v>45034</v>
      </c>
      <c r="E903" s="185">
        <v>1</v>
      </c>
      <c r="F903" s="185" t="s">
        <v>1828</v>
      </c>
      <c r="G903" s="185" t="s">
        <v>89</v>
      </c>
      <c r="H903" s="185" t="s">
        <v>362</v>
      </c>
      <c r="I903" s="187">
        <v>33</v>
      </c>
      <c r="J903" s="187">
        <v>0</v>
      </c>
      <c r="K903" s="187">
        <v>33</v>
      </c>
    </row>
    <row r="904" spans="1:11">
      <c r="A904" s="185">
        <v>40100000</v>
      </c>
      <c r="B904" s="185" t="s">
        <v>350</v>
      </c>
      <c r="C904" s="185" t="s">
        <v>93</v>
      </c>
      <c r="D904" s="186">
        <v>45034</v>
      </c>
      <c r="E904" s="185">
        <v>1</v>
      </c>
      <c r="F904" s="185" t="s">
        <v>1699</v>
      </c>
      <c r="G904" s="185" t="s">
        <v>89</v>
      </c>
      <c r="H904" s="185" t="s">
        <v>1630</v>
      </c>
      <c r="I904" s="187">
        <v>57.6</v>
      </c>
      <c r="J904" s="187">
        <v>0</v>
      </c>
      <c r="K904" s="187">
        <v>57.6</v>
      </c>
    </row>
    <row r="905" spans="1:11">
      <c r="A905" s="185">
        <v>40100000</v>
      </c>
      <c r="B905" s="185" t="s">
        <v>1130</v>
      </c>
      <c r="C905" s="185" t="s">
        <v>93</v>
      </c>
      <c r="D905" s="186">
        <v>45034</v>
      </c>
      <c r="E905" s="185">
        <v>1</v>
      </c>
      <c r="F905" s="185" t="s">
        <v>1437</v>
      </c>
      <c r="G905" s="185" t="s">
        <v>89</v>
      </c>
      <c r="H905" s="185" t="s">
        <v>371</v>
      </c>
      <c r="I905" s="187">
        <v>119732.48</v>
      </c>
      <c r="J905" s="187">
        <v>0</v>
      </c>
      <c r="K905" s="187">
        <v>119732.48</v>
      </c>
    </row>
    <row r="906" spans="1:11">
      <c r="A906" s="185">
        <v>40100000</v>
      </c>
      <c r="B906" s="185" t="s">
        <v>380</v>
      </c>
      <c r="C906" s="185" t="s">
        <v>93</v>
      </c>
      <c r="D906" s="186">
        <v>45034</v>
      </c>
      <c r="E906" s="185">
        <v>1</v>
      </c>
      <c r="F906" s="185" t="s">
        <v>394</v>
      </c>
      <c r="G906" s="185" t="s">
        <v>89</v>
      </c>
      <c r="H906" s="185" t="s">
        <v>1092</v>
      </c>
      <c r="I906" s="187">
        <v>289.13</v>
      </c>
      <c r="J906" s="187">
        <v>0</v>
      </c>
      <c r="K906" s="187">
        <v>289.13</v>
      </c>
    </row>
    <row r="907" spans="1:11">
      <c r="A907" s="185">
        <v>40100000</v>
      </c>
      <c r="B907" s="185" t="s">
        <v>1749</v>
      </c>
      <c r="C907" s="185" t="s">
        <v>93</v>
      </c>
      <c r="D907" s="186">
        <v>45034</v>
      </c>
      <c r="E907" s="185">
        <v>1</v>
      </c>
      <c r="F907" s="185" t="s">
        <v>1830</v>
      </c>
      <c r="G907" s="185" t="s">
        <v>89</v>
      </c>
      <c r="H907" s="185" t="s">
        <v>312</v>
      </c>
      <c r="I907" s="187">
        <v>2232</v>
      </c>
      <c r="J907" s="187">
        <v>0</v>
      </c>
      <c r="K907" s="187">
        <v>2232</v>
      </c>
    </row>
    <row r="908" spans="1:11">
      <c r="A908" s="185">
        <v>40100000</v>
      </c>
      <c r="B908" s="185" t="s">
        <v>1731</v>
      </c>
      <c r="C908" s="185" t="s">
        <v>93</v>
      </c>
      <c r="D908" s="186">
        <v>45034</v>
      </c>
      <c r="E908" s="185">
        <v>1</v>
      </c>
      <c r="F908" s="185" t="s">
        <v>1827</v>
      </c>
      <c r="G908" s="185" t="s">
        <v>89</v>
      </c>
      <c r="H908" s="185" t="s">
        <v>312</v>
      </c>
      <c r="I908" s="187">
        <v>27150</v>
      </c>
      <c r="J908" s="187">
        <v>0</v>
      </c>
      <c r="K908" s="187">
        <v>27150</v>
      </c>
    </row>
    <row r="909" spans="1:11">
      <c r="A909" s="185">
        <v>40100000</v>
      </c>
      <c r="B909" s="185" t="s">
        <v>1779</v>
      </c>
      <c r="C909" s="185" t="s">
        <v>93</v>
      </c>
      <c r="D909" s="186">
        <v>45034</v>
      </c>
      <c r="E909" s="185">
        <v>1</v>
      </c>
      <c r="F909" s="185" t="s">
        <v>1831</v>
      </c>
      <c r="G909" s="185" t="s">
        <v>89</v>
      </c>
      <c r="H909" s="185" t="s">
        <v>312</v>
      </c>
      <c r="I909" s="187">
        <v>1100</v>
      </c>
      <c r="J909" s="187">
        <v>0</v>
      </c>
      <c r="K909" s="187">
        <v>1100</v>
      </c>
    </row>
    <row r="910" spans="1:11">
      <c r="A910" s="185">
        <v>40100000</v>
      </c>
      <c r="B910" s="185" t="s">
        <v>361</v>
      </c>
      <c r="C910" s="185" t="s">
        <v>93</v>
      </c>
      <c r="D910" s="186">
        <v>45034</v>
      </c>
      <c r="E910" s="185">
        <v>1</v>
      </c>
      <c r="F910" s="185" t="s">
        <v>1383</v>
      </c>
      <c r="G910" s="185" t="s">
        <v>89</v>
      </c>
      <c r="H910" s="185" t="s">
        <v>1113</v>
      </c>
      <c r="I910" s="187">
        <v>3200</v>
      </c>
      <c r="J910" s="187">
        <v>0</v>
      </c>
      <c r="K910" s="187">
        <v>3200</v>
      </c>
    </row>
    <row r="911" spans="1:11">
      <c r="A911" s="185">
        <v>40100000</v>
      </c>
      <c r="B911" s="185" t="s">
        <v>375</v>
      </c>
      <c r="C911" s="185" t="s">
        <v>93</v>
      </c>
      <c r="D911" s="186">
        <v>45035</v>
      </c>
      <c r="E911" s="185">
        <v>1</v>
      </c>
      <c r="F911" s="185" t="s">
        <v>1377</v>
      </c>
      <c r="G911" s="185" t="s">
        <v>89</v>
      </c>
      <c r="H911" s="185" t="s">
        <v>1096</v>
      </c>
      <c r="I911" s="187">
        <v>4995.43</v>
      </c>
      <c r="J911" s="187">
        <v>0</v>
      </c>
      <c r="K911" s="187">
        <v>4995.43</v>
      </c>
    </row>
    <row r="912" spans="1:11">
      <c r="A912" s="185">
        <v>40100000</v>
      </c>
      <c r="B912" s="185" t="s">
        <v>1759</v>
      </c>
      <c r="C912" s="185" t="s">
        <v>93</v>
      </c>
      <c r="D912" s="186">
        <v>45036</v>
      </c>
      <c r="E912" s="185">
        <v>1</v>
      </c>
      <c r="F912" s="185" t="s">
        <v>1832</v>
      </c>
      <c r="G912" s="185" t="s">
        <v>89</v>
      </c>
      <c r="H912" s="185" t="s">
        <v>362</v>
      </c>
      <c r="I912" s="187">
        <v>3000</v>
      </c>
      <c r="J912" s="187">
        <v>0</v>
      </c>
      <c r="K912" s="187">
        <v>3000</v>
      </c>
    </row>
    <row r="913" spans="1:11">
      <c r="A913" s="185">
        <v>40100000</v>
      </c>
      <c r="B913" s="185" t="s">
        <v>352</v>
      </c>
      <c r="C913" s="185" t="s">
        <v>93</v>
      </c>
      <c r="D913" s="186">
        <v>45036</v>
      </c>
      <c r="E913" s="185">
        <v>1</v>
      </c>
      <c r="F913" s="185" t="s">
        <v>1391</v>
      </c>
      <c r="G913" s="185" t="s">
        <v>89</v>
      </c>
      <c r="H913" s="185" t="s">
        <v>1110</v>
      </c>
      <c r="I913" s="187">
        <v>129.41999999999999</v>
      </c>
      <c r="J913" s="187">
        <v>0</v>
      </c>
      <c r="K913" s="187">
        <v>129.41999999999999</v>
      </c>
    </row>
    <row r="914" spans="1:11">
      <c r="A914" s="185">
        <v>40100000</v>
      </c>
      <c r="B914" s="185" t="s">
        <v>1140</v>
      </c>
      <c r="C914" s="185" t="s">
        <v>93</v>
      </c>
      <c r="D914" s="186">
        <v>45037</v>
      </c>
      <c r="E914" s="185">
        <v>1</v>
      </c>
      <c r="F914" s="185" t="s">
        <v>1357</v>
      </c>
      <c r="G914" s="185" t="s">
        <v>89</v>
      </c>
      <c r="H914" s="185" t="s">
        <v>1219</v>
      </c>
      <c r="I914" s="187">
        <v>37.880000000000003</v>
      </c>
      <c r="J914" s="187">
        <v>0</v>
      </c>
      <c r="K914" s="187">
        <v>37.880000000000003</v>
      </c>
    </row>
    <row r="915" spans="1:11">
      <c r="A915" s="185">
        <v>40100000</v>
      </c>
      <c r="B915" s="185" t="s">
        <v>369</v>
      </c>
      <c r="C915" s="185" t="s">
        <v>93</v>
      </c>
      <c r="D915" s="186">
        <v>45037</v>
      </c>
      <c r="E915" s="185">
        <v>1</v>
      </c>
      <c r="F915" s="185" t="s">
        <v>1388</v>
      </c>
      <c r="G915" s="185" t="s">
        <v>89</v>
      </c>
      <c r="H915" s="185" t="s">
        <v>1719</v>
      </c>
      <c r="I915" s="187">
        <v>244.65</v>
      </c>
      <c r="J915" s="187">
        <v>0</v>
      </c>
      <c r="K915" s="187">
        <v>244.65</v>
      </c>
    </row>
    <row r="916" spans="1:11">
      <c r="A916" s="185">
        <v>40100000</v>
      </c>
      <c r="B916" s="185" t="s">
        <v>1140</v>
      </c>
      <c r="C916" s="185" t="s">
        <v>93</v>
      </c>
      <c r="D916" s="186">
        <v>45037</v>
      </c>
      <c r="E916" s="185">
        <v>1</v>
      </c>
      <c r="F916" s="185" t="s">
        <v>970</v>
      </c>
      <c r="G916" s="185" t="s">
        <v>89</v>
      </c>
      <c r="H916" s="185" t="s">
        <v>1219</v>
      </c>
      <c r="I916" s="187">
        <v>19.88</v>
      </c>
      <c r="J916" s="187">
        <v>0</v>
      </c>
      <c r="K916" s="187">
        <v>19.88</v>
      </c>
    </row>
    <row r="917" spans="1:11">
      <c r="A917" s="185">
        <v>40100000</v>
      </c>
      <c r="B917" s="185" t="s">
        <v>365</v>
      </c>
      <c r="C917" s="185" t="s">
        <v>93</v>
      </c>
      <c r="D917" s="186">
        <v>45040</v>
      </c>
      <c r="E917" s="185">
        <v>1</v>
      </c>
      <c r="F917" s="185" t="s">
        <v>1822</v>
      </c>
      <c r="G917" s="185" t="s">
        <v>89</v>
      </c>
      <c r="H917" s="185" t="s">
        <v>1092</v>
      </c>
      <c r="I917" s="187">
        <v>2244.29</v>
      </c>
      <c r="J917" s="187">
        <v>0</v>
      </c>
      <c r="K917" s="187">
        <v>2244.29</v>
      </c>
    </row>
    <row r="918" spans="1:11">
      <c r="A918" s="185">
        <v>40100000</v>
      </c>
      <c r="B918" s="185" t="s">
        <v>1140</v>
      </c>
      <c r="C918" s="185" t="s">
        <v>93</v>
      </c>
      <c r="D918" s="186">
        <v>45040</v>
      </c>
      <c r="E918" s="185">
        <v>1</v>
      </c>
      <c r="F918" s="185" t="s">
        <v>1357</v>
      </c>
      <c r="G918" s="185" t="s">
        <v>89</v>
      </c>
      <c r="H918" s="185" t="s">
        <v>1219</v>
      </c>
      <c r="I918" s="187">
        <v>36.630000000000003</v>
      </c>
      <c r="J918" s="187">
        <v>0</v>
      </c>
      <c r="K918" s="187">
        <v>36.630000000000003</v>
      </c>
    </row>
    <row r="919" spans="1:11">
      <c r="A919" s="185">
        <v>40100000</v>
      </c>
      <c r="B919" s="185" t="s">
        <v>1140</v>
      </c>
      <c r="C919" s="185" t="s">
        <v>93</v>
      </c>
      <c r="D919" s="186">
        <v>45040</v>
      </c>
      <c r="E919" s="185">
        <v>1</v>
      </c>
      <c r="F919" s="185" t="s">
        <v>970</v>
      </c>
      <c r="G919" s="185" t="s">
        <v>89</v>
      </c>
      <c r="H919" s="185" t="s">
        <v>1219</v>
      </c>
      <c r="I919" s="187">
        <v>27.68</v>
      </c>
      <c r="J919" s="187">
        <v>0</v>
      </c>
      <c r="K919" s="187">
        <v>27.68</v>
      </c>
    </row>
    <row r="920" spans="1:11">
      <c r="A920" s="185">
        <v>40100000</v>
      </c>
      <c r="B920" s="185" t="s">
        <v>367</v>
      </c>
      <c r="C920" s="185" t="s">
        <v>93</v>
      </c>
      <c r="D920" s="186">
        <v>45043</v>
      </c>
      <c r="E920" s="185">
        <v>1</v>
      </c>
      <c r="F920" s="185" t="s">
        <v>1833</v>
      </c>
      <c r="G920" s="185" t="s">
        <v>89</v>
      </c>
      <c r="H920" s="185" t="s">
        <v>1261</v>
      </c>
      <c r="I920" s="187">
        <v>329.27</v>
      </c>
      <c r="J920" s="187">
        <v>0</v>
      </c>
      <c r="K920" s="187">
        <v>329.27</v>
      </c>
    </row>
    <row r="921" spans="1:11">
      <c r="A921" s="185">
        <v>40100000</v>
      </c>
      <c r="B921" s="185" t="s">
        <v>350</v>
      </c>
      <c r="C921" s="185" t="s">
        <v>93</v>
      </c>
      <c r="D921" s="186">
        <v>45043</v>
      </c>
      <c r="E921" s="185">
        <v>1</v>
      </c>
      <c r="F921" s="185" t="s">
        <v>1440</v>
      </c>
      <c r="G921" s="185" t="s">
        <v>89</v>
      </c>
      <c r="H921" s="185" t="s">
        <v>1103</v>
      </c>
      <c r="I921" s="187">
        <v>3139.85</v>
      </c>
      <c r="J921" s="187">
        <v>0</v>
      </c>
      <c r="K921" s="187">
        <v>3139.85</v>
      </c>
    </row>
    <row r="922" spans="1:11">
      <c r="A922" s="185">
        <v>40100000</v>
      </c>
      <c r="B922" s="185" t="s">
        <v>353</v>
      </c>
      <c r="C922" s="185" t="s">
        <v>93</v>
      </c>
      <c r="D922" s="186">
        <v>45044</v>
      </c>
      <c r="E922" s="185">
        <v>1</v>
      </c>
      <c r="F922" s="185" t="s">
        <v>1434</v>
      </c>
      <c r="G922" s="185" t="s">
        <v>89</v>
      </c>
      <c r="H922" s="185" t="s">
        <v>1371</v>
      </c>
      <c r="I922" s="187">
        <v>419.8</v>
      </c>
      <c r="J922" s="187">
        <v>0</v>
      </c>
      <c r="K922" s="187">
        <v>419.8</v>
      </c>
    </row>
    <row r="923" spans="1:11">
      <c r="A923" s="185">
        <v>40100000</v>
      </c>
      <c r="B923" s="185" t="s">
        <v>369</v>
      </c>
      <c r="C923" s="185" t="s">
        <v>93</v>
      </c>
      <c r="D923" s="186">
        <v>45044</v>
      </c>
      <c r="E923" s="185">
        <v>1</v>
      </c>
      <c r="F923" s="185" t="s">
        <v>1691</v>
      </c>
      <c r="G923" s="185" t="s">
        <v>89</v>
      </c>
      <c r="H923" s="185" t="s">
        <v>1719</v>
      </c>
      <c r="I923" s="187">
        <v>299.62</v>
      </c>
      <c r="J923" s="187">
        <v>0</v>
      </c>
      <c r="K923" s="187">
        <v>299.62</v>
      </c>
    </row>
    <row r="924" spans="1:11">
      <c r="A924" s="185">
        <v>40100000</v>
      </c>
      <c r="B924" s="185" t="s">
        <v>365</v>
      </c>
      <c r="C924" s="185" t="s">
        <v>93</v>
      </c>
      <c r="D924" s="186">
        <v>45044</v>
      </c>
      <c r="E924" s="185">
        <v>1</v>
      </c>
      <c r="F924" s="185" t="s">
        <v>1822</v>
      </c>
      <c r="G924" s="185" t="s">
        <v>89</v>
      </c>
      <c r="H924" s="185" t="s">
        <v>1351</v>
      </c>
      <c r="I924" s="187">
        <v>85.18</v>
      </c>
      <c r="J924" s="187">
        <v>0</v>
      </c>
      <c r="K924" s="187">
        <v>85.18</v>
      </c>
    </row>
    <row r="925" spans="1:11">
      <c r="A925" s="185">
        <v>40100000</v>
      </c>
      <c r="B925" s="185" t="s">
        <v>385</v>
      </c>
      <c r="C925" s="185" t="s">
        <v>93</v>
      </c>
      <c r="D925" s="186">
        <v>45048</v>
      </c>
      <c r="E925" s="185">
        <v>2</v>
      </c>
      <c r="F925" s="185" t="s">
        <v>1690</v>
      </c>
      <c r="G925" s="185" t="s">
        <v>89</v>
      </c>
      <c r="H925" s="185" t="s">
        <v>1141</v>
      </c>
      <c r="I925" s="187">
        <v>28.73</v>
      </c>
      <c r="J925" s="187">
        <v>0</v>
      </c>
      <c r="K925" s="187">
        <v>28.73</v>
      </c>
    </row>
    <row r="926" spans="1:11">
      <c r="A926" s="185">
        <v>40100000</v>
      </c>
      <c r="B926" s="185" t="s">
        <v>1681</v>
      </c>
      <c r="C926" s="185" t="s">
        <v>93</v>
      </c>
      <c r="D926" s="186">
        <v>45048</v>
      </c>
      <c r="E926" s="185">
        <v>2</v>
      </c>
      <c r="F926" s="185" t="s">
        <v>1897</v>
      </c>
      <c r="G926" s="185" t="s">
        <v>89</v>
      </c>
      <c r="H926" s="185" t="s">
        <v>362</v>
      </c>
      <c r="I926" s="187">
        <v>5280</v>
      </c>
      <c r="J926" s="187">
        <v>0</v>
      </c>
      <c r="K926" s="187">
        <v>5280</v>
      </c>
    </row>
    <row r="927" spans="1:11">
      <c r="A927" s="185">
        <v>40100000</v>
      </c>
      <c r="B927" s="185" t="s">
        <v>350</v>
      </c>
      <c r="C927" s="185" t="s">
        <v>93</v>
      </c>
      <c r="D927" s="186">
        <v>45048</v>
      </c>
      <c r="E927" s="185">
        <v>2</v>
      </c>
      <c r="F927" s="185" t="s">
        <v>1699</v>
      </c>
      <c r="G927" s="185" t="s">
        <v>89</v>
      </c>
      <c r="H927" s="185" t="s">
        <v>89</v>
      </c>
      <c r="I927" s="187">
        <v>28.99</v>
      </c>
      <c r="J927" s="187">
        <v>0</v>
      </c>
      <c r="K927" s="187">
        <v>28.99</v>
      </c>
    </row>
    <row r="928" spans="1:11">
      <c r="A928" s="185">
        <v>40100000</v>
      </c>
      <c r="B928" s="185" t="s">
        <v>388</v>
      </c>
      <c r="C928" s="185" t="s">
        <v>93</v>
      </c>
      <c r="D928" s="186">
        <v>45051</v>
      </c>
      <c r="E928" s="185">
        <v>1</v>
      </c>
      <c r="F928" s="185" t="s">
        <v>1469</v>
      </c>
      <c r="G928" s="185" t="s">
        <v>89</v>
      </c>
      <c r="H928" s="185" t="s">
        <v>1863</v>
      </c>
      <c r="I928" s="187">
        <v>1867.86</v>
      </c>
      <c r="J928" s="187">
        <v>0</v>
      </c>
      <c r="K928" s="187">
        <v>1867.86</v>
      </c>
    </row>
    <row r="929" spans="1:11">
      <c r="A929" s="185">
        <v>40100000</v>
      </c>
      <c r="B929" s="185" t="s">
        <v>1738</v>
      </c>
      <c r="C929" s="185" t="s">
        <v>93</v>
      </c>
      <c r="D929" s="186">
        <v>45051</v>
      </c>
      <c r="E929" s="185">
        <v>1</v>
      </c>
      <c r="F929" s="185" t="s">
        <v>1902</v>
      </c>
      <c r="G929" s="185" t="s">
        <v>89</v>
      </c>
      <c r="H929" s="185" t="s">
        <v>312</v>
      </c>
      <c r="I929" s="187">
        <v>2325.6</v>
      </c>
      <c r="J929" s="187">
        <v>0</v>
      </c>
      <c r="K929" s="187">
        <v>2325.6</v>
      </c>
    </row>
    <row r="930" spans="1:11">
      <c r="A930" s="185">
        <v>40100000</v>
      </c>
      <c r="B930" s="185" t="s">
        <v>380</v>
      </c>
      <c r="C930" s="185" t="s">
        <v>93</v>
      </c>
      <c r="D930" s="186">
        <v>45051</v>
      </c>
      <c r="E930" s="185">
        <v>1</v>
      </c>
      <c r="F930" s="185" t="s">
        <v>1898</v>
      </c>
      <c r="G930" s="185" t="s">
        <v>89</v>
      </c>
      <c r="H930" s="185" t="s">
        <v>1113</v>
      </c>
      <c r="I930" s="187">
        <v>640.01</v>
      </c>
      <c r="J930" s="187">
        <v>0</v>
      </c>
      <c r="K930" s="187">
        <v>640.01</v>
      </c>
    </row>
    <row r="931" spans="1:11">
      <c r="A931" s="185">
        <v>40100000</v>
      </c>
      <c r="B931" s="185" t="s">
        <v>391</v>
      </c>
      <c r="C931" s="185" t="s">
        <v>93</v>
      </c>
      <c r="D931" s="186">
        <v>45051</v>
      </c>
      <c r="E931" s="185">
        <v>1</v>
      </c>
      <c r="F931" s="185" t="s">
        <v>1901</v>
      </c>
      <c r="G931" s="185" t="s">
        <v>89</v>
      </c>
      <c r="H931" s="185" t="s">
        <v>1141</v>
      </c>
      <c r="I931" s="187">
        <v>6918</v>
      </c>
      <c r="J931" s="187">
        <v>0</v>
      </c>
      <c r="K931" s="187">
        <v>6918</v>
      </c>
    </row>
    <row r="932" spans="1:11">
      <c r="A932" s="185">
        <v>40100000</v>
      </c>
      <c r="B932" s="185" t="s">
        <v>388</v>
      </c>
      <c r="C932" s="185" t="s">
        <v>93</v>
      </c>
      <c r="D932" s="186">
        <v>45051</v>
      </c>
      <c r="E932" s="185">
        <v>1</v>
      </c>
      <c r="F932" s="185" t="s">
        <v>1469</v>
      </c>
      <c r="G932" s="185" t="s">
        <v>89</v>
      </c>
      <c r="H932" s="185" t="s">
        <v>1846</v>
      </c>
      <c r="I932" s="187">
        <v>9528.76</v>
      </c>
      <c r="J932" s="187">
        <v>0</v>
      </c>
      <c r="K932" s="187">
        <v>9528.76</v>
      </c>
    </row>
    <row r="933" spans="1:11">
      <c r="A933" s="185">
        <v>40100000</v>
      </c>
      <c r="B933" s="185" t="s">
        <v>1731</v>
      </c>
      <c r="C933" s="185" t="s">
        <v>93</v>
      </c>
      <c r="D933" s="186">
        <v>45051</v>
      </c>
      <c r="E933" s="185">
        <v>1</v>
      </c>
      <c r="F933" s="185" t="s">
        <v>1900</v>
      </c>
      <c r="G933" s="185" t="s">
        <v>89</v>
      </c>
      <c r="H933" s="185" t="s">
        <v>384</v>
      </c>
      <c r="I933" s="187">
        <v>46200</v>
      </c>
      <c r="J933" s="187">
        <v>0</v>
      </c>
      <c r="K933" s="187">
        <v>46200</v>
      </c>
    </row>
    <row r="934" spans="1:11">
      <c r="A934" s="185">
        <v>40100000</v>
      </c>
      <c r="B934" s="185" t="s">
        <v>377</v>
      </c>
      <c r="C934" s="185" t="s">
        <v>93</v>
      </c>
      <c r="D934" s="186">
        <v>45051</v>
      </c>
      <c r="E934" s="185">
        <v>1</v>
      </c>
      <c r="F934" s="185" t="s">
        <v>1899</v>
      </c>
      <c r="G934" s="185" t="s">
        <v>89</v>
      </c>
      <c r="H934" s="185" t="s">
        <v>1261</v>
      </c>
      <c r="I934" s="187">
        <v>952.64</v>
      </c>
      <c r="J934" s="187">
        <v>0</v>
      </c>
      <c r="K934" s="187">
        <v>952.64</v>
      </c>
    </row>
    <row r="935" spans="1:11">
      <c r="A935" s="185">
        <v>40100000</v>
      </c>
      <c r="B935" s="185" t="s">
        <v>1742</v>
      </c>
      <c r="C935" s="185" t="s">
        <v>93</v>
      </c>
      <c r="D935" s="186">
        <v>45051</v>
      </c>
      <c r="E935" s="185">
        <v>1</v>
      </c>
      <c r="F935" s="185" t="s">
        <v>1903</v>
      </c>
      <c r="G935" s="185" t="s">
        <v>89</v>
      </c>
      <c r="H935" s="185" t="s">
        <v>362</v>
      </c>
      <c r="I935" s="187">
        <v>2547</v>
      </c>
      <c r="J935" s="187">
        <v>0</v>
      </c>
      <c r="K935" s="187">
        <v>2547</v>
      </c>
    </row>
    <row r="936" spans="1:11">
      <c r="A936" s="185">
        <v>40100000</v>
      </c>
      <c r="B936" s="185" t="s">
        <v>1091</v>
      </c>
      <c r="C936" s="185" t="s">
        <v>93</v>
      </c>
      <c r="D936" s="186">
        <v>45055</v>
      </c>
      <c r="E936" s="185">
        <v>1</v>
      </c>
      <c r="F936" s="185" t="s">
        <v>1476</v>
      </c>
      <c r="G936" s="185" t="s">
        <v>89</v>
      </c>
      <c r="H936" s="185" t="s">
        <v>1219</v>
      </c>
      <c r="I936" s="187">
        <v>360</v>
      </c>
      <c r="J936" s="187">
        <v>0</v>
      </c>
      <c r="K936" s="187">
        <v>360</v>
      </c>
    </row>
    <row r="937" spans="1:11">
      <c r="A937" s="185">
        <v>40100000</v>
      </c>
      <c r="B937" s="185" t="s">
        <v>1742</v>
      </c>
      <c r="C937" s="185" t="s">
        <v>93</v>
      </c>
      <c r="D937" s="186">
        <v>45055</v>
      </c>
      <c r="E937" s="185">
        <v>1</v>
      </c>
      <c r="F937" s="185" t="s">
        <v>1904</v>
      </c>
      <c r="G937" s="185" t="s">
        <v>89</v>
      </c>
      <c r="H937" s="185" t="s">
        <v>384</v>
      </c>
      <c r="I937" s="187">
        <v>0</v>
      </c>
      <c r="J937" s="187">
        <v>2547</v>
      </c>
      <c r="K937" s="187">
        <v>-2547</v>
      </c>
    </row>
    <row r="938" spans="1:11">
      <c r="A938" s="185">
        <v>40100000</v>
      </c>
      <c r="B938" s="185" t="s">
        <v>360</v>
      </c>
      <c r="C938" s="185" t="s">
        <v>93</v>
      </c>
      <c r="D938" s="186">
        <v>45056</v>
      </c>
      <c r="E938" s="185">
        <v>1</v>
      </c>
      <c r="F938" s="185" t="s">
        <v>1466</v>
      </c>
      <c r="G938" s="185" t="s">
        <v>89</v>
      </c>
      <c r="H938" s="185" t="s">
        <v>1359</v>
      </c>
      <c r="I938" s="187">
        <v>84</v>
      </c>
      <c r="J938" s="187">
        <v>0</v>
      </c>
      <c r="K938" s="187">
        <v>84</v>
      </c>
    </row>
    <row r="939" spans="1:11">
      <c r="A939" s="185">
        <v>40100000</v>
      </c>
      <c r="B939" s="185" t="s">
        <v>360</v>
      </c>
      <c r="C939" s="185" t="s">
        <v>93</v>
      </c>
      <c r="D939" s="186">
        <v>45056</v>
      </c>
      <c r="E939" s="185">
        <v>1</v>
      </c>
      <c r="F939" s="185" t="s">
        <v>1466</v>
      </c>
      <c r="G939" s="185" t="s">
        <v>89</v>
      </c>
      <c r="H939" s="185" t="s">
        <v>1359</v>
      </c>
      <c r="I939" s="187">
        <v>84</v>
      </c>
      <c r="J939" s="187">
        <v>0</v>
      </c>
      <c r="K939" s="187">
        <v>84</v>
      </c>
    </row>
    <row r="940" spans="1:11">
      <c r="A940" s="185">
        <v>40100000</v>
      </c>
      <c r="B940" s="185" t="s">
        <v>360</v>
      </c>
      <c r="C940" s="185" t="s">
        <v>93</v>
      </c>
      <c r="D940" s="186">
        <v>45056</v>
      </c>
      <c r="E940" s="185">
        <v>1</v>
      </c>
      <c r="F940" s="185" t="s">
        <v>1466</v>
      </c>
      <c r="G940" s="185" t="s">
        <v>89</v>
      </c>
      <c r="H940" s="185" t="s">
        <v>1359</v>
      </c>
      <c r="I940" s="187">
        <v>84</v>
      </c>
      <c r="J940" s="187">
        <v>0</v>
      </c>
      <c r="K940" s="187">
        <v>84</v>
      </c>
    </row>
    <row r="941" spans="1:11">
      <c r="A941" s="185">
        <v>40100000</v>
      </c>
      <c r="B941" s="185" t="s">
        <v>360</v>
      </c>
      <c r="C941" s="185" t="s">
        <v>93</v>
      </c>
      <c r="D941" s="186">
        <v>45056</v>
      </c>
      <c r="E941" s="185">
        <v>1</v>
      </c>
      <c r="F941" s="185" t="s">
        <v>1466</v>
      </c>
      <c r="G941" s="185" t="s">
        <v>89</v>
      </c>
      <c r="H941" s="185" t="s">
        <v>1359</v>
      </c>
      <c r="I941" s="187">
        <v>84</v>
      </c>
      <c r="J941" s="187">
        <v>0</v>
      </c>
      <c r="K941" s="187">
        <v>84</v>
      </c>
    </row>
    <row r="942" spans="1:11">
      <c r="A942" s="185">
        <v>40100000</v>
      </c>
      <c r="B942" s="185" t="s">
        <v>360</v>
      </c>
      <c r="C942" s="185" t="s">
        <v>93</v>
      </c>
      <c r="D942" s="186">
        <v>45058</v>
      </c>
      <c r="E942" s="185">
        <v>1</v>
      </c>
      <c r="F942" s="185" t="s">
        <v>1466</v>
      </c>
      <c r="G942" s="185" t="s">
        <v>89</v>
      </c>
      <c r="H942" s="185" t="s">
        <v>1359</v>
      </c>
      <c r="I942" s="187">
        <v>84</v>
      </c>
      <c r="J942" s="187">
        <v>0</v>
      </c>
      <c r="K942" s="187">
        <v>84</v>
      </c>
    </row>
    <row r="943" spans="1:11">
      <c r="A943" s="185">
        <v>40100000</v>
      </c>
      <c r="B943" s="185" t="s">
        <v>360</v>
      </c>
      <c r="C943" s="185" t="s">
        <v>93</v>
      </c>
      <c r="D943" s="186">
        <v>45058</v>
      </c>
      <c r="E943" s="185">
        <v>1</v>
      </c>
      <c r="F943" s="185" t="s">
        <v>1466</v>
      </c>
      <c r="G943" s="185" t="s">
        <v>89</v>
      </c>
      <c r="H943" s="185" t="s">
        <v>1359</v>
      </c>
      <c r="I943" s="187">
        <v>336</v>
      </c>
      <c r="J943" s="187">
        <v>0</v>
      </c>
      <c r="K943" s="187">
        <v>336</v>
      </c>
    </row>
    <row r="944" spans="1:11">
      <c r="A944" s="185">
        <v>40100000</v>
      </c>
      <c r="B944" s="185" t="s">
        <v>369</v>
      </c>
      <c r="C944" s="185" t="s">
        <v>93</v>
      </c>
      <c r="D944" s="186">
        <v>45058</v>
      </c>
      <c r="E944" s="185">
        <v>1</v>
      </c>
      <c r="F944" s="185" t="s">
        <v>1691</v>
      </c>
      <c r="G944" s="185" t="s">
        <v>89</v>
      </c>
      <c r="H944" s="185" t="s">
        <v>1843</v>
      </c>
      <c r="I944" s="187">
        <v>356.84</v>
      </c>
      <c r="J944" s="187">
        <v>0</v>
      </c>
      <c r="K944" s="187">
        <v>356.84</v>
      </c>
    </row>
    <row r="945" spans="1:11">
      <c r="A945" s="185">
        <v>40100000</v>
      </c>
      <c r="B945" s="185" t="s">
        <v>388</v>
      </c>
      <c r="C945" s="185" t="s">
        <v>93</v>
      </c>
      <c r="D945" s="186">
        <v>45061</v>
      </c>
      <c r="E945" s="185">
        <v>1</v>
      </c>
      <c r="F945" s="185" t="s">
        <v>1906</v>
      </c>
      <c r="G945" s="185" t="s">
        <v>89</v>
      </c>
      <c r="H945" s="185" t="s">
        <v>1863</v>
      </c>
      <c r="I945" s="187">
        <v>1785.96</v>
      </c>
      <c r="J945" s="187">
        <v>0</v>
      </c>
      <c r="K945" s="187">
        <v>1785.96</v>
      </c>
    </row>
    <row r="946" spans="1:11">
      <c r="A946" s="185">
        <v>40100000</v>
      </c>
      <c r="B946" s="185" t="s">
        <v>388</v>
      </c>
      <c r="C946" s="185" t="s">
        <v>93</v>
      </c>
      <c r="D946" s="186">
        <v>45061</v>
      </c>
      <c r="E946" s="185">
        <v>1</v>
      </c>
      <c r="F946" s="185" t="s">
        <v>1905</v>
      </c>
      <c r="G946" s="185" t="s">
        <v>89</v>
      </c>
      <c r="H946" s="185" t="s">
        <v>1896</v>
      </c>
      <c r="I946" s="187">
        <v>1437.6</v>
      </c>
      <c r="J946" s="187">
        <v>0</v>
      </c>
      <c r="K946" s="187">
        <v>1437.6</v>
      </c>
    </row>
    <row r="947" spans="1:11">
      <c r="A947" s="185">
        <v>40100000</v>
      </c>
      <c r="B947" s="185" t="s">
        <v>367</v>
      </c>
      <c r="C947" s="185" t="s">
        <v>93</v>
      </c>
      <c r="D947" s="186">
        <v>45063</v>
      </c>
      <c r="E947" s="185">
        <v>1</v>
      </c>
      <c r="F947" s="185" t="s">
        <v>1907</v>
      </c>
      <c r="G947" s="185" t="s">
        <v>89</v>
      </c>
      <c r="H947" s="185" t="s">
        <v>1113</v>
      </c>
      <c r="I947" s="187">
        <v>4160.9799999999996</v>
      </c>
      <c r="J947" s="187">
        <v>0</v>
      </c>
      <c r="K947" s="187">
        <v>4160.9799999999996</v>
      </c>
    </row>
    <row r="948" spans="1:11">
      <c r="A948" s="185">
        <v>40100000</v>
      </c>
      <c r="B948" s="185" t="s">
        <v>1742</v>
      </c>
      <c r="C948" s="185" t="s">
        <v>93</v>
      </c>
      <c r="D948" s="186">
        <v>45065</v>
      </c>
      <c r="E948" s="185">
        <v>1</v>
      </c>
      <c r="F948" s="185" t="s">
        <v>1912</v>
      </c>
      <c r="G948" s="185" t="s">
        <v>89</v>
      </c>
      <c r="H948" s="185" t="s">
        <v>384</v>
      </c>
      <c r="I948" s="187">
        <v>2547</v>
      </c>
      <c r="J948" s="187">
        <v>0</v>
      </c>
      <c r="K948" s="187">
        <v>2547</v>
      </c>
    </row>
    <row r="949" spans="1:11">
      <c r="A949" s="185">
        <v>40100000</v>
      </c>
      <c r="B949" s="185" t="s">
        <v>369</v>
      </c>
      <c r="C949" s="185" t="s">
        <v>93</v>
      </c>
      <c r="D949" s="186">
        <v>45065</v>
      </c>
      <c r="E949" s="185">
        <v>1</v>
      </c>
      <c r="F949" s="185" t="s">
        <v>1691</v>
      </c>
      <c r="G949" s="185" t="s">
        <v>89</v>
      </c>
      <c r="H949" s="185" t="s">
        <v>1844</v>
      </c>
      <c r="I949" s="187">
        <v>96.49</v>
      </c>
      <c r="J949" s="187">
        <v>0</v>
      </c>
      <c r="K949" s="187">
        <v>96.49</v>
      </c>
    </row>
    <row r="950" spans="1:11">
      <c r="A950" s="185">
        <v>40100000</v>
      </c>
      <c r="B950" s="185" t="s">
        <v>1154</v>
      </c>
      <c r="C950" s="185" t="s">
        <v>93</v>
      </c>
      <c r="D950" s="186">
        <v>45065</v>
      </c>
      <c r="E950" s="185">
        <v>1</v>
      </c>
      <c r="F950" s="185" t="s">
        <v>1911</v>
      </c>
      <c r="G950" s="185" t="s">
        <v>89</v>
      </c>
      <c r="H950" s="185" t="s">
        <v>351</v>
      </c>
      <c r="I950" s="187">
        <v>267.23</v>
      </c>
      <c r="J950" s="187">
        <v>0</v>
      </c>
      <c r="K950" s="187">
        <v>267.23</v>
      </c>
    </row>
    <row r="951" spans="1:11">
      <c r="A951" s="185">
        <v>40100000</v>
      </c>
      <c r="B951" s="185" t="s">
        <v>1881</v>
      </c>
      <c r="C951" s="185" t="s">
        <v>93</v>
      </c>
      <c r="D951" s="186">
        <v>45065</v>
      </c>
      <c r="E951" s="185">
        <v>1</v>
      </c>
      <c r="F951" s="185" t="s">
        <v>1908</v>
      </c>
      <c r="G951" s="185" t="s">
        <v>89</v>
      </c>
      <c r="H951" s="185" t="s">
        <v>312</v>
      </c>
      <c r="I951" s="187">
        <v>1750</v>
      </c>
      <c r="J951" s="187">
        <v>0</v>
      </c>
      <c r="K951" s="187">
        <v>1750</v>
      </c>
    </row>
    <row r="952" spans="1:11">
      <c r="A952" s="185">
        <v>40100000</v>
      </c>
      <c r="B952" s="185" t="s">
        <v>1671</v>
      </c>
      <c r="C952" s="185" t="s">
        <v>93</v>
      </c>
      <c r="D952" s="186">
        <v>45065</v>
      </c>
      <c r="E952" s="185">
        <v>1</v>
      </c>
      <c r="F952" s="185" t="s">
        <v>1921</v>
      </c>
      <c r="G952" s="185" t="s">
        <v>89</v>
      </c>
      <c r="H952" s="185" t="s">
        <v>312</v>
      </c>
      <c r="I952" s="187">
        <v>282</v>
      </c>
      <c r="J952" s="187">
        <v>0</v>
      </c>
      <c r="K952" s="187">
        <v>282</v>
      </c>
    </row>
    <row r="953" spans="1:11">
      <c r="A953" s="185">
        <v>40100000</v>
      </c>
      <c r="B953" s="185" t="s">
        <v>375</v>
      </c>
      <c r="C953" s="185" t="s">
        <v>93</v>
      </c>
      <c r="D953" s="186">
        <v>45065</v>
      </c>
      <c r="E953" s="185">
        <v>1</v>
      </c>
      <c r="F953" s="185" t="s">
        <v>1918</v>
      </c>
      <c r="G953" s="185" t="s">
        <v>89</v>
      </c>
      <c r="H953" s="185" t="s">
        <v>1359</v>
      </c>
      <c r="I953" s="187">
        <v>1685.81</v>
      </c>
      <c r="J953" s="187">
        <v>0</v>
      </c>
      <c r="K953" s="187">
        <v>1685.81</v>
      </c>
    </row>
    <row r="954" spans="1:11">
      <c r="A954" s="185">
        <v>40100000</v>
      </c>
      <c r="B954" s="185" t="s">
        <v>1749</v>
      </c>
      <c r="C954" s="185" t="s">
        <v>93</v>
      </c>
      <c r="D954" s="186">
        <v>45065</v>
      </c>
      <c r="E954" s="185">
        <v>1</v>
      </c>
      <c r="F954" s="185" t="s">
        <v>1919</v>
      </c>
      <c r="G954" s="185" t="s">
        <v>89</v>
      </c>
      <c r="H954" s="185" t="s">
        <v>362</v>
      </c>
      <c r="I954" s="187">
        <v>1317.6</v>
      </c>
      <c r="J954" s="187">
        <v>0</v>
      </c>
      <c r="K954" s="187">
        <v>1317.6</v>
      </c>
    </row>
    <row r="955" spans="1:11">
      <c r="A955" s="185">
        <v>40100000</v>
      </c>
      <c r="B955" s="185" t="s">
        <v>1140</v>
      </c>
      <c r="C955" s="185" t="s">
        <v>93</v>
      </c>
      <c r="D955" s="186">
        <v>45065</v>
      </c>
      <c r="E955" s="185">
        <v>1</v>
      </c>
      <c r="F955" s="185" t="s">
        <v>1357</v>
      </c>
      <c r="G955" s="185" t="s">
        <v>89</v>
      </c>
      <c r="H955" s="185" t="s">
        <v>1221</v>
      </c>
      <c r="I955" s="187">
        <v>8.65</v>
      </c>
      <c r="J955" s="187">
        <v>0</v>
      </c>
      <c r="K955" s="187">
        <v>8.65</v>
      </c>
    </row>
    <row r="956" spans="1:11">
      <c r="A956" s="185">
        <v>40100000</v>
      </c>
      <c r="B956" s="185" t="s">
        <v>372</v>
      </c>
      <c r="C956" s="185" t="s">
        <v>93</v>
      </c>
      <c r="D956" s="186">
        <v>45065</v>
      </c>
      <c r="E956" s="185">
        <v>1</v>
      </c>
      <c r="F956" s="185" t="s">
        <v>1917</v>
      </c>
      <c r="G956" s="185" t="s">
        <v>89</v>
      </c>
      <c r="H956" s="185" t="s">
        <v>1242</v>
      </c>
      <c r="I956" s="187">
        <v>414</v>
      </c>
      <c r="J956" s="187">
        <v>0</v>
      </c>
      <c r="K956" s="187">
        <v>414</v>
      </c>
    </row>
    <row r="957" spans="1:11">
      <c r="A957" s="185">
        <v>40100000</v>
      </c>
      <c r="B957" s="185" t="s">
        <v>1140</v>
      </c>
      <c r="C957" s="185" t="s">
        <v>93</v>
      </c>
      <c r="D957" s="186">
        <v>45065</v>
      </c>
      <c r="E957" s="185">
        <v>1</v>
      </c>
      <c r="F957" s="185" t="s">
        <v>1357</v>
      </c>
      <c r="G957" s="185" t="s">
        <v>89</v>
      </c>
      <c r="H957" s="185" t="s">
        <v>1221</v>
      </c>
      <c r="I957" s="187">
        <v>28.32</v>
      </c>
      <c r="J957" s="187">
        <v>0</v>
      </c>
      <c r="K957" s="187">
        <v>28.32</v>
      </c>
    </row>
    <row r="958" spans="1:11">
      <c r="A958" s="185">
        <v>40100000</v>
      </c>
      <c r="B958" s="185" t="s">
        <v>1140</v>
      </c>
      <c r="C958" s="185" t="s">
        <v>93</v>
      </c>
      <c r="D958" s="186">
        <v>45065</v>
      </c>
      <c r="E958" s="185">
        <v>1</v>
      </c>
      <c r="F958" s="185" t="s">
        <v>1357</v>
      </c>
      <c r="G958" s="185" t="s">
        <v>89</v>
      </c>
      <c r="H958" s="185" t="s">
        <v>1221</v>
      </c>
      <c r="I958" s="187">
        <v>46.99</v>
      </c>
      <c r="J958" s="187">
        <v>0</v>
      </c>
      <c r="K958" s="187">
        <v>46.99</v>
      </c>
    </row>
    <row r="959" spans="1:11">
      <c r="A959" s="185">
        <v>40100000</v>
      </c>
      <c r="B959" s="185" t="s">
        <v>1181</v>
      </c>
      <c r="C959" s="185" t="s">
        <v>93</v>
      </c>
      <c r="D959" s="186">
        <v>45065</v>
      </c>
      <c r="E959" s="185">
        <v>1</v>
      </c>
      <c r="F959" s="185" t="s">
        <v>1467</v>
      </c>
      <c r="G959" s="185" t="s">
        <v>89</v>
      </c>
      <c r="H959" s="185" t="s">
        <v>1371</v>
      </c>
      <c r="I959" s="187">
        <v>20371</v>
      </c>
      <c r="J959" s="187">
        <v>0</v>
      </c>
      <c r="K959" s="187">
        <v>20371</v>
      </c>
    </row>
    <row r="960" spans="1:11">
      <c r="A960" s="185">
        <v>40100000</v>
      </c>
      <c r="B960" s="185" t="s">
        <v>370</v>
      </c>
      <c r="C960" s="185" t="s">
        <v>93</v>
      </c>
      <c r="D960" s="186">
        <v>45065</v>
      </c>
      <c r="E960" s="185">
        <v>1</v>
      </c>
      <c r="F960" s="185" t="s">
        <v>1915</v>
      </c>
      <c r="G960" s="185" t="s">
        <v>89</v>
      </c>
      <c r="H960" s="185" t="s">
        <v>1219</v>
      </c>
      <c r="I960" s="187">
        <v>1920</v>
      </c>
      <c r="J960" s="187">
        <v>0</v>
      </c>
      <c r="K960" s="187">
        <v>1920</v>
      </c>
    </row>
    <row r="961" spans="1:11">
      <c r="A961" s="185">
        <v>40100000</v>
      </c>
      <c r="B961" s="185" t="s">
        <v>380</v>
      </c>
      <c r="C961" s="185" t="s">
        <v>93</v>
      </c>
      <c r="D961" s="186">
        <v>45065</v>
      </c>
      <c r="E961" s="185">
        <v>1</v>
      </c>
      <c r="F961" s="185" t="s">
        <v>1910</v>
      </c>
      <c r="G961" s="185" t="s">
        <v>89</v>
      </c>
      <c r="H961" s="185" t="s">
        <v>1113</v>
      </c>
      <c r="I961" s="187">
        <v>521.03</v>
      </c>
      <c r="J961" s="187">
        <v>0</v>
      </c>
      <c r="K961" s="187">
        <v>521.03</v>
      </c>
    </row>
    <row r="962" spans="1:11">
      <c r="A962" s="185">
        <v>40100000</v>
      </c>
      <c r="B962" s="185" t="s">
        <v>361</v>
      </c>
      <c r="C962" s="185" t="s">
        <v>93</v>
      </c>
      <c r="D962" s="186">
        <v>45065</v>
      </c>
      <c r="E962" s="185">
        <v>1</v>
      </c>
      <c r="F962" s="185" t="s">
        <v>1916</v>
      </c>
      <c r="G962" s="185" t="s">
        <v>89</v>
      </c>
      <c r="H962" s="185" t="s">
        <v>1184</v>
      </c>
      <c r="I962" s="187">
        <v>3600</v>
      </c>
      <c r="J962" s="187">
        <v>0</v>
      </c>
      <c r="K962" s="187">
        <v>3600</v>
      </c>
    </row>
    <row r="963" spans="1:11">
      <c r="A963" s="185">
        <v>40100000</v>
      </c>
      <c r="B963" s="185" t="s">
        <v>378</v>
      </c>
      <c r="C963" s="185" t="s">
        <v>93</v>
      </c>
      <c r="D963" s="186">
        <v>45065</v>
      </c>
      <c r="E963" s="185">
        <v>1</v>
      </c>
      <c r="F963" s="185" t="s">
        <v>1914</v>
      </c>
      <c r="G963" s="185" t="s">
        <v>89</v>
      </c>
      <c r="H963" s="185" t="s">
        <v>1092</v>
      </c>
      <c r="I963" s="187">
        <v>10032</v>
      </c>
      <c r="J963" s="187">
        <v>0</v>
      </c>
      <c r="K963" s="187">
        <v>10032</v>
      </c>
    </row>
    <row r="964" spans="1:11">
      <c r="A964" s="185">
        <v>40100000</v>
      </c>
      <c r="B964" s="185" t="s">
        <v>376</v>
      </c>
      <c r="C964" s="185" t="s">
        <v>93</v>
      </c>
      <c r="D964" s="186">
        <v>45065</v>
      </c>
      <c r="E964" s="185">
        <v>1</v>
      </c>
      <c r="F964" s="185" t="s">
        <v>1920</v>
      </c>
      <c r="G964" s="185" t="s">
        <v>89</v>
      </c>
      <c r="H964" s="185" t="s">
        <v>1113</v>
      </c>
      <c r="I964" s="187">
        <v>1415.39</v>
      </c>
      <c r="J964" s="187">
        <v>0</v>
      </c>
      <c r="K964" s="187">
        <v>1415.39</v>
      </c>
    </row>
    <row r="965" spans="1:11">
      <c r="A965" s="185">
        <v>40100000</v>
      </c>
      <c r="B965" s="185" t="s">
        <v>354</v>
      </c>
      <c r="C965" s="185" t="s">
        <v>93</v>
      </c>
      <c r="D965" s="186">
        <v>45065</v>
      </c>
      <c r="E965" s="185">
        <v>1</v>
      </c>
      <c r="F965" s="185" t="s">
        <v>1909</v>
      </c>
      <c r="G965" s="185" t="s">
        <v>89</v>
      </c>
      <c r="H965" s="185" t="s">
        <v>1351</v>
      </c>
      <c r="I965" s="187">
        <v>15162</v>
      </c>
      <c r="J965" s="187">
        <v>0</v>
      </c>
      <c r="K965" s="187">
        <v>15162</v>
      </c>
    </row>
    <row r="966" spans="1:11">
      <c r="A966" s="185">
        <v>40100000</v>
      </c>
      <c r="B966" s="185" t="s">
        <v>377</v>
      </c>
      <c r="C966" s="185" t="s">
        <v>93</v>
      </c>
      <c r="D966" s="186">
        <v>45065</v>
      </c>
      <c r="E966" s="185">
        <v>1</v>
      </c>
      <c r="F966" s="185" t="s">
        <v>1913</v>
      </c>
      <c r="G966" s="185" t="s">
        <v>89</v>
      </c>
      <c r="H966" s="185" t="s">
        <v>1261</v>
      </c>
      <c r="I966" s="187">
        <v>952.64</v>
      </c>
      <c r="J966" s="187">
        <v>0</v>
      </c>
      <c r="K966" s="187">
        <v>952.64</v>
      </c>
    </row>
    <row r="967" spans="1:11">
      <c r="A967" s="185">
        <v>40100000</v>
      </c>
      <c r="B967" s="185" t="s">
        <v>352</v>
      </c>
      <c r="C967" s="185" t="s">
        <v>93</v>
      </c>
      <c r="D967" s="186">
        <v>45068</v>
      </c>
      <c r="E967" s="185">
        <v>1</v>
      </c>
      <c r="F967" s="185" t="s">
        <v>1922</v>
      </c>
      <c r="G967" s="185" t="s">
        <v>89</v>
      </c>
      <c r="H967" s="185" t="s">
        <v>1141</v>
      </c>
      <c r="I967" s="187">
        <v>106.7</v>
      </c>
      <c r="J967" s="187">
        <v>0</v>
      </c>
      <c r="K967" s="187">
        <v>106.7</v>
      </c>
    </row>
    <row r="968" spans="1:11">
      <c r="A968" s="185">
        <v>40100000</v>
      </c>
      <c r="B968" s="185" t="s">
        <v>1140</v>
      </c>
      <c r="C968" s="185" t="s">
        <v>93</v>
      </c>
      <c r="D968" s="186">
        <v>45069</v>
      </c>
      <c r="E968" s="185">
        <v>1</v>
      </c>
      <c r="F968" s="185" t="s">
        <v>1357</v>
      </c>
      <c r="G968" s="185" t="s">
        <v>89</v>
      </c>
      <c r="H968" s="185" t="s">
        <v>1221</v>
      </c>
      <c r="I968" s="187">
        <v>121.49</v>
      </c>
      <c r="J968" s="187">
        <v>0</v>
      </c>
      <c r="K968" s="187">
        <v>121.49</v>
      </c>
    </row>
    <row r="969" spans="1:11">
      <c r="A969" s="185">
        <v>40100000</v>
      </c>
      <c r="B969" s="185" t="s">
        <v>365</v>
      </c>
      <c r="C969" s="185" t="s">
        <v>93</v>
      </c>
      <c r="D969" s="186">
        <v>45070</v>
      </c>
      <c r="E969" s="185">
        <v>1</v>
      </c>
      <c r="F969" s="185" t="s">
        <v>1822</v>
      </c>
      <c r="G969" s="185" t="s">
        <v>89</v>
      </c>
      <c r="H969" s="185" t="s">
        <v>1113</v>
      </c>
      <c r="I969" s="187">
        <v>755.27</v>
      </c>
      <c r="J969" s="187">
        <v>0</v>
      </c>
      <c r="K969" s="187">
        <v>755.27</v>
      </c>
    </row>
    <row r="970" spans="1:11">
      <c r="A970" s="185">
        <v>40100000</v>
      </c>
      <c r="B970" s="185" t="s">
        <v>378</v>
      </c>
      <c r="C970" s="185" t="s">
        <v>93</v>
      </c>
      <c r="D970" s="186">
        <v>45070</v>
      </c>
      <c r="E970" s="185">
        <v>1</v>
      </c>
      <c r="F970" s="185" t="s">
        <v>1923</v>
      </c>
      <c r="G970" s="185" t="s">
        <v>89</v>
      </c>
      <c r="H970" s="185" t="s">
        <v>1113</v>
      </c>
      <c r="I970" s="187">
        <v>7752</v>
      </c>
      <c r="J970" s="187">
        <v>0</v>
      </c>
      <c r="K970" s="187">
        <v>7752</v>
      </c>
    </row>
    <row r="971" spans="1:11">
      <c r="A971" s="185">
        <v>40100000</v>
      </c>
      <c r="B971" s="185" t="s">
        <v>354</v>
      </c>
      <c r="C971" s="185" t="s">
        <v>93</v>
      </c>
      <c r="D971" s="186">
        <v>45070</v>
      </c>
      <c r="E971" s="185">
        <v>1</v>
      </c>
      <c r="F971" s="185" t="s">
        <v>1924</v>
      </c>
      <c r="G971" s="185" t="s">
        <v>89</v>
      </c>
      <c r="H971" s="185" t="s">
        <v>1159</v>
      </c>
      <c r="I971" s="187">
        <v>20501</v>
      </c>
      <c r="J971" s="187">
        <v>0</v>
      </c>
      <c r="K971" s="187">
        <v>20501</v>
      </c>
    </row>
    <row r="972" spans="1:11">
      <c r="A972" s="185">
        <v>40100000</v>
      </c>
      <c r="B972" s="185" t="s">
        <v>369</v>
      </c>
      <c r="C972" s="185" t="s">
        <v>93</v>
      </c>
      <c r="D972" s="186">
        <v>45077</v>
      </c>
      <c r="E972" s="185">
        <v>1</v>
      </c>
      <c r="F972" s="185" t="s">
        <v>1691</v>
      </c>
      <c r="G972" s="185" t="s">
        <v>89</v>
      </c>
      <c r="H972" s="185" t="s">
        <v>1844</v>
      </c>
      <c r="I972" s="187">
        <v>1069.5999999999999</v>
      </c>
      <c r="J972" s="187">
        <v>0</v>
      </c>
      <c r="K972" s="187">
        <v>1069.5999999999999</v>
      </c>
    </row>
    <row r="973" spans="1:11">
      <c r="A973" s="185">
        <v>40100000</v>
      </c>
      <c r="B973" s="185" t="s">
        <v>350</v>
      </c>
      <c r="C973" s="185" t="s">
        <v>93</v>
      </c>
      <c r="D973" s="186">
        <v>45077</v>
      </c>
      <c r="E973" s="185">
        <v>1</v>
      </c>
      <c r="F973" s="185" t="s">
        <v>1440</v>
      </c>
      <c r="G973" s="185" t="s">
        <v>89</v>
      </c>
      <c r="H973" s="185" t="s">
        <v>1632</v>
      </c>
      <c r="I973" s="187">
        <v>3163.1</v>
      </c>
      <c r="J973" s="187">
        <v>0</v>
      </c>
      <c r="K973" s="187">
        <v>3163.1</v>
      </c>
    </row>
    <row r="974" spans="1:11">
      <c r="A974" s="185">
        <v>40100000</v>
      </c>
      <c r="B974" s="185" t="s">
        <v>1681</v>
      </c>
      <c r="C974" s="185" t="s">
        <v>93</v>
      </c>
      <c r="D974" s="186">
        <v>45078</v>
      </c>
      <c r="E974" s="185">
        <v>2</v>
      </c>
      <c r="F974" s="185" t="s">
        <v>1897</v>
      </c>
      <c r="G974" s="185" t="s">
        <v>89</v>
      </c>
      <c r="H974" s="185" t="s">
        <v>351</v>
      </c>
      <c r="I974" s="187">
        <v>5280</v>
      </c>
      <c r="J974" s="187">
        <v>0</v>
      </c>
      <c r="K974" s="187">
        <v>5280</v>
      </c>
    </row>
    <row r="975" spans="1:11">
      <c r="A975" s="185">
        <v>40100000</v>
      </c>
      <c r="B975" s="185" t="s">
        <v>350</v>
      </c>
      <c r="C975" s="185" t="s">
        <v>93</v>
      </c>
      <c r="D975" s="186">
        <v>45079</v>
      </c>
      <c r="E975" s="185">
        <v>2</v>
      </c>
      <c r="F975" s="185" t="s">
        <v>1475</v>
      </c>
      <c r="G975" s="185" t="s">
        <v>89</v>
      </c>
      <c r="H975" s="185" t="s">
        <v>1632</v>
      </c>
      <c r="I975" s="187">
        <v>57.6</v>
      </c>
      <c r="J975" s="187">
        <v>0</v>
      </c>
      <c r="K975" s="187">
        <v>57.6</v>
      </c>
    </row>
    <row r="976" spans="1:11">
      <c r="A976" s="185">
        <v>40100000</v>
      </c>
      <c r="B976" s="185" t="s">
        <v>350</v>
      </c>
      <c r="C976" s="185" t="s">
        <v>93</v>
      </c>
      <c r="D976" s="186">
        <v>45082</v>
      </c>
      <c r="E976" s="185">
        <v>1</v>
      </c>
      <c r="F976" s="185" t="s">
        <v>1440</v>
      </c>
      <c r="G976" s="185" t="s">
        <v>89</v>
      </c>
      <c r="H976" s="185" t="s">
        <v>1704</v>
      </c>
      <c r="I976" s="187">
        <v>432</v>
      </c>
      <c r="J976" s="187">
        <v>0</v>
      </c>
      <c r="K976" s="187">
        <v>432</v>
      </c>
    </row>
    <row r="977" spans="1:11">
      <c r="A977" s="185">
        <v>40100000</v>
      </c>
      <c r="B977" s="185" t="s">
        <v>388</v>
      </c>
      <c r="C977" s="185" t="s">
        <v>93</v>
      </c>
      <c r="D977" s="186">
        <v>45082</v>
      </c>
      <c r="E977" s="185">
        <v>1</v>
      </c>
      <c r="F977" s="185" t="s">
        <v>1469</v>
      </c>
      <c r="G977" s="185" t="s">
        <v>89</v>
      </c>
      <c r="H977" s="185" t="s">
        <v>1985</v>
      </c>
      <c r="I977" s="187">
        <v>2404.19</v>
      </c>
      <c r="J977" s="187">
        <v>0</v>
      </c>
      <c r="K977" s="187">
        <v>2404.19</v>
      </c>
    </row>
    <row r="978" spans="1:11">
      <c r="A978" s="185">
        <v>40100000</v>
      </c>
      <c r="B978" s="185" t="s">
        <v>388</v>
      </c>
      <c r="C978" s="185" t="s">
        <v>93</v>
      </c>
      <c r="D978" s="186">
        <v>45082</v>
      </c>
      <c r="E978" s="185">
        <v>1</v>
      </c>
      <c r="F978" s="185" t="s">
        <v>1469</v>
      </c>
      <c r="G978" s="185" t="s">
        <v>89</v>
      </c>
      <c r="H978" s="185" t="s">
        <v>1094</v>
      </c>
      <c r="I978" s="187">
        <v>7896.07</v>
      </c>
      <c r="J978" s="187">
        <v>0</v>
      </c>
      <c r="K978" s="187">
        <v>7896.07</v>
      </c>
    </row>
    <row r="979" spans="1:11">
      <c r="A979" s="185">
        <v>40100000</v>
      </c>
      <c r="B979" s="185" t="s">
        <v>365</v>
      </c>
      <c r="C979" s="185" t="s">
        <v>93</v>
      </c>
      <c r="D979" s="186">
        <v>45082</v>
      </c>
      <c r="E979" s="185">
        <v>2</v>
      </c>
      <c r="F979" s="185" t="s">
        <v>1822</v>
      </c>
      <c r="G979" s="185" t="s">
        <v>89</v>
      </c>
      <c r="H979" s="185" t="s">
        <v>1231</v>
      </c>
      <c r="I979" s="187">
        <v>580.24</v>
      </c>
      <c r="J979" s="187">
        <v>0</v>
      </c>
      <c r="K979" s="187">
        <v>580.24</v>
      </c>
    </row>
    <row r="980" spans="1:11">
      <c r="A980" s="185">
        <v>40100000</v>
      </c>
      <c r="B980" s="185" t="s">
        <v>1091</v>
      </c>
      <c r="C980" s="185" t="s">
        <v>93</v>
      </c>
      <c r="D980" s="186">
        <v>45084</v>
      </c>
      <c r="E980" s="185">
        <v>1</v>
      </c>
      <c r="F980" s="185" t="s">
        <v>1476</v>
      </c>
      <c r="G980" s="185" t="s">
        <v>89</v>
      </c>
      <c r="H980" s="185" t="s">
        <v>1221</v>
      </c>
      <c r="I980" s="187">
        <v>360</v>
      </c>
      <c r="J980" s="187">
        <v>0</v>
      </c>
      <c r="K980" s="187">
        <v>360</v>
      </c>
    </row>
    <row r="981" spans="1:11">
      <c r="A981" s="185">
        <v>40100000</v>
      </c>
      <c r="B981" s="185" t="s">
        <v>367</v>
      </c>
      <c r="C981" s="185" t="s">
        <v>93</v>
      </c>
      <c r="D981" s="186">
        <v>45085</v>
      </c>
      <c r="E981" s="185">
        <v>1</v>
      </c>
      <c r="F981" s="185" t="s">
        <v>1833</v>
      </c>
      <c r="G981" s="185" t="s">
        <v>89</v>
      </c>
      <c r="H981" s="185" t="s">
        <v>1184</v>
      </c>
      <c r="I981" s="187">
        <v>4160.9799999999996</v>
      </c>
      <c r="J981" s="187">
        <v>0</v>
      </c>
      <c r="K981" s="187">
        <v>4160.9799999999996</v>
      </c>
    </row>
    <row r="982" spans="1:11">
      <c r="A982" s="185">
        <v>40100000</v>
      </c>
      <c r="B982" s="185" t="s">
        <v>369</v>
      </c>
      <c r="C982" s="185" t="s">
        <v>93</v>
      </c>
      <c r="D982" s="186">
        <v>45086</v>
      </c>
      <c r="E982" s="185">
        <v>1</v>
      </c>
      <c r="F982" s="185" t="s">
        <v>1691</v>
      </c>
      <c r="G982" s="185" t="s">
        <v>89</v>
      </c>
      <c r="H982" s="185" t="s">
        <v>1562</v>
      </c>
      <c r="I982" s="187">
        <v>317.27999999999997</v>
      </c>
      <c r="J982" s="187">
        <v>0</v>
      </c>
      <c r="K982" s="187">
        <v>317.27999999999997</v>
      </c>
    </row>
    <row r="983" spans="1:11">
      <c r="A983" s="185">
        <v>40100000</v>
      </c>
      <c r="B983" s="185" t="s">
        <v>360</v>
      </c>
      <c r="C983" s="185" t="s">
        <v>93</v>
      </c>
      <c r="D983" s="186">
        <v>45090</v>
      </c>
      <c r="E983" s="185">
        <v>1</v>
      </c>
      <c r="F983" s="185" t="s">
        <v>1466</v>
      </c>
      <c r="G983" s="185" t="s">
        <v>89</v>
      </c>
      <c r="H983" s="185" t="s">
        <v>1117</v>
      </c>
      <c r="I983" s="187">
        <v>84</v>
      </c>
      <c r="J983" s="187">
        <v>0</v>
      </c>
      <c r="K983" s="187">
        <v>84</v>
      </c>
    </row>
    <row r="984" spans="1:11">
      <c r="A984" s="185">
        <v>40100000</v>
      </c>
      <c r="B984" s="185" t="s">
        <v>360</v>
      </c>
      <c r="C984" s="185" t="s">
        <v>93</v>
      </c>
      <c r="D984" s="186">
        <v>45090</v>
      </c>
      <c r="E984" s="185">
        <v>1</v>
      </c>
      <c r="F984" s="185" t="s">
        <v>1466</v>
      </c>
      <c r="G984" s="185" t="s">
        <v>89</v>
      </c>
      <c r="H984" s="185" t="s">
        <v>1117</v>
      </c>
      <c r="I984" s="187">
        <v>84</v>
      </c>
      <c r="J984" s="187">
        <v>0</v>
      </c>
      <c r="K984" s="187">
        <v>84</v>
      </c>
    </row>
    <row r="985" spans="1:11">
      <c r="A985" s="185">
        <v>40100000</v>
      </c>
      <c r="B985" s="185" t="s">
        <v>360</v>
      </c>
      <c r="C985" s="185" t="s">
        <v>93</v>
      </c>
      <c r="D985" s="186">
        <v>45090</v>
      </c>
      <c r="E985" s="185">
        <v>1</v>
      </c>
      <c r="F985" s="185" t="s">
        <v>1466</v>
      </c>
      <c r="G985" s="185" t="s">
        <v>89</v>
      </c>
      <c r="H985" s="185" t="s">
        <v>1117</v>
      </c>
      <c r="I985" s="187">
        <v>84</v>
      </c>
      <c r="J985" s="187">
        <v>0</v>
      </c>
      <c r="K985" s="187">
        <v>84</v>
      </c>
    </row>
    <row r="986" spans="1:11">
      <c r="A986" s="185">
        <v>40100000</v>
      </c>
      <c r="B986" s="185" t="s">
        <v>360</v>
      </c>
      <c r="C986" s="185" t="s">
        <v>93</v>
      </c>
      <c r="D986" s="186">
        <v>45090</v>
      </c>
      <c r="E986" s="185">
        <v>1</v>
      </c>
      <c r="F986" s="185" t="s">
        <v>1466</v>
      </c>
      <c r="G986" s="185" t="s">
        <v>89</v>
      </c>
      <c r="H986" s="185" t="s">
        <v>1117</v>
      </c>
      <c r="I986" s="187">
        <v>84</v>
      </c>
      <c r="J986" s="187">
        <v>0</v>
      </c>
      <c r="K986" s="187">
        <v>84</v>
      </c>
    </row>
    <row r="987" spans="1:11">
      <c r="A987" s="185">
        <v>40100000</v>
      </c>
      <c r="B987" s="185" t="s">
        <v>380</v>
      </c>
      <c r="C987" s="185" t="s">
        <v>93</v>
      </c>
      <c r="D987" s="186">
        <v>45091</v>
      </c>
      <c r="E987" s="185">
        <v>1</v>
      </c>
      <c r="F987" s="185" t="s">
        <v>2015</v>
      </c>
      <c r="G987" s="185" t="s">
        <v>89</v>
      </c>
      <c r="H987" s="185" t="s">
        <v>1184</v>
      </c>
      <c r="I987" s="187">
        <v>121.57</v>
      </c>
      <c r="J987" s="187">
        <v>0</v>
      </c>
      <c r="K987" s="187">
        <v>121.57</v>
      </c>
    </row>
    <row r="988" spans="1:11">
      <c r="A988" s="185">
        <v>40100000</v>
      </c>
      <c r="B988" s="185" t="s">
        <v>388</v>
      </c>
      <c r="C988" s="185" t="s">
        <v>93</v>
      </c>
      <c r="D988" s="186">
        <v>45091</v>
      </c>
      <c r="E988" s="185">
        <v>1</v>
      </c>
      <c r="F988" s="185" t="s">
        <v>1469</v>
      </c>
      <c r="G988" s="185" t="s">
        <v>89</v>
      </c>
      <c r="H988" s="185" t="s">
        <v>1389</v>
      </c>
      <c r="I988" s="187">
        <v>1437.6</v>
      </c>
      <c r="J988" s="187">
        <v>0</v>
      </c>
      <c r="K988" s="187">
        <v>1437.6</v>
      </c>
    </row>
    <row r="989" spans="1:11">
      <c r="A989" s="185">
        <v>40100000</v>
      </c>
      <c r="B989" s="185" t="s">
        <v>1334</v>
      </c>
      <c r="C989" s="185" t="s">
        <v>93</v>
      </c>
      <c r="D989" s="186">
        <v>45091</v>
      </c>
      <c r="E989" s="185">
        <v>1</v>
      </c>
      <c r="F989" s="185" t="s">
        <v>2016</v>
      </c>
      <c r="G989" s="185" t="s">
        <v>89</v>
      </c>
      <c r="H989" s="185" t="s">
        <v>312</v>
      </c>
      <c r="I989" s="187">
        <v>90</v>
      </c>
      <c r="J989" s="187">
        <v>0</v>
      </c>
      <c r="K989" s="187">
        <v>90</v>
      </c>
    </row>
    <row r="990" spans="1:11">
      <c r="A990" s="185">
        <v>40100000</v>
      </c>
      <c r="B990" s="185" t="s">
        <v>377</v>
      </c>
      <c r="C990" s="185" t="s">
        <v>93</v>
      </c>
      <c r="D990" s="186">
        <v>45091</v>
      </c>
      <c r="E990" s="185">
        <v>1</v>
      </c>
      <c r="F990" s="185" t="s">
        <v>1381</v>
      </c>
      <c r="G990" s="185" t="s">
        <v>89</v>
      </c>
      <c r="H990" s="185" t="s">
        <v>1092</v>
      </c>
      <c r="I990" s="187">
        <v>1039.72</v>
      </c>
      <c r="J990" s="187">
        <v>0</v>
      </c>
      <c r="K990" s="187">
        <v>1039.72</v>
      </c>
    </row>
    <row r="991" spans="1:11">
      <c r="A991" s="185">
        <v>40100000</v>
      </c>
      <c r="B991" s="185" t="s">
        <v>1940</v>
      </c>
      <c r="C991" s="185" t="s">
        <v>93</v>
      </c>
      <c r="D991" s="186">
        <v>45091</v>
      </c>
      <c r="E991" s="185">
        <v>1</v>
      </c>
      <c r="F991" s="185" t="s">
        <v>2017</v>
      </c>
      <c r="G991" s="185" t="s">
        <v>89</v>
      </c>
      <c r="H991" s="185" t="s">
        <v>1371</v>
      </c>
      <c r="I991" s="187">
        <v>9994.2900000000009</v>
      </c>
      <c r="J991" s="187">
        <v>0</v>
      </c>
      <c r="K991" s="187">
        <v>9994.2900000000009</v>
      </c>
    </row>
    <row r="992" spans="1:11">
      <c r="A992" s="185">
        <v>40100000</v>
      </c>
      <c r="B992" s="185" t="s">
        <v>366</v>
      </c>
      <c r="C992" s="185" t="s">
        <v>93</v>
      </c>
      <c r="D992" s="186">
        <v>45091</v>
      </c>
      <c r="E992" s="185">
        <v>1</v>
      </c>
      <c r="F992" s="185" t="s">
        <v>2013</v>
      </c>
      <c r="G992" s="185" t="s">
        <v>89</v>
      </c>
      <c r="H992" s="185" t="s">
        <v>371</v>
      </c>
      <c r="I992" s="187">
        <v>1440</v>
      </c>
      <c r="J992" s="187">
        <v>0</v>
      </c>
      <c r="K992" s="187">
        <v>1440</v>
      </c>
    </row>
    <row r="993" spans="1:11">
      <c r="A993" s="185">
        <v>40100000</v>
      </c>
      <c r="B993" s="185" t="s">
        <v>374</v>
      </c>
      <c r="C993" s="185" t="s">
        <v>93</v>
      </c>
      <c r="D993" s="186">
        <v>45091</v>
      </c>
      <c r="E993" s="185">
        <v>1</v>
      </c>
      <c r="F993" s="185" t="s">
        <v>1379</v>
      </c>
      <c r="G993" s="185" t="s">
        <v>89</v>
      </c>
      <c r="H993" s="185" t="s">
        <v>371</v>
      </c>
      <c r="I993" s="187">
        <v>1519.27</v>
      </c>
      <c r="J993" s="187">
        <v>0</v>
      </c>
      <c r="K993" s="187">
        <v>1519.27</v>
      </c>
    </row>
    <row r="994" spans="1:11">
      <c r="A994" s="185">
        <v>40100000</v>
      </c>
      <c r="B994" s="185" t="s">
        <v>378</v>
      </c>
      <c r="C994" s="185" t="s">
        <v>93</v>
      </c>
      <c r="D994" s="186">
        <v>45091</v>
      </c>
      <c r="E994" s="185">
        <v>1</v>
      </c>
      <c r="F994" s="185" t="s">
        <v>2018</v>
      </c>
      <c r="G994" s="185" t="s">
        <v>89</v>
      </c>
      <c r="H994" s="185" t="s">
        <v>1184</v>
      </c>
      <c r="I994" s="187">
        <v>7752</v>
      </c>
      <c r="J994" s="187">
        <v>0</v>
      </c>
      <c r="K994" s="187">
        <v>7752</v>
      </c>
    </row>
    <row r="995" spans="1:11">
      <c r="A995" s="185">
        <v>40100000</v>
      </c>
      <c r="B995" s="185" t="s">
        <v>361</v>
      </c>
      <c r="C995" s="185" t="s">
        <v>93</v>
      </c>
      <c r="D995" s="186">
        <v>45091</v>
      </c>
      <c r="E995" s="185">
        <v>1</v>
      </c>
      <c r="F995" s="185" t="s">
        <v>1383</v>
      </c>
      <c r="G995" s="185" t="s">
        <v>89</v>
      </c>
      <c r="H995" s="185" t="s">
        <v>1231</v>
      </c>
      <c r="I995" s="187">
        <v>3200</v>
      </c>
      <c r="J995" s="187">
        <v>0</v>
      </c>
      <c r="K995" s="187">
        <v>3200</v>
      </c>
    </row>
    <row r="996" spans="1:11">
      <c r="A996" s="185">
        <v>40100000</v>
      </c>
      <c r="B996" s="185" t="s">
        <v>1943</v>
      </c>
      <c r="C996" s="185" t="s">
        <v>93</v>
      </c>
      <c r="D996" s="186">
        <v>45091</v>
      </c>
      <c r="E996" s="185">
        <v>1</v>
      </c>
      <c r="F996" s="185" t="s">
        <v>2014</v>
      </c>
      <c r="G996" s="185" t="s">
        <v>89</v>
      </c>
      <c r="H996" s="185" t="s">
        <v>362</v>
      </c>
      <c r="I996" s="187">
        <v>355.32</v>
      </c>
      <c r="J996" s="187">
        <v>0</v>
      </c>
      <c r="K996" s="187">
        <v>355.32</v>
      </c>
    </row>
    <row r="997" spans="1:11">
      <c r="A997" s="185">
        <v>40100000</v>
      </c>
      <c r="B997" s="185" t="s">
        <v>375</v>
      </c>
      <c r="C997" s="185" t="s">
        <v>93</v>
      </c>
      <c r="D997" s="186">
        <v>45091</v>
      </c>
      <c r="E997" s="185">
        <v>1</v>
      </c>
      <c r="F997" s="185" t="s">
        <v>1377</v>
      </c>
      <c r="G997" s="185" t="s">
        <v>89</v>
      </c>
      <c r="H997" s="185" t="s">
        <v>1117</v>
      </c>
      <c r="I997" s="187">
        <v>1685.81</v>
      </c>
      <c r="J997" s="187">
        <v>0</v>
      </c>
      <c r="K997" s="187">
        <v>1685.81</v>
      </c>
    </row>
    <row r="998" spans="1:11">
      <c r="A998" s="185">
        <v>40100000</v>
      </c>
      <c r="B998" s="185" t="s">
        <v>1641</v>
      </c>
      <c r="C998" s="185" t="s">
        <v>93</v>
      </c>
      <c r="D998" s="186">
        <v>45091</v>
      </c>
      <c r="E998" s="185">
        <v>1</v>
      </c>
      <c r="F998" s="185" t="s">
        <v>1694</v>
      </c>
      <c r="G998" s="185" t="s">
        <v>89</v>
      </c>
      <c r="H998" s="185" t="s">
        <v>362</v>
      </c>
      <c r="I998" s="187">
        <v>120</v>
      </c>
      <c r="J998" s="187">
        <v>0</v>
      </c>
      <c r="K998" s="187">
        <v>120</v>
      </c>
    </row>
    <row r="999" spans="1:11">
      <c r="A999" s="185">
        <v>40100000</v>
      </c>
      <c r="B999" s="185" t="s">
        <v>360</v>
      </c>
      <c r="C999" s="185" t="s">
        <v>93</v>
      </c>
      <c r="D999" s="186">
        <v>45092</v>
      </c>
      <c r="E999" s="185">
        <v>1</v>
      </c>
      <c r="F999" s="185" t="s">
        <v>1466</v>
      </c>
      <c r="G999" s="185" t="s">
        <v>89</v>
      </c>
      <c r="H999" s="185" t="s">
        <v>1117</v>
      </c>
      <c r="I999" s="187">
        <v>336</v>
      </c>
      <c r="J999" s="187">
        <v>0</v>
      </c>
      <c r="K999" s="187">
        <v>336</v>
      </c>
    </row>
    <row r="1000" spans="1:11">
      <c r="A1000" s="185">
        <v>40100000</v>
      </c>
      <c r="B1000" s="185" t="s">
        <v>360</v>
      </c>
      <c r="C1000" s="185" t="s">
        <v>93</v>
      </c>
      <c r="D1000" s="186">
        <v>45092</v>
      </c>
      <c r="E1000" s="185">
        <v>1</v>
      </c>
      <c r="F1000" s="185" t="s">
        <v>1466</v>
      </c>
      <c r="G1000" s="185" t="s">
        <v>89</v>
      </c>
      <c r="H1000" s="185" t="s">
        <v>1117</v>
      </c>
      <c r="I1000" s="187">
        <v>84</v>
      </c>
      <c r="J1000" s="187">
        <v>0</v>
      </c>
      <c r="K1000" s="187">
        <v>84</v>
      </c>
    </row>
    <row r="1001" spans="1:11">
      <c r="A1001" s="185">
        <v>40100000</v>
      </c>
      <c r="B1001" s="185" t="s">
        <v>354</v>
      </c>
      <c r="C1001" s="185" t="s">
        <v>93</v>
      </c>
      <c r="D1001" s="186">
        <v>45093</v>
      </c>
      <c r="E1001" s="185">
        <v>1</v>
      </c>
      <c r="F1001" s="185" t="s">
        <v>163</v>
      </c>
      <c r="G1001" s="185" t="s">
        <v>89</v>
      </c>
      <c r="H1001" s="185" t="s">
        <v>1219</v>
      </c>
      <c r="I1001" s="187">
        <v>20520</v>
      </c>
      <c r="J1001" s="187">
        <v>0</v>
      </c>
      <c r="K1001" s="187">
        <v>20520</v>
      </c>
    </row>
    <row r="1002" spans="1:11">
      <c r="A1002" s="185">
        <v>40100000</v>
      </c>
      <c r="B1002" s="185" t="s">
        <v>1140</v>
      </c>
      <c r="C1002" s="185" t="s">
        <v>93</v>
      </c>
      <c r="D1002" s="186">
        <v>45093</v>
      </c>
      <c r="E1002" s="185">
        <v>1</v>
      </c>
      <c r="F1002" s="185" t="s">
        <v>1387</v>
      </c>
      <c r="G1002" s="185" t="s">
        <v>89</v>
      </c>
      <c r="H1002" s="185" t="s">
        <v>1121</v>
      </c>
      <c r="I1002" s="187">
        <v>75.98</v>
      </c>
      <c r="J1002" s="187">
        <v>0</v>
      </c>
      <c r="K1002" s="187">
        <v>75.98</v>
      </c>
    </row>
    <row r="1003" spans="1:11">
      <c r="A1003" s="185">
        <v>40100000</v>
      </c>
      <c r="B1003" s="185" t="s">
        <v>1140</v>
      </c>
      <c r="C1003" s="185" t="s">
        <v>93</v>
      </c>
      <c r="D1003" s="186">
        <v>45093</v>
      </c>
      <c r="E1003" s="185">
        <v>1</v>
      </c>
      <c r="F1003" s="185" t="s">
        <v>1387</v>
      </c>
      <c r="G1003" s="185" t="s">
        <v>89</v>
      </c>
      <c r="H1003" s="185" t="s">
        <v>1121</v>
      </c>
      <c r="I1003" s="187">
        <v>54.32</v>
      </c>
      <c r="J1003" s="187">
        <v>0</v>
      </c>
      <c r="K1003" s="187">
        <v>54.32</v>
      </c>
    </row>
    <row r="1004" spans="1:11">
      <c r="A1004" s="185">
        <v>40100000</v>
      </c>
      <c r="B1004" s="185" t="s">
        <v>1181</v>
      </c>
      <c r="C1004" s="185" t="s">
        <v>93</v>
      </c>
      <c r="D1004" s="186">
        <v>45093</v>
      </c>
      <c r="E1004" s="185">
        <v>1</v>
      </c>
      <c r="F1004" s="185" t="s">
        <v>1467</v>
      </c>
      <c r="G1004" s="185" t="s">
        <v>89</v>
      </c>
      <c r="H1004" s="185" t="s">
        <v>1096</v>
      </c>
      <c r="I1004" s="187">
        <v>30885.52</v>
      </c>
      <c r="J1004" s="187">
        <v>0</v>
      </c>
      <c r="K1004" s="187">
        <v>30885.52</v>
      </c>
    </row>
    <row r="1005" spans="1:11">
      <c r="A1005" s="185">
        <v>40100000</v>
      </c>
      <c r="B1005" s="185" t="s">
        <v>369</v>
      </c>
      <c r="C1005" s="185" t="s">
        <v>93</v>
      </c>
      <c r="D1005" s="186">
        <v>45093</v>
      </c>
      <c r="E1005" s="185">
        <v>1</v>
      </c>
      <c r="F1005" s="185" t="s">
        <v>1691</v>
      </c>
      <c r="G1005" s="185" t="s">
        <v>89</v>
      </c>
      <c r="H1005" s="185" t="s">
        <v>1934</v>
      </c>
      <c r="I1005" s="187">
        <v>1230.5999999999999</v>
      </c>
      <c r="J1005" s="187">
        <v>0</v>
      </c>
      <c r="K1005" s="187">
        <v>1230.5999999999999</v>
      </c>
    </row>
    <row r="1006" spans="1:11">
      <c r="A1006" s="185">
        <v>40100000</v>
      </c>
      <c r="B1006" s="185" t="s">
        <v>1140</v>
      </c>
      <c r="C1006" s="185" t="s">
        <v>93</v>
      </c>
      <c r="D1006" s="186">
        <v>45093</v>
      </c>
      <c r="E1006" s="185">
        <v>1</v>
      </c>
      <c r="F1006" s="185" t="s">
        <v>1387</v>
      </c>
      <c r="G1006" s="185" t="s">
        <v>89</v>
      </c>
      <c r="H1006" s="185" t="s">
        <v>1121</v>
      </c>
      <c r="I1006" s="187">
        <v>39.9</v>
      </c>
      <c r="J1006" s="187">
        <v>0</v>
      </c>
      <c r="K1006" s="187">
        <v>39.9</v>
      </c>
    </row>
    <row r="1007" spans="1:11">
      <c r="A1007" s="185">
        <v>40100000</v>
      </c>
      <c r="B1007" s="185" t="s">
        <v>1140</v>
      </c>
      <c r="C1007" s="185" t="s">
        <v>93</v>
      </c>
      <c r="D1007" s="186">
        <v>45096</v>
      </c>
      <c r="E1007" s="185">
        <v>1</v>
      </c>
      <c r="F1007" s="185" t="s">
        <v>1387</v>
      </c>
      <c r="G1007" s="185" t="s">
        <v>89</v>
      </c>
      <c r="H1007" s="185" t="s">
        <v>1121</v>
      </c>
      <c r="I1007" s="187">
        <v>30</v>
      </c>
      <c r="J1007" s="187">
        <v>0</v>
      </c>
      <c r="K1007" s="187">
        <v>30</v>
      </c>
    </row>
    <row r="1008" spans="1:11">
      <c r="A1008" s="185">
        <v>40100000</v>
      </c>
      <c r="B1008" s="185" t="s">
        <v>365</v>
      </c>
      <c r="C1008" s="185" t="s">
        <v>93</v>
      </c>
      <c r="D1008" s="186">
        <v>45096</v>
      </c>
      <c r="E1008" s="185">
        <v>1</v>
      </c>
      <c r="F1008" s="185" t="s">
        <v>1822</v>
      </c>
      <c r="G1008" s="185" t="s">
        <v>89</v>
      </c>
      <c r="H1008" s="185" t="s">
        <v>1351</v>
      </c>
      <c r="I1008" s="187">
        <v>61.87</v>
      </c>
      <c r="J1008" s="187">
        <v>0</v>
      </c>
      <c r="K1008" s="187">
        <v>61.87</v>
      </c>
    </row>
    <row r="1009" spans="1:11">
      <c r="A1009" s="185">
        <v>40100000</v>
      </c>
      <c r="B1009" s="185" t="s">
        <v>388</v>
      </c>
      <c r="C1009" s="185" t="s">
        <v>93</v>
      </c>
      <c r="D1009" s="186">
        <v>45097</v>
      </c>
      <c r="E1009" s="185">
        <v>1</v>
      </c>
      <c r="F1009" s="185" t="s">
        <v>1469</v>
      </c>
      <c r="G1009" s="185" t="s">
        <v>89</v>
      </c>
      <c r="H1009" s="185" t="s">
        <v>1937</v>
      </c>
      <c r="I1009" s="187">
        <v>105.26</v>
      </c>
      <c r="J1009" s="187">
        <v>0</v>
      </c>
      <c r="K1009" s="187">
        <v>105.26</v>
      </c>
    </row>
    <row r="1010" spans="1:11">
      <c r="A1010" s="185">
        <v>40100000</v>
      </c>
      <c r="B1010" s="185" t="s">
        <v>352</v>
      </c>
      <c r="C1010" s="185" t="s">
        <v>93</v>
      </c>
      <c r="D1010" s="186">
        <v>45097</v>
      </c>
      <c r="E1010" s="185">
        <v>1</v>
      </c>
      <c r="F1010" s="185" t="s">
        <v>1922</v>
      </c>
      <c r="G1010" s="185" t="s">
        <v>89</v>
      </c>
      <c r="H1010" s="185" t="s">
        <v>1261</v>
      </c>
      <c r="I1010" s="187">
        <v>48.1</v>
      </c>
      <c r="J1010" s="187">
        <v>0</v>
      </c>
      <c r="K1010" s="187">
        <v>48.1</v>
      </c>
    </row>
    <row r="1011" spans="1:11">
      <c r="A1011" s="185">
        <v>40100000</v>
      </c>
      <c r="B1011" s="185" t="s">
        <v>388</v>
      </c>
      <c r="C1011" s="185" t="s">
        <v>93</v>
      </c>
      <c r="D1011" s="186">
        <v>45097</v>
      </c>
      <c r="E1011" s="185">
        <v>1</v>
      </c>
      <c r="F1011" s="185" t="s">
        <v>1469</v>
      </c>
      <c r="G1011" s="185" t="s">
        <v>89</v>
      </c>
      <c r="H1011" s="185" t="s">
        <v>1937</v>
      </c>
      <c r="I1011" s="187">
        <v>105.26</v>
      </c>
      <c r="J1011" s="187">
        <v>0</v>
      </c>
      <c r="K1011" s="187">
        <v>105.26</v>
      </c>
    </row>
    <row r="1012" spans="1:11">
      <c r="A1012" s="185">
        <v>40100000</v>
      </c>
      <c r="B1012" s="185" t="s">
        <v>388</v>
      </c>
      <c r="C1012" s="185" t="s">
        <v>93</v>
      </c>
      <c r="D1012" s="186">
        <v>45097</v>
      </c>
      <c r="E1012" s="185">
        <v>1</v>
      </c>
      <c r="F1012" s="185" t="s">
        <v>1469</v>
      </c>
      <c r="G1012" s="185" t="s">
        <v>89</v>
      </c>
      <c r="H1012" s="185" t="s">
        <v>1937</v>
      </c>
      <c r="I1012" s="187">
        <v>105.26</v>
      </c>
      <c r="J1012" s="187">
        <v>0</v>
      </c>
      <c r="K1012" s="187">
        <v>105.26</v>
      </c>
    </row>
    <row r="1013" spans="1:11">
      <c r="A1013" s="185">
        <v>40100000</v>
      </c>
      <c r="B1013" s="185" t="s">
        <v>1140</v>
      </c>
      <c r="C1013" s="185" t="s">
        <v>93</v>
      </c>
      <c r="D1013" s="186">
        <v>45098</v>
      </c>
      <c r="E1013" s="185">
        <v>1</v>
      </c>
      <c r="F1013" s="185" t="s">
        <v>1387</v>
      </c>
      <c r="G1013" s="185" t="s">
        <v>89</v>
      </c>
      <c r="H1013" s="185" t="s">
        <v>1121</v>
      </c>
      <c r="I1013" s="187">
        <v>102.86</v>
      </c>
      <c r="J1013" s="187">
        <v>0</v>
      </c>
      <c r="K1013" s="187">
        <v>102.86</v>
      </c>
    </row>
    <row r="1014" spans="1:11">
      <c r="A1014" s="185">
        <v>40100000</v>
      </c>
      <c r="B1014" s="185" t="s">
        <v>1145</v>
      </c>
      <c r="C1014" s="185" t="s">
        <v>93</v>
      </c>
      <c r="D1014" s="186">
        <v>45099</v>
      </c>
      <c r="E1014" s="185">
        <v>1</v>
      </c>
      <c r="F1014" s="185" t="s">
        <v>2019</v>
      </c>
      <c r="G1014" s="185" t="s">
        <v>89</v>
      </c>
      <c r="H1014" s="185" t="s">
        <v>1141</v>
      </c>
      <c r="I1014" s="187">
        <v>69300</v>
      </c>
      <c r="J1014" s="187">
        <v>0</v>
      </c>
      <c r="K1014" s="187">
        <v>69300</v>
      </c>
    </row>
    <row r="1015" spans="1:11">
      <c r="A1015" s="185">
        <v>40100000</v>
      </c>
      <c r="B1015" s="185" t="s">
        <v>365</v>
      </c>
      <c r="C1015" s="185" t="s">
        <v>93</v>
      </c>
      <c r="D1015" s="186">
        <v>45099</v>
      </c>
      <c r="E1015" s="185">
        <v>1</v>
      </c>
      <c r="F1015" s="185" t="s">
        <v>1822</v>
      </c>
      <c r="G1015" s="185" t="s">
        <v>89</v>
      </c>
      <c r="H1015" s="185" t="s">
        <v>1184</v>
      </c>
      <c r="I1015" s="187">
        <v>112.03</v>
      </c>
      <c r="J1015" s="187">
        <v>0</v>
      </c>
      <c r="K1015" s="187">
        <v>112.03</v>
      </c>
    </row>
    <row r="1016" spans="1:11">
      <c r="A1016" s="185">
        <v>40100000</v>
      </c>
      <c r="B1016" s="185" t="s">
        <v>365</v>
      </c>
      <c r="C1016" s="185" t="s">
        <v>93</v>
      </c>
      <c r="D1016" s="186">
        <v>45100</v>
      </c>
      <c r="E1016" s="185">
        <v>1</v>
      </c>
      <c r="F1016" s="185" t="s">
        <v>1822</v>
      </c>
      <c r="G1016" s="185" t="s">
        <v>89</v>
      </c>
      <c r="H1016" s="185" t="s">
        <v>1184</v>
      </c>
      <c r="I1016" s="187">
        <v>644.04999999999995</v>
      </c>
      <c r="J1016" s="187">
        <v>0</v>
      </c>
      <c r="K1016" s="187">
        <v>644.04999999999995</v>
      </c>
    </row>
    <row r="1017" spans="1:11">
      <c r="A1017" s="185">
        <v>40100000</v>
      </c>
      <c r="B1017" s="185" t="s">
        <v>369</v>
      </c>
      <c r="C1017" s="185" t="s">
        <v>93</v>
      </c>
      <c r="D1017" s="186">
        <v>45100</v>
      </c>
      <c r="E1017" s="185">
        <v>1</v>
      </c>
      <c r="F1017" s="185" t="s">
        <v>1691</v>
      </c>
      <c r="G1017" s="185" t="s">
        <v>89</v>
      </c>
      <c r="H1017" s="185" t="s">
        <v>1539</v>
      </c>
      <c r="I1017" s="187">
        <v>490.48</v>
      </c>
      <c r="J1017" s="187">
        <v>0</v>
      </c>
      <c r="K1017" s="187">
        <v>490.48</v>
      </c>
    </row>
    <row r="1018" spans="1:11">
      <c r="A1018" s="185">
        <v>40100000</v>
      </c>
      <c r="B1018" s="185" t="s">
        <v>1140</v>
      </c>
      <c r="C1018" s="185" t="s">
        <v>93</v>
      </c>
      <c r="D1018" s="186">
        <v>45105</v>
      </c>
      <c r="E1018" s="185">
        <v>1</v>
      </c>
      <c r="F1018" s="185" t="s">
        <v>970</v>
      </c>
      <c r="G1018" s="185" t="s">
        <v>89</v>
      </c>
      <c r="H1018" s="185" t="s">
        <v>1121</v>
      </c>
      <c r="I1018" s="187">
        <v>98.35</v>
      </c>
      <c r="J1018" s="187">
        <v>0</v>
      </c>
      <c r="K1018" s="187">
        <v>98.35</v>
      </c>
    </row>
    <row r="1019" spans="1:11">
      <c r="A1019" s="185">
        <v>40100000</v>
      </c>
      <c r="B1019" s="185" t="s">
        <v>350</v>
      </c>
      <c r="C1019" s="185" t="s">
        <v>93</v>
      </c>
      <c r="D1019" s="186">
        <v>45107</v>
      </c>
      <c r="E1019" s="185">
        <v>1</v>
      </c>
      <c r="F1019" s="185" t="s">
        <v>1440</v>
      </c>
      <c r="G1019" s="185" t="s">
        <v>89</v>
      </c>
      <c r="H1019" s="185" t="s">
        <v>1632</v>
      </c>
      <c r="I1019" s="187">
        <v>297.26</v>
      </c>
      <c r="J1019" s="187">
        <v>0</v>
      </c>
      <c r="K1019" s="187">
        <v>297.26</v>
      </c>
    </row>
    <row r="1020" spans="1:11">
      <c r="A1020" s="185">
        <v>40100000</v>
      </c>
      <c r="B1020" s="185" t="s">
        <v>350</v>
      </c>
      <c r="C1020" s="185" t="s">
        <v>93</v>
      </c>
      <c r="D1020" s="186">
        <v>45107</v>
      </c>
      <c r="E1020" s="185">
        <v>1</v>
      </c>
      <c r="F1020" s="185" t="s">
        <v>1440</v>
      </c>
      <c r="G1020" s="185" t="s">
        <v>89</v>
      </c>
      <c r="H1020" s="185" t="s">
        <v>1629</v>
      </c>
      <c r="I1020" s="187">
        <v>3703.67</v>
      </c>
      <c r="J1020" s="187">
        <v>0</v>
      </c>
      <c r="K1020" s="187">
        <v>3703.67</v>
      </c>
    </row>
    <row r="1021" spans="1:11">
      <c r="A1021" s="185">
        <v>40100000</v>
      </c>
      <c r="B1021" s="185" t="s">
        <v>369</v>
      </c>
      <c r="C1021" s="185" t="s">
        <v>93</v>
      </c>
      <c r="D1021" s="186">
        <v>45107</v>
      </c>
      <c r="E1021" s="185">
        <v>1</v>
      </c>
      <c r="F1021" s="185" t="s">
        <v>1691</v>
      </c>
      <c r="G1021" s="185" t="s">
        <v>89</v>
      </c>
      <c r="H1021" s="185" t="s">
        <v>1561</v>
      </c>
      <c r="I1021" s="187">
        <v>404.54</v>
      </c>
      <c r="J1021" s="187">
        <v>0</v>
      </c>
      <c r="K1021" s="187">
        <v>404.54</v>
      </c>
    </row>
    <row r="1022" spans="1:11">
      <c r="A1022" s="185">
        <v>40100000</v>
      </c>
      <c r="B1022" s="185" t="s">
        <v>372</v>
      </c>
      <c r="C1022" s="185" t="s">
        <v>93</v>
      </c>
      <c r="D1022" s="186">
        <v>45107</v>
      </c>
      <c r="E1022" s="185">
        <v>1</v>
      </c>
      <c r="F1022" s="185" t="s">
        <v>1820</v>
      </c>
      <c r="G1022" s="185" t="s">
        <v>89</v>
      </c>
      <c r="H1022" s="185" t="s">
        <v>1136</v>
      </c>
      <c r="I1022" s="187">
        <v>277.32</v>
      </c>
      <c r="J1022" s="187">
        <v>0</v>
      </c>
      <c r="K1022" s="187">
        <v>277.32</v>
      </c>
    </row>
    <row r="1023" spans="1:11">
      <c r="A1023" s="185">
        <v>40100000</v>
      </c>
      <c r="B1023" s="185" t="s">
        <v>1140</v>
      </c>
      <c r="C1023" s="185" t="s">
        <v>93</v>
      </c>
      <c r="D1023" s="186">
        <v>45107</v>
      </c>
      <c r="E1023" s="185">
        <v>1</v>
      </c>
      <c r="F1023" s="185" t="s">
        <v>1387</v>
      </c>
      <c r="G1023" s="185" t="s">
        <v>89</v>
      </c>
      <c r="H1023" s="185" t="s">
        <v>1121</v>
      </c>
      <c r="I1023" s="187">
        <v>84.97</v>
      </c>
      <c r="J1023" s="187">
        <v>0</v>
      </c>
      <c r="K1023" s="187">
        <v>84.97</v>
      </c>
    </row>
    <row r="1024" spans="1:11">
      <c r="A1024" s="185">
        <v>40100000</v>
      </c>
      <c r="B1024" s="185" t="s">
        <v>379</v>
      </c>
      <c r="C1024" s="185" t="s">
        <v>93</v>
      </c>
      <c r="D1024" s="186">
        <v>45110</v>
      </c>
      <c r="E1024" s="185">
        <v>1</v>
      </c>
      <c r="F1024" s="185" t="s">
        <v>2097</v>
      </c>
      <c r="G1024" s="185" t="s">
        <v>89</v>
      </c>
      <c r="H1024" s="185" t="s">
        <v>1141</v>
      </c>
      <c r="I1024" s="187">
        <v>22699.9</v>
      </c>
      <c r="J1024" s="187">
        <v>0</v>
      </c>
      <c r="K1024" s="187">
        <v>22699.9</v>
      </c>
    </row>
    <row r="1025" spans="1:11">
      <c r="A1025" s="185">
        <v>40100000</v>
      </c>
      <c r="B1025" s="185" t="s">
        <v>1354</v>
      </c>
      <c r="C1025" s="185" t="s">
        <v>93</v>
      </c>
      <c r="D1025" s="186">
        <v>45110</v>
      </c>
      <c r="E1025" s="185">
        <v>1</v>
      </c>
      <c r="F1025" s="185" t="s">
        <v>2099</v>
      </c>
      <c r="G1025" s="185" t="s">
        <v>89</v>
      </c>
      <c r="H1025" s="185" t="s">
        <v>89</v>
      </c>
      <c r="I1025" s="187">
        <v>12000</v>
      </c>
      <c r="J1025" s="187">
        <v>0</v>
      </c>
      <c r="K1025" s="187">
        <v>12000</v>
      </c>
    </row>
    <row r="1026" spans="1:11">
      <c r="A1026" s="185">
        <v>40100000</v>
      </c>
      <c r="B1026" s="185" t="s">
        <v>369</v>
      </c>
      <c r="C1026" s="185" t="s">
        <v>93</v>
      </c>
      <c r="D1026" s="186">
        <v>45110</v>
      </c>
      <c r="E1026" s="185">
        <v>1</v>
      </c>
      <c r="F1026" s="185" t="s">
        <v>766</v>
      </c>
      <c r="G1026" s="185" t="s">
        <v>89</v>
      </c>
      <c r="H1026" s="185" t="s">
        <v>2038</v>
      </c>
      <c r="I1026" s="187">
        <v>1220.95</v>
      </c>
      <c r="J1026" s="187">
        <v>0</v>
      </c>
      <c r="K1026" s="187">
        <v>1220.95</v>
      </c>
    </row>
    <row r="1027" spans="1:11">
      <c r="A1027" s="185">
        <v>40100000</v>
      </c>
      <c r="B1027" s="185" t="s">
        <v>364</v>
      </c>
      <c r="C1027" s="185" t="s">
        <v>93</v>
      </c>
      <c r="D1027" s="186">
        <v>45110</v>
      </c>
      <c r="E1027" s="185">
        <v>1</v>
      </c>
      <c r="F1027" s="185" t="s">
        <v>654</v>
      </c>
      <c r="G1027" s="185" t="s">
        <v>89</v>
      </c>
      <c r="H1027" s="185" t="s">
        <v>1261</v>
      </c>
      <c r="I1027" s="187">
        <v>594.42999999999995</v>
      </c>
      <c r="J1027" s="187">
        <v>0</v>
      </c>
      <c r="K1027" s="187">
        <v>594.42999999999995</v>
      </c>
    </row>
    <row r="1028" spans="1:11">
      <c r="A1028" s="185">
        <v>40100000</v>
      </c>
      <c r="B1028" s="185" t="s">
        <v>380</v>
      </c>
      <c r="C1028" s="185" t="s">
        <v>93</v>
      </c>
      <c r="D1028" s="186">
        <v>45110</v>
      </c>
      <c r="E1028" s="185">
        <v>1</v>
      </c>
      <c r="F1028" s="185" t="s">
        <v>394</v>
      </c>
      <c r="G1028" s="185" t="s">
        <v>89</v>
      </c>
      <c r="H1028" s="185" t="s">
        <v>1351</v>
      </c>
      <c r="I1028" s="187">
        <v>509.24</v>
      </c>
      <c r="J1028" s="187">
        <v>0</v>
      </c>
      <c r="K1028" s="187">
        <v>509.24</v>
      </c>
    </row>
    <row r="1029" spans="1:11">
      <c r="A1029" s="185">
        <v>40100000</v>
      </c>
      <c r="B1029" s="185" t="s">
        <v>354</v>
      </c>
      <c r="C1029" s="185" t="s">
        <v>93</v>
      </c>
      <c r="D1029" s="186">
        <v>45110</v>
      </c>
      <c r="E1029" s="185">
        <v>1</v>
      </c>
      <c r="F1029" s="185" t="s">
        <v>2098</v>
      </c>
      <c r="G1029" s="185" t="s">
        <v>89</v>
      </c>
      <c r="H1029" s="185" t="s">
        <v>1219</v>
      </c>
      <c r="I1029" s="187">
        <v>18772</v>
      </c>
      <c r="J1029" s="187">
        <v>0</v>
      </c>
      <c r="K1029" s="187">
        <v>18772</v>
      </c>
    </row>
    <row r="1030" spans="1:11">
      <c r="A1030" s="185">
        <v>40100000</v>
      </c>
      <c r="B1030" s="185" t="s">
        <v>350</v>
      </c>
      <c r="C1030" s="185" t="s">
        <v>93</v>
      </c>
      <c r="D1030" s="186">
        <v>45110</v>
      </c>
      <c r="E1030" s="185">
        <v>1</v>
      </c>
      <c r="F1030" s="185" t="s">
        <v>1475</v>
      </c>
      <c r="G1030" s="185" t="s">
        <v>89</v>
      </c>
      <c r="H1030" s="185" t="s">
        <v>1863</v>
      </c>
      <c r="I1030" s="187">
        <v>57.6</v>
      </c>
      <c r="J1030" s="187">
        <v>0</v>
      </c>
      <c r="K1030" s="187">
        <v>57.6</v>
      </c>
    </row>
    <row r="1031" spans="1:11">
      <c r="A1031" s="185">
        <v>40100000</v>
      </c>
      <c r="B1031" s="185" t="s">
        <v>1681</v>
      </c>
      <c r="C1031" s="185" t="s">
        <v>93</v>
      </c>
      <c r="D1031" s="186">
        <v>45110</v>
      </c>
      <c r="E1031" s="185">
        <v>1</v>
      </c>
      <c r="F1031" s="185" t="s">
        <v>1682</v>
      </c>
      <c r="G1031" s="185" t="s">
        <v>89</v>
      </c>
      <c r="H1031" s="185" t="s">
        <v>351</v>
      </c>
      <c r="I1031" s="187">
        <v>5280</v>
      </c>
      <c r="J1031" s="187">
        <v>0</v>
      </c>
      <c r="K1031" s="187">
        <v>5280</v>
      </c>
    </row>
    <row r="1032" spans="1:11">
      <c r="A1032" s="185">
        <v>40100000</v>
      </c>
      <c r="B1032" s="185" t="s">
        <v>385</v>
      </c>
      <c r="C1032" s="185" t="s">
        <v>93</v>
      </c>
      <c r="D1032" s="186">
        <v>45110</v>
      </c>
      <c r="E1032" s="185">
        <v>1</v>
      </c>
      <c r="F1032" s="185" t="s">
        <v>2096</v>
      </c>
      <c r="G1032" s="185" t="s">
        <v>89</v>
      </c>
      <c r="H1032" s="185" t="s">
        <v>1261</v>
      </c>
      <c r="I1032" s="187">
        <v>173.21</v>
      </c>
      <c r="J1032" s="187">
        <v>0</v>
      </c>
      <c r="K1032" s="187">
        <v>173.21</v>
      </c>
    </row>
    <row r="1033" spans="1:11">
      <c r="A1033" s="185">
        <v>40100000</v>
      </c>
      <c r="B1033" s="185" t="s">
        <v>361</v>
      </c>
      <c r="C1033" s="185" t="s">
        <v>93</v>
      </c>
      <c r="D1033" s="186">
        <v>45110</v>
      </c>
      <c r="E1033" s="185">
        <v>1</v>
      </c>
      <c r="F1033" s="185" t="s">
        <v>392</v>
      </c>
      <c r="G1033" s="185" t="s">
        <v>89</v>
      </c>
      <c r="H1033" s="185" t="s">
        <v>1351</v>
      </c>
      <c r="I1033" s="187">
        <v>3200</v>
      </c>
      <c r="J1033" s="187">
        <v>0</v>
      </c>
      <c r="K1033" s="187">
        <v>3200</v>
      </c>
    </row>
    <row r="1034" spans="1:11">
      <c r="A1034" s="185">
        <v>40100000</v>
      </c>
      <c r="B1034" s="185" t="s">
        <v>363</v>
      </c>
      <c r="C1034" s="185" t="s">
        <v>93</v>
      </c>
      <c r="D1034" s="186">
        <v>45110</v>
      </c>
      <c r="E1034" s="185">
        <v>1</v>
      </c>
      <c r="F1034" s="185" t="s">
        <v>1821</v>
      </c>
      <c r="G1034" s="185" t="s">
        <v>89</v>
      </c>
      <c r="H1034" s="185" t="s">
        <v>1231</v>
      </c>
      <c r="I1034" s="187">
        <v>328.64</v>
      </c>
      <c r="J1034" s="187">
        <v>0</v>
      </c>
      <c r="K1034" s="187">
        <v>328.64</v>
      </c>
    </row>
    <row r="1035" spans="1:11">
      <c r="A1035" s="185">
        <v>40100000</v>
      </c>
      <c r="B1035" s="185" t="s">
        <v>380</v>
      </c>
      <c r="C1035" s="185" t="s">
        <v>93</v>
      </c>
      <c r="D1035" s="186">
        <v>45111</v>
      </c>
      <c r="E1035" s="185">
        <v>1</v>
      </c>
      <c r="F1035" s="185" t="s">
        <v>2102</v>
      </c>
      <c r="G1035" s="185" t="s">
        <v>89</v>
      </c>
      <c r="H1035" s="185" t="s">
        <v>1231</v>
      </c>
      <c r="I1035" s="187">
        <v>1030.52</v>
      </c>
      <c r="J1035" s="187">
        <v>0</v>
      </c>
      <c r="K1035" s="187">
        <v>1030.52</v>
      </c>
    </row>
    <row r="1036" spans="1:11">
      <c r="A1036" s="185">
        <v>40100000</v>
      </c>
      <c r="B1036" s="185" t="s">
        <v>377</v>
      </c>
      <c r="C1036" s="185" t="s">
        <v>93</v>
      </c>
      <c r="D1036" s="186">
        <v>45111</v>
      </c>
      <c r="E1036" s="185">
        <v>1</v>
      </c>
      <c r="F1036" s="185" t="s">
        <v>1381</v>
      </c>
      <c r="G1036" s="185" t="s">
        <v>89</v>
      </c>
      <c r="H1036" s="185" t="s">
        <v>1113</v>
      </c>
      <c r="I1036" s="187">
        <v>44.57</v>
      </c>
      <c r="J1036" s="187">
        <v>0</v>
      </c>
      <c r="K1036" s="187">
        <v>44.57</v>
      </c>
    </row>
    <row r="1037" spans="1:11">
      <c r="A1037" s="185">
        <v>40100000</v>
      </c>
      <c r="B1037" s="185" t="s">
        <v>391</v>
      </c>
      <c r="C1037" s="185" t="s">
        <v>93</v>
      </c>
      <c r="D1037" s="186">
        <v>45111</v>
      </c>
      <c r="E1037" s="185">
        <v>1</v>
      </c>
      <c r="F1037" s="185" t="s">
        <v>1360</v>
      </c>
      <c r="G1037" s="185" t="s">
        <v>89</v>
      </c>
      <c r="H1037" s="185" t="s">
        <v>1261</v>
      </c>
      <c r="I1037" s="187">
        <v>12776.4</v>
      </c>
      <c r="J1037" s="187">
        <v>0</v>
      </c>
      <c r="K1037" s="187">
        <v>12776.4</v>
      </c>
    </row>
    <row r="1038" spans="1:11">
      <c r="A1038" s="185">
        <v>40100000</v>
      </c>
      <c r="B1038" s="185" t="s">
        <v>379</v>
      </c>
      <c r="C1038" s="185" t="s">
        <v>93</v>
      </c>
      <c r="D1038" s="186">
        <v>45111</v>
      </c>
      <c r="E1038" s="185">
        <v>1</v>
      </c>
      <c r="F1038" s="185" t="s">
        <v>2101</v>
      </c>
      <c r="G1038" s="185" t="s">
        <v>89</v>
      </c>
      <c r="H1038" s="185" t="s">
        <v>1110</v>
      </c>
      <c r="I1038" s="187">
        <v>14554.3</v>
      </c>
      <c r="J1038" s="187">
        <v>0</v>
      </c>
      <c r="K1038" s="187">
        <v>14554.3</v>
      </c>
    </row>
    <row r="1039" spans="1:11">
      <c r="A1039" s="185">
        <v>40100000</v>
      </c>
      <c r="B1039" s="185" t="s">
        <v>1313</v>
      </c>
      <c r="C1039" s="185" t="s">
        <v>93</v>
      </c>
      <c r="D1039" s="186">
        <v>45111</v>
      </c>
      <c r="E1039" s="185">
        <v>1</v>
      </c>
      <c r="F1039" s="185" t="s">
        <v>1375</v>
      </c>
      <c r="G1039" s="185" t="s">
        <v>89</v>
      </c>
      <c r="H1039" s="185" t="s">
        <v>362</v>
      </c>
      <c r="I1039" s="187">
        <v>1790.12</v>
      </c>
      <c r="J1039" s="187">
        <v>0</v>
      </c>
      <c r="K1039" s="187">
        <v>1790.12</v>
      </c>
    </row>
    <row r="1040" spans="1:11">
      <c r="A1040" s="185">
        <v>40100000</v>
      </c>
      <c r="B1040" s="185" t="s">
        <v>400</v>
      </c>
      <c r="C1040" s="185" t="s">
        <v>93</v>
      </c>
      <c r="D1040" s="186">
        <v>45111</v>
      </c>
      <c r="E1040" s="185">
        <v>1</v>
      </c>
      <c r="F1040" s="185" t="s">
        <v>2100</v>
      </c>
      <c r="G1040" s="185" t="s">
        <v>89</v>
      </c>
      <c r="H1040" s="185" t="s">
        <v>351</v>
      </c>
      <c r="I1040" s="187">
        <v>7560</v>
      </c>
      <c r="J1040" s="187">
        <v>0</v>
      </c>
      <c r="K1040" s="187">
        <v>7560</v>
      </c>
    </row>
    <row r="1041" spans="1:11">
      <c r="A1041" s="185">
        <v>40100000</v>
      </c>
      <c r="B1041" s="185" t="s">
        <v>1091</v>
      </c>
      <c r="C1041" s="185" t="s">
        <v>93</v>
      </c>
      <c r="D1041" s="186">
        <v>45111</v>
      </c>
      <c r="E1041" s="185">
        <v>1</v>
      </c>
      <c r="F1041" s="185" t="s">
        <v>1476</v>
      </c>
      <c r="G1041" s="185" t="s">
        <v>89</v>
      </c>
      <c r="H1041" s="185" t="s">
        <v>1121</v>
      </c>
      <c r="I1041" s="187">
        <v>7.2</v>
      </c>
      <c r="J1041" s="187">
        <v>0</v>
      </c>
      <c r="K1041" s="187">
        <v>7.2</v>
      </c>
    </row>
    <row r="1042" spans="1:11">
      <c r="A1042" s="185">
        <v>40100000</v>
      </c>
      <c r="B1042" s="185" t="s">
        <v>388</v>
      </c>
      <c r="C1042" s="185" t="s">
        <v>93</v>
      </c>
      <c r="D1042" s="186">
        <v>45112</v>
      </c>
      <c r="E1042" s="185">
        <v>1</v>
      </c>
      <c r="F1042" s="185" t="s">
        <v>2103</v>
      </c>
      <c r="G1042" s="185" t="s">
        <v>89</v>
      </c>
      <c r="H1042" s="185" t="s">
        <v>2027</v>
      </c>
      <c r="I1042" s="187">
        <v>2335.31</v>
      </c>
      <c r="J1042" s="187">
        <v>0</v>
      </c>
      <c r="K1042" s="187">
        <v>2335.31</v>
      </c>
    </row>
    <row r="1043" spans="1:11">
      <c r="A1043" s="185">
        <v>40100000</v>
      </c>
      <c r="B1043" s="185" t="s">
        <v>388</v>
      </c>
      <c r="C1043" s="185" t="s">
        <v>93</v>
      </c>
      <c r="D1043" s="186">
        <v>45112</v>
      </c>
      <c r="E1043" s="185">
        <v>1</v>
      </c>
      <c r="F1043" s="185" t="s">
        <v>2104</v>
      </c>
      <c r="G1043" s="185" t="s">
        <v>89</v>
      </c>
      <c r="H1043" s="185" t="s">
        <v>2030</v>
      </c>
      <c r="I1043" s="187">
        <v>9160.81</v>
      </c>
      <c r="J1043" s="187">
        <v>0</v>
      </c>
      <c r="K1043" s="187">
        <v>9160.81</v>
      </c>
    </row>
    <row r="1044" spans="1:11">
      <c r="A1044" s="185">
        <v>40100000</v>
      </c>
      <c r="B1044" s="185" t="s">
        <v>360</v>
      </c>
      <c r="C1044" s="185" t="s">
        <v>93</v>
      </c>
      <c r="D1044" s="186">
        <v>45117</v>
      </c>
      <c r="E1044" s="185">
        <v>1</v>
      </c>
      <c r="F1044" s="185" t="s">
        <v>1386</v>
      </c>
      <c r="G1044" s="185" t="s">
        <v>89</v>
      </c>
      <c r="H1044" s="185" t="s">
        <v>1110</v>
      </c>
      <c r="I1044" s="187">
        <v>84</v>
      </c>
      <c r="J1044" s="187">
        <v>0</v>
      </c>
      <c r="K1044" s="187">
        <v>84</v>
      </c>
    </row>
    <row r="1045" spans="1:11">
      <c r="A1045" s="185">
        <v>40100000</v>
      </c>
      <c r="B1045" s="185" t="s">
        <v>360</v>
      </c>
      <c r="C1045" s="185" t="s">
        <v>93</v>
      </c>
      <c r="D1045" s="186">
        <v>45117</v>
      </c>
      <c r="E1045" s="185">
        <v>1</v>
      </c>
      <c r="F1045" s="185" t="s">
        <v>1386</v>
      </c>
      <c r="G1045" s="185" t="s">
        <v>89</v>
      </c>
      <c r="H1045" s="185" t="s">
        <v>1141</v>
      </c>
      <c r="I1045" s="187">
        <v>84</v>
      </c>
      <c r="J1045" s="187">
        <v>0</v>
      </c>
      <c r="K1045" s="187">
        <v>84</v>
      </c>
    </row>
    <row r="1046" spans="1:11">
      <c r="A1046" s="185">
        <v>40100000</v>
      </c>
      <c r="B1046" s="185" t="s">
        <v>1091</v>
      </c>
      <c r="C1046" s="185" t="s">
        <v>93</v>
      </c>
      <c r="D1046" s="186">
        <v>45117</v>
      </c>
      <c r="E1046" s="185">
        <v>1</v>
      </c>
      <c r="F1046" s="185" t="s">
        <v>1476</v>
      </c>
      <c r="G1046" s="185" t="s">
        <v>89</v>
      </c>
      <c r="H1046" s="185" t="s">
        <v>1114</v>
      </c>
      <c r="I1046" s="187">
        <v>360</v>
      </c>
      <c r="J1046" s="187">
        <v>0</v>
      </c>
      <c r="K1046" s="187">
        <v>360</v>
      </c>
    </row>
    <row r="1047" spans="1:11">
      <c r="A1047" s="185">
        <v>40100000</v>
      </c>
      <c r="B1047" s="185" t="s">
        <v>366</v>
      </c>
      <c r="C1047" s="185" t="s">
        <v>93</v>
      </c>
      <c r="D1047" s="186">
        <v>45117</v>
      </c>
      <c r="E1047" s="185">
        <v>1</v>
      </c>
      <c r="F1047" s="185" t="s">
        <v>2106</v>
      </c>
      <c r="G1047" s="185" t="s">
        <v>89</v>
      </c>
      <c r="H1047" s="185" t="s">
        <v>1371</v>
      </c>
      <c r="I1047" s="187">
        <v>7003.2</v>
      </c>
      <c r="J1047" s="187">
        <v>0</v>
      </c>
      <c r="K1047" s="187">
        <v>7003.2</v>
      </c>
    </row>
    <row r="1048" spans="1:11">
      <c r="A1048" s="185">
        <v>40100000</v>
      </c>
      <c r="B1048" s="185" t="s">
        <v>360</v>
      </c>
      <c r="C1048" s="185" t="s">
        <v>93</v>
      </c>
      <c r="D1048" s="186">
        <v>45117</v>
      </c>
      <c r="E1048" s="185">
        <v>1</v>
      </c>
      <c r="F1048" s="185" t="s">
        <v>1386</v>
      </c>
      <c r="G1048" s="185" t="s">
        <v>89</v>
      </c>
      <c r="H1048" s="185" t="s">
        <v>1261</v>
      </c>
      <c r="I1048" s="187">
        <v>84</v>
      </c>
      <c r="J1048" s="187">
        <v>0</v>
      </c>
      <c r="K1048" s="187">
        <v>84</v>
      </c>
    </row>
    <row r="1049" spans="1:11">
      <c r="A1049" s="185">
        <v>40100000</v>
      </c>
      <c r="B1049" s="185" t="s">
        <v>360</v>
      </c>
      <c r="C1049" s="185" t="s">
        <v>93</v>
      </c>
      <c r="D1049" s="186">
        <v>45117</v>
      </c>
      <c r="E1049" s="185">
        <v>1</v>
      </c>
      <c r="F1049" s="185" t="s">
        <v>1386</v>
      </c>
      <c r="G1049" s="185" t="s">
        <v>89</v>
      </c>
      <c r="H1049" s="185" t="s">
        <v>1092</v>
      </c>
      <c r="I1049" s="187">
        <v>84</v>
      </c>
      <c r="J1049" s="187">
        <v>0</v>
      </c>
      <c r="K1049" s="187">
        <v>84</v>
      </c>
    </row>
    <row r="1050" spans="1:11">
      <c r="A1050" s="185">
        <v>40100000</v>
      </c>
      <c r="B1050" s="185" t="s">
        <v>360</v>
      </c>
      <c r="C1050" s="185" t="s">
        <v>93</v>
      </c>
      <c r="D1050" s="186">
        <v>45118</v>
      </c>
      <c r="E1050" s="185">
        <v>1</v>
      </c>
      <c r="F1050" s="185" t="s">
        <v>1386</v>
      </c>
      <c r="G1050" s="185" t="s">
        <v>89</v>
      </c>
      <c r="H1050" s="185" t="s">
        <v>1113</v>
      </c>
      <c r="I1050" s="187">
        <v>336</v>
      </c>
      <c r="J1050" s="187">
        <v>0</v>
      </c>
      <c r="K1050" s="187">
        <v>336</v>
      </c>
    </row>
    <row r="1051" spans="1:11">
      <c r="A1051" s="185">
        <v>40100000</v>
      </c>
      <c r="B1051" s="185" t="s">
        <v>360</v>
      </c>
      <c r="C1051" s="185" t="s">
        <v>93</v>
      </c>
      <c r="D1051" s="186">
        <v>45118</v>
      </c>
      <c r="E1051" s="185">
        <v>1</v>
      </c>
      <c r="F1051" s="185" t="s">
        <v>1466</v>
      </c>
      <c r="G1051" s="185" t="s">
        <v>89</v>
      </c>
      <c r="H1051" s="185" t="s">
        <v>1087</v>
      </c>
      <c r="I1051" s="187">
        <v>84</v>
      </c>
      <c r="J1051" s="187">
        <v>0</v>
      </c>
      <c r="K1051" s="187">
        <v>84</v>
      </c>
    </row>
    <row r="1052" spans="1:11">
      <c r="A1052" s="185">
        <v>40100000</v>
      </c>
      <c r="B1052" s="185" t="s">
        <v>1140</v>
      </c>
      <c r="C1052" s="185" t="s">
        <v>93</v>
      </c>
      <c r="D1052" s="186">
        <v>45119</v>
      </c>
      <c r="E1052" s="185">
        <v>1</v>
      </c>
      <c r="F1052" s="185" t="s">
        <v>1387</v>
      </c>
      <c r="G1052" s="185" t="s">
        <v>89</v>
      </c>
      <c r="H1052" s="185" t="s">
        <v>1242</v>
      </c>
      <c r="I1052" s="187">
        <v>14.16</v>
      </c>
      <c r="J1052" s="187">
        <v>0</v>
      </c>
      <c r="K1052" s="187">
        <v>14.16</v>
      </c>
    </row>
    <row r="1053" spans="1:11">
      <c r="A1053" s="185">
        <v>40100000</v>
      </c>
      <c r="B1053" s="185" t="s">
        <v>388</v>
      </c>
      <c r="C1053" s="185" t="s">
        <v>93</v>
      </c>
      <c r="D1053" s="186">
        <v>45124</v>
      </c>
      <c r="E1053" s="185">
        <v>1</v>
      </c>
      <c r="F1053" s="185" t="s">
        <v>1469</v>
      </c>
      <c r="G1053" s="185" t="s">
        <v>89</v>
      </c>
      <c r="H1053" s="185" t="s">
        <v>1393</v>
      </c>
      <c r="I1053" s="187">
        <v>1437.6</v>
      </c>
      <c r="J1053" s="187">
        <v>0</v>
      </c>
      <c r="K1053" s="187">
        <v>1437.6</v>
      </c>
    </row>
    <row r="1054" spans="1:11">
      <c r="A1054" s="185">
        <v>40100000</v>
      </c>
      <c r="B1054" s="185" t="s">
        <v>369</v>
      </c>
      <c r="C1054" s="185" t="s">
        <v>93</v>
      </c>
      <c r="D1054" s="186">
        <v>45124</v>
      </c>
      <c r="E1054" s="185">
        <v>1</v>
      </c>
      <c r="F1054" s="185" t="s">
        <v>1691</v>
      </c>
      <c r="G1054" s="185" t="s">
        <v>89</v>
      </c>
      <c r="H1054" s="185" t="s">
        <v>2028</v>
      </c>
      <c r="I1054" s="187">
        <v>2103.7399999999998</v>
      </c>
      <c r="J1054" s="187">
        <v>0</v>
      </c>
      <c r="K1054" s="187">
        <v>2103.7399999999998</v>
      </c>
    </row>
    <row r="1055" spans="1:11">
      <c r="A1055" s="185">
        <v>40100000</v>
      </c>
      <c r="B1055" s="185" t="s">
        <v>365</v>
      </c>
      <c r="C1055" s="185" t="s">
        <v>93</v>
      </c>
      <c r="D1055" s="186">
        <v>45125</v>
      </c>
      <c r="E1055" s="185">
        <v>1</v>
      </c>
      <c r="F1055" s="185" t="s">
        <v>183</v>
      </c>
      <c r="G1055" s="185" t="s">
        <v>89</v>
      </c>
      <c r="H1055" s="185" t="s">
        <v>1114</v>
      </c>
      <c r="I1055" s="187">
        <v>18</v>
      </c>
      <c r="J1055" s="187">
        <v>0</v>
      </c>
      <c r="K1055" s="187">
        <v>18</v>
      </c>
    </row>
    <row r="1056" spans="1:11">
      <c r="A1056" s="185">
        <v>40100000</v>
      </c>
      <c r="B1056" s="185" t="s">
        <v>352</v>
      </c>
      <c r="C1056" s="185" t="s">
        <v>93</v>
      </c>
      <c r="D1056" s="186">
        <v>45127</v>
      </c>
      <c r="E1056" s="185">
        <v>1</v>
      </c>
      <c r="F1056" s="185" t="s">
        <v>1391</v>
      </c>
      <c r="G1056" s="185" t="s">
        <v>89</v>
      </c>
      <c r="H1056" s="185" t="s">
        <v>1092</v>
      </c>
      <c r="I1056" s="187">
        <v>41</v>
      </c>
      <c r="J1056" s="187">
        <v>0</v>
      </c>
      <c r="K1056" s="187">
        <v>41</v>
      </c>
    </row>
    <row r="1057" spans="1:11">
      <c r="A1057" s="185">
        <v>40100000</v>
      </c>
      <c r="B1057" s="185" t="s">
        <v>369</v>
      </c>
      <c r="C1057" s="185" t="s">
        <v>93</v>
      </c>
      <c r="D1057" s="186">
        <v>45128</v>
      </c>
      <c r="E1057" s="185">
        <v>1</v>
      </c>
      <c r="F1057" s="185" t="s">
        <v>1691</v>
      </c>
      <c r="G1057" s="185" t="s">
        <v>89</v>
      </c>
      <c r="H1057" s="185" t="s">
        <v>2113</v>
      </c>
      <c r="I1057" s="187">
        <v>1489.38</v>
      </c>
      <c r="J1057" s="187">
        <v>0</v>
      </c>
      <c r="K1057" s="187">
        <v>1489.38</v>
      </c>
    </row>
    <row r="1058" spans="1:11">
      <c r="A1058" s="185">
        <v>40100000</v>
      </c>
      <c r="B1058" s="185" t="s">
        <v>367</v>
      </c>
      <c r="C1058" s="185" t="s">
        <v>93</v>
      </c>
      <c r="D1058" s="186">
        <v>45128</v>
      </c>
      <c r="E1058" s="185">
        <v>1</v>
      </c>
      <c r="F1058" s="185" t="s">
        <v>116</v>
      </c>
      <c r="G1058" s="185" t="s">
        <v>89</v>
      </c>
      <c r="H1058" s="185" t="s">
        <v>1231</v>
      </c>
      <c r="I1058" s="187">
        <v>4490.25</v>
      </c>
      <c r="J1058" s="187">
        <v>0</v>
      </c>
      <c r="K1058" s="187">
        <v>4490.25</v>
      </c>
    </row>
    <row r="1059" spans="1:11">
      <c r="A1059" s="185">
        <v>40100000</v>
      </c>
      <c r="B1059" s="185" t="s">
        <v>365</v>
      </c>
      <c r="C1059" s="185" t="s">
        <v>93</v>
      </c>
      <c r="D1059" s="186">
        <v>45131</v>
      </c>
      <c r="E1059" s="185">
        <v>1</v>
      </c>
      <c r="F1059" s="185" t="s">
        <v>1822</v>
      </c>
      <c r="G1059" s="185" t="s">
        <v>89</v>
      </c>
      <c r="H1059" s="185" t="s">
        <v>1159</v>
      </c>
      <c r="I1059" s="187">
        <v>125.12</v>
      </c>
      <c r="J1059" s="187">
        <v>0</v>
      </c>
      <c r="K1059" s="187">
        <v>125.12</v>
      </c>
    </row>
    <row r="1060" spans="1:11">
      <c r="A1060" s="185">
        <v>40100000</v>
      </c>
      <c r="B1060" s="185" t="s">
        <v>365</v>
      </c>
      <c r="C1060" s="185" t="s">
        <v>93</v>
      </c>
      <c r="D1060" s="186">
        <v>45131</v>
      </c>
      <c r="E1060" s="185">
        <v>1</v>
      </c>
      <c r="F1060" s="185" t="s">
        <v>1822</v>
      </c>
      <c r="G1060" s="185" t="s">
        <v>89</v>
      </c>
      <c r="H1060" s="185" t="s">
        <v>1159</v>
      </c>
      <c r="I1060" s="187">
        <v>907.44</v>
      </c>
      <c r="J1060" s="187">
        <v>0</v>
      </c>
      <c r="K1060" s="187">
        <v>907.44</v>
      </c>
    </row>
    <row r="1061" spans="1:11">
      <c r="A1061" s="185">
        <v>40100000</v>
      </c>
      <c r="B1061" s="185" t="s">
        <v>350</v>
      </c>
      <c r="C1061" s="185" t="s">
        <v>93</v>
      </c>
      <c r="D1061" s="186">
        <v>45132</v>
      </c>
      <c r="E1061" s="185">
        <v>1</v>
      </c>
      <c r="F1061" s="185" t="s">
        <v>2107</v>
      </c>
      <c r="G1061" s="185" t="s">
        <v>89</v>
      </c>
      <c r="H1061" s="185" t="s">
        <v>1863</v>
      </c>
      <c r="I1061" s="187">
        <v>3151.22</v>
      </c>
      <c r="J1061" s="187">
        <v>0</v>
      </c>
      <c r="K1061" s="187">
        <v>3151.22</v>
      </c>
    </row>
    <row r="1062" spans="1:11">
      <c r="A1062" s="185">
        <v>40100000</v>
      </c>
      <c r="B1062" s="185" t="s">
        <v>1681</v>
      </c>
      <c r="C1062" s="185" t="s">
        <v>93</v>
      </c>
      <c r="D1062" s="186">
        <v>45139</v>
      </c>
      <c r="E1062" s="185">
        <v>2</v>
      </c>
      <c r="F1062" s="185" t="s">
        <v>2176</v>
      </c>
      <c r="G1062" s="185" t="s">
        <v>89</v>
      </c>
      <c r="H1062" s="185" t="s">
        <v>351</v>
      </c>
      <c r="I1062" s="187">
        <v>5280</v>
      </c>
      <c r="J1062" s="187">
        <v>0</v>
      </c>
      <c r="K1062" s="187">
        <v>5280</v>
      </c>
    </row>
    <row r="1063" spans="1:11">
      <c r="A1063" s="185">
        <v>40100000</v>
      </c>
      <c r="B1063" s="185" t="s">
        <v>353</v>
      </c>
      <c r="C1063" s="185" t="s">
        <v>93</v>
      </c>
      <c r="D1063" s="186">
        <v>45139</v>
      </c>
      <c r="E1063" s="185">
        <v>2</v>
      </c>
      <c r="F1063" s="185" t="s">
        <v>1434</v>
      </c>
      <c r="G1063" s="185" t="s">
        <v>89</v>
      </c>
      <c r="H1063" s="185" t="s">
        <v>1096</v>
      </c>
      <c r="I1063" s="187">
        <v>419.8</v>
      </c>
      <c r="J1063" s="187">
        <v>0</v>
      </c>
      <c r="K1063" s="187">
        <v>419.8</v>
      </c>
    </row>
    <row r="1064" spans="1:11">
      <c r="A1064" s="185">
        <v>40100000</v>
      </c>
      <c r="B1064" s="185" t="s">
        <v>376</v>
      </c>
      <c r="C1064" s="185" t="s">
        <v>93</v>
      </c>
      <c r="D1064" s="186">
        <v>45140</v>
      </c>
      <c r="E1064" s="185">
        <v>1</v>
      </c>
      <c r="F1064" s="185" t="s">
        <v>2183</v>
      </c>
      <c r="G1064" s="185" t="s">
        <v>89</v>
      </c>
      <c r="H1064" s="185" t="s">
        <v>1184</v>
      </c>
      <c r="I1064" s="187">
        <v>1415.39</v>
      </c>
      <c r="J1064" s="187">
        <v>0</v>
      </c>
      <c r="K1064" s="187">
        <v>1415.39</v>
      </c>
    </row>
    <row r="1065" spans="1:11">
      <c r="A1065" s="185">
        <v>40100000</v>
      </c>
      <c r="B1065" s="185" t="s">
        <v>1940</v>
      </c>
      <c r="C1065" s="185" t="s">
        <v>93</v>
      </c>
      <c r="D1065" s="186">
        <v>45140</v>
      </c>
      <c r="E1065" s="185">
        <v>1</v>
      </c>
      <c r="F1065" s="185" t="s">
        <v>2178</v>
      </c>
      <c r="G1065" s="185" t="s">
        <v>89</v>
      </c>
      <c r="H1065" s="185" t="s">
        <v>1096</v>
      </c>
      <c r="I1065" s="187">
        <v>3330.29</v>
      </c>
      <c r="J1065" s="187">
        <v>0</v>
      </c>
      <c r="K1065" s="187">
        <v>3330.29</v>
      </c>
    </row>
    <row r="1066" spans="1:11">
      <c r="A1066" s="185">
        <v>40100000</v>
      </c>
      <c r="B1066" s="185" t="s">
        <v>378</v>
      </c>
      <c r="C1066" s="185" t="s">
        <v>93</v>
      </c>
      <c r="D1066" s="186">
        <v>45140</v>
      </c>
      <c r="E1066" s="185">
        <v>1</v>
      </c>
      <c r="F1066" s="185" t="s">
        <v>2185</v>
      </c>
      <c r="G1066" s="185" t="s">
        <v>89</v>
      </c>
      <c r="H1066" s="185" t="s">
        <v>1231</v>
      </c>
      <c r="I1066" s="187">
        <v>10032</v>
      </c>
      <c r="J1066" s="187">
        <v>0</v>
      </c>
      <c r="K1066" s="187">
        <v>10032</v>
      </c>
    </row>
    <row r="1067" spans="1:11">
      <c r="A1067" s="185">
        <v>40100000</v>
      </c>
      <c r="B1067" s="185" t="s">
        <v>1177</v>
      </c>
      <c r="C1067" s="185" t="s">
        <v>93</v>
      </c>
      <c r="D1067" s="186">
        <v>45140</v>
      </c>
      <c r="E1067" s="185">
        <v>1</v>
      </c>
      <c r="F1067" s="185" t="s">
        <v>2179</v>
      </c>
      <c r="G1067" s="185" t="s">
        <v>89</v>
      </c>
      <c r="H1067" s="185" t="s">
        <v>1083</v>
      </c>
      <c r="I1067" s="187">
        <v>13953</v>
      </c>
      <c r="J1067" s="187">
        <v>0</v>
      </c>
      <c r="K1067" s="187">
        <v>13953</v>
      </c>
    </row>
    <row r="1068" spans="1:11">
      <c r="A1068" s="185">
        <v>40100000</v>
      </c>
      <c r="B1068" s="185" t="s">
        <v>350</v>
      </c>
      <c r="C1068" s="185" t="s">
        <v>93</v>
      </c>
      <c r="D1068" s="186">
        <v>45140</v>
      </c>
      <c r="E1068" s="185">
        <v>1</v>
      </c>
      <c r="F1068" s="185" t="s">
        <v>2182</v>
      </c>
      <c r="G1068" s="185" t="s">
        <v>89</v>
      </c>
      <c r="H1068" s="185" t="s">
        <v>1863</v>
      </c>
      <c r="I1068" s="187">
        <v>57.6</v>
      </c>
      <c r="J1068" s="187">
        <v>0</v>
      </c>
      <c r="K1068" s="187">
        <v>57.6</v>
      </c>
    </row>
    <row r="1069" spans="1:11">
      <c r="A1069" s="185">
        <v>40100000</v>
      </c>
      <c r="B1069" s="185" t="s">
        <v>377</v>
      </c>
      <c r="C1069" s="185" t="s">
        <v>93</v>
      </c>
      <c r="D1069" s="186">
        <v>45140</v>
      </c>
      <c r="E1069" s="185">
        <v>1</v>
      </c>
      <c r="F1069" s="185" t="s">
        <v>2181</v>
      </c>
      <c r="G1069" s="185" t="s">
        <v>89</v>
      </c>
      <c r="H1069" s="185" t="s">
        <v>1184</v>
      </c>
      <c r="I1069" s="187">
        <v>1785.32</v>
      </c>
      <c r="J1069" s="187">
        <v>0</v>
      </c>
      <c r="K1069" s="187">
        <v>1785.32</v>
      </c>
    </row>
    <row r="1070" spans="1:11">
      <c r="A1070" s="185">
        <v>40100000</v>
      </c>
      <c r="B1070" s="185" t="s">
        <v>1779</v>
      </c>
      <c r="C1070" s="185" t="s">
        <v>93</v>
      </c>
      <c r="D1070" s="186">
        <v>45140</v>
      </c>
      <c r="E1070" s="185">
        <v>1</v>
      </c>
      <c r="F1070" s="185" t="s">
        <v>2180</v>
      </c>
      <c r="G1070" s="185" t="s">
        <v>89</v>
      </c>
      <c r="H1070" s="185" t="s">
        <v>362</v>
      </c>
      <c r="I1070" s="187">
        <v>2600</v>
      </c>
      <c r="J1070" s="187">
        <v>0</v>
      </c>
      <c r="K1070" s="187">
        <v>2600</v>
      </c>
    </row>
    <row r="1071" spans="1:11">
      <c r="A1071" s="185">
        <v>40100000</v>
      </c>
      <c r="B1071" s="185" t="s">
        <v>2084</v>
      </c>
      <c r="C1071" s="185" t="s">
        <v>93</v>
      </c>
      <c r="D1071" s="186">
        <v>45140</v>
      </c>
      <c r="E1071" s="185">
        <v>1</v>
      </c>
      <c r="F1071" s="185" t="s">
        <v>2177</v>
      </c>
      <c r="G1071" s="185" t="s">
        <v>89</v>
      </c>
      <c r="H1071" s="185" t="s">
        <v>89</v>
      </c>
      <c r="I1071" s="187">
        <v>5.44</v>
      </c>
      <c r="J1071" s="187">
        <v>0</v>
      </c>
      <c r="K1071" s="187">
        <v>5.44</v>
      </c>
    </row>
    <row r="1072" spans="1:11">
      <c r="A1072" s="185">
        <v>40100000</v>
      </c>
      <c r="B1072" s="185" t="s">
        <v>370</v>
      </c>
      <c r="C1072" s="185" t="s">
        <v>93</v>
      </c>
      <c r="D1072" s="186">
        <v>45140</v>
      </c>
      <c r="E1072" s="185">
        <v>1</v>
      </c>
      <c r="F1072" s="185" t="s">
        <v>2184</v>
      </c>
      <c r="G1072" s="185" t="s">
        <v>89</v>
      </c>
      <c r="H1072" s="185" t="s">
        <v>1114</v>
      </c>
      <c r="I1072" s="187">
        <v>2336</v>
      </c>
      <c r="J1072" s="187">
        <v>0</v>
      </c>
      <c r="K1072" s="187">
        <v>2336</v>
      </c>
    </row>
    <row r="1073" spans="1:11">
      <c r="A1073" s="185">
        <v>40100000</v>
      </c>
      <c r="B1073" s="185" t="s">
        <v>375</v>
      </c>
      <c r="C1073" s="185" t="s">
        <v>93</v>
      </c>
      <c r="D1073" s="186">
        <v>45140</v>
      </c>
      <c r="E1073" s="185">
        <v>2</v>
      </c>
      <c r="F1073" s="185" t="s">
        <v>2186</v>
      </c>
      <c r="G1073" s="185" t="s">
        <v>89</v>
      </c>
      <c r="H1073" s="185" t="s">
        <v>1087</v>
      </c>
      <c r="I1073" s="187">
        <v>1685.81</v>
      </c>
      <c r="J1073" s="187">
        <v>0</v>
      </c>
      <c r="K1073" s="187">
        <v>1685.81</v>
      </c>
    </row>
    <row r="1074" spans="1:11">
      <c r="A1074" s="185">
        <v>40100000</v>
      </c>
      <c r="B1074" s="185" t="s">
        <v>380</v>
      </c>
      <c r="C1074" s="185" t="s">
        <v>93</v>
      </c>
      <c r="D1074" s="186">
        <v>45141</v>
      </c>
      <c r="E1074" s="185">
        <v>1</v>
      </c>
      <c r="F1074" s="185" t="s">
        <v>2188</v>
      </c>
      <c r="G1074" s="185" t="s">
        <v>89</v>
      </c>
      <c r="H1074" s="185" t="s">
        <v>1159</v>
      </c>
      <c r="I1074" s="187">
        <v>99.18</v>
      </c>
      <c r="J1074" s="187">
        <v>0</v>
      </c>
      <c r="K1074" s="187">
        <v>99.18</v>
      </c>
    </row>
    <row r="1075" spans="1:11">
      <c r="A1075" s="185">
        <v>40100000</v>
      </c>
      <c r="B1075" s="185" t="s">
        <v>1140</v>
      </c>
      <c r="C1075" s="185" t="s">
        <v>93</v>
      </c>
      <c r="D1075" s="186">
        <v>45141</v>
      </c>
      <c r="E1075" s="185">
        <v>1</v>
      </c>
      <c r="F1075" s="185" t="s">
        <v>2189</v>
      </c>
      <c r="G1075" s="185" t="s">
        <v>89</v>
      </c>
      <c r="H1075" s="185" t="s">
        <v>1136</v>
      </c>
      <c r="I1075" s="187">
        <v>175.33</v>
      </c>
      <c r="J1075" s="187">
        <v>0</v>
      </c>
      <c r="K1075" s="187">
        <v>175.33</v>
      </c>
    </row>
    <row r="1076" spans="1:11">
      <c r="A1076" s="185">
        <v>40100000</v>
      </c>
      <c r="B1076" s="185" t="s">
        <v>391</v>
      </c>
      <c r="C1076" s="185" t="s">
        <v>93</v>
      </c>
      <c r="D1076" s="186">
        <v>45141</v>
      </c>
      <c r="E1076" s="185">
        <v>1</v>
      </c>
      <c r="F1076" s="185" t="s">
        <v>2187</v>
      </c>
      <c r="G1076" s="185" t="s">
        <v>89</v>
      </c>
      <c r="H1076" s="185" t="s">
        <v>1092</v>
      </c>
      <c r="I1076" s="187">
        <v>7779.6</v>
      </c>
      <c r="J1076" s="187">
        <v>0</v>
      </c>
      <c r="K1076" s="187">
        <v>7779.6</v>
      </c>
    </row>
    <row r="1077" spans="1:11">
      <c r="A1077" s="185">
        <v>40100000</v>
      </c>
      <c r="B1077" s="185" t="s">
        <v>370</v>
      </c>
      <c r="C1077" s="185" t="s">
        <v>93</v>
      </c>
      <c r="D1077" s="186">
        <v>45141</v>
      </c>
      <c r="E1077" s="185">
        <v>1</v>
      </c>
      <c r="F1077" s="185" t="s">
        <v>2184</v>
      </c>
      <c r="G1077" s="185" t="s">
        <v>89</v>
      </c>
      <c r="H1077" s="185" t="s">
        <v>1221</v>
      </c>
      <c r="I1077" s="187">
        <v>3526</v>
      </c>
      <c r="J1077" s="187">
        <v>0</v>
      </c>
      <c r="K1077" s="187">
        <v>3526</v>
      </c>
    </row>
    <row r="1078" spans="1:11">
      <c r="A1078" s="185">
        <v>40100000</v>
      </c>
      <c r="B1078" s="185" t="s">
        <v>376</v>
      </c>
      <c r="C1078" s="185" t="s">
        <v>93</v>
      </c>
      <c r="D1078" s="186">
        <v>45142</v>
      </c>
      <c r="E1078" s="185">
        <v>1</v>
      </c>
      <c r="F1078" s="185" t="s">
        <v>2190</v>
      </c>
      <c r="G1078" s="185" t="s">
        <v>89</v>
      </c>
      <c r="H1078" s="185" t="s">
        <v>1184</v>
      </c>
      <c r="I1078" s="187">
        <v>1415.39</v>
      </c>
      <c r="J1078" s="187">
        <v>0</v>
      </c>
      <c r="K1078" s="187">
        <v>1415.39</v>
      </c>
    </row>
    <row r="1079" spans="1:11">
      <c r="A1079" s="185">
        <v>40100000</v>
      </c>
      <c r="B1079" s="185" t="s">
        <v>1091</v>
      </c>
      <c r="C1079" s="185" t="s">
        <v>93</v>
      </c>
      <c r="D1079" s="186">
        <v>45142</v>
      </c>
      <c r="E1079" s="185">
        <v>1</v>
      </c>
      <c r="F1079" s="185" t="s">
        <v>2191</v>
      </c>
      <c r="G1079" s="185" t="s">
        <v>89</v>
      </c>
      <c r="H1079" s="185" t="s">
        <v>1226</v>
      </c>
      <c r="I1079" s="187">
        <v>360</v>
      </c>
      <c r="J1079" s="187">
        <v>0</v>
      </c>
      <c r="K1079" s="187">
        <v>360</v>
      </c>
    </row>
    <row r="1080" spans="1:11">
      <c r="A1080" s="185">
        <v>40100000</v>
      </c>
      <c r="B1080" s="185" t="s">
        <v>350</v>
      </c>
      <c r="C1080" s="185" t="s">
        <v>93</v>
      </c>
      <c r="D1080" s="186">
        <v>45142</v>
      </c>
      <c r="E1080" s="185">
        <v>1</v>
      </c>
      <c r="F1080" s="185" t="s">
        <v>2192</v>
      </c>
      <c r="G1080" s="185" t="s">
        <v>89</v>
      </c>
      <c r="H1080" s="185" t="s">
        <v>1771</v>
      </c>
      <c r="I1080" s="187">
        <v>432</v>
      </c>
      <c r="J1080" s="187">
        <v>0</v>
      </c>
      <c r="K1080" s="187">
        <v>432</v>
      </c>
    </row>
    <row r="1081" spans="1:11">
      <c r="A1081" s="185">
        <v>40100000</v>
      </c>
      <c r="B1081" s="185" t="s">
        <v>388</v>
      </c>
      <c r="C1081" s="185" t="s">
        <v>93</v>
      </c>
      <c r="D1081" s="186">
        <v>45145</v>
      </c>
      <c r="E1081" s="185">
        <v>1</v>
      </c>
      <c r="F1081" s="185" t="s">
        <v>2193</v>
      </c>
      <c r="G1081" s="185" t="s">
        <v>89</v>
      </c>
      <c r="H1081" s="185" t="s">
        <v>1199</v>
      </c>
      <c r="I1081" s="187">
        <v>2039.04</v>
      </c>
      <c r="J1081" s="187">
        <v>0</v>
      </c>
      <c r="K1081" s="187">
        <v>2039.04</v>
      </c>
    </row>
    <row r="1082" spans="1:11">
      <c r="A1082" s="185">
        <v>40100000</v>
      </c>
      <c r="B1082" s="185" t="s">
        <v>388</v>
      </c>
      <c r="C1082" s="185" t="s">
        <v>93</v>
      </c>
      <c r="D1082" s="186">
        <v>45145</v>
      </c>
      <c r="E1082" s="185">
        <v>1</v>
      </c>
      <c r="F1082" s="185" t="s">
        <v>2193</v>
      </c>
      <c r="G1082" s="185" t="s">
        <v>89</v>
      </c>
      <c r="H1082" s="185" t="s">
        <v>1199</v>
      </c>
      <c r="I1082" s="187">
        <v>8400.8700000000008</v>
      </c>
      <c r="J1082" s="187">
        <v>0</v>
      </c>
      <c r="K1082" s="187">
        <v>8400.8700000000008</v>
      </c>
    </row>
    <row r="1083" spans="1:11">
      <c r="A1083" s="185">
        <v>40100000</v>
      </c>
      <c r="B1083" s="185" t="s">
        <v>360</v>
      </c>
      <c r="C1083" s="185" t="s">
        <v>93</v>
      </c>
      <c r="D1083" s="186">
        <v>45148</v>
      </c>
      <c r="E1083" s="185">
        <v>1</v>
      </c>
      <c r="F1083" s="185" t="s">
        <v>2194</v>
      </c>
      <c r="G1083" s="185" t="s">
        <v>89</v>
      </c>
      <c r="H1083" s="185" t="s">
        <v>1184</v>
      </c>
      <c r="I1083" s="187">
        <v>84</v>
      </c>
      <c r="J1083" s="187">
        <v>0</v>
      </c>
      <c r="K1083" s="187">
        <v>84</v>
      </c>
    </row>
    <row r="1084" spans="1:11">
      <c r="A1084" s="185">
        <v>40100000</v>
      </c>
      <c r="B1084" s="185" t="s">
        <v>360</v>
      </c>
      <c r="C1084" s="185" t="s">
        <v>93</v>
      </c>
      <c r="D1084" s="186">
        <v>45148</v>
      </c>
      <c r="E1084" s="185">
        <v>1</v>
      </c>
      <c r="F1084" s="185" t="s">
        <v>2194</v>
      </c>
      <c r="G1084" s="185" t="s">
        <v>89</v>
      </c>
      <c r="H1084" s="185" t="s">
        <v>1184</v>
      </c>
      <c r="I1084" s="187">
        <v>84</v>
      </c>
      <c r="J1084" s="187">
        <v>0</v>
      </c>
      <c r="K1084" s="187">
        <v>84</v>
      </c>
    </row>
    <row r="1085" spans="1:11">
      <c r="A1085" s="185">
        <v>40100000</v>
      </c>
      <c r="B1085" s="185" t="s">
        <v>360</v>
      </c>
      <c r="C1085" s="185" t="s">
        <v>93</v>
      </c>
      <c r="D1085" s="186">
        <v>45148</v>
      </c>
      <c r="E1085" s="185">
        <v>1</v>
      </c>
      <c r="F1085" s="185" t="s">
        <v>2194</v>
      </c>
      <c r="G1085" s="185" t="s">
        <v>89</v>
      </c>
      <c r="H1085" s="185" t="s">
        <v>1184</v>
      </c>
      <c r="I1085" s="187">
        <v>84</v>
      </c>
      <c r="J1085" s="187">
        <v>0</v>
      </c>
      <c r="K1085" s="187">
        <v>84</v>
      </c>
    </row>
    <row r="1086" spans="1:11">
      <c r="A1086" s="185">
        <v>40100000</v>
      </c>
      <c r="B1086" s="185" t="s">
        <v>360</v>
      </c>
      <c r="C1086" s="185" t="s">
        <v>93</v>
      </c>
      <c r="D1086" s="186">
        <v>45148</v>
      </c>
      <c r="E1086" s="185">
        <v>1</v>
      </c>
      <c r="F1086" s="185" t="s">
        <v>2194</v>
      </c>
      <c r="G1086" s="185" t="s">
        <v>89</v>
      </c>
      <c r="H1086" s="185" t="s">
        <v>1184</v>
      </c>
      <c r="I1086" s="187">
        <v>84</v>
      </c>
      <c r="J1086" s="187">
        <v>0</v>
      </c>
      <c r="K1086" s="187">
        <v>84</v>
      </c>
    </row>
    <row r="1087" spans="1:11">
      <c r="A1087" s="185">
        <v>40100000</v>
      </c>
      <c r="B1087" s="185" t="s">
        <v>360</v>
      </c>
      <c r="C1087" s="185" t="s">
        <v>93</v>
      </c>
      <c r="D1087" s="186">
        <v>45149</v>
      </c>
      <c r="E1087" s="185">
        <v>1</v>
      </c>
      <c r="F1087" s="185" t="s">
        <v>2195</v>
      </c>
      <c r="G1087" s="185" t="s">
        <v>89</v>
      </c>
      <c r="H1087" s="185" t="s">
        <v>1184</v>
      </c>
      <c r="I1087" s="187">
        <v>336</v>
      </c>
      <c r="J1087" s="187">
        <v>0</v>
      </c>
      <c r="K1087" s="187">
        <v>336</v>
      </c>
    </row>
    <row r="1088" spans="1:11">
      <c r="A1088" s="185">
        <v>40100000</v>
      </c>
      <c r="B1088" s="185" t="s">
        <v>369</v>
      </c>
      <c r="C1088" s="185" t="s">
        <v>93</v>
      </c>
      <c r="D1088" s="186">
        <v>45149</v>
      </c>
      <c r="E1088" s="185">
        <v>1</v>
      </c>
      <c r="F1088" s="185" t="s">
        <v>2196</v>
      </c>
      <c r="G1088" s="185" t="s">
        <v>89</v>
      </c>
      <c r="H1088" s="185" t="s">
        <v>2113</v>
      </c>
      <c r="I1088" s="187">
        <v>147.1</v>
      </c>
      <c r="J1088" s="187">
        <v>0</v>
      </c>
      <c r="K1088" s="187">
        <v>147.1</v>
      </c>
    </row>
    <row r="1089" spans="1:11">
      <c r="A1089" s="185">
        <v>40100000</v>
      </c>
      <c r="B1089" s="185" t="s">
        <v>360</v>
      </c>
      <c r="C1089" s="185" t="s">
        <v>93</v>
      </c>
      <c r="D1089" s="186">
        <v>45149</v>
      </c>
      <c r="E1089" s="185">
        <v>1</v>
      </c>
      <c r="F1089" s="185" t="s">
        <v>2195</v>
      </c>
      <c r="G1089" s="185" t="s">
        <v>89</v>
      </c>
      <c r="H1089" s="185" t="s">
        <v>1184</v>
      </c>
      <c r="I1089" s="187">
        <v>84</v>
      </c>
      <c r="J1089" s="187">
        <v>0</v>
      </c>
      <c r="K1089" s="187">
        <v>84</v>
      </c>
    </row>
    <row r="1090" spans="1:11">
      <c r="A1090" s="185">
        <v>40100000</v>
      </c>
      <c r="B1090" s="185" t="s">
        <v>388</v>
      </c>
      <c r="C1090" s="185" t="s">
        <v>93</v>
      </c>
      <c r="D1090" s="186">
        <v>45152</v>
      </c>
      <c r="E1090" s="185">
        <v>1</v>
      </c>
      <c r="F1090" s="185" t="s">
        <v>2197</v>
      </c>
      <c r="G1090" s="185" t="s">
        <v>89</v>
      </c>
      <c r="H1090" s="185" t="s">
        <v>1195</v>
      </c>
      <c r="I1090" s="187">
        <v>1437.6</v>
      </c>
      <c r="J1090" s="187">
        <v>0</v>
      </c>
      <c r="K1090" s="187">
        <v>1437.6</v>
      </c>
    </row>
    <row r="1091" spans="1:11">
      <c r="A1091" s="185">
        <v>40100000</v>
      </c>
      <c r="B1091" s="185" t="s">
        <v>365</v>
      </c>
      <c r="C1091" s="185" t="s">
        <v>93</v>
      </c>
      <c r="D1091" s="186">
        <v>45155</v>
      </c>
      <c r="E1091" s="185">
        <v>1</v>
      </c>
      <c r="F1091" s="185" t="s">
        <v>2198</v>
      </c>
      <c r="G1091" s="185" t="s">
        <v>89</v>
      </c>
      <c r="H1091" s="185" t="s">
        <v>1114</v>
      </c>
      <c r="I1091" s="187">
        <v>18</v>
      </c>
      <c r="J1091" s="187">
        <v>0</v>
      </c>
      <c r="K1091" s="187">
        <v>18</v>
      </c>
    </row>
    <row r="1092" spans="1:11">
      <c r="A1092" s="185">
        <v>40100000</v>
      </c>
      <c r="B1092" s="185" t="s">
        <v>352</v>
      </c>
      <c r="C1092" s="185" t="s">
        <v>93</v>
      </c>
      <c r="D1092" s="186">
        <v>45156</v>
      </c>
      <c r="E1092" s="185">
        <v>1</v>
      </c>
      <c r="F1092" s="185" t="s">
        <v>2199</v>
      </c>
      <c r="G1092" s="185" t="s">
        <v>89</v>
      </c>
      <c r="H1092" s="185" t="s">
        <v>1113</v>
      </c>
      <c r="I1092" s="187">
        <v>206.1</v>
      </c>
      <c r="J1092" s="187">
        <v>0</v>
      </c>
      <c r="K1092" s="187">
        <v>206.1</v>
      </c>
    </row>
    <row r="1093" spans="1:11">
      <c r="A1093" s="185">
        <v>40100000</v>
      </c>
      <c r="B1093" s="185" t="s">
        <v>365</v>
      </c>
      <c r="C1093" s="185" t="s">
        <v>93</v>
      </c>
      <c r="D1093" s="186">
        <v>45160</v>
      </c>
      <c r="E1093" s="185">
        <v>1</v>
      </c>
      <c r="F1093" s="185" t="s">
        <v>2200</v>
      </c>
      <c r="G1093" s="185" t="s">
        <v>89</v>
      </c>
      <c r="H1093" s="185" t="s">
        <v>1219</v>
      </c>
      <c r="I1093" s="187">
        <v>142.68</v>
      </c>
      <c r="J1093" s="187">
        <v>0</v>
      </c>
      <c r="K1093" s="187">
        <v>142.68</v>
      </c>
    </row>
    <row r="1094" spans="1:11">
      <c r="A1094" s="185">
        <v>40100000</v>
      </c>
      <c r="B1094" s="185" t="s">
        <v>365</v>
      </c>
      <c r="C1094" s="185" t="s">
        <v>93</v>
      </c>
      <c r="D1094" s="186">
        <v>45161</v>
      </c>
      <c r="E1094" s="185">
        <v>1</v>
      </c>
      <c r="F1094" s="185" t="s">
        <v>2201</v>
      </c>
      <c r="G1094" s="185" t="s">
        <v>89</v>
      </c>
      <c r="H1094" s="185" t="s">
        <v>1221</v>
      </c>
      <c r="I1094" s="187">
        <v>800.72</v>
      </c>
      <c r="J1094" s="187">
        <v>0</v>
      </c>
      <c r="K1094" s="187">
        <v>800.72</v>
      </c>
    </row>
    <row r="1095" spans="1:11">
      <c r="A1095" s="185">
        <v>40100000</v>
      </c>
      <c r="B1095" s="185" t="s">
        <v>369</v>
      </c>
      <c r="C1095" s="185" t="s">
        <v>93</v>
      </c>
      <c r="D1095" s="186">
        <v>45163</v>
      </c>
      <c r="E1095" s="185">
        <v>1</v>
      </c>
      <c r="F1095" s="185" t="s">
        <v>2202</v>
      </c>
      <c r="G1095" s="185" t="s">
        <v>89</v>
      </c>
      <c r="H1095" s="185" t="s">
        <v>2155</v>
      </c>
      <c r="I1095" s="187">
        <v>47.76</v>
      </c>
      <c r="J1095" s="187">
        <v>0</v>
      </c>
      <c r="K1095" s="187">
        <v>47.76</v>
      </c>
    </row>
    <row r="1096" spans="1:11">
      <c r="A1096" s="185">
        <v>40100000</v>
      </c>
      <c r="B1096" s="185" t="s">
        <v>350</v>
      </c>
      <c r="C1096" s="185" t="s">
        <v>93</v>
      </c>
      <c r="D1096" s="186">
        <v>45166</v>
      </c>
      <c r="E1096" s="185">
        <v>1</v>
      </c>
      <c r="F1096" s="185" t="s">
        <v>2203</v>
      </c>
      <c r="G1096" s="185" t="s">
        <v>89</v>
      </c>
      <c r="H1096" s="185" t="s">
        <v>1863</v>
      </c>
      <c r="I1096" s="187">
        <v>3686.84</v>
      </c>
      <c r="J1096" s="187">
        <v>0</v>
      </c>
      <c r="K1096" s="187">
        <v>3686.84</v>
      </c>
    </row>
    <row r="1097" spans="1:11">
      <c r="A1097" s="185">
        <v>40100000</v>
      </c>
      <c r="B1097" s="185" t="s">
        <v>1181</v>
      </c>
      <c r="C1097" s="185" t="s">
        <v>93</v>
      </c>
      <c r="D1097" s="186">
        <v>45167</v>
      </c>
      <c r="E1097" s="185">
        <v>1</v>
      </c>
      <c r="F1097" s="185" t="s">
        <v>1467</v>
      </c>
      <c r="G1097" s="185" t="s">
        <v>89</v>
      </c>
      <c r="H1097" s="185" t="s">
        <v>1359</v>
      </c>
      <c r="I1097" s="187">
        <v>67722</v>
      </c>
      <c r="J1097" s="187">
        <v>0</v>
      </c>
      <c r="K1097" s="187">
        <v>67722</v>
      </c>
    </row>
    <row r="1098" spans="1:11">
      <c r="A1098" s="185">
        <v>40100000</v>
      </c>
      <c r="B1098" s="185" t="s">
        <v>380</v>
      </c>
      <c r="C1098" s="185" t="s">
        <v>93</v>
      </c>
      <c r="D1098" s="186">
        <v>45167</v>
      </c>
      <c r="E1098" s="185">
        <v>1</v>
      </c>
      <c r="F1098" s="185" t="s">
        <v>2204</v>
      </c>
      <c r="G1098" s="185" t="s">
        <v>89</v>
      </c>
      <c r="H1098" s="185" t="s">
        <v>1159</v>
      </c>
      <c r="I1098" s="187">
        <v>367.62</v>
      </c>
      <c r="J1098" s="187">
        <v>0</v>
      </c>
      <c r="K1098" s="187">
        <v>367.62</v>
      </c>
    </row>
    <row r="1099" spans="1:11">
      <c r="A1099" s="185">
        <v>40100000</v>
      </c>
      <c r="B1099" s="185" t="s">
        <v>378</v>
      </c>
      <c r="C1099" s="185" t="s">
        <v>93</v>
      </c>
      <c r="D1099" s="186">
        <v>45167</v>
      </c>
      <c r="E1099" s="185">
        <v>1</v>
      </c>
      <c r="F1099" s="185" t="s">
        <v>2212</v>
      </c>
      <c r="G1099" s="185" t="s">
        <v>89</v>
      </c>
      <c r="H1099" s="185" t="s">
        <v>1231</v>
      </c>
      <c r="I1099" s="187">
        <v>8664</v>
      </c>
      <c r="J1099" s="187">
        <v>0</v>
      </c>
      <c r="K1099" s="187">
        <v>8664</v>
      </c>
    </row>
    <row r="1100" spans="1:11">
      <c r="A1100" s="185">
        <v>40100000</v>
      </c>
      <c r="B1100" s="185" t="s">
        <v>370</v>
      </c>
      <c r="C1100" s="185" t="s">
        <v>93</v>
      </c>
      <c r="D1100" s="186">
        <v>45167</v>
      </c>
      <c r="E1100" s="185">
        <v>1</v>
      </c>
      <c r="F1100" s="185" t="s">
        <v>2184</v>
      </c>
      <c r="G1100" s="185" t="s">
        <v>89</v>
      </c>
      <c r="H1100" s="185" t="s">
        <v>1221</v>
      </c>
      <c r="I1100" s="187">
        <v>1801</v>
      </c>
      <c r="J1100" s="187">
        <v>0</v>
      </c>
      <c r="K1100" s="187">
        <v>1801</v>
      </c>
    </row>
    <row r="1101" spans="1:11">
      <c r="A1101" s="185">
        <v>40100000</v>
      </c>
      <c r="B1101" s="185" t="s">
        <v>391</v>
      </c>
      <c r="C1101" s="185" t="s">
        <v>93</v>
      </c>
      <c r="D1101" s="186">
        <v>45167</v>
      </c>
      <c r="E1101" s="185">
        <v>1</v>
      </c>
      <c r="F1101" s="185" t="s">
        <v>2205</v>
      </c>
      <c r="G1101" s="185" t="s">
        <v>89</v>
      </c>
      <c r="H1101" s="185" t="s">
        <v>1092</v>
      </c>
      <c r="I1101" s="187">
        <v>6426</v>
      </c>
      <c r="J1101" s="187">
        <v>0</v>
      </c>
      <c r="K1101" s="187">
        <v>6426</v>
      </c>
    </row>
    <row r="1102" spans="1:11">
      <c r="A1102" s="185">
        <v>40100000</v>
      </c>
      <c r="B1102" s="185" t="s">
        <v>1636</v>
      </c>
      <c r="C1102" s="185" t="s">
        <v>93</v>
      </c>
      <c r="D1102" s="186">
        <v>45167</v>
      </c>
      <c r="E1102" s="185">
        <v>1</v>
      </c>
      <c r="F1102" s="185" t="s">
        <v>1696</v>
      </c>
      <c r="G1102" s="185" t="s">
        <v>89</v>
      </c>
      <c r="H1102" s="185" t="s">
        <v>384</v>
      </c>
      <c r="I1102" s="187">
        <v>90</v>
      </c>
      <c r="J1102" s="187">
        <v>0</v>
      </c>
      <c r="K1102" s="187">
        <v>90</v>
      </c>
    </row>
    <row r="1103" spans="1:11">
      <c r="A1103" s="185">
        <v>40100000</v>
      </c>
      <c r="B1103" s="185" t="s">
        <v>374</v>
      </c>
      <c r="C1103" s="185" t="s">
        <v>93</v>
      </c>
      <c r="D1103" s="186">
        <v>45167</v>
      </c>
      <c r="E1103" s="185">
        <v>1</v>
      </c>
      <c r="F1103" s="185" t="s">
        <v>2208</v>
      </c>
      <c r="G1103" s="185" t="s">
        <v>89</v>
      </c>
      <c r="H1103" s="185" t="s">
        <v>1371</v>
      </c>
      <c r="I1103" s="187">
        <v>1210.5</v>
      </c>
      <c r="J1103" s="187">
        <v>0</v>
      </c>
      <c r="K1103" s="187">
        <v>1210.5</v>
      </c>
    </row>
    <row r="1104" spans="1:11">
      <c r="A1104" s="185">
        <v>40100000</v>
      </c>
      <c r="B1104" s="185" t="s">
        <v>367</v>
      </c>
      <c r="C1104" s="185" t="s">
        <v>93</v>
      </c>
      <c r="D1104" s="186">
        <v>45167</v>
      </c>
      <c r="E1104" s="185">
        <v>1</v>
      </c>
      <c r="F1104" s="185" t="s">
        <v>2207</v>
      </c>
      <c r="G1104" s="185" t="s">
        <v>89</v>
      </c>
      <c r="H1104" s="185" t="s">
        <v>1351</v>
      </c>
      <c r="I1104" s="187">
        <v>4490.25</v>
      </c>
      <c r="J1104" s="187">
        <v>0</v>
      </c>
      <c r="K1104" s="187">
        <v>4490.25</v>
      </c>
    </row>
    <row r="1105" spans="1:11">
      <c r="A1105" s="185">
        <v>40100000</v>
      </c>
      <c r="B1105" s="185" t="s">
        <v>2117</v>
      </c>
      <c r="C1105" s="185" t="s">
        <v>93</v>
      </c>
      <c r="D1105" s="186">
        <v>45167</v>
      </c>
      <c r="E1105" s="185">
        <v>1</v>
      </c>
      <c r="F1105" s="185" t="s">
        <v>2209</v>
      </c>
      <c r="G1105" s="185" t="s">
        <v>89</v>
      </c>
      <c r="H1105" s="185" t="s">
        <v>384</v>
      </c>
      <c r="I1105" s="187">
        <v>266.39999999999998</v>
      </c>
      <c r="J1105" s="187">
        <v>0</v>
      </c>
      <c r="K1105" s="187">
        <v>266.39999999999998</v>
      </c>
    </row>
    <row r="1106" spans="1:11">
      <c r="A1106" s="185">
        <v>40100000</v>
      </c>
      <c r="B1106" s="185" t="s">
        <v>376</v>
      </c>
      <c r="C1106" s="185" t="s">
        <v>93</v>
      </c>
      <c r="D1106" s="186">
        <v>45167</v>
      </c>
      <c r="E1106" s="185">
        <v>1</v>
      </c>
      <c r="F1106" s="185" t="s">
        <v>2213</v>
      </c>
      <c r="G1106" s="185" t="s">
        <v>89</v>
      </c>
      <c r="H1106" s="185" t="s">
        <v>1231</v>
      </c>
      <c r="I1106" s="187">
        <v>1415.39</v>
      </c>
      <c r="J1106" s="187">
        <v>0</v>
      </c>
      <c r="K1106" s="187">
        <v>1415.39</v>
      </c>
    </row>
    <row r="1107" spans="1:11">
      <c r="A1107" s="185">
        <v>40100000</v>
      </c>
      <c r="B1107" s="185" t="s">
        <v>354</v>
      </c>
      <c r="C1107" s="185" t="s">
        <v>93</v>
      </c>
      <c r="D1107" s="186">
        <v>45167</v>
      </c>
      <c r="E1107" s="185">
        <v>1</v>
      </c>
      <c r="F1107" s="185" t="s">
        <v>2206</v>
      </c>
      <c r="G1107" s="185" t="s">
        <v>89</v>
      </c>
      <c r="H1107" s="185" t="s">
        <v>1221</v>
      </c>
      <c r="I1107" s="187">
        <v>13094.25</v>
      </c>
      <c r="J1107" s="187">
        <v>0</v>
      </c>
      <c r="K1107" s="187">
        <v>13094.25</v>
      </c>
    </row>
    <row r="1108" spans="1:11">
      <c r="A1108" s="185">
        <v>40100000</v>
      </c>
      <c r="B1108" s="185" t="s">
        <v>361</v>
      </c>
      <c r="C1108" s="185" t="s">
        <v>93</v>
      </c>
      <c r="D1108" s="186">
        <v>45167</v>
      </c>
      <c r="E1108" s="185">
        <v>1</v>
      </c>
      <c r="F1108" s="185" t="s">
        <v>2211</v>
      </c>
      <c r="G1108" s="185" t="s">
        <v>89</v>
      </c>
      <c r="H1108" s="185" t="s">
        <v>1219</v>
      </c>
      <c r="I1108" s="187">
        <v>3200</v>
      </c>
      <c r="J1108" s="187">
        <v>0</v>
      </c>
      <c r="K1108" s="187">
        <v>3200</v>
      </c>
    </row>
    <row r="1109" spans="1:11">
      <c r="A1109" s="185">
        <v>40100000</v>
      </c>
      <c r="B1109" s="185" t="s">
        <v>375</v>
      </c>
      <c r="C1109" s="185" t="s">
        <v>93</v>
      </c>
      <c r="D1109" s="186">
        <v>45167</v>
      </c>
      <c r="E1109" s="185">
        <v>1</v>
      </c>
      <c r="F1109" s="185" t="s">
        <v>2186</v>
      </c>
      <c r="G1109" s="185" t="s">
        <v>89</v>
      </c>
      <c r="H1109" s="185" t="s">
        <v>1087</v>
      </c>
      <c r="I1109" s="187">
        <v>1685.81</v>
      </c>
      <c r="J1109" s="187">
        <v>0</v>
      </c>
      <c r="K1109" s="187">
        <v>1685.81</v>
      </c>
    </row>
    <row r="1110" spans="1:11">
      <c r="A1110" s="185">
        <v>40100000</v>
      </c>
      <c r="B1110" s="185" t="s">
        <v>377</v>
      </c>
      <c r="C1110" s="185" t="s">
        <v>93</v>
      </c>
      <c r="D1110" s="186">
        <v>45167</v>
      </c>
      <c r="E1110" s="185">
        <v>1</v>
      </c>
      <c r="F1110" s="185" t="s">
        <v>2181</v>
      </c>
      <c r="G1110" s="185" t="s">
        <v>89</v>
      </c>
      <c r="H1110" s="185" t="s">
        <v>1184</v>
      </c>
      <c r="I1110" s="187">
        <v>1032.69</v>
      </c>
      <c r="J1110" s="187">
        <v>0</v>
      </c>
      <c r="K1110" s="187">
        <v>1032.69</v>
      </c>
    </row>
    <row r="1111" spans="1:11">
      <c r="A1111" s="185">
        <v>40100000</v>
      </c>
      <c r="B1111" s="185" t="s">
        <v>2127</v>
      </c>
      <c r="C1111" s="185" t="s">
        <v>93</v>
      </c>
      <c r="D1111" s="186">
        <v>45167</v>
      </c>
      <c r="E1111" s="185">
        <v>1</v>
      </c>
      <c r="F1111" s="185" t="s">
        <v>2210</v>
      </c>
      <c r="G1111" s="185" t="s">
        <v>89</v>
      </c>
      <c r="H1111" s="185" t="s">
        <v>312</v>
      </c>
      <c r="I1111" s="187">
        <v>1044</v>
      </c>
      <c r="J1111" s="187">
        <v>0</v>
      </c>
      <c r="K1111" s="187">
        <v>1044</v>
      </c>
    </row>
    <row r="1112" spans="1:11">
      <c r="A1112" s="185">
        <v>40100000</v>
      </c>
      <c r="B1112" s="185" t="s">
        <v>369</v>
      </c>
      <c r="C1112" s="185" t="s">
        <v>93</v>
      </c>
      <c r="D1112" s="186">
        <v>45169</v>
      </c>
      <c r="E1112" s="185">
        <v>1</v>
      </c>
      <c r="F1112" s="185" t="s">
        <v>2215</v>
      </c>
      <c r="G1112" s="185" t="s">
        <v>89</v>
      </c>
      <c r="H1112" s="185" t="s">
        <v>2122</v>
      </c>
      <c r="I1112" s="187">
        <v>2030.06</v>
      </c>
      <c r="J1112" s="187">
        <v>0</v>
      </c>
      <c r="K1112" s="187">
        <v>2030.06</v>
      </c>
    </row>
    <row r="1113" spans="1:11">
      <c r="A1113" s="185">
        <v>40100000</v>
      </c>
      <c r="B1113" s="185" t="s">
        <v>385</v>
      </c>
      <c r="C1113" s="185" t="s">
        <v>93</v>
      </c>
      <c r="D1113" s="186">
        <v>45169</v>
      </c>
      <c r="E1113" s="185">
        <v>1</v>
      </c>
      <c r="F1113" s="185" t="s">
        <v>2214</v>
      </c>
      <c r="G1113" s="185" t="s">
        <v>89</v>
      </c>
      <c r="H1113" s="185" t="s">
        <v>1092</v>
      </c>
      <c r="I1113" s="187">
        <v>76.33</v>
      </c>
      <c r="J1113" s="187">
        <v>0</v>
      </c>
      <c r="K1113" s="187">
        <v>76.33</v>
      </c>
    </row>
    <row r="1114" spans="1:11">
      <c r="A1114" s="185">
        <v>40100000</v>
      </c>
      <c r="B1114" s="185" t="s">
        <v>1681</v>
      </c>
      <c r="C1114" s="185" t="s">
        <v>93</v>
      </c>
      <c r="D1114" s="186">
        <v>45170</v>
      </c>
      <c r="E1114" s="185">
        <v>1</v>
      </c>
      <c r="F1114" s="185" t="s">
        <v>2310</v>
      </c>
      <c r="G1114" s="185" t="s">
        <v>89</v>
      </c>
      <c r="H1114" s="185" t="s">
        <v>1083</v>
      </c>
      <c r="I1114" s="187">
        <v>5280</v>
      </c>
      <c r="J1114" s="187">
        <v>0</v>
      </c>
      <c r="K1114" s="187">
        <v>5280</v>
      </c>
    </row>
    <row r="1115" spans="1:11">
      <c r="A1115" s="185">
        <v>40100000</v>
      </c>
      <c r="B1115" s="185" t="s">
        <v>350</v>
      </c>
      <c r="C1115" s="185" t="s">
        <v>93</v>
      </c>
      <c r="D1115" s="186">
        <v>45173</v>
      </c>
      <c r="E1115" s="185">
        <v>1</v>
      </c>
      <c r="F1115" s="185" t="s">
        <v>2311</v>
      </c>
      <c r="G1115" s="185" t="s">
        <v>89</v>
      </c>
      <c r="H1115" s="185" t="s">
        <v>1937</v>
      </c>
      <c r="I1115" s="187">
        <v>57.6</v>
      </c>
      <c r="J1115" s="187">
        <v>0</v>
      </c>
      <c r="K1115" s="187">
        <v>57.6</v>
      </c>
    </row>
    <row r="1116" spans="1:11">
      <c r="A1116" s="185">
        <v>40100000</v>
      </c>
      <c r="B1116" s="185" t="s">
        <v>388</v>
      </c>
      <c r="C1116" s="185" t="s">
        <v>93</v>
      </c>
      <c r="D1116" s="186">
        <v>45174</v>
      </c>
      <c r="E1116" s="185">
        <v>1</v>
      </c>
      <c r="F1116" s="185" t="s">
        <v>2312</v>
      </c>
      <c r="G1116" s="185" t="s">
        <v>89</v>
      </c>
      <c r="H1116" s="185" t="s">
        <v>1158</v>
      </c>
      <c r="I1116" s="187">
        <v>3489.19</v>
      </c>
      <c r="J1116" s="187">
        <v>0</v>
      </c>
      <c r="K1116" s="187">
        <v>3489.19</v>
      </c>
    </row>
    <row r="1117" spans="1:11">
      <c r="A1117" s="185">
        <v>40100000</v>
      </c>
      <c r="B1117" s="185" t="s">
        <v>388</v>
      </c>
      <c r="C1117" s="185" t="s">
        <v>93</v>
      </c>
      <c r="D1117" s="186">
        <v>45174</v>
      </c>
      <c r="E1117" s="185">
        <v>1</v>
      </c>
      <c r="F1117" s="185" t="s">
        <v>2312</v>
      </c>
      <c r="G1117" s="185" t="s">
        <v>89</v>
      </c>
      <c r="H1117" s="185" t="s">
        <v>1197</v>
      </c>
      <c r="I1117" s="187">
        <v>8400.8700000000008</v>
      </c>
      <c r="J1117" s="187">
        <v>0</v>
      </c>
      <c r="K1117" s="187">
        <v>8400.8700000000008</v>
      </c>
    </row>
    <row r="1118" spans="1:11">
      <c r="A1118" s="185">
        <v>40100000</v>
      </c>
      <c r="B1118" s="185" t="s">
        <v>1091</v>
      </c>
      <c r="C1118" s="185" t="s">
        <v>93</v>
      </c>
      <c r="D1118" s="186">
        <v>45175</v>
      </c>
      <c r="E1118" s="185">
        <v>1</v>
      </c>
      <c r="F1118" s="185" t="s">
        <v>2313</v>
      </c>
      <c r="G1118" s="185" t="s">
        <v>89</v>
      </c>
      <c r="H1118" s="185" t="s">
        <v>1242</v>
      </c>
      <c r="I1118" s="187">
        <v>360</v>
      </c>
      <c r="J1118" s="187">
        <v>0</v>
      </c>
      <c r="K1118" s="187">
        <v>360</v>
      </c>
    </row>
    <row r="1119" spans="1:11">
      <c r="A1119" s="185">
        <v>40100000</v>
      </c>
      <c r="B1119" s="185" t="s">
        <v>360</v>
      </c>
      <c r="C1119" s="185" t="s">
        <v>93</v>
      </c>
      <c r="D1119" s="186">
        <v>45176</v>
      </c>
      <c r="E1119" s="185">
        <v>1</v>
      </c>
      <c r="F1119" s="185" t="s">
        <v>2314</v>
      </c>
      <c r="G1119" s="185" t="s">
        <v>89</v>
      </c>
      <c r="H1119" s="185" t="s">
        <v>1231</v>
      </c>
      <c r="I1119" s="187">
        <v>84</v>
      </c>
      <c r="J1119" s="187">
        <v>0</v>
      </c>
      <c r="K1119" s="187">
        <v>84</v>
      </c>
    </row>
    <row r="1120" spans="1:11">
      <c r="A1120" s="185">
        <v>40100000</v>
      </c>
      <c r="B1120" s="185" t="s">
        <v>360</v>
      </c>
      <c r="C1120" s="185" t="s">
        <v>93</v>
      </c>
      <c r="D1120" s="186">
        <v>45176</v>
      </c>
      <c r="E1120" s="185">
        <v>1</v>
      </c>
      <c r="F1120" s="185" t="s">
        <v>2314</v>
      </c>
      <c r="G1120" s="185" t="s">
        <v>89</v>
      </c>
      <c r="H1120" s="185" t="s">
        <v>1231</v>
      </c>
      <c r="I1120" s="187">
        <v>84</v>
      </c>
      <c r="J1120" s="187">
        <v>0</v>
      </c>
      <c r="K1120" s="187">
        <v>84</v>
      </c>
    </row>
    <row r="1121" spans="1:11">
      <c r="A1121" s="185">
        <v>40100000</v>
      </c>
      <c r="B1121" s="185" t="s">
        <v>360</v>
      </c>
      <c r="C1121" s="185" t="s">
        <v>93</v>
      </c>
      <c r="D1121" s="186">
        <v>45176</v>
      </c>
      <c r="E1121" s="185">
        <v>1</v>
      </c>
      <c r="F1121" s="185" t="s">
        <v>2314</v>
      </c>
      <c r="G1121" s="185" t="s">
        <v>89</v>
      </c>
      <c r="H1121" s="185" t="s">
        <v>1231</v>
      </c>
      <c r="I1121" s="187">
        <v>84</v>
      </c>
      <c r="J1121" s="187">
        <v>0</v>
      </c>
      <c r="K1121" s="187">
        <v>84</v>
      </c>
    </row>
    <row r="1122" spans="1:11">
      <c r="A1122" s="185">
        <v>40100000</v>
      </c>
      <c r="B1122" s="185" t="s">
        <v>360</v>
      </c>
      <c r="C1122" s="185" t="s">
        <v>93</v>
      </c>
      <c r="D1122" s="186">
        <v>45176</v>
      </c>
      <c r="E1122" s="185">
        <v>1</v>
      </c>
      <c r="F1122" s="185" t="s">
        <v>2314</v>
      </c>
      <c r="G1122" s="185" t="s">
        <v>89</v>
      </c>
      <c r="H1122" s="185" t="s">
        <v>1231</v>
      </c>
      <c r="I1122" s="187">
        <v>84</v>
      </c>
      <c r="J1122" s="187">
        <v>0</v>
      </c>
      <c r="K1122" s="187">
        <v>84</v>
      </c>
    </row>
    <row r="1123" spans="1:11">
      <c r="A1123" s="185">
        <v>40100000</v>
      </c>
      <c r="B1123" s="185" t="s">
        <v>360</v>
      </c>
      <c r="C1123" s="185" t="s">
        <v>93</v>
      </c>
      <c r="D1123" s="186">
        <v>45177</v>
      </c>
      <c r="E1123" s="185">
        <v>1</v>
      </c>
      <c r="F1123" s="185" t="s">
        <v>2315</v>
      </c>
      <c r="G1123" s="185" t="s">
        <v>89</v>
      </c>
      <c r="H1123" s="185" t="s">
        <v>1231</v>
      </c>
      <c r="I1123" s="187">
        <v>336</v>
      </c>
      <c r="J1123" s="187">
        <v>0</v>
      </c>
      <c r="K1123" s="187">
        <v>336</v>
      </c>
    </row>
    <row r="1124" spans="1:11">
      <c r="A1124" s="185">
        <v>40100000</v>
      </c>
      <c r="B1124" s="185" t="s">
        <v>360</v>
      </c>
      <c r="C1124" s="185" t="s">
        <v>93</v>
      </c>
      <c r="D1124" s="186">
        <v>45177</v>
      </c>
      <c r="E1124" s="185">
        <v>1</v>
      </c>
      <c r="F1124" s="185" t="s">
        <v>2315</v>
      </c>
      <c r="G1124" s="185" t="s">
        <v>89</v>
      </c>
      <c r="H1124" s="185" t="s">
        <v>1231</v>
      </c>
      <c r="I1124" s="187">
        <v>84</v>
      </c>
      <c r="J1124" s="187">
        <v>0</v>
      </c>
      <c r="K1124" s="187">
        <v>84</v>
      </c>
    </row>
    <row r="1125" spans="1:11">
      <c r="A1125" s="185">
        <v>40100000</v>
      </c>
      <c r="B1125" s="185" t="s">
        <v>2250</v>
      </c>
      <c r="C1125" s="185" t="s">
        <v>93</v>
      </c>
      <c r="D1125" s="186">
        <v>45180</v>
      </c>
      <c r="E1125" s="185">
        <v>1</v>
      </c>
      <c r="F1125" s="185" t="s">
        <v>2316</v>
      </c>
      <c r="G1125" s="185" t="s">
        <v>89</v>
      </c>
      <c r="H1125" s="185" t="s">
        <v>351</v>
      </c>
      <c r="I1125" s="187">
        <v>48</v>
      </c>
      <c r="J1125" s="187">
        <v>0</v>
      </c>
      <c r="K1125" s="187">
        <v>48</v>
      </c>
    </row>
    <row r="1126" spans="1:11">
      <c r="A1126" s="185">
        <v>40100000</v>
      </c>
      <c r="B1126" s="185" t="s">
        <v>2250</v>
      </c>
      <c r="C1126" s="185" t="s">
        <v>93</v>
      </c>
      <c r="D1126" s="186">
        <v>45180</v>
      </c>
      <c r="E1126" s="185">
        <v>1</v>
      </c>
      <c r="F1126" s="185" t="s">
        <v>2316</v>
      </c>
      <c r="G1126" s="185" t="s">
        <v>89</v>
      </c>
      <c r="H1126" s="185" t="s">
        <v>362</v>
      </c>
      <c r="I1126" s="187">
        <v>35.08</v>
      </c>
      <c r="J1126" s="187">
        <v>0</v>
      </c>
      <c r="K1126" s="187">
        <v>35.08</v>
      </c>
    </row>
    <row r="1127" spans="1:11">
      <c r="A1127" s="185">
        <v>40100000</v>
      </c>
      <c r="B1127" s="185" t="s">
        <v>1140</v>
      </c>
      <c r="C1127" s="185" t="s">
        <v>93</v>
      </c>
      <c r="D1127" s="186">
        <v>45181</v>
      </c>
      <c r="E1127" s="185">
        <v>1</v>
      </c>
      <c r="F1127" s="185" t="s">
        <v>2317</v>
      </c>
      <c r="G1127" s="185" t="s">
        <v>89</v>
      </c>
      <c r="H1127" s="185" t="s">
        <v>1103</v>
      </c>
      <c r="I1127" s="187">
        <v>13.23</v>
      </c>
      <c r="J1127" s="187">
        <v>0</v>
      </c>
      <c r="K1127" s="187">
        <v>13.23</v>
      </c>
    </row>
    <row r="1128" spans="1:11">
      <c r="A1128" s="185">
        <v>40100000</v>
      </c>
      <c r="B1128" s="185" t="s">
        <v>388</v>
      </c>
      <c r="C1128" s="185" t="s">
        <v>93</v>
      </c>
      <c r="D1128" s="186">
        <v>45183</v>
      </c>
      <c r="E1128" s="185">
        <v>1</v>
      </c>
      <c r="F1128" s="185" t="s">
        <v>2318</v>
      </c>
      <c r="G1128" s="185" t="s">
        <v>89</v>
      </c>
      <c r="H1128" s="185" t="s">
        <v>1197</v>
      </c>
      <c r="I1128" s="187">
        <v>1437.6</v>
      </c>
      <c r="J1128" s="187">
        <v>0</v>
      </c>
      <c r="K1128" s="187">
        <v>1437.6</v>
      </c>
    </row>
    <row r="1129" spans="1:11">
      <c r="A1129" s="185">
        <v>40100000</v>
      </c>
      <c r="B1129" s="185" t="s">
        <v>369</v>
      </c>
      <c r="C1129" s="185" t="s">
        <v>93</v>
      </c>
      <c r="D1129" s="186">
        <v>45184</v>
      </c>
      <c r="E1129" s="185">
        <v>1</v>
      </c>
      <c r="F1129" s="185" t="s">
        <v>2321</v>
      </c>
      <c r="G1129" s="185" t="s">
        <v>89</v>
      </c>
      <c r="H1129" s="185" t="s">
        <v>2217</v>
      </c>
      <c r="I1129" s="187">
        <v>187.69</v>
      </c>
      <c r="J1129" s="187">
        <v>0</v>
      </c>
      <c r="K1129" s="187">
        <v>187.69</v>
      </c>
    </row>
    <row r="1130" spans="1:11">
      <c r="A1130" s="185">
        <v>40100000</v>
      </c>
      <c r="B1130" s="185" t="s">
        <v>1130</v>
      </c>
      <c r="C1130" s="185" t="s">
        <v>93</v>
      </c>
      <c r="D1130" s="186">
        <v>45184</v>
      </c>
      <c r="E1130" s="185">
        <v>1</v>
      </c>
      <c r="F1130" s="185" t="s">
        <v>2319</v>
      </c>
      <c r="G1130" s="185" t="s">
        <v>89</v>
      </c>
      <c r="H1130" s="185" t="s">
        <v>1371</v>
      </c>
      <c r="I1130" s="187">
        <v>118990.49</v>
      </c>
      <c r="J1130" s="187">
        <v>0</v>
      </c>
      <c r="K1130" s="187">
        <v>118990.49</v>
      </c>
    </row>
    <row r="1131" spans="1:11">
      <c r="A1131" s="185">
        <v>40100000</v>
      </c>
      <c r="B1131" s="185" t="s">
        <v>391</v>
      </c>
      <c r="C1131" s="185" t="s">
        <v>93</v>
      </c>
      <c r="D1131" s="186">
        <v>45184</v>
      </c>
      <c r="E1131" s="185">
        <v>1</v>
      </c>
      <c r="F1131" s="185" t="s">
        <v>2320</v>
      </c>
      <c r="G1131" s="185" t="s">
        <v>89</v>
      </c>
      <c r="H1131" s="185" t="s">
        <v>1113</v>
      </c>
      <c r="I1131" s="187">
        <v>6350.4</v>
      </c>
      <c r="J1131" s="187">
        <v>0</v>
      </c>
      <c r="K1131" s="187">
        <v>6350.4</v>
      </c>
    </row>
    <row r="1132" spans="1:11">
      <c r="A1132" s="185">
        <v>40100000</v>
      </c>
      <c r="B1132" s="185" t="s">
        <v>365</v>
      </c>
      <c r="C1132" s="185" t="s">
        <v>93</v>
      </c>
      <c r="D1132" s="186">
        <v>45187</v>
      </c>
      <c r="E1132" s="185">
        <v>1</v>
      </c>
      <c r="F1132" s="185" t="s">
        <v>2323</v>
      </c>
      <c r="G1132" s="185" t="s">
        <v>89</v>
      </c>
      <c r="H1132" s="185" t="s">
        <v>1226</v>
      </c>
      <c r="I1132" s="187">
        <v>18</v>
      </c>
      <c r="J1132" s="187">
        <v>0</v>
      </c>
      <c r="K1132" s="187">
        <v>18</v>
      </c>
    </row>
    <row r="1133" spans="1:11">
      <c r="A1133" s="185">
        <v>40100000</v>
      </c>
      <c r="B1133" s="185" t="s">
        <v>1140</v>
      </c>
      <c r="C1133" s="185" t="s">
        <v>93</v>
      </c>
      <c r="D1133" s="186">
        <v>45187</v>
      </c>
      <c r="E1133" s="185">
        <v>1</v>
      </c>
      <c r="F1133" s="185" t="s">
        <v>2322</v>
      </c>
      <c r="G1133" s="185" t="s">
        <v>89</v>
      </c>
      <c r="H1133" s="185" t="s">
        <v>1103</v>
      </c>
      <c r="I1133" s="187">
        <v>96.08</v>
      </c>
      <c r="J1133" s="187">
        <v>0</v>
      </c>
      <c r="K1133" s="187">
        <v>96.08</v>
      </c>
    </row>
    <row r="1134" spans="1:11">
      <c r="A1134" s="185">
        <v>40100000</v>
      </c>
      <c r="B1134" s="185" t="s">
        <v>1140</v>
      </c>
      <c r="C1134" s="185" t="s">
        <v>93</v>
      </c>
      <c r="D1134" s="186">
        <v>45187</v>
      </c>
      <c r="E1134" s="185">
        <v>1</v>
      </c>
      <c r="F1134" s="185" t="s">
        <v>2322</v>
      </c>
      <c r="G1134" s="185" t="s">
        <v>89</v>
      </c>
      <c r="H1134" s="185" t="s">
        <v>1103</v>
      </c>
      <c r="I1134" s="187">
        <v>92.78</v>
      </c>
      <c r="J1134" s="187">
        <v>0</v>
      </c>
      <c r="K1134" s="187">
        <v>92.78</v>
      </c>
    </row>
    <row r="1135" spans="1:11">
      <c r="A1135" s="185">
        <v>40100000</v>
      </c>
      <c r="B1135" s="185" t="s">
        <v>1140</v>
      </c>
      <c r="C1135" s="185" t="s">
        <v>93</v>
      </c>
      <c r="D1135" s="186">
        <v>45188</v>
      </c>
      <c r="E1135" s="185">
        <v>1</v>
      </c>
      <c r="F1135" s="185" t="s">
        <v>2324</v>
      </c>
      <c r="G1135" s="185" t="s">
        <v>89</v>
      </c>
      <c r="H1135" s="185" t="s">
        <v>1103</v>
      </c>
      <c r="I1135" s="187">
        <v>39.26</v>
      </c>
      <c r="J1135" s="187">
        <v>0</v>
      </c>
      <c r="K1135" s="187">
        <v>39.26</v>
      </c>
    </row>
    <row r="1136" spans="1:11">
      <c r="A1136" s="185">
        <v>40100000</v>
      </c>
      <c r="B1136" s="185" t="s">
        <v>1140</v>
      </c>
      <c r="C1136" s="185" t="s">
        <v>93</v>
      </c>
      <c r="D1136" s="186">
        <v>45188</v>
      </c>
      <c r="E1136" s="185">
        <v>1</v>
      </c>
      <c r="F1136" s="185" t="s">
        <v>2324</v>
      </c>
      <c r="G1136" s="185" t="s">
        <v>89</v>
      </c>
      <c r="H1136" s="185" t="s">
        <v>1103</v>
      </c>
      <c r="I1136" s="187">
        <v>118.72</v>
      </c>
      <c r="J1136" s="187">
        <v>0</v>
      </c>
      <c r="K1136" s="187">
        <v>118.72</v>
      </c>
    </row>
    <row r="1137" spans="1:11">
      <c r="A1137" s="185">
        <v>40100000</v>
      </c>
      <c r="B1137" s="185" t="s">
        <v>1140</v>
      </c>
      <c r="C1137" s="185" t="s">
        <v>93</v>
      </c>
      <c r="D1137" s="186">
        <v>45189</v>
      </c>
      <c r="E1137" s="185">
        <v>1</v>
      </c>
      <c r="F1137" s="185" t="s">
        <v>2325</v>
      </c>
      <c r="G1137" s="185" t="s">
        <v>89</v>
      </c>
      <c r="H1137" s="185" t="s">
        <v>1103</v>
      </c>
      <c r="I1137" s="187">
        <v>33.72</v>
      </c>
      <c r="J1137" s="187">
        <v>0</v>
      </c>
      <c r="K1137" s="187">
        <v>33.72</v>
      </c>
    </row>
    <row r="1138" spans="1:11">
      <c r="A1138" s="185">
        <v>40100000</v>
      </c>
      <c r="B1138" s="185" t="s">
        <v>352</v>
      </c>
      <c r="C1138" s="185" t="s">
        <v>93</v>
      </c>
      <c r="D1138" s="186">
        <v>45189</v>
      </c>
      <c r="E1138" s="185">
        <v>1</v>
      </c>
      <c r="F1138" s="185" t="s">
        <v>2199</v>
      </c>
      <c r="G1138" s="185" t="s">
        <v>89</v>
      </c>
      <c r="H1138" s="185" t="s">
        <v>1184</v>
      </c>
      <c r="I1138" s="187">
        <v>193.3</v>
      </c>
      <c r="J1138" s="187">
        <v>0</v>
      </c>
      <c r="K1138" s="187">
        <v>193.3</v>
      </c>
    </row>
    <row r="1139" spans="1:11">
      <c r="A1139" s="185">
        <v>40100000</v>
      </c>
      <c r="B1139" s="185" t="s">
        <v>1140</v>
      </c>
      <c r="C1139" s="185" t="s">
        <v>93</v>
      </c>
      <c r="D1139" s="186">
        <v>45189</v>
      </c>
      <c r="E1139" s="185">
        <v>1</v>
      </c>
      <c r="F1139" s="185" t="s">
        <v>2326</v>
      </c>
      <c r="G1139" s="185" t="s">
        <v>89</v>
      </c>
      <c r="H1139" s="185" t="s">
        <v>1103</v>
      </c>
      <c r="I1139" s="187">
        <v>44.97</v>
      </c>
      <c r="J1139" s="187">
        <v>0</v>
      </c>
      <c r="K1139" s="187">
        <v>44.97</v>
      </c>
    </row>
    <row r="1140" spans="1:11">
      <c r="A1140" s="185">
        <v>40100000</v>
      </c>
      <c r="B1140" s="185" t="s">
        <v>365</v>
      </c>
      <c r="C1140" s="185" t="s">
        <v>93</v>
      </c>
      <c r="D1140" s="186">
        <v>45191</v>
      </c>
      <c r="E1140" s="185">
        <v>1</v>
      </c>
      <c r="F1140" s="185" t="s">
        <v>2327</v>
      </c>
      <c r="G1140" s="185" t="s">
        <v>89</v>
      </c>
      <c r="H1140" s="185" t="s">
        <v>1226</v>
      </c>
      <c r="I1140" s="187">
        <v>154.43</v>
      </c>
      <c r="J1140" s="187">
        <v>0</v>
      </c>
      <c r="K1140" s="187">
        <v>154.43</v>
      </c>
    </row>
    <row r="1141" spans="1:11">
      <c r="A1141" s="185">
        <v>40100000</v>
      </c>
      <c r="B1141" s="185" t="s">
        <v>369</v>
      </c>
      <c r="C1141" s="185" t="s">
        <v>93</v>
      </c>
      <c r="D1141" s="186">
        <v>45191</v>
      </c>
      <c r="E1141" s="185">
        <v>1</v>
      </c>
      <c r="F1141" s="185" t="s">
        <v>2328</v>
      </c>
      <c r="G1141" s="185" t="s">
        <v>89</v>
      </c>
      <c r="H1141" s="185" t="s">
        <v>2217</v>
      </c>
      <c r="I1141" s="187">
        <v>397.8</v>
      </c>
      <c r="J1141" s="187">
        <v>0</v>
      </c>
      <c r="K1141" s="187">
        <v>397.8</v>
      </c>
    </row>
    <row r="1142" spans="1:11">
      <c r="A1142" s="185">
        <v>40100000</v>
      </c>
      <c r="B1142" s="185" t="s">
        <v>350</v>
      </c>
      <c r="C1142" s="185" t="s">
        <v>93</v>
      </c>
      <c r="D1142" s="186">
        <v>45194</v>
      </c>
      <c r="E1142" s="185">
        <v>1</v>
      </c>
      <c r="F1142" s="185" t="s">
        <v>2330</v>
      </c>
      <c r="G1142" s="185" t="s">
        <v>89</v>
      </c>
      <c r="H1142" s="185" t="s">
        <v>1985</v>
      </c>
      <c r="I1142" s="187">
        <v>135.47999999999999</v>
      </c>
      <c r="J1142" s="187">
        <v>0</v>
      </c>
      <c r="K1142" s="187">
        <v>135.47999999999999</v>
      </c>
    </row>
    <row r="1143" spans="1:11">
      <c r="A1143" s="185">
        <v>40100000</v>
      </c>
      <c r="B1143" s="185" t="s">
        <v>365</v>
      </c>
      <c r="C1143" s="185" t="s">
        <v>93</v>
      </c>
      <c r="D1143" s="186">
        <v>45194</v>
      </c>
      <c r="E1143" s="185">
        <v>1</v>
      </c>
      <c r="F1143" s="185" t="s">
        <v>2329</v>
      </c>
      <c r="G1143" s="185" t="s">
        <v>89</v>
      </c>
      <c r="H1143" s="185" t="s">
        <v>1226</v>
      </c>
      <c r="I1143" s="187">
        <v>932.78</v>
      </c>
      <c r="J1143" s="187">
        <v>0</v>
      </c>
      <c r="K1143" s="187">
        <v>932.78</v>
      </c>
    </row>
    <row r="1144" spans="1:11">
      <c r="A1144" s="185">
        <v>40100000</v>
      </c>
      <c r="B1144" s="185" t="s">
        <v>350</v>
      </c>
      <c r="C1144" s="185" t="s">
        <v>93</v>
      </c>
      <c r="D1144" s="186">
        <v>45194</v>
      </c>
      <c r="E1144" s="185">
        <v>1</v>
      </c>
      <c r="F1144" s="185" t="s">
        <v>2330</v>
      </c>
      <c r="G1144" s="185" t="s">
        <v>89</v>
      </c>
      <c r="H1144" s="185" t="s">
        <v>1937</v>
      </c>
      <c r="I1144" s="187">
        <v>3286.78</v>
      </c>
      <c r="J1144" s="187">
        <v>0</v>
      </c>
      <c r="K1144" s="187">
        <v>3286.78</v>
      </c>
    </row>
    <row r="1145" spans="1:11">
      <c r="A1145" s="185">
        <v>40100000</v>
      </c>
      <c r="B1145" s="185" t="s">
        <v>1181</v>
      </c>
      <c r="C1145" s="185" t="s">
        <v>93</v>
      </c>
      <c r="D1145" s="186">
        <v>45195</v>
      </c>
      <c r="E1145" s="185">
        <v>1</v>
      </c>
      <c r="F1145" s="185" t="s">
        <v>1467</v>
      </c>
      <c r="G1145" s="185" t="s">
        <v>89</v>
      </c>
      <c r="H1145" s="185" t="s">
        <v>1117</v>
      </c>
      <c r="I1145" s="187">
        <v>38641</v>
      </c>
      <c r="J1145" s="187">
        <v>0</v>
      </c>
      <c r="K1145" s="187">
        <v>38641</v>
      </c>
    </row>
    <row r="1146" spans="1:11">
      <c r="A1146" s="185">
        <v>40100000</v>
      </c>
      <c r="B1146" s="185" t="s">
        <v>1354</v>
      </c>
      <c r="C1146" s="185" t="s">
        <v>93</v>
      </c>
      <c r="D1146" s="186">
        <v>45196</v>
      </c>
      <c r="E1146" s="185">
        <v>1</v>
      </c>
      <c r="F1146" s="185" t="s">
        <v>2331</v>
      </c>
      <c r="G1146" s="185" t="s">
        <v>89</v>
      </c>
      <c r="H1146" s="185" t="s">
        <v>89</v>
      </c>
      <c r="I1146" s="187">
        <v>12000</v>
      </c>
      <c r="J1146" s="187">
        <v>0</v>
      </c>
      <c r="K1146" s="187">
        <v>12000</v>
      </c>
    </row>
    <row r="1147" spans="1:11">
      <c r="A1147" s="185">
        <v>40100000</v>
      </c>
      <c r="B1147" s="185" t="s">
        <v>367</v>
      </c>
      <c r="C1147" s="185" t="s">
        <v>93</v>
      </c>
      <c r="D1147" s="186">
        <v>45197</v>
      </c>
      <c r="E1147" s="185">
        <v>1</v>
      </c>
      <c r="F1147" s="185" t="s">
        <v>2333</v>
      </c>
      <c r="G1147" s="185" t="s">
        <v>89</v>
      </c>
      <c r="H1147" s="185" t="s">
        <v>1159</v>
      </c>
      <c r="I1147" s="187">
        <v>4490.25</v>
      </c>
      <c r="J1147" s="187">
        <v>0</v>
      </c>
      <c r="K1147" s="187">
        <v>4490.25</v>
      </c>
    </row>
    <row r="1148" spans="1:11">
      <c r="A1148" s="185">
        <v>40100000</v>
      </c>
      <c r="B1148" s="185" t="s">
        <v>1140</v>
      </c>
      <c r="C1148" s="185" t="s">
        <v>93</v>
      </c>
      <c r="D1148" s="186">
        <v>45197</v>
      </c>
      <c r="E1148" s="185">
        <v>1</v>
      </c>
      <c r="F1148" s="185" t="s">
        <v>2332</v>
      </c>
      <c r="G1148" s="185" t="s">
        <v>89</v>
      </c>
      <c r="H1148" s="185" t="s">
        <v>1103</v>
      </c>
      <c r="I1148" s="187">
        <v>128.94999999999999</v>
      </c>
      <c r="J1148" s="187">
        <v>0</v>
      </c>
      <c r="K1148" s="187">
        <v>128.94999999999999</v>
      </c>
    </row>
    <row r="1149" spans="1:11">
      <c r="A1149" s="185">
        <v>40100000</v>
      </c>
      <c r="B1149" s="185" t="s">
        <v>369</v>
      </c>
      <c r="C1149" s="185" t="s">
        <v>93</v>
      </c>
      <c r="D1149" s="186">
        <v>45198</v>
      </c>
      <c r="E1149" s="185">
        <v>1</v>
      </c>
      <c r="F1149" s="185" t="s">
        <v>2334</v>
      </c>
      <c r="G1149" s="185" t="s">
        <v>89</v>
      </c>
      <c r="H1149" s="185" t="s">
        <v>2243</v>
      </c>
      <c r="I1149" s="187">
        <v>385.31</v>
      </c>
      <c r="J1149" s="187">
        <v>0</v>
      </c>
      <c r="K1149" s="187">
        <v>385.31</v>
      </c>
    </row>
    <row r="1150" spans="1:11">
      <c r="A1150" s="185">
        <v>40100000</v>
      </c>
      <c r="B1150" s="185" t="s">
        <v>350</v>
      </c>
      <c r="C1150" s="185" t="s">
        <v>93</v>
      </c>
      <c r="D1150" s="186">
        <v>45201</v>
      </c>
      <c r="E1150" s="185">
        <v>2</v>
      </c>
      <c r="F1150" s="185" t="s">
        <v>2459</v>
      </c>
      <c r="G1150" s="185" t="s">
        <v>89</v>
      </c>
      <c r="H1150" s="185" t="s">
        <v>2027</v>
      </c>
      <c r="I1150" s="187">
        <v>57.6</v>
      </c>
      <c r="J1150" s="187">
        <v>0</v>
      </c>
      <c r="K1150" s="187">
        <v>57.6</v>
      </c>
    </row>
    <row r="1151" spans="1:11">
      <c r="A1151" s="185">
        <v>40100000</v>
      </c>
      <c r="B1151" s="185" t="s">
        <v>1681</v>
      </c>
      <c r="C1151" s="185" t="s">
        <v>93</v>
      </c>
      <c r="D1151" s="186">
        <v>45201</v>
      </c>
      <c r="E1151" s="185">
        <v>2</v>
      </c>
      <c r="F1151" s="185" t="s">
        <v>2460</v>
      </c>
      <c r="G1151" s="185" t="s">
        <v>89</v>
      </c>
      <c r="H1151" s="185" t="s">
        <v>1371</v>
      </c>
      <c r="I1151" s="187">
        <v>5280</v>
      </c>
      <c r="J1151" s="187">
        <v>0</v>
      </c>
      <c r="K1151" s="187">
        <v>5280</v>
      </c>
    </row>
    <row r="1152" spans="1:11">
      <c r="A1152" s="185">
        <v>40100000</v>
      </c>
      <c r="B1152" s="185" t="s">
        <v>372</v>
      </c>
      <c r="C1152" s="185" t="s">
        <v>93</v>
      </c>
      <c r="D1152" s="186">
        <v>45201</v>
      </c>
      <c r="E1152" s="185">
        <v>2</v>
      </c>
      <c r="F1152" s="185" t="s">
        <v>2462</v>
      </c>
      <c r="G1152" s="185" t="s">
        <v>89</v>
      </c>
      <c r="H1152" s="185" t="s">
        <v>1103</v>
      </c>
      <c r="I1152" s="187">
        <v>277.32</v>
      </c>
      <c r="J1152" s="187">
        <v>0</v>
      </c>
      <c r="K1152" s="187">
        <v>277.32</v>
      </c>
    </row>
    <row r="1153" spans="1:11">
      <c r="A1153" s="185">
        <v>40100000</v>
      </c>
      <c r="B1153" s="185" t="s">
        <v>363</v>
      </c>
      <c r="C1153" s="185" t="s">
        <v>93</v>
      </c>
      <c r="D1153" s="186">
        <v>45201</v>
      </c>
      <c r="E1153" s="185">
        <v>2</v>
      </c>
      <c r="F1153" s="185" t="s">
        <v>2463</v>
      </c>
      <c r="G1153" s="185" t="s">
        <v>89</v>
      </c>
      <c r="H1153" s="185" t="s">
        <v>1159</v>
      </c>
      <c r="I1153" s="187">
        <v>328.64</v>
      </c>
      <c r="J1153" s="187">
        <v>0</v>
      </c>
      <c r="K1153" s="187">
        <v>328.64</v>
      </c>
    </row>
    <row r="1154" spans="1:11">
      <c r="A1154" s="185">
        <v>40100000</v>
      </c>
      <c r="B1154" s="185" t="s">
        <v>364</v>
      </c>
      <c r="C1154" s="185" t="s">
        <v>93</v>
      </c>
      <c r="D1154" s="186">
        <v>45201</v>
      </c>
      <c r="E1154" s="185">
        <v>2</v>
      </c>
      <c r="F1154" s="185" t="s">
        <v>2461</v>
      </c>
      <c r="G1154" s="185" t="s">
        <v>89</v>
      </c>
      <c r="H1154" s="185" t="s">
        <v>1092</v>
      </c>
      <c r="I1154" s="187">
        <v>594.42999999999995</v>
      </c>
      <c r="J1154" s="187">
        <v>0</v>
      </c>
      <c r="K1154" s="187">
        <v>594.42999999999995</v>
      </c>
    </row>
    <row r="1155" spans="1:11">
      <c r="A1155" s="185">
        <v>40100000</v>
      </c>
      <c r="B1155" s="185" t="s">
        <v>370</v>
      </c>
      <c r="C1155" s="185" t="s">
        <v>93</v>
      </c>
      <c r="D1155" s="186">
        <v>45204</v>
      </c>
      <c r="E1155" s="185">
        <v>1</v>
      </c>
      <c r="F1155" s="185" t="s">
        <v>2184</v>
      </c>
      <c r="G1155" s="185" t="s">
        <v>89</v>
      </c>
      <c r="H1155" s="185" t="s">
        <v>1226</v>
      </c>
      <c r="I1155" s="187">
        <v>2297</v>
      </c>
      <c r="J1155" s="187">
        <v>0</v>
      </c>
      <c r="K1155" s="187">
        <v>2297</v>
      </c>
    </row>
    <row r="1156" spans="1:11">
      <c r="A1156" s="185">
        <v>40100000</v>
      </c>
      <c r="B1156" s="185" t="s">
        <v>391</v>
      </c>
      <c r="C1156" s="185" t="s">
        <v>93</v>
      </c>
      <c r="D1156" s="186">
        <v>45204</v>
      </c>
      <c r="E1156" s="185">
        <v>1</v>
      </c>
      <c r="F1156" s="185" t="s">
        <v>2466</v>
      </c>
      <c r="G1156" s="185" t="s">
        <v>89</v>
      </c>
      <c r="H1156" s="185" t="s">
        <v>1184</v>
      </c>
      <c r="I1156" s="187">
        <v>7825.2</v>
      </c>
      <c r="J1156" s="187">
        <v>0</v>
      </c>
      <c r="K1156" s="187">
        <v>7825.2</v>
      </c>
    </row>
    <row r="1157" spans="1:11">
      <c r="A1157" s="185">
        <v>40100000</v>
      </c>
      <c r="B1157" s="185" t="s">
        <v>1334</v>
      </c>
      <c r="C1157" s="185" t="s">
        <v>93</v>
      </c>
      <c r="D1157" s="186">
        <v>45204</v>
      </c>
      <c r="E1157" s="185">
        <v>1</v>
      </c>
      <c r="F1157" s="185" t="s">
        <v>2464</v>
      </c>
      <c r="G1157" s="185" t="s">
        <v>89</v>
      </c>
      <c r="H1157" s="185" t="s">
        <v>362</v>
      </c>
      <c r="I1157" s="187">
        <v>33</v>
      </c>
      <c r="J1157" s="187">
        <v>0</v>
      </c>
      <c r="K1157" s="187">
        <v>33</v>
      </c>
    </row>
    <row r="1158" spans="1:11">
      <c r="A1158" s="185">
        <v>40100000</v>
      </c>
      <c r="B1158" s="185" t="s">
        <v>377</v>
      </c>
      <c r="C1158" s="185" t="s">
        <v>93</v>
      </c>
      <c r="D1158" s="186">
        <v>45204</v>
      </c>
      <c r="E1158" s="185">
        <v>1</v>
      </c>
      <c r="F1158" s="185" t="s">
        <v>2181</v>
      </c>
      <c r="G1158" s="185" t="s">
        <v>89</v>
      </c>
      <c r="H1158" s="185" t="s">
        <v>1231</v>
      </c>
      <c r="I1158" s="187">
        <v>1768.86</v>
      </c>
      <c r="J1158" s="187">
        <v>0</v>
      </c>
      <c r="K1158" s="187">
        <v>1768.86</v>
      </c>
    </row>
    <row r="1159" spans="1:11">
      <c r="A1159" s="185">
        <v>40100000</v>
      </c>
      <c r="B1159" s="185" t="s">
        <v>380</v>
      </c>
      <c r="C1159" s="185" t="s">
        <v>93</v>
      </c>
      <c r="D1159" s="186">
        <v>45204</v>
      </c>
      <c r="E1159" s="185">
        <v>1</v>
      </c>
      <c r="F1159" s="185" t="s">
        <v>2465</v>
      </c>
      <c r="G1159" s="185" t="s">
        <v>89</v>
      </c>
      <c r="H1159" s="185" t="s">
        <v>1219</v>
      </c>
      <c r="I1159" s="187">
        <v>225.27</v>
      </c>
      <c r="J1159" s="187">
        <v>0</v>
      </c>
      <c r="K1159" s="187">
        <v>225.27</v>
      </c>
    </row>
    <row r="1160" spans="1:11">
      <c r="A1160" s="185">
        <v>40100000</v>
      </c>
      <c r="B1160" s="185" t="s">
        <v>350</v>
      </c>
      <c r="C1160" s="185" t="s">
        <v>93</v>
      </c>
      <c r="D1160" s="186">
        <v>45204</v>
      </c>
      <c r="E1160" s="185">
        <v>2</v>
      </c>
      <c r="F1160" s="185" t="s">
        <v>2467</v>
      </c>
      <c r="G1160" s="185" t="s">
        <v>89</v>
      </c>
      <c r="H1160" s="185" t="s">
        <v>1094</v>
      </c>
      <c r="I1160" s="187">
        <v>432</v>
      </c>
      <c r="J1160" s="187">
        <v>0</v>
      </c>
      <c r="K1160" s="187">
        <v>432</v>
      </c>
    </row>
    <row r="1161" spans="1:11">
      <c r="A1161" s="185">
        <v>40100000</v>
      </c>
      <c r="B1161" s="185" t="s">
        <v>388</v>
      </c>
      <c r="C1161" s="185" t="s">
        <v>93</v>
      </c>
      <c r="D1161" s="186">
        <v>45204</v>
      </c>
      <c r="E1161" s="185">
        <v>2</v>
      </c>
      <c r="F1161" s="185" t="s">
        <v>2469</v>
      </c>
      <c r="G1161" s="185" t="s">
        <v>89</v>
      </c>
      <c r="H1161" s="185" t="s">
        <v>1223</v>
      </c>
      <c r="I1161" s="187">
        <v>3440.92</v>
      </c>
      <c r="J1161" s="187">
        <v>0</v>
      </c>
      <c r="K1161" s="187">
        <v>3440.92</v>
      </c>
    </row>
    <row r="1162" spans="1:11">
      <c r="A1162" s="185">
        <v>40100000</v>
      </c>
      <c r="B1162" s="185" t="s">
        <v>375</v>
      </c>
      <c r="C1162" s="185" t="s">
        <v>93</v>
      </c>
      <c r="D1162" s="186">
        <v>45204</v>
      </c>
      <c r="E1162" s="185">
        <v>2</v>
      </c>
      <c r="F1162" s="185" t="s">
        <v>2468</v>
      </c>
      <c r="G1162" s="185" t="s">
        <v>89</v>
      </c>
      <c r="H1162" s="185" t="s">
        <v>1141</v>
      </c>
      <c r="I1162" s="187">
        <v>1685.81</v>
      </c>
      <c r="J1162" s="187">
        <v>0</v>
      </c>
      <c r="K1162" s="187">
        <v>1685.81</v>
      </c>
    </row>
    <row r="1163" spans="1:11">
      <c r="A1163" s="185">
        <v>40100000</v>
      </c>
      <c r="B1163" s="185" t="s">
        <v>388</v>
      </c>
      <c r="C1163" s="185" t="s">
        <v>93</v>
      </c>
      <c r="D1163" s="186">
        <v>45204</v>
      </c>
      <c r="E1163" s="185">
        <v>2</v>
      </c>
      <c r="F1163" s="185" t="s">
        <v>2469</v>
      </c>
      <c r="G1163" s="185" t="s">
        <v>89</v>
      </c>
      <c r="H1163" s="185" t="s">
        <v>1223</v>
      </c>
      <c r="I1163" s="187">
        <v>8400.8700000000008</v>
      </c>
      <c r="J1163" s="187">
        <v>0</v>
      </c>
      <c r="K1163" s="187">
        <v>8400.8700000000008</v>
      </c>
    </row>
    <row r="1164" spans="1:11">
      <c r="A1164" s="185">
        <v>40100000</v>
      </c>
      <c r="B1164" s="185" t="s">
        <v>2236</v>
      </c>
      <c r="C1164" s="185" t="s">
        <v>93</v>
      </c>
      <c r="D1164" s="186">
        <v>45204</v>
      </c>
      <c r="E1164" s="185">
        <v>2</v>
      </c>
      <c r="F1164" s="185" t="s">
        <v>2470</v>
      </c>
      <c r="G1164" s="185" t="s">
        <v>89</v>
      </c>
      <c r="H1164" s="185" t="s">
        <v>384</v>
      </c>
      <c r="I1164" s="187">
        <v>1415.39</v>
      </c>
      <c r="J1164" s="187">
        <v>0</v>
      </c>
      <c r="K1164" s="187">
        <v>1415.39</v>
      </c>
    </row>
    <row r="1165" spans="1:11">
      <c r="A1165" s="185">
        <v>40100000</v>
      </c>
      <c r="B1165" s="185" t="s">
        <v>372</v>
      </c>
      <c r="C1165" s="185" t="s">
        <v>93</v>
      </c>
      <c r="D1165" s="186">
        <v>45205</v>
      </c>
      <c r="E1165" s="185">
        <v>1</v>
      </c>
      <c r="F1165" s="185" t="s">
        <v>2472</v>
      </c>
      <c r="G1165" s="185" t="s">
        <v>89</v>
      </c>
      <c r="H1165" s="185" t="s">
        <v>1237</v>
      </c>
      <c r="I1165" s="187">
        <v>35.380000000000003</v>
      </c>
      <c r="J1165" s="187">
        <v>0</v>
      </c>
      <c r="K1165" s="187">
        <v>35.380000000000003</v>
      </c>
    </row>
    <row r="1166" spans="1:11">
      <c r="A1166" s="185">
        <v>40100000</v>
      </c>
      <c r="B1166" s="185" t="s">
        <v>1091</v>
      </c>
      <c r="C1166" s="185" t="s">
        <v>93</v>
      </c>
      <c r="D1166" s="186">
        <v>45205</v>
      </c>
      <c r="E1166" s="185">
        <v>1</v>
      </c>
      <c r="F1166" s="185" t="s">
        <v>2471</v>
      </c>
      <c r="G1166" s="185" t="s">
        <v>89</v>
      </c>
      <c r="H1166" s="185" t="s">
        <v>1136</v>
      </c>
      <c r="I1166" s="187">
        <v>360</v>
      </c>
      <c r="J1166" s="187">
        <v>0</v>
      </c>
      <c r="K1166" s="187">
        <v>360</v>
      </c>
    </row>
    <row r="1167" spans="1:11">
      <c r="A1167" s="185">
        <v>40100000</v>
      </c>
      <c r="B1167" s="185" t="s">
        <v>1140</v>
      </c>
      <c r="C1167" s="185" t="s">
        <v>93</v>
      </c>
      <c r="D1167" s="186">
        <v>45208</v>
      </c>
      <c r="E1167" s="185">
        <v>1</v>
      </c>
      <c r="F1167" s="185" t="s">
        <v>2473</v>
      </c>
      <c r="G1167" s="185" t="s">
        <v>89</v>
      </c>
      <c r="H1167" s="185" t="s">
        <v>1237</v>
      </c>
      <c r="I1167" s="187">
        <v>113.54</v>
      </c>
      <c r="J1167" s="187">
        <v>0</v>
      </c>
      <c r="K1167" s="187">
        <v>113.54</v>
      </c>
    </row>
    <row r="1168" spans="1:11">
      <c r="A1168" s="185">
        <v>40100000</v>
      </c>
      <c r="B1168" s="185" t="s">
        <v>1140</v>
      </c>
      <c r="C1168" s="185" t="s">
        <v>93</v>
      </c>
      <c r="D1168" s="186">
        <v>45208</v>
      </c>
      <c r="E1168" s="185">
        <v>1</v>
      </c>
      <c r="F1168" s="185" t="s">
        <v>1387</v>
      </c>
      <c r="G1168" s="185" t="s">
        <v>89</v>
      </c>
      <c r="H1168" s="185" t="s">
        <v>1237</v>
      </c>
      <c r="I1168" s="187">
        <v>40.36</v>
      </c>
      <c r="J1168" s="187">
        <v>0</v>
      </c>
      <c r="K1168" s="187">
        <v>40.36</v>
      </c>
    </row>
    <row r="1169" spans="1:11">
      <c r="A1169" s="185">
        <v>40100000</v>
      </c>
      <c r="B1169" s="185" t="s">
        <v>360</v>
      </c>
      <c r="C1169" s="185" t="s">
        <v>93</v>
      </c>
      <c r="D1169" s="186">
        <v>45210</v>
      </c>
      <c r="E1169" s="185">
        <v>1</v>
      </c>
      <c r="F1169" s="185" t="s">
        <v>2474</v>
      </c>
      <c r="G1169" s="185" t="s">
        <v>89</v>
      </c>
      <c r="H1169" s="185" t="s">
        <v>1351</v>
      </c>
      <c r="I1169" s="187">
        <v>84</v>
      </c>
      <c r="J1169" s="187">
        <v>0</v>
      </c>
      <c r="K1169" s="187">
        <v>84</v>
      </c>
    </row>
    <row r="1170" spans="1:11">
      <c r="A1170" s="185">
        <v>40100000</v>
      </c>
      <c r="B1170" s="185" t="s">
        <v>360</v>
      </c>
      <c r="C1170" s="185" t="s">
        <v>93</v>
      </c>
      <c r="D1170" s="186">
        <v>45210</v>
      </c>
      <c r="E1170" s="185">
        <v>1</v>
      </c>
      <c r="F1170" s="185" t="s">
        <v>2474</v>
      </c>
      <c r="G1170" s="185" t="s">
        <v>89</v>
      </c>
      <c r="H1170" s="185" t="s">
        <v>1351</v>
      </c>
      <c r="I1170" s="187">
        <v>84</v>
      </c>
      <c r="J1170" s="187">
        <v>0</v>
      </c>
      <c r="K1170" s="187">
        <v>84</v>
      </c>
    </row>
    <row r="1171" spans="1:11">
      <c r="A1171" s="185">
        <v>40100000</v>
      </c>
      <c r="B1171" s="185" t="s">
        <v>360</v>
      </c>
      <c r="C1171" s="185" t="s">
        <v>93</v>
      </c>
      <c r="D1171" s="186">
        <v>45210</v>
      </c>
      <c r="E1171" s="185">
        <v>1</v>
      </c>
      <c r="F1171" s="185" t="s">
        <v>2474</v>
      </c>
      <c r="G1171" s="185" t="s">
        <v>89</v>
      </c>
      <c r="H1171" s="185" t="s">
        <v>1351</v>
      </c>
      <c r="I1171" s="187">
        <v>84</v>
      </c>
      <c r="J1171" s="187">
        <v>0</v>
      </c>
      <c r="K1171" s="187">
        <v>84</v>
      </c>
    </row>
    <row r="1172" spans="1:11">
      <c r="A1172" s="185">
        <v>40100000</v>
      </c>
      <c r="B1172" s="185" t="s">
        <v>360</v>
      </c>
      <c r="C1172" s="185" t="s">
        <v>93</v>
      </c>
      <c r="D1172" s="186">
        <v>45210</v>
      </c>
      <c r="E1172" s="185">
        <v>1</v>
      </c>
      <c r="F1172" s="185" t="s">
        <v>2474</v>
      </c>
      <c r="G1172" s="185" t="s">
        <v>89</v>
      </c>
      <c r="H1172" s="185" t="s">
        <v>1351</v>
      </c>
      <c r="I1172" s="187">
        <v>84</v>
      </c>
      <c r="J1172" s="187">
        <v>0</v>
      </c>
      <c r="K1172" s="187">
        <v>84</v>
      </c>
    </row>
    <row r="1173" spans="1:11">
      <c r="A1173" s="185">
        <v>40100000</v>
      </c>
      <c r="B1173" s="185" t="s">
        <v>360</v>
      </c>
      <c r="C1173" s="185" t="s">
        <v>93</v>
      </c>
      <c r="D1173" s="186">
        <v>45212</v>
      </c>
      <c r="E1173" s="185">
        <v>1</v>
      </c>
      <c r="F1173" s="185" t="s">
        <v>2475</v>
      </c>
      <c r="G1173" s="185" t="s">
        <v>89</v>
      </c>
      <c r="H1173" s="185" t="s">
        <v>1351</v>
      </c>
      <c r="I1173" s="187">
        <v>336</v>
      </c>
      <c r="J1173" s="187">
        <v>0</v>
      </c>
      <c r="K1173" s="187">
        <v>336</v>
      </c>
    </row>
    <row r="1174" spans="1:11">
      <c r="A1174" s="185">
        <v>40100000</v>
      </c>
      <c r="B1174" s="185" t="s">
        <v>360</v>
      </c>
      <c r="C1174" s="185" t="s">
        <v>93</v>
      </c>
      <c r="D1174" s="186">
        <v>45212</v>
      </c>
      <c r="E1174" s="185">
        <v>1</v>
      </c>
      <c r="F1174" s="185" t="s">
        <v>2475</v>
      </c>
      <c r="G1174" s="185" t="s">
        <v>89</v>
      </c>
      <c r="H1174" s="185" t="s">
        <v>1351</v>
      </c>
      <c r="I1174" s="187">
        <v>84</v>
      </c>
      <c r="J1174" s="187">
        <v>0</v>
      </c>
      <c r="K1174" s="187">
        <v>84</v>
      </c>
    </row>
    <row r="1175" spans="1:11">
      <c r="A1175" s="185">
        <v>40100000</v>
      </c>
      <c r="B1175" s="185" t="s">
        <v>369</v>
      </c>
      <c r="C1175" s="185" t="s">
        <v>93</v>
      </c>
      <c r="D1175" s="186">
        <v>45212</v>
      </c>
      <c r="E1175" s="185">
        <v>1</v>
      </c>
      <c r="F1175" s="185" t="s">
        <v>2476</v>
      </c>
      <c r="G1175" s="185" t="s">
        <v>89</v>
      </c>
      <c r="H1175" s="185" t="s">
        <v>2336</v>
      </c>
      <c r="I1175" s="187">
        <v>296.32</v>
      </c>
      <c r="J1175" s="187">
        <v>0</v>
      </c>
      <c r="K1175" s="187">
        <v>296.32</v>
      </c>
    </row>
    <row r="1176" spans="1:11">
      <c r="A1176" s="185">
        <v>40100000</v>
      </c>
      <c r="B1176" s="185" t="s">
        <v>388</v>
      </c>
      <c r="C1176" s="185" t="s">
        <v>93</v>
      </c>
      <c r="D1176" s="186">
        <v>45215</v>
      </c>
      <c r="E1176" s="185">
        <v>1</v>
      </c>
      <c r="F1176" s="185" t="s">
        <v>2477</v>
      </c>
      <c r="G1176" s="185" t="s">
        <v>89</v>
      </c>
      <c r="H1176" s="185" t="s">
        <v>1148</v>
      </c>
      <c r="I1176" s="187">
        <v>1437.6</v>
      </c>
      <c r="J1176" s="187">
        <v>0</v>
      </c>
      <c r="K1176" s="187">
        <v>1437.6</v>
      </c>
    </row>
    <row r="1177" spans="1:11">
      <c r="A1177" s="185">
        <v>40100000</v>
      </c>
      <c r="B1177" s="185" t="s">
        <v>388</v>
      </c>
      <c r="C1177" s="185" t="s">
        <v>93</v>
      </c>
      <c r="D1177" s="186">
        <v>45216</v>
      </c>
      <c r="E1177" s="185">
        <v>1</v>
      </c>
      <c r="F1177" s="185" t="s">
        <v>2478</v>
      </c>
      <c r="G1177" s="185" t="s">
        <v>89</v>
      </c>
      <c r="H1177" s="185" t="s">
        <v>89</v>
      </c>
      <c r="I1177" s="187">
        <v>0</v>
      </c>
      <c r="J1177" s="187">
        <v>126.42</v>
      </c>
      <c r="K1177" s="187">
        <v>-126.42</v>
      </c>
    </row>
    <row r="1178" spans="1:11">
      <c r="A1178" s="185">
        <v>40100000</v>
      </c>
      <c r="B1178" s="185" t="s">
        <v>1140</v>
      </c>
      <c r="C1178" s="185" t="s">
        <v>93</v>
      </c>
      <c r="D1178" s="186">
        <v>45217</v>
      </c>
      <c r="E1178" s="185">
        <v>1</v>
      </c>
      <c r="F1178" s="185" t="s">
        <v>1387</v>
      </c>
      <c r="G1178" s="185" t="s">
        <v>89</v>
      </c>
      <c r="H1178" s="185" t="s">
        <v>1237</v>
      </c>
      <c r="I1178" s="187">
        <v>99</v>
      </c>
      <c r="J1178" s="187">
        <v>0</v>
      </c>
      <c r="K1178" s="187">
        <v>99</v>
      </c>
    </row>
    <row r="1179" spans="1:11">
      <c r="A1179" s="185">
        <v>40100000</v>
      </c>
      <c r="B1179" s="185" t="s">
        <v>365</v>
      </c>
      <c r="C1179" s="185" t="s">
        <v>93</v>
      </c>
      <c r="D1179" s="186">
        <v>45217</v>
      </c>
      <c r="E1179" s="185">
        <v>1</v>
      </c>
      <c r="F1179" s="185" t="s">
        <v>2479</v>
      </c>
      <c r="G1179" s="185" t="s">
        <v>89</v>
      </c>
      <c r="H1179" s="185" t="s">
        <v>1121</v>
      </c>
      <c r="I1179" s="187">
        <v>18</v>
      </c>
      <c r="J1179" s="187">
        <v>0</v>
      </c>
      <c r="K1179" s="187">
        <v>18</v>
      </c>
    </row>
    <row r="1180" spans="1:11">
      <c r="A1180" s="185">
        <v>40100000</v>
      </c>
      <c r="B1180" s="185" t="s">
        <v>352</v>
      </c>
      <c r="C1180" s="185" t="s">
        <v>93</v>
      </c>
      <c r="D1180" s="186">
        <v>45219</v>
      </c>
      <c r="E1180" s="185">
        <v>1</v>
      </c>
      <c r="F1180" s="185" t="s">
        <v>2199</v>
      </c>
      <c r="G1180" s="185" t="s">
        <v>89</v>
      </c>
      <c r="H1180" s="185" t="s">
        <v>1231</v>
      </c>
      <c r="I1180" s="187">
        <v>131</v>
      </c>
      <c r="J1180" s="187">
        <v>0</v>
      </c>
      <c r="K1180" s="187">
        <v>131</v>
      </c>
    </row>
    <row r="1181" spans="1:11">
      <c r="A1181" s="185">
        <v>40100000</v>
      </c>
      <c r="B1181" s="185" t="s">
        <v>369</v>
      </c>
      <c r="C1181" s="185" t="s">
        <v>93</v>
      </c>
      <c r="D1181" s="186">
        <v>45219</v>
      </c>
      <c r="E1181" s="185">
        <v>1</v>
      </c>
      <c r="F1181" s="185" t="s">
        <v>2480</v>
      </c>
      <c r="G1181" s="185" t="s">
        <v>89</v>
      </c>
      <c r="H1181" s="185" t="s">
        <v>2417</v>
      </c>
      <c r="I1181" s="187">
        <v>89.44</v>
      </c>
      <c r="J1181" s="187">
        <v>0</v>
      </c>
      <c r="K1181" s="187">
        <v>89.44</v>
      </c>
    </row>
    <row r="1182" spans="1:11">
      <c r="A1182" s="185">
        <v>40100000</v>
      </c>
      <c r="B1182" s="185" t="s">
        <v>365</v>
      </c>
      <c r="C1182" s="185" t="s">
        <v>93</v>
      </c>
      <c r="D1182" s="186">
        <v>45222</v>
      </c>
      <c r="E1182" s="185">
        <v>1</v>
      </c>
      <c r="F1182" s="185" t="s">
        <v>2481</v>
      </c>
      <c r="G1182" s="185" t="s">
        <v>89</v>
      </c>
      <c r="H1182" s="185" t="s">
        <v>1121</v>
      </c>
      <c r="I1182" s="187">
        <v>921.02</v>
      </c>
      <c r="J1182" s="187">
        <v>0</v>
      </c>
      <c r="K1182" s="187">
        <v>921.02</v>
      </c>
    </row>
    <row r="1183" spans="1:11">
      <c r="A1183" s="185">
        <v>40100000</v>
      </c>
      <c r="B1183" s="185" t="s">
        <v>350</v>
      </c>
      <c r="C1183" s="185" t="s">
        <v>93</v>
      </c>
      <c r="D1183" s="186">
        <v>45222</v>
      </c>
      <c r="E1183" s="185">
        <v>1</v>
      </c>
      <c r="F1183" s="185" t="s">
        <v>2482</v>
      </c>
      <c r="G1183" s="185" t="s">
        <v>89</v>
      </c>
      <c r="H1183" s="185" t="s">
        <v>2027</v>
      </c>
      <c r="I1183" s="187">
        <v>14173.98</v>
      </c>
      <c r="J1183" s="187">
        <v>0</v>
      </c>
      <c r="K1183" s="187">
        <v>14173.98</v>
      </c>
    </row>
    <row r="1184" spans="1:11">
      <c r="A1184" s="185">
        <v>40100000</v>
      </c>
      <c r="B1184" s="185" t="s">
        <v>365</v>
      </c>
      <c r="C1184" s="185" t="s">
        <v>93</v>
      </c>
      <c r="D1184" s="186">
        <v>45222</v>
      </c>
      <c r="E1184" s="185">
        <v>1</v>
      </c>
      <c r="F1184" s="185" t="s">
        <v>2481</v>
      </c>
      <c r="G1184" s="185" t="s">
        <v>89</v>
      </c>
      <c r="H1184" s="185" t="s">
        <v>1121</v>
      </c>
      <c r="I1184" s="187">
        <v>212.67</v>
      </c>
      <c r="J1184" s="187">
        <v>0</v>
      </c>
      <c r="K1184" s="187">
        <v>212.67</v>
      </c>
    </row>
    <row r="1185" spans="1:11">
      <c r="A1185" s="185">
        <v>40100000</v>
      </c>
      <c r="B1185" s="185" t="s">
        <v>1140</v>
      </c>
      <c r="C1185" s="185" t="s">
        <v>93</v>
      </c>
      <c r="D1185" s="186">
        <v>45223</v>
      </c>
      <c r="E1185" s="185">
        <v>1</v>
      </c>
      <c r="F1185" s="185" t="s">
        <v>1387</v>
      </c>
      <c r="G1185" s="185" t="s">
        <v>89</v>
      </c>
      <c r="H1185" s="185" t="s">
        <v>1237</v>
      </c>
      <c r="I1185" s="187">
        <v>23.15</v>
      </c>
      <c r="J1185" s="187">
        <v>0</v>
      </c>
      <c r="K1185" s="187">
        <v>23.15</v>
      </c>
    </row>
    <row r="1186" spans="1:11">
      <c r="A1186" s="185">
        <v>40100000</v>
      </c>
      <c r="B1186" s="185" t="s">
        <v>1140</v>
      </c>
      <c r="C1186" s="185" t="s">
        <v>93</v>
      </c>
      <c r="D1186" s="186">
        <v>45223</v>
      </c>
      <c r="E1186" s="185">
        <v>1</v>
      </c>
      <c r="F1186" s="185" t="s">
        <v>2483</v>
      </c>
      <c r="G1186" s="185" t="s">
        <v>89</v>
      </c>
      <c r="H1186" s="185" t="s">
        <v>1237</v>
      </c>
      <c r="I1186" s="187">
        <v>22.24</v>
      </c>
      <c r="J1186" s="187">
        <v>0</v>
      </c>
      <c r="K1186" s="187">
        <v>22.24</v>
      </c>
    </row>
    <row r="1187" spans="1:11">
      <c r="A1187" s="185">
        <v>40100000</v>
      </c>
      <c r="B1187" s="185" t="s">
        <v>367</v>
      </c>
      <c r="C1187" s="185" t="s">
        <v>93</v>
      </c>
      <c r="D1187" s="186">
        <v>45223</v>
      </c>
      <c r="E1187" s="185">
        <v>1</v>
      </c>
      <c r="F1187" s="185" t="s">
        <v>2484</v>
      </c>
      <c r="G1187" s="185" t="s">
        <v>89</v>
      </c>
      <c r="H1187" s="185" t="s">
        <v>1219</v>
      </c>
      <c r="I1187" s="187">
        <v>4213.37</v>
      </c>
      <c r="J1187" s="187">
        <v>0</v>
      </c>
      <c r="K1187" s="187">
        <v>4213.37</v>
      </c>
    </row>
    <row r="1188" spans="1:11">
      <c r="A1188" s="185">
        <v>40100000</v>
      </c>
      <c r="B1188" s="185" t="s">
        <v>1140</v>
      </c>
      <c r="C1188" s="185" t="s">
        <v>93</v>
      </c>
      <c r="D1188" s="186">
        <v>45223</v>
      </c>
      <c r="E1188" s="185">
        <v>1</v>
      </c>
      <c r="F1188" s="185" t="s">
        <v>1387</v>
      </c>
      <c r="G1188" s="185" t="s">
        <v>89</v>
      </c>
      <c r="H1188" s="185" t="s">
        <v>1237</v>
      </c>
      <c r="I1188" s="187">
        <v>16.45</v>
      </c>
      <c r="J1188" s="187">
        <v>0</v>
      </c>
      <c r="K1188" s="187">
        <v>16.45</v>
      </c>
    </row>
    <row r="1189" spans="1:11">
      <c r="A1189" s="185">
        <v>40100000</v>
      </c>
      <c r="B1189" s="185" t="s">
        <v>1779</v>
      </c>
      <c r="C1189" s="185" t="s">
        <v>93</v>
      </c>
      <c r="D1189" s="186">
        <v>45224</v>
      </c>
      <c r="E1189" s="185">
        <v>1</v>
      </c>
      <c r="F1189" s="185" t="s">
        <v>2488</v>
      </c>
      <c r="G1189" s="185" t="s">
        <v>89</v>
      </c>
      <c r="H1189" s="185" t="s">
        <v>384</v>
      </c>
      <c r="I1189" s="187">
        <v>2260</v>
      </c>
      <c r="J1189" s="187">
        <v>0</v>
      </c>
      <c r="K1189" s="187">
        <v>2260</v>
      </c>
    </row>
    <row r="1190" spans="1:11">
      <c r="A1190" s="185">
        <v>40100000</v>
      </c>
      <c r="B1190" s="185" t="s">
        <v>375</v>
      </c>
      <c r="C1190" s="185" t="s">
        <v>93</v>
      </c>
      <c r="D1190" s="186">
        <v>45224</v>
      </c>
      <c r="E1190" s="185">
        <v>1</v>
      </c>
      <c r="F1190" s="185" t="s">
        <v>2468</v>
      </c>
      <c r="G1190" s="185" t="s">
        <v>89</v>
      </c>
      <c r="H1190" s="185" t="s">
        <v>1141</v>
      </c>
      <c r="I1190" s="187">
        <v>1685.81</v>
      </c>
      <c r="J1190" s="187">
        <v>0</v>
      </c>
      <c r="K1190" s="187">
        <v>1685.81</v>
      </c>
    </row>
    <row r="1191" spans="1:11">
      <c r="A1191" s="185">
        <v>40100000</v>
      </c>
      <c r="B1191" s="185" t="s">
        <v>378</v>
      </c>
      <c r="C1191" s="185" t="s">
        <v>93</v>
      </c>
      <c r="D1191" s="186">
        <v>45224</v>
      </c>
      <c r="E1191" s="185">
        <v>1</v>
      </c>
      <c r="F1191" s="185" t="s">
        <v>2487</v>
      </c>
      <c r="G1191" s="185" t="s">
        <v>89</v>
      </c>
      <c r="H1191" s="185" t="s">
        <v>1351</v>
      </c>
      <c r="I1191" s="187">
        <v>9576</v>
      </c>
      <c r="J1191" s="187">
        <v>0</v>
      </c>
      <c r="K1191" s="187">
        <v>9576</v>
      </c>
    </row>
    <row r="1192" spans="1:11">
      <c r="A1192" s="185">
        <v>40100000</v>
      </c>
      <c r="B1192" s="185" t="s">
        <v>380</v>
      </c>
      <c r="C1192" s="185" t="s">
        <v>93</v>
      </c>
      <c r="D1192" s="186">
        <v>45224</v>
      </c>
      <c r="E1192" s="185">
        <v>1</v>
      </c>
      <c r="F1192" s="185" t="s">
        <v>2485</v>
      </c>
      <c r="G1192" s="185" t="s">
        <v>89</v>
      </c>
      <c r="H1192" s="185" t="s">
        <v>1219</v>
      </c>
      <c r="I1192" s="187">
        <v>1068.25</v>
      </c>
      <c r="J1192" s="187">
        <v>0</v>
      </c>
      <c r="K1192" s="187">
        <v>1068.25</v>
      </c>
    </row>
    <row r="1193" spans="1:11">
      <c r="A1193" s="185">
        <v>40100000</v>
      </c>
      <c r="B1193" s="185" t="s">
        <v>374</v>
      </c>
      <c r="C1193" s="185" t="s">
        <v>93</v>
      </c>
      <c r="D1193" s="186">
        <v>45224</v>
      </c>
      <c r="E1193" s="185">
        <v>1</v>
      </c>
      <c r="F1193" s="185" t="s">
        <v>2208</v>
      </c>
      <c r="G1193" s="185" t="s">
        <v>89</v>
      </c>
      <c r="H1193" s="185" t="s">
        <v>1096</v>
      </c>
      <c r="I1193" s="187">
        <v>489.6</v>
      </c>
      <c r="J1193" s="187">
        <v>0</v>
      </c>
      <c r="K1193" s="187">
        <v>489.6</v>
      </c>
    </row>
    <row r="1194" spans="1:11">
      <c r="A1194" s="185">
        <v>40100000</v>
      </c>
      <c r="B1194" s="185" t="s">
        <v>391</v>
      </c>
      <c r="C1194" s="185" t="s">
        <v>93</v>
      </c>
      <c r="D1194" s="186">
        <v>45224</v>
      </c>
      <c r="E1194" s="185">
        <v>1</v>
      </c>
      <c r="F1194" s="185" t="s">
        <v>2466</v>
      </c>
      <c r="G1194" s="185" t="s">
        <v>89</v>
      </c>
      <c r="H1194" s="185" t="s">
        <v>1184</v>
      </c>
      <c r="I1194" s="187">
        <v>6486</v>
      </c>
      <c r="J1194" s="187">
        <v>0</v>
      </c>
      <c r="K1194" s="187">
        <v>6486</v>
      </c>
    </row>
    <row r="1195" spans="1:11">
      <c r="A1195" s="185">
        <v>40100000</v>
      </c>
      <c r="B1195" s="185" t="s">
        <v>2378</v>
      </c>
      <c r="C1195" s="185" t="s">
        <v>93</v>
      </c>
      <c r="D1195" s="186">
        <v>45224</v>
      </c>
      <c r="E1195" s="185">
        <v>1</v>
      </c>
      <c r="F1195" s="185" t="s">
        <v>2489</v>
      </c>
      <c r="G1195" s="185" t="s">
        <v>89</v>
      </c>
      <c r="H1195" s="185" t="s">
        <v>384</v>
      </c>
      <c r="I1195" s="187">
        <v>274.89</v>
      </c>
      <c r="J1195" s="187">
        <v>0</v>
      </c>
      <c r="K1195" s="187">
        <v>274.89</v>
      </c>
    </row>
    <row r="1196" spans="1:11">
      <c r="A1196" s="185">
        <v>40100000</v>
      </c>
      <c r="B1196" s="185" t="s">
        <v>377</v>
      </c>
      <c r="C1196" s="185" t="s">
        <v>93</v>
      </c>
      <c r="D1196" s="186">
        <v>45224</v>
      </c>
      <c r="E1196" s="185">
        <v>1</v>
      </c>
      <c r="F1196" s="185" t="s">
        <v>2181</v>
      </c>
      <c r="G1196" s="185" t="s">
        <v>89</v>
      </c>
      <c r="H1196" s="185" t="s">
        <v>1231</v>
      </c>
      <c r="I1196" s="187">
        <v>1569.99</v>
      </c>
      <c r="J1196" s="187">
        <v>0</v>
      </c>
      <c r="K1196" s="187">
        <v>1569.99</v>
      </c>
    </row>
    <row r="1197" spans="1:11">
      <c r="A1197" s="185">
        <v>40100000</v>
      </c>
      <c r="B1197" s="185" t="s">
        <v>1162</v>
      </c>
      <c r="C1197" s="185" t="s">
        <v>93</v>
      </c>
      <c r="D1197" s="186">
        <v>45224</v>
      </c>
      <c r="E1197" s="185">
        <v>1</v>
      </c>
      <c r="F1197" s="185" t="s">
        <v>2486</v>
      </c>
      <c r="G1197" s="185" t="s">
        <v>89</v>
      </c>
      <c r="H1197" s="185" t="s">
        <v>384</v>
      </c>
      <c r="I1197" s="187">
        <v>336</v>
      </c>
      <c r="J1197" s="187">
        <v>0</v>
      </c>
      <c r="K1197" s="187">
        <v>336</v>
      </c>
    </row>
    <row r="1198" spans="1:11">
      <c r="A1198" s="185">
        <v>40100000</v>
      </c>
      <c r="B1198" s="185" t="s">
        <v>1140</v>
      </c>
      <c r="C1198" s="185" t="s">
        <v>93</v>
      </c>
      <c r="D1198" s="186">
        <v>45229</v>
      </c>
      <c r="E1198" s="185">
        <v>1</v>
      </c>
      <c r="F1198" s="185" t="s">
        <v>1387</v>
      </c>
      <c r="G1198" s="185" t="s">
        <v>89</v>
      </c>
      <c r="H1198" s="185" t="s">
        <v>1237</v>
      </c>
      <c r="I1198" s="187">
        <v>13.4</v>
      </c>
      <c r="J1198" s="187">
        <v>0</v>
      </c>
      <c r="K1198" s="187">
        <v>13.4</v>
      </c>
    </row>
    <row r="1199" spans="1:11">
      <c r="A1199" s="185">
        <v>40100000</v>
      </c>
      <c r="B1199" s="185" t="s">
        <v>1140</v>
      </c>
      <c r="C1199" s="185" t="s">
        <v>93</v>
      </c>
      <c r="D1199" s="186">
        <v>45230</v>
      </c>
      <c r="E1199" s="185">
        <v>1</v>
      </c>
      <c r="F1199" s="185" t="s">
        <v>2492</v>
      </c>
      <c r="G1199" s="185" t="s">
        <v>89</v>
      </c>
      <c r="H1199" s="185" t="s">
        <v>1237</v>
      </c>
      <c r="I1199" s="187">
        <v>20.25</v>
      </c>
      <c r="J1199" s="187">
        <v>0</v>
      </c>
      <c r="K1199" s="187">
        <v>20.25</v>
      </c>
    </row>
    <row r="1200" spans="1:11">
      <c r="A1200" s="185">
        <v>40100000</v>
      </c>
      <c r="B1200" s="185" t="s">
        <v>1181</v>
      </c>
      <c r="C1200" s="185" t="s">
        <v>93</v>
      </c>
      <c r="D1200" s="186">
        <v>45230</v>
      </c>
      <c r="E1200" s="185">
        <v>1</v>
      </c>
      <c r="F1200" s="185" t="s">
        <v>2491</v>
      </c>
      <c r="G1200" s="185" t="s">
        <v>89</v>
      </c>
      <c r="H1200" s="185" t="s">
        <v>89</v>
      </c>
      <c r="I1200" s="187">
        <v>22405</v>
      </c>
      <c r="J1200" s="187">
        <v>0</v>
      </c>
      <c r="K1200" s="187">
        <v>22405</v>
      </c>
    </row>
    <row r="1201" spans="1:11">
      <c r="A1201" s="185">
        <v>40100000</v>
      </c>
      <c r="B1201" s="185" t="s">
        <v>370</v>
      </c>
      <c r="C1201" s="185" t="s">
        <v>93</v>
      </c>
      <c r="D1201" s="186">
        <v>45230</v>
      </c>
      <c r="E1201" s="185">
        <v>1</v>
      </c>
      <c r="F1201" s="185" t="s">
        <v>2184</v>
      </c>
      <c r="G1201" s="185" t="s">
        <v>89</v>
      </c>
      <c r="H1201" s="185" t="s">
        <v>1121</v>
      </c>
      <c r="I1201" s="187">
        <v>3136</v>
      </c>
      <c r="J1201" s="187">
        <v>0</v>
      </c>
      <c r="K1201" s="187">
        <v>3136</v>
      </c>
    </row>
    <row r="1202" spans="1:11">
      <c r="A1202" s="185">
        <v>40100000</v>
      </c>
      <c r="B1202" s="185" t="s">
        <v>369</v>
      </c>
      <c r="C1202" s="185" t="s">
        <v>93</v>
      </c>
      <c r="D1202" s="186">
        <v>45230</v>
      </c>
      <c r="E1202" s="185">
        <v>1</v>
      </c>
      <c r="F1202" s="185" t="s">
        <v>2490</v>
      </c>
      <c r="G1202" s="185" t="s">
        <v>89</v>
      </c>
      <c r="H1202" s="185" t="s">
        <v>2350</v>
      </c>
      <c r="I1202" s="187">
        <v>1400.5</v>
      </c>
      <c r="J1202" s="187">
        <v>0</v>
      </c>
      <c r="K1202" s="187">
        <v>1400.5</v>
      </c>
    </row>
    <row r="1203" spans="1:11">
      <c r="A1203" s="185">
        <v>40100000</v>
      </c>
      <c r="B1203" s="185" t="s">
        <v>353</v>
      </c>
      <c r="C1203" s="185" t="s">
        <v>93</v>
      </c>
      <c r="D1203" s="186">
        <v>45230</v>
      </c>
      <c r="E1203" s="185">
        <v>1</v>
      </c>
      <c r="F1203" s="185" t="s">
        <v>1434</v>
      </c>
      <c r="G1203" s="185" t="s">
        <v>89</v>
      </c>
      <c r="H1203" s="185" t="s">
        <v>1359</v>
      </c>
      <c r="I1203" s="187">
        <v>419.8</v>
      </c>
      <c r="J1203" s="187">
        <v>0</v>
      </c>
      <c r="K1203" s="187">
        <v>419.8</v>
      </c>
    </row>
    <row r="1204" spans="1:11">
      <c r="A1204" s="185">
        <v>40100000</v>
      </c>
      <c r="B1204" s="185" t="s">
        <v>1140</v>
      </c>
      <c r="C1204" s="185" t="s">
        <v>93</v>
      </c>
      <c r="D1204" s="186">
        <v>45230</v>
      </c>
      <c r="E1204" s="185">
        <v>1</v>
      </c>
      <c r="F1204" s="185" t="s">
        <v>1387</v>
      </c>
      <c r="G1204" s="185" t="s">
        <v>89</v>
      </c>
      <c r="H1204" s="185" t="s">
        <v>1237</v>
      </c>
      <c r="I1204" s="187">
        <v>10.32</v>
      </c>
      <c r="J1204" s="187">
        <v>0</v>
      </c>
      <c r="K1204" s="187">
        <v>10.32</v>
      </c>
    </row>
    <row r="1205" spans="1:11">
      <c r="A1205" s="185">
        <v>40100000</v>
      </c>
      <c r="B1205" s="185" t="s">
        <v>1140</v>
      </c>
      <c r="C1205" s="185" t="s">
        <v>93</v>
      </c>
      <c r="D1205" s="186">
        <v>45230</v>
      </c>
      <c r="E1205" s="185">
        <v>1</v>
      </c>
      <c r="F1205" s="185" t="s">
        <v>2492</v>
      </c>
      <c r="G1205" s="185" t="s">
        <v>89</v>
      </c>
      <c r="H1205" s="185" t="s">
        <v>1237</v>
      </c>
      <c r="I1205" s="187">
        <v>6.22</v>
      </c>
      <c r="J1205" s="187">
        <v>0</v>
      </c>
      <c r="K1205" s="187">
        <v>6.22</v>
      </c>
    </row>
    <row r="1206" spans="1:11">
      <c r="A1206" s="185">
        <v>40100000</v>
      </c>
      <c r="B1206" s="185" t="s">
        <v>1681</v>
      </c>
      <c r="C1206" s="185" t="s">
        <v>93</v>
      </c>
      <c r="D1206" s="186">
        <v>45232</v>
      </c>
      <c r="E1206" s="185">
        <v>2</v>
      </c>
      <c r="F1206" s="185" t="s">
        <v>2607</v>
      </c>
      <c r="G1206" s="185" t="s">
        <v>89</v>
      </c>
      <c r="H1206" s="185" t="s">
        <v>371</v>
      </c>
      <c r="I1206" s="187">
        <v>5280</v>
      </c>
      <c r="J1206" s="187">
        <v>0</v>
      </c>
      <c r="K1206" s="187">
        <v>5280</v>
      </c>
    </row>
    <row r="1207" spans="1:11">
      <c r="A1207" s="185">
        <v>40100000</v>
      </c>
      <c r="B1207" s="185" t="s">
        <v>350</v>
      </c>
      <c r="C1207" s="185" t="s">
        <v>93</v>
      </c>
      <c r="D1207" s="186">
        <v>45232</v>
      </c>
      <c r="E1207" s="185">
        <v>2</v>
      </c>
      <c r="F1207" s="185" t="s">
        <v>2608</v>
      </c>
      <c r="G1207" s="185" t="s">
        <v>89</v>
      </c>
      <c r="H1207" s="185" t="s">
        <v>89</v>
      </c>
      <c r="I1207" s="187">
        <v>57.6</v>
      </c>
      <c r="J1207" s="187">
        <v>0</v>
      </c>
      <c r="K1207" s="187">
        <v>57.6</v>
      </c>
    </row>
    <row r="1208" spans="1:11">
      <c r="A1208" s="185">
        <v>40100000</v>
      </c>
      <c r="B1208" s="185" t="s">
        <v>379</v>
      </c>
      <c r="C1208" s="185" t="s">
        <v>93</v>
      </c>
      <c r="D1208" s="186">
        <v>45233</v>
      </c>
      <c r="E1208" s="185">
        <v>2</v>
      </c>
      <c r="F1208" s="185" t="s">
        <v>2609</v>
      </c>
      <c r="G1208" s="185" t="s">
        <v>89</v>
      </c>
      <c r="H1208" s="185" t="s">
        <v>1261</v>
      </c>
      <c r="I1208" s="187">
        <v>8145.55</v>
      </c>
      <c r="J1208" s="187">
        <v>0</v>
      </c>
      <c r="K1208" s="187">
        <v>8145.55</v>
      </c>
    </row>
    <row r="1209" spans="1:11">
      <c r="A1209" s="185">
        <v>40100000</v>
      </c>
      <c r="B1209" s="185" t="s">
        <v>388</v>
      </c>
      <c r="C1209" s="185" t="s">
        <v>93</v>
      </c>
      <c r="D1209" s="186">
        <v>45236</v>
      </c>
      <c r="E1209" s="185">
        <v>2</v>
      </c>
      <c r="F1209" s="185" t="s">
        <v>2610</v>
      </c>
      <c r="G1209" s="185" t="s">
        <v>89</v>
      </c>
      <c r="H1209" s="185" t="s">
        <v>2498</v>
      </c>
      <c r="I1209" s="187">
        <v>3393.62</v>
      </c>
      <c r="J1209" s="187">
        <v>0</v>
      </c>
      <c r="K1209" s="187">
        <v>3393.62</v>
      </c>
    </row>
    <row r="1210" spans="1:11">
      <c r="A1210" s="185">
        <v>40100000</v>
      </c>
      <c r="B1210" s="185" t="s">
        <v>388</v>
      </c>
      <c r="C1210" s="185" t="s">
        <v>93</v>
      </c>
      <c r="D1210" s="186">
        <v>45236</v>
      </c>
      <c r="E1210" s="185">
        <v>2</v>
      </c>
      <c r="F1210" s="185" t="s">
        <v>2610</v>
      </c>
      <c r="G1210" s="185" t="s">
        <v>89</v>
      </c>
      <c r="H1210" s="185" t="s">
        <v>2498</v>
      </c>
      <c r="I1210" s="187">
        <v>8400.8700000000008</v>
      </c>
      <c r="J1210" s="187">
        <v>0</v>
      </c>
      <c r="K1210" s="187">
        <v>8400.8700000000008</v>
      </c>
    </row>
    <row r="1211" spans="1:11">
      <c r="A1211" s="185">
        <v>40100000</v>
      </c>
      <c r="B1211" s="185" t="s">
        <v>1091</v>
      </c>
      <c r="C1211" s="185" t="s">
        <v>93</v>
      </c>
      <c r="D1211" s="186">
        <v>45237</v>
      </c>
      <c r="E1211" s="185">
        <v>2</v>
      </c>
      <c r="F1211" s="185" t="s">
        <v>2611</v>
      </c>
      <c r="G1211" s="185" t="s">
        <v>89</v>
      </c>
      <c r="H1211" s="185" t="s">
        <v>89</v>
      </c>
      <c r="I1211" s="187">
        <v>360</v>
      </c>
      <c r="J1211" s="187">
        <v>0</v>
      </c>
      <c r="K1211" s="187">
        <v>360</v>
      </c>
    </row>
    <row r="1212" spans="1:11">
      <c r="A1212" s="185">
        <v>40100000</v>
      </c>
      <c r="B1212" s="185" t="s">
        <v>360</v>
      </c>
      <c r="C1212" s="185" t="s">
        <v>93</v>
      </c>
      <c r="D1212" s="186">
        <v>45238</v>
      </c>
      <c r="E1212" s="185">
        <v>1</v>
      </c>
      <c r="F1212" s="185" t="s">
        <v>2612</v>
      </c>
      <c r="G1212" s="185" t="s">
        <v>89</v>
      </c>
      <c r="H1212" s="185" t="s">
        <v>1219</v>
      </c>
      <c r="I1212" s="187">
        <v>84</v>
      </c>
      <c r="J1212" s="187">
        <v>0</v>
      </c>
      <c r="K1212" s="187">
        <v>84</v>
      </c>
    </row>
    <row r="1213" spans="1:11">
      <c r="A1213" s="185">
        <v>40100000</v>
      </c>
      <c r="B1213" s="185" t="s">
        <v>360</v>
      </c>
      <c r="C1213" s="185" t="s">
        <v>93</v>
      </c>
      <c r="D1213" s="186">
        <v>45238</v>
      </c>
      <c r="E1213" s="185">
        <v>2</v>
      </c>
      <c r="F1213" s="185" t="s">
        <v>2612</v>
      </c>
      <c r="G1213" s="185" t="s">
        <v>89</v>
      </c>
      <c r="H1213" s="185" t="s">
        <v>1219</v>
      </c>
      <c r="I1213" s="187">
        <v>84</v>
      </c>
      <c r="J1213" s="187">
        <v>0</v>
      </c>
      <c r="K1213" s="187">
        <v>84</v>
      </c>
    </row>
    <row r="1214" spans="1:11">
      <c r="A1214" s="185">
        <v>40100000</v>
      </c>
      <c r="B1214" s="185" t="s">
        <v>1140</v>
      </c>
      <c r="C1214" s="185" t="s">
        <v>93</v>
      </c>
      <c r="D1214" s="186">
        <v>45238</v>
      </c>
      <c r="E1214" s="185">
        <v>2</v>
      </c>
      <c r="F1214" s="185" t="s">
        <v>2613</v>
      </c>
      <c r="G1214" s="185" t="s">
        <v>89</v>
      </c>
      <c r="H1214" s="185" t="s">
        <v>1630</v>
      </c>
      <c r="I1214" s="187">
        <v>13.15</v>
      </c>
      <c r="J1214" s="187">
        <v>0</v>
      </c>
      <c r="K1214" s="187">
        <v>13.15</v>
      </c>
    </row>
    <row r="1215" spans="1:11">
      <c r="A1215" s="185">
        <v>40100000</v>
      </c>
      <c r="B1215" s="185" t="s">
        <v>360</v>
      </c>
      <c r="C1215" s="185" t="s">
        <v>93</v>
      </c>
      <c r="D1215" s="186">
        <v>45238</v>
      </c>
      <c r="E1215" s="185">
        <v>2</v>
      </c>
      <c r="F1215" s="185" t="s">
        <v>2612</v>
      </c>
      <c r="G1215" s="185" t="s">
        <v>89</v>
      </c>
      <c r="H1215" s="185" t="s">
        <v>1219</v>
      </c>
      <c r="I1215" s="187">
        <v>84</v>
      </c>
      <c r="J1215" s="187">
        <v>0</v>
      </c>
      <c r="K1215" s="187">
        <v>84</v>
      </c>
    </row>
    <row r="1216" spans="1:11">
      <c r="A1216" s="185">
        <v>40100000</v>
      </c>
      <c r="B1216" s="185" t="s">
        <v>360</v>
      </c>
      <c r="C1216" s="185" t="s">
        <v>93</v>
      </c>
      <c r="D1216" s="186">
        <v>45238</v>
      </c>
      <c r="E1216" s="185">
        <v>2</v>
      </c>
      <c r="F1216" s="185" t="s">
        <v>2612</v>
      </c>
      <c r="G1216" s="185" t="s">
        <v>89</v>
      </c>
      <c r="H1216" s="185" t="s">
        <v>1219</v>
      </c>
      <c r="I1216" s="187">
        <v>84</v>
      </c>
      <c r="J1216" s="187">
        <v>0</v>
      </c>
      <c r="K1216" s="187">
        <v>84</v>
      </c>
    </row>
    <row r="1217" spans="1:11">
      <c r="A1217" s="185">
        <v>40100000</v>
      </c>
      <c r="B1217" s="185" t="s">
        <v>2551</v>
      </c>
      <c r="C1217" s="185" t="s">
        <v>93</v>
      </c>
      <c r="D1217" s="186">
        <v>45240</v>
      </c>
      <c r="E1217" s="185">
        <v>1</v>
      </c>
      <c r="F1217" s="185" t="s">
        <v>2614</v>
      </c>
      <c r="G1217" s="185" t="s">
        <v>89</v>
      </c>
      <c r="H1217" s="185" t="s">
        <v>312</v>
      </c>
      <c r="I1217" s="187">
        <v>2176.02</v>
      </c>
      <c r="J1217" s="187">
        <v>0</v>
      </c>
      <c r="K1217" s="187">
        <v>2176.02</v>
      </c>
    </row>
    <row r="1218" spans="1:11">
      <c r="A1218" s="185">
        <v>40100000</v>
      </c>
      <c r="B1218" s="185" t="s">
        <v>369</v>
      </c>
      <c r="C1218" s="185" t="s">
        <v>93</v>
      </c>
      <c r="D1218" s="186">
        <v>45240</v>
      </c>
      <c r="E1218" s="185">
        <v>1</v>
      </c>
      <c r="F1218" s="185" t="s">
        <v>2615</v>
      </c>
      <c r="G1218" s="185" t="s">
        <v>89</v>
      </c>
      <c r="H1218" s="185" t="s">
        <v>2497</v>
      </c>
      <c r="I1218" s="187">
        <v>68.510000000000005</v>
      </c>
      <c r="J1218" s="187">
        <v>0</v>
      </c>
      <c r="K1218" s="187">
        <v>68.510000000000005</v>
      </c>
    </row>
    <row r="1219" spans="1:11">
      <c r="A1219" s="185">
        <v>40100000</v>
      </c>
      <c r="B1219" s="185" t="s">
        <v>360</v>
      </c>
      <c r="C1219" s="185" t="s">
        <v>93</v>
      </c>
      <c r="D1219" s="186">
        <v>45240</v>
      </c>
      <c r="E1219" s="185">
        <v>1</v>
      </c>
      <c r="F1219" s="185" t="s">
        <v>2616</v>
      </c>
      <c r="G1219" s="185" t="s">
        <v>89</v>
      </c>
      <c r="H1219" s="185" t="s">
        <v>1219</v>
      </c>
      <c r="I1219" s="187">
        <v>336</v>
      </c>
      <c r="J1219" s="187">
        <v>0</v>
      </c>
      <c r="K1219" s="187">
        <v>336</v>
      </c>
    </row>
    <row r="1220" spans="1:11">
      <c r="A1220" s="185">
        <v>40100000</v>
      </c>
      <c r="B1220" s="185" t="s">
        <v>360</v>
      </c>
      <c r="C1220" s="185" t="s">
        <v>93</v>
      </c>
      <c r="D1220" s="186">
        <v>45240</v>
      </c>
      <c r="E1220" s="185">
        <v>1</v>
      </c>
      <c r="F1220" s="185" t="s">
        <v>2616</v>
      </c>
      <c r="G1220" s="185" t="s">
        <v>89</v>
      </c>
      <c r="H1220" s="185" t="s">
        <v>1219</v>
      </c>
      <c r="I1220" s="187">
        <v>84</v>
      </c>
      <c r="J1220" s="187">
        <v>0</v>
      </c>
      <c r="K1220" s="187">
        <v>84</v>
      </c>
    </row>
    <row r="1221" spans="1:11">
      <c r="A1221" s="185">
        <v>40100000</v>
      </c>
      <c r="B1221" s="185" t="s">
        <v>388</v>
      </c>
      <c r="C1221" s="185" t="s">
        <v>93</v>
      </c>
      <c r="D1221" s="186">
        <v>45244</v>
      </c>
      <c r="E1221" s="185">
        <v>1</v>
      </c>
      <c r="F1221" s="185" t="s">
        <v>2617</v>
      </c>
      <c r="G1221" s="185" t="s">
        <v>89</v>
      </c>
      <c r="H1221" s="185" t="s">
        <v>1171</v>
      </c>
      <c r="I1221" s="187">
        <v>105.19</v>
      </c>
      <c r="J1221" s="187">
        <v>0</v>
      </c>
      <c r="K1221" s="187">
        <v>105.19</v>
      </c>
    </row>
    <row r="1222" spans="1:11">
      <c r="A1222" s="185">
        <v>40100000</v>
      </c>
      <c r="B1222" s="185" t="s">
        <v>388</v>
      </c>
      <c r="C1222" s="185" t="s">
        <v>93</v>
      </c>
      <c r="D1222" s="186">
        <v>45244</v>
      </c>
      <c r="E1222" s="185">
        <v>1</v>
      </c>
      <c r="F1222" s="185" t="s">
        <v>2617</v>
      </c>
      <c r="G1222" s="185" t="s">
        <v>89</v>
      </c>
      <c r="H1222" s="185" t="s">
        <v>1171</v>
      </c>
      <c r="I1222" s="187">
        <v>2242.66</v>
      </c>
      <c r="J1222" s="187">
        <v>0</v>
      </c>
      <c r="K1222" s="187">
        <v>2242.66</v>
      </c>
    </row>
    <row r="1223" spans="1:11">
      <c r="A1223" s="185">
        <v>40100000</v>
      </c>
      <c r="B1223" s="185" t="s">
        <v>367</v>
      </c>
      <c r="C1223" s="185" t="s">
        <v>93</v>
      </c>
      <c r="D1223" s="186">
        <v>45245</v>
      </c>
      <c r="E1223" s="185">
        <v>1</v>
      </c>
      <c r="F1223" s="185" t="s">
        <v>2618</v>
      </c>
      <c r="G1223" s="185" t="s">
        <v>89</v>
      </c>
      <c r="H1223" s="185" t="s">
        <v>1221</v>
      </c>
      <c r="I1223" s="187">
        <v>4490.25</v>
      </c>
      <c r="J1223" s="187">
        <v>0</v>
      </c>
      <c r="K1223" s="187">
        <v>4490.25</v>
      </c>
    </row>
    <row r="1224" spans="1:11">
      <c r="A1224" s="185">
        <v>40100000</v>
      </c>
      <c r="B1224" s="185" t="s">
        <v>1140</v>
      </c>
      <c r="C1224" s="185" t="s">
        <v>93</v>
      </c>
      <c r="D1224" s="186">
        <v>45246</v>
      </c>
      <c r="E1224" s="185">
        <v>1</v>
      </c>
      <c r="F1224" s="185" t="s">
        <v>2619</v>
      </c>
      <c r="G1224" s="185" t="s">
        <v>89</v>
      </c>
      <c r="H1224" s="185" t="s">
        <v>1272</v>
      </c>
      <c r="I1224" s="187">
        <v>12.31</v>
      </c>
      <c r="J1224" s="187">
        <v>0</v>
      </c>
      <c r="K1224" s="187">
        <v>12.31</v>
      </c>
    </row>
    <row r="1225" spans="1:11">
      <c r="A1225" s="185">
        <v>40100000</v>
      </c>
      <c r="B1225" s="185" t="s">
        <v>1181</v>
      </c>
      <c r="C1225" s="185" t="s">
        <v>93</v>
      </c>
      <c r="D1225" s="186">
        <v>45246</v>
      </c>
      <c r="E1225" s="185">
        <v>1</v>
      </c>
      <c r="F1225" s="185" t="s">
        <v>2620</v>
      </c>
      <c r="G1225" s="185" t="s">
        <v>89</v>
      </c>
      <c r="H1225" s="185" t="s">
        <v>1110</v>
      </c>
      <c r="I1225" s="187">
        <v>16356</v>
      </c>
      <c r="J1225" s="187">
        <v>0</v>
      </c>
      <c r="K1225" s="187">
        <v>16356</v>
      </c>
    </row>
    <row r="1226" spans="1:11">
      <c r="A1226" s="185">
        <v>40100000</v>
      </c>
      <c r="B1226" s="185" t="s">
        <v>380</v>
      </c>
      <c r="C1226" s="185" t="s">
        <v>93</v>
      </c>
      <c r="D1226" s="186">
        <v>45246</v>
      </c>
      <c r="E1226" s="185">
        <v>1</v>
      </c>
      <c r="F1226" s="185" t="s">
        <v>2621</v>
      </c>
      <c r="G1226" s="185" t="s">
        <v>89</v>
      </c>
      <c r="H1226" s="185" t="s">
        <v>1221</v>
      </c>
      <c r="I1226" s="187">
        <v>233.88</v>
      </c>
      <c r="J1226" s="187">
        <v>0</v>
      </c>
      <c r="K1226" s="187">
        <v>233.88</v>
      </c>
    </row>
    <row r="1227" spans="1:11">
      <c r="A1227" s="185">
        <v>40100000</v>
      </c>
      <c r="B1227" s="185" t="s">
        <v>354</v>
      </c>
      <c r="C1227" s="185" t="s">
        <v>93</v>
      </c>
      <c r="D1227" s="186">
        <v>45246</v>
      </c>
      <c r="E1227" s="185">
        <v>1</v>
      </c>
      <c r="F1227" s="185" t="s">
        <v>2622</v>
      </c>
      <c r="G1227" s="185" t="s">
        <v>89</v>
      </c>
      <c r="H1227" s="185" t="s">
        <v>1114</v>
      </c>
      <c r="I1227" s="187">
        <v>14299</v>
      </c>
      <c r="J1227" s="187">
        <v>0</v>
      </c>
      <c r="K1227" s="187">
        <v>14299</v>
      </c>
    </row>
    <row r="1228" spans="1:11">
      <c r="A1228" s="185">
        <v>40100000</v>
      </c>
      <c r="B1228" s="185" t="s">
        <v>1140</v>
      </c>
      <c r="C1228" s="185" t="s">
        <v>93</v>
      </c>
      <c r="D1228" s="186">
        <v>45246</v>
      </c>
      <c r="E1228" s="185">
        <v>1</v>
      </c>
      <c r="F1228" s="185" t="s">
        <v>2619</v>
      </c>
      <c r="G1228" s="185" t="s">
        <v>89</v>
      </c>
      <c r="H1228" s="185" t="s">
        <v>1272</v>
      </c>
      <c r="I1228" s="187">
        <v>19.64</v>
      </c>
      <c r="J1228" s="187">
        <v>0</v>
      </c>
      <c r="K1228" s="187">
        <v>19.64</v>
      </c>
    </row>
    <row r="1229" spans="1:11">
      <c r="A1229" s="185">
        <v>40100000</v>
      </c>
      <c r="B1229" s="185" t="s">
        <v>378</v>
      </c>
      <c r="C1229" s="185" t="s">
        <v>93</v>
      </c>
      <c r="D1229" s="186">
        <v>45246</v>
      </c>
      <c r="E1229" s="185">
        <v>1</v>
      </c>
      <c r="F1229" s="185" t="s">
        <v>2623</v>
      </c>
      <c r="G1229" s="185" t="s">
        <v>89</v>
      </c>
      <c r="H1229" s="185" t="s">
        <v>1159</v>
      </c>
      <c r="I1229" s="187">
        <v>14136</v>
      </c>
      <c r="J1229" s="187">
        <v>0</v>
      </c>
      <c r="K1229" s="187">
        <v>14136</v>
      </c>
    </row>
    <row r="1230" spans="1:11">
      <c r="A1230" s="185">
        <v>40100000</v>
      </c>
      <c r="B1230" s="185" t="s">
        <v>2516</v>
      </c>
      <c r="C1230" s="185" t="s">
        <v>93</v>
      </c>
      <c r="D1230" s="186">
        <v>45246</v>
      </c>
      <c r="E1230" s="185">
        <v>1</v>
      </c>
      <c r="F1230" s="185" t="s">
        <v>2624</v>
      </c>
      <c r="G1230" s="185" t="s">
        <v>89</v>
      </c>
      <c r="H1230" s="185" t="s">
        <v>1083</v>
      </c>
      <c r="I1230" s="187">
        <v>6298.5</v>
      </c>
      <c r="J1230" s="187">
        <v>0</v>
      </c>
      <c r="K1230" s="187">
        <v>6298.5</v>
      </c>
    </row>
    <row r="1231" spans="1:11">
      <c r="A1231" s="185">
        <v>40100000</v>
      </c>
      <c r="B1231" s="185" t="s">
        <v>354</v>
      </c>
      <c r="C1231" s="185" t="s">
        <v>93</v>
      </c>
      <c r="D1231" s="186">
        <v>45246</v>
      </c>
      <c r="E1231" s="185">
        <v>1</v>
      </c>
      <c r="F1231" s="185" t="s">
        <v>2622</v>
      </c>
      <c r="G1231" s="185" t="s">
        <v>89</v>
      </c>
      <c r="H1231" s="185" t="s">
        <v>1114</v>
      </c>
      <c r="I1231" s="187">
        <v>13509</v>
      </c>
      <c r="J1231" s="187">
        <v>0</v>
      </c>
      <c r="K1231" s="187">
        <v>13509</v>
      </c>
    </row>
    <row r="1232" spans="1:11">
      <c r="A1232" s="185">
        <v>40100000</v>
      </c>
      <c r="B1232" s="185" t="s">
        <v>370</v>
      </c>
      <c r="C1232" s="185" t="s">
        <v>93</v>
      </c>
      <c r="D1232" s="186">
        <v>45246</v>
      </c>
      <c r="E1232" s="185">
        <v>1</v>
      </c>
      <c r="F1232" s="185" t="s">
        <v>2184</v>
      </c>
      <c r="G1232" s="185" t="s">
        <v>89</v>
      </c>
      <c r="H1232" s="185" t="s">
        <v>1136</v>
      </c>
      <c r="I1232" s="187">
        <v>321</v>
      </c>
      <c r="J1232" s="187">
        <v>0</v>
      </c>
      <c r="K1232" s="187">
        <v>321</v>
      </c>
    </row>
    <row r="1233" spans="1:11">
      <c r="A1233" s="185">
        <v>40100000</v>
      </c>
      <c r="B1233" s="185" t="s">
        <v>376</v>
      </c>
      <c r="C1233" s="185" t="s">
        <v>93</v>
      </c>
      <c r="D1233" s="186">
        <v>45246</v>
      </c>
      <c r="E1233" s="185">
        <v>1</v>
      </c>
      <c r="F1233" s="185" t="s">
        <v>2625</v>
      </c>
      <c r="G1233" s="185" t="s">
        <v>89</v>
      </c>
      <c r="H1233" s="185" t="s">
        <v>1351</v>
      </c>
      <c r="I1233" s="187">
        <v>2830.78</v>
      </c>
      <c r="J1233" s="187">
        <v>0</v>
      </c>
      <c r="K1233" s="187">
        <v>2830.78</v>
      </c>
    </row>
    <row r="1234" spans="1:11">
      <c r="A1234" s="185">
        <v>40100000</v>
      </c>
      <c r="B1234" s="185" t="s">
        <v>1140</v>
      </c>
      <c r="C1234" s="185" t="s">
        <v>93</v>
      </c>
      <c r="D1234" s="186">
        <v>45246</v>
      </c>
      <c r="E1234" s="185">
        <v>1</v>
      </c>
      <c r="F1234" s="185" t="s">
        <v>2619</v>
      </c>
      <c r="G1234" s="185" t="s">
        <v>89</v>
      </c>
      <c r="H1234" s="185" t="s">
        <v>1272</v>
      </c>
      <c r="I1234" s="187">
        <v>14.95</v>
      </c>
      <c r="J1234" s="187">
        <v>0</v>
      </c>
      <c r="K1234" s="187">
        <v>14.95</v>
      </c>
    </row>
    <row r="1235" spans="1:11">
      <c r="A1235" s="185">
        <v>40100000</v>
      </c>
      <c r="B1235" s="185" t="s">
        <v>372</v>
      </c>
      <c r="C1235" s="185" t="s">
        <v>93</v>
      </c>
      <c r="D1235" s="186">
        <v>45246</v>
      </c>
      <c r="E1235" s="185">
        <v>1</v>
      </c>
      <c r="F1235" s="185" t="s">
        <v>2626</v>
      </c>
      <c r="G1235" s="185" t="s">
        <v>89</v>
      </c>
      <c r="H1235" s="185" t="s">
        <v>1272</v>
      </c>
      <c r="I1235" s="187">
        <v>2259.96</v>
      </c>
      <c r="J1235" s="187">
        <v>0</v>
      </c>
      <c r="K1235" s="187">
        <v>2259.96</v>
      </c>
    </row>
    <row r="1236" spans="1:11">
      <c r="A1236" s="185">
        <v>40100000</v>
      </c>
      <c r="B1236" s="185" t="s">
        <v>1943</v>
      </c>
      <c r="C1236" s="185" t="s">
        <v>93</v>
      </c>
      <c r="D1236" s="186">
        <v>45246</v>
      </c>
      <c r="E1236" s="185">
        <v>1</v>
      </c>
      <c r="F1236" s="185" t="s">
        <v>2627</v>
      </c>
      <c r="G1236" s="185" t="s">
        <v>89</v>
      </c>
      <c r="H1236" s="185" t="s">
        <v>384</v>
      </c>
      <c r="I1236" s="187">
        <v>167.1</v>
      </c>
      <c r="J1236" s="187">
        <v>0</v>
      </c>
      <c r="K1236" s="187">
        <v>167.1</v>
      </c>
    </row>
    <row r="1237" spans="1:11">
      <c r="A1237" s="185">
        <v>40100000</v>
      </c>
      <c r="B1237" s="185" t="s">
        <v>1140</v>
      </c>
      <c r="C1237" s="185" t="s">
        <v>93</v>
      </c>
      <c r="D1237" s="186">
        <v>45246</v>
      </c>
      <c r="E1237" s="185">
        <v>1</v>
      </c>
      <c r="F1237" s="185" t="s">
        <v>1387</v>
      </c>
      <c r="G1237" s="185" t="s">
        <v>89</v>
      </c>
      <c r="H1237" s="185" t="s">
        <v>1272</v>
      </c>
      <c r="I1237" s="187">
        <v>36.479999999999997</v>
      </c>
      <c r="J1237" s="187">
        <v>0</v>
      </c>
      <c r="K1237" s="187">
        <v>36.479999999999997</v>
      </c>
    </row>
    <row r="1238" spans="1:11">
      <c r="A1238" s="185">
        <v>40100000</v>
      </c>
      <c r="B1238" s="185" t="s">
        <v>2541</v>
      </c>
      <c r="C1238" s="185" t="s">
        <v>93</v>
      </c>
      <c r="D1238" s="186">
        <v>45246</v>
      </c>
      <c r="E1238" s="185">
        <v>1</v>
      </c>
      <c r="F1238" s="185" t="s">
        <v>2628</v>
      </c>
      <c r="G1238" s="185" t="s">
        <v>89</v>
      </c>
      <c r="H1238" s="185" t="s">
        <v>362</v>
      </c>
      <c r="I1238" s="187">
        <v>3734.4</v>
      </c>
      <c r="J1238" s="187">
        <v>0</v>
      </c>
      <c r="K1238" s="187">
        <v>3734.4</v>
      </c>
    </row>
    <row r="1239" spans="1:11">
      <c r="A1239" s="185">
        <v>40100000</v>
      </c>
      <c r="B1239" s="185" t="s">
        <v>375</v>
      </c>
      <c r="C1239" s="185" t="s">
        <v>93</v>
      </c>
      <c r="D1239" s="186">
        <v>45246</v>
      </c>
      <c r="E1239" s="185">
        <v>1</v>
      </c>
      <c r="F1239" s="185" t="s">
        <v>2620</v>
      </c>
      <c r="G1239" s="185" t="s">
        <v>89</v>
      </c>
      <c r="H1239" s="185" t="s">
        <v>1261</v>
      </c>
      <c r="I1239" s="187">
        <v>1392.49</v>
      </c>
      <c r="J1239" s="187">
        <v>0</v>
      </c>
      <c r="K1239" s="187">
        <v>1392.49</v>
      </c>
    </row>
    <row r="1240" spans="1:11">
      <c r="A1240" s="185">
        <v>40100000</v>
      </c>
      <c r="B1240" s="185" t="s">
        <v>360</v>
      </c>
      <c r="C1240" s="185" t="s">
        <v>93</v>
      </c>
      <c r="D1240" s="186">
        <v>45247</v>
      </c>
      <c r="E1240" s="185">
        <v>1</v>
      </c>
      <c r="F1240" s="185" t="s">
        <v>2629</v>
      </c>
      <c r="G1240" s="185" t="s">
        <v>89</v>
      </c>
      <c r="H1240" s="185" t="s">
        <v>1159</v>
      </c>
      <c r="I1240" s="187">
        <v>30.07</v>
      </c>
      <c r="J1240" s="187">
        <v>0</v>
      </c>
      <c r="K1240" s="187">
        <v>30.07</v>
      </c>
    </row>
    <row r="1241" spans="1:11">
      <c r="A1241" s="185">
        <v>40100000</v>
      </c>
      <c r="B1241" s="185" t="s">
        <v>1140</v>
      </c>
      <c r="C1241" s="185" t="s">
        <v>93</v>
      </c>
      <c r="D1241" s="186">
        <v>45247</v>
      </c>
      <c r="E1241" s="185">
        <v>1</v>
      </c>
      <c r="F1241" s="185" t="s">
        <v>1387</v>
      </c>
      <c r="G1241" s="185" t="s">
        <v>89</v>
      </c>
      <c r="H1241" s="185" t="s">
        <v>1272</v>
      </c>
      <c r="I1241" s="187">
        <v>10.65</v>
      </c>
      <c r="J1241" s="187">
        <v>0</v>
      </c>
      <c r="K1241" s="187">
        <v>10.65</v>
      </c>
    </row>
    <row r="1242" spans="1:11">
      <c r="A1242" s="185">
        <v>40100000</v>
      </c>
      <c r="B1242" s="185" t="s">
        <v>365</v>
      </c>
      <c r="C1242" s="185" t="s">
        <v>93</v>
      </c>
      <c r="D1242" s="186">
        <v>45247</v>
      </c>
      <c r="E1242" s="185">
        <v>1</v>
      </c>
      <c r="F1242" s="185" t="s">
        <v>2630</v>
      </c>
      <c r="G1242" s="185" t="s">
        <v>89</v>
      </c>
      <c r="H1242" s="185" t="s">
        <v>1242</v>
      </c>
      <c r="I1242" s="187">
        <v>18</v>
      </c>
      <c r="J1242" s="187">
        <v>0</v>
      </c>
      <c r="K1242" s="187">
        <v>18</v>
      </c>
    </row>
    <row r="1243" spans="1:11">
      <c r="A1243" s="185">
        <v>40100000</v>
      </c>
      <c r="B1243" s="185" t="s">
        <v>369</v>
      </c>
      <c r="C1243" s="185" t="s">
        <v>93</v>
      </c>
      <c r="D1243" s="186">
        <v>45247</v>
      </c>
      <c r="E1243" s="185">
        <v>1</v>
      </c>
      <c r="F1243" s="185" t="s">
        <v>2631</v>
      </c>
      <c r="G1243" s="185" t="s">
        <v>89</v>
      </c>
      <c r="H1243" s="185" t="s">
        <v>2497</v>
      </c>
      <c r="I1243" s="187">
        <v>143.38</v>
      </c>
      <c r="J1243" s="187">
        <v>0</v>
      </c>
      <c r="K1243" s="187">
        <v>143.38</v>
      </c>
    </row>
    <row r="1244" spans="1:11">
      <c r="A1244" s="185">
        <v>40100000</v>
      </c>
      <c r="B1244" s="185" t="s">
        <v>352</v>
      </c>
      <c r="C1244" s="185" t="s">
        <v>93</v>
      </c>
      <c r="D1244" s="186">
        <v>45250</v>
      </c>
      <c r="E1244" s="185">
        <v>1</v>
      </c>
      <c r="F1244" s="185" t="s">
        <v>2199</v>
      </c>
      <c r="G1244" s="185" t="s">
        <v>89</v>
      </c>
      <c r="H1244" s="185" t="s">
        <v>1351</v>
      </c>
      <c r="I1244" s="187">
        <v>130.6</v>
      </c>
      <c r="J1244" s="187">
        <v>0</v>
      </c>
      <c r="K1244" s="187">
        <v>130.6</v>
      </c>
    </row>
    <row r="1245" spans="1:11">
      <c r="A1245" s="185">
        <v>40100000</v>
      </c>
      <c r="B1245" s="185" t="s">
        <v>379</v>
      </c>
      <c r="C1245" s="185" t="s">
        <v>93</v>
      </c>
      <c r="D1245" s="186">
        <v>45252</v>
      </c>
      <c r="E1245" s="185">
        <v>1</v>
      </c>
      <c r="F1245" s="185" t="s">
        <v>2609</v>
      </c>
      <c r="G1245" s="185" t="s">
        <v>89</v>
      </c>
      <c r="H1245" s="185" t="s">
        <v>89</v>
      </c>
      <c r="I1245" s="187">
        <v>15578.18</v>
      </c>
      <c r="J1245" s="187">
        <v>0</v>
      </c>
      <c r="K1245" s="187">
        <v>15578.18</v>
      </c>
    </row>
    <row r="1246" spans="1:11">
      <c r="A1246" s="185">
        <v>40100000</v>
      </c>
      <c r="B1246" s="185" t="s">
        <v>1320</v>
      </c>
      <c r="C1246" s="185" t="s">
        <v>93</v>
      </c>
      <c r="D1246" s="186">
        <v>45252</v>
      </c>
      <c r="E1246" s="185">
        <v>1</v>
      </c>
      <c r="F1246" s="185" t="s">
        <v>2632</v>
      </c>
      <c r="G1246" s="185" t="s">
        <v>89</v>
      </c>
      <c r="H1246" s="185" t="s">
        <v>89</v>
      </c>
      <c r="I1246" s="187">
        <v>514.76</v>
      </c>
      <c r="J1246" s="187">
        <v>0</v>
      </c>
      <c r="K1246" s="187">
        <v>514.76</v>
      </c>
    </row>
    <row r="1247" spans="1:11">
      <c r="A1247" s="185">
        <v>40100000</v>
      </c>
      <c r="B1247" s="185" t="s">
        <v>365</v>
      </c>
      <c r="C1247" s="185" t="s">
        <v>93</v>
      </c>
      <c r="D1247" s="186">
        <v>45253</v>
      </c>
      <c r="E1247" s="185">
        <v>1</v>
      </c>
      <c r="F1247" s="185" t="s">
        <v>2633</v>
      </c>
      <c r="G1247" s="185" t="s">
        <v>89</v>
      </c>
      <c r="H1247" s="185" t="s">
        <v>1242</v>
      </c>
      <c r="I1247" s="187">
        <v>1231.04</v>
      </c>
      <c r="J1247" s="187">
        <v>0</v>
      </c>
      <c r="K1247" s="187">
        <v>1231.04</v>
      </c>
    </row>
    <row r="1248" spans="1:11">
      <c r="A1248" s="185">
        <v>40100000</v>
      </c>
      <c r="B1248" s="185" t="s">
        <v>369</v>
      </c>
      <c r="C1248" s="185" t="s">
        <v>93</v>
      </c>
      <c r="D1248" s="186">
        <v>45254</v>
      </c>
      <c r="E1248" s="185">
        <v>1</v>
      </c>
      <c r="F1248" s="185" t="s">
        <v>2634</v>
      </c>
      <c r="G1248" s="185" t="s">
        <v>89</v>
      </c>
      <c r="H1248" s="185" t="s">
        <v>2497</v>
      </c>
      <c r="I1248" s="187">
        <v>322.98</v>
      </c>
      <c r="J1248" s="187">
        <v>0</v>
      </c>
      <c r="K1248" s="187">
        <v>322.98</v>
      </c>
    </row>
    <row r="1249" spans="1:11">
      <c r="A1249" s="185">
        <v>40100000</v>
      </c>
      <c r="B1249" s="185" t="s">
        <v>1140</v>
      </c>
      <c r="C1249" s="185" t="s">
        <v>93</v>
      </c>
      <c r="D1249" s="186">
        <v>45254</v>
      </c>
      <c r="E1249" s="185">
        <v>1</v>
      </c>
      <c r="F1249" s="185" t="s">
        <v>1387</v>
      </c>
      <c r="G1249" s="185" t="s">
        <v>89</v>
      </c>
      <c r="H1249" s="185" t="s">
        <v>1272</v>
      </c>
      <c r="I1249" s="187">
        <v>25.57</v>
      </c>
      <c r="J1249" s="187">
        <v>0</v>
      </c>
      <c r="K1249" s="187">
        <v>25.57</v>
      </c>
    </row>
    <row r="1250" spans="1:11">
      <c r="A1250" s="185">
        <v>40100000</v>
      </c>
      <c r="B1250" s="185" t="s">
        <v>1140</v>
      </c>
      <c r="C1250" s="185" t="s">
        <v>93</v>
      </c>
      <c r="D1250" s="186">
        <v>45257</v>
      </c>
      <c r="E1250" s="185">
        <v>1</v>
      </c>
      <c r="F1250" s="185" t="s">
        <v>2635</v>
      </c>
      <c r="G1250" s="185" t="s">
        <v>89</v>
      </c>
      <c r="H1250" s="185" t="s">
        <v>1272</v>
      </c>
      <c r="I1250" s="187">
        <v>24.45</v>
      </c>
      <c r="J1250" s="187">
        <v>0</v>
      </c>
      <c r="K1250" s="187">
        <v>24.45</v>
      </c>
    </row>
    <row r="1251" spans="1:11">
      <c r="A1251" s="185">
        <v>40100000</v>
      </c>
      <c r="B1251" s="185" t="s">
        <v>350</v>
      </c>
      <c r="C1251" s="185" t="s">
        <v>93</v>
      </c>
      <c r="D1251" s="186">
        <v>45257</v>
      </c>
      <c r="E1251" s="185">
        <v>1</v>
      </c>
      <c r="F1251" s="185" t="s">
        <v>2636</v>
      </c>
      <c r="G1251" s="185" t="s">
        <v>89</v>
      </c>
      <c r="H1251" s="185" t="s">
        <v>89</v>
      </c>
      <c r="I1251" s="187">
        <v>3343.62</v>
      </c>
      <c r="J1251" s="187">
        <v>0</v>
      </c>
      <c r="K1251" s="187">
        <v>3343.62</v>
      </c>
    </row>
    <row r="1252" spans="1:11">
      <c r="A1252" s="185">
        <v>40100000</v>
      </c>
      <c r="B1252" s="185" t="s">
        <v>350</v>
      </c>
      <c r="C1252" s="185" t="s">
        <v>93</v>
      </c>
      <c r="D1252" s="186">
        <v>45257</v>
      </c>
      <c r="E1252" s="185">
        <v>1</v>
      </c>
      <c r="F1252" s="185" t="s">
        <v>2636</v>
      </c>
      <c r="G1252" s="185" t="s">
        <v>89</v>
      </c>
      <c r="H1252" s="185" t="s">
        <v>89</v>
      </c>
      <c r="I1252" s="187">
        <v>148.56</v>
      </c>
      <c r="J1252" s="187">
        <v>0</v>
      </c>
      <c r="K1252" s="187">
        <v>148.56</v>
      </c>
    </row>
    <row r="1253" spans="1:11">
      <c r="A1253" s="185">
        <v>40100000</v>
      </c>
      <c r="B1253" s="185" t="s">
        <v>1140</v>
      </c>
      <c r="C1253" s="185" t="s">
        <v>93</v>
      </c>
      <c r="D1253" s="186">
        <v>45257</v>
      </c>
      <c r="E1253" s="185">
        <v>1</v>
      </c>
      <c r="F1253" s="185" t="s">
        <v>2635</v>
      </c>
      <c r="G1253" s="185" t="s">
        <v>89</v>
      </c>
      <c r="H1253" s="185" t="s">
        <v>1272</v>
      </c>
      <c r="I1253" s="187">
        <v>18.96</v>
      </c>
      <c r="J1253" s="187">
        <v>0</v>
      </c>
      <c r="K1253" s="187">
        <v>18.96</v>
      </c>
    </row>
    <row r="1254" spans="1:11">
      <c r="A1254" s="185">
        <v>40100000</v>
      </c>
      <c r="B1254" s="185" t="s">
        <v>1140</v>
      </c>
      <c r="C1254" s="185" t="s">
        <v>93</v>
      </c>
      <c r="D1254" s="186">
        <v>45258</v>
      </c>
      <c r="E1254" s="185">
        <v>1</v>
      </c>
      <c r="F1254" s="185" t="s">
        <v>2637</v>
      </c>
      <c r="G1254" s="185" t="s">
        <v>89</v>
      </c>
      <c r="H1254" s="185" t="s">
        <v>89</v>
      </c>
      <c r="I1254" s="187">
        <v>27.98</v>
      </c>
      <c r="J1254" s="187">
        <v>0</v>
      </c>
      <c r="K1254" s="187">
        <v>27.98</v>
      </c>
    </row>
    <row r="1255" spans="1:11">
      <c r="A1255" s="185">
        <v>40100000</v>
      </c>
      <c r="B1255" s="185" t="s">
        <v>1140</v>
      </c>
      <c r="C1255" s="185" t="s">
        <v>93</v>
      </c>
      <c r="D1255" s="186">
        <v>45258</v>
      </c>
      <c r="E1255" s="185">
        <v>1</v>
      </c>
      <c r="F1255" s="185" t="s">
        <v>2637</v>
      </c>
      <c r="G1255" s="185" t="s">
        <v>89</v>
      </c>
      <c r="H1255" s="185" t="s">
        <v>89</v>
      </c>
      <c r="I1255" s="187">
        <v>19.66</v>
      </c>
      <c r="J1255" s="187">
        <v>0</v>
      </c>
      <c r="K1255" s="187">
        <v>19.66</v>
      </c>
    </row>
    <row r="1256" spans="1:11">
      <c r="A1256" s="185">
        <v>40100000</v>
      </c>
      <c r="B1256" s="185" t="s">
        <v>380</v>
      </c>
      <c r="C1256" s="185" t="s">
        <v>93</v>
      </c>
      <c r="D1256" s="186">
        <v>45259</v>
      </c>
      <c r="E1256" s="185">
        <v>1</v>
      </c>
      <c r="F1256" s="185" t="s">
        <v>2638</v>
      </c>
      <c r="G1256" s="185" t="s">
        <v>89</v>
      </c>
      <c r="H1256" s="185" t="s">
        <v>1221</v>
      </c>
      <c r="I1256" s="187">
        <v>34</v>
      </c>
      <c r="J1256" s="187">
        <v>0</v>
      </c>
      <c r="K1256" s="187">
        <v>34</v>
      </c>
    </row>
    <row r="1257" spans="1:11">
      <c r="A1257" s="185">
        <v>40100000</v>
      </c>
      <c r="B1257" s="185" t="s">
        <v>354</v>
      </c>
      <c r="C1257" s="185" t="s">
        <v>93</v>
      </c>
      <c r="D1257" s="186">
        <v>45259</v>
      </c>
      <c r="E1257" s="185">
        <v>1</v>
      </c>
      <c r="F1257" s="185" t="s">
        <v>2639</v>
      </c>
      <c r="G1257" s="185" t="s">
        <v>89</v>
      </c>
      <c r="H1257" s="185" t="s">
        <v>1114</v>
      </c>
      <c r="I1257" s="187">
        <v>6418.75</v>
      </c>
      <c r="J1257" s="187">
        <v>0</v>
      </c>
      <c r="K1257" s="187">
        <v>6418.75</v>
      </c>
    </row>
    <row r="1258" spans="1:11">
      <c r="A1258" s="185">
        <v>40100000</v>
      </c>
      <c r="B1258" s="185" t="s">
        <v>1641</v>
      </c>
      <c r="C1258" s="185" t="s">
        <v>93</v>
      </c>
      <c r="D1258" s="186">
        <v>45259</v>
      </c>
      <c r="E1258" s="185">
        <v>1</v>
      </c>
      <c r="F1258" s="185" t="s">
        <v>2640</v>
      </c>
      <c r="G1258" s="185" t="s">
        <v>89</v>
      </c>
      <c r="H1258" s="185" t="s">
        <v>89</v>
      </c>
      <c r="I1258" s="187">
        <v>120</v>
      </c>
      <c r="J1258" s="187">
        <v>0</v>
      </c>
      <c r="K1258" s="187">
        <v>120</v>
      </c>
    </row>
    <row r="1259" spans="1:11">
      <c r="A1259" s="185">
        <v>40100000</v>
      </c>
      <c r="B1259" s="185" t="s">
        <v>385</v>
      </c>
      <c r="C1259" s="185" t="s">
        <v>93</v>
      </c>
      <c r="D1259" s="186">
        <v>45260</v>
      </c>
      <c r="E1259" s="185">
        <v>1</v>
      </c>
      <c r="F1259" s="185" t="s">
        <v>2641</v>
      </c>
      <c r="G1259" s="185" t="s">
        <v>89</v>
      </c>
      <c r="H1259" s="185" t="s">
        <v>1113</v>
      </c>
      <c r="I1259" s="187">
        <v>54.01</v>
      </c>
      <c r="J1259" s="187">
        <v>0</v>
      </c>
      <c r="K1259" s="187">
        <v>54.01</v>
      </c>
    </row>
    <row r="1260" spans="1:11">
      <c r="A1260" s="185">
        <v>40100000</v>
      </c>
      <c r="B1260" s="185" t="s">
        <v>369</v>
      </c>
      <c r="C1260" s="185" t="s">
        <v>93</v>
      </c>
      <c r="D1260" s="186">
        <v>45260</v>
      </c>
      <c r="E1260" s="185">
        <v>1</v>
      </c>
      <c r="F1260" s="185" t="s">
        <v>2642</v>
      </c>
      <c r="G1260" s="185" t="s">
        <v>89</v>
      </c>
      <c r="H1260" s="185" t="s">
        <v>2497</v>
      </c>
      <c r="I1260" s="187">
        <v>468.31</v>
      </c>
      <c r="J1260" s="187">
        <v>0</v>
      </c>
      <c r="K1260" s="187">
        <v>468.31</v>
      </c>
    </row>
    <row r="1261" spans="1:11">
      <c r="A1261" s="185">
        <v>40100000</v>
      </c>
      <c r="B1261" s="185" t="s">
        <v>375</v>
      </c>
      <c r="C1261" s="185" t="s">
        <v>356</v>
      </c>
      <c r="D1261" s="186">
        <v>44936</v>
      </c>
      <c r="E1261" s="185">
        <v>1</v>
      </c>
      <c r="F1261" s="185" t="s">
        <v>1592</v>
      </c>
      <c r="G1261" s="185" t="s">
        <v>932</v>
      </c>
      <c r="H1261" s="185" t="s">
        <v>1371</v>
      </c>
      <c r="I1261" s="187">
        <v>0</v>
      </c>
      <c r="J1261" s="187">
        <v>31</v>
      </c>
      <c r="K1261" s="187">
        <v>-31</v>
      </c>
    </row>
    <row r="1262" spans="1:11">
      <c r="A1262" s="185">
        <v>40100000</v>
      </c>
      <c r="B1262" s="185" t="s">
        <v>354</v>
      </c>
      <c r="C1262" s="185" t="s">
        <v>356</v>
      </c>
      <c r="D1262" s="186">
        <v>44936</v>
      </c>
      <c r="E1262" s="185">
        <v>1</v>
      </c>
      <c r="F1262" s="185" t="s">
        <v>1592</v>
      </c>
      <c r="G1262" s="185" t="s">
        <v>945</v>
      </c>
      <c r="H1262" s="185" t="s">
        <v>1113</v>
      </c>
      <c r="I1262" s="187">
        <v>8</v>
      </c>
      <c r="J1262" s="187">
        <v>0</v>
      </c>
      <c r="K1262" s="187">
        <v>8</v>
      </c>
    </row>
    <row r="1263" spans="1:11">
      <c r="A1263" s="185">
        <v>40100000</v>
      </c>
      <c r="B1263" s="185" t="s">
        <v>1140</v>
      </c>
      <c r="C1263" s="185" t="s">
        <v>356</v>
      </c>
      <c r="D1263" s="186">
        <v>44957</v>
      </c>
      <c r="E1263" s="185">
        <v>1</v>
      </c>
      <c r="F1263" s="185" t="s">
        <v>1592</v>
      </c>
      <c r="G1263" s="185" t="s">
        <v>89</v>
      </c>
      <c r="H1263" s="185" t="s">
        <v>1141</v>
      </c>
      <c r="I1263" s="187">
        <v>0.66</v>
      </c>
      <c r="J1263" s="187">
        <v>0</v>
      </c>
      <c r="K1263" s="187">
        <v>0.66</v>
      </c>
    </row>
    <row r="1264" spans="1:11">
      <c r="A1264" s="185">
        <v>40100000</v>
      </c>
      <c r="B1264" s="185" t="s">
        <v>369</v>
      </c>
      <c r="C1264" s="185" t="s">
        <v>356</v>
      </c>
      <c r="D1264" s="186">
        <v>44958</v>
      </c>
      <c r="E1264" s="185">
        <v>22</v>
      </c>
      <c r="F1264" s="185" t="s">
        <v>533</v>
      </c>
      <c r="G1264" s="185" t="s">
        <v>1597</v>
      </c>
      <c r="H1264" s="185" t="s">
        <v>1148</v>
      </c>
      <c r="I1264" s="187">
        <v>0</v>
      </c>
      <c r="J1264" s="187">
        <v>13.07</v>
      </c>
      <c r="K1264" s="187">
        <v>-13.07</v>
      </c>
    </row>
    <row r="1265" spans="1:11">
      <c r="A1265" s="185">
        <v>40100000</v>
      </c>
      <c r="B1265" s="185" t="s">
        <v>372</v>
      </c>
      <c r="C1265" s="185" t="s">
        <v>356</v>
      </c>
      <c r="D1265" s="186">
        <v>44958</v>
      </c>
      <c r="E1265" s="185">
        <v>22</v>
      </c>
      <c r="F1265" s="185" t="s">
        <v>1598</v>
      </c>
      <c r="G1265" s="185" t="s">
        <v>715</v>
      </c>
      <c r="H1265" s="185" t="s">
        <v>1221</v>
      </c>
      <c r="I1265" s="187">
        <v>536.57000000000005</v>
      </c>
      <c r="J1265" s="187">
        <v>0</v>
      </c>
      <c r="K1265" s="187">
        <v>536.57000000000005</v>
      </c>
    </row>
    <row r="1266" spans="1:11">
      <c r="A1266" s="185">
        <v>40100000</v>
      </c>
      <c r="B1266" s="185" t="s">
        <v>388</v>
      </c>
      <c r="C1266" s="185" t="s">
        <v>356</v>
      </c>
      <c r="D1266" s="186">
        <v>44963</v>
      </c>
      <c r="E1266" s="185">
        <v>22</v>
      </c>
      <c r="F1266" s="185" t="s">
        <v>1599</v>
      </c>
      <c r="G1266" s="185" t="s">
        <v>89</v>
      </c>
      <c r="H1266" s="185" t="s">
        <v>1103</v>
      </c>
      <c r="I1266" s="187">
        <v>105.26</v>
      </c>
      <c r="J1266" s="187">
        <v>0</v>
      </c>
      <c r="K1266" s="187">
        <v>105.26</v>
      </c>
    </row>
    <row r="1267" spans="1:11">
      <c r="A1267" s="185">
        <v>40100000</v>
      </c>
      <c r="B1267" s="185" t="s">
        <v>1177</v>
      </c>
      <c r="C1267" s="185" t="s">
        <v>356</v>
      </c>
      <c r="D1267" s="186">
        <v>44970</v>
      </c>
      <c r="E1267" s="185">
        <v>21</v>
      </c>
      <c r="F1267" s="185" t="s">
        <v>1470</v>
      </c>
      <c r="G1267" s="185" t="s">
        <v>1176</v>
      </c>
      <c r="H1267" s="185" t="s">
        <v>351</v>
      </c>
      <c r="I1267" s="187">
        <v>0</v>
      </c>
      <c r="J1267" s="187">
        <v>31</v>
      </c>
      <c r="K1267" s="187">
        <v>-31</v>
      </c>
    </row>
    <row r="1268" spans="1:11">
      <c r="A1268" s="185">
        <v>40100000</v>
      </c>
      <c r="B1268" s="185" t="s">
        <v>1181</v>
      </c>
      <c r="C1268" s="185" t="s">
        <v>356</v>
      </c>
      <c r="D1268" s="186">
        <v>44978</v>
      </c>
      <c r="E1268" s="185">
        <v>22</v>
      </c>
      <c r="F1268" s="185" t="s">
        <v>1467</v>
      </c>
      <c r="G1268" s="185" t="s">
        <v>1020</v>
      </c>
      <c r="H1268" s="185" t="s">
        <v>371</v>
      </c>
      <c r="I1268" s="187">
        <v>0</v>
      </c>
      <c r="J1268" s="187">
        <v>62</v>
      </c>
      <c r="K1268" s="187">
        <v>-62</v>
      </c>
    </row>
    <row r="1269" spans="1:11">
      <c r="A1269" s="185">
        <v>40100000</v>
      </c>
      <c r="B1269" s="185" t="s">
        <v>369</v>
      </c>
      <c r="C1269" s="185" t="s">
        <v>356</v>
      </c>
      <c r="D1269" s="186">
        <v>44980</v>
      </c>
      <c r="E1269" s="185">
        <v>22</v>
      </c>
      <c r="F1269" s="185" t="s">
        <v>1600</v>
      </c>
      <c r="G1269" s="185" t="s">
        <v>1170</v>
      </c>
      <c r="H1269" s="185" t="s">
        <v>1171</v>
      </c>
      <c r="I1269" s="187">
        <v>196.08</v>
      </c>
      <c r="J1269" s="187">
        <v>0</v>
      </c>
      <c r="K1269" s="187">
        <v>196.08</v>
      </c>
    </row>
    <row r="1270" spans="1:11">
      <c r="A1270" s="185">
        <v>40100000</v>
      </c>
      <c r="B1270" s="185" t="s">
        <v>388</v>
      </c>
      <c r="C1270" s="185" t="s">
        <v>356</v>
      </c>
      <c r="D1270" s="186">
        <v>45016</v>
      </c>
      <c r="E1270" s="185">
        <v>1</v>
      </c>
      <c r="F1270" s="185" t="s">
        <v>1702</v>
      </c>
      <c r="G1270" s="185" t="s">
        <v>1703</v>
      </c>
      <c r="H1270" s="185" t="s">
        <v>1704</v>
      </c>
      <c r="I1270" s="187">
        <v>1704.3</v>
      </c>
      <c r="J1270" s="187">
        <v>0</v>
      </c>
      <c r="K1270" s="187">
        <v>1704.3</v>
      </c>
    </row>
    <row r="1271" spans="1:11">
      <c r="A1271" s="185">
        <v>40100000</v>
      </c>
      <c r="B1271" s="185" t="s">
        <v>1693</v>
      </c>
      <c r="C1271" s="185" t="s">
        <v>356</v>
      </c>
      <c r="D1271" s="186">
        <v>45034</v>
      </c>
      <c r="E1271" s="185">
        <v>1</v>
      </c>
      <c r="F1271" s="185" t="s">
        <v>1592</v>
      </c>
      <c r="G1271" s="185" t="s">
        <v>89</v>
      </c>
      <c r="H1271" s="185" t="s">
        <v>362</v>
      </c>
      <c r="I1271" s="187">
        <v>0.36</v>
      </c>
      <c r="J1271" s="187">
        <v>0</v>
      </c>
      <c r="K1271" s="187">
        <v>0.36</v>
      </c>
    </row>
    <row r="1272" spans="1:11">
      <c r="A1272" s="185">
        <v>40100000</v>
      </c>
      <c r="B1272" s="185" t="s">
        <v>375</v>
      </c>
      <c r="C1272" s="185" t="s">
        <v>356</v>
      </c>
      <c r="D1272" s="186">
        <v>45035</v>
      </c>
      <c r="E1272" s="185">
        <v>1</v>
      </c>
      <c r="F1272" s="185" t="s">
        <v>1377</v>
      </c>
      <c r="G1272" s="185" t="s">
        <v>1747</v>
      </c>
      <c r="H1272" s="185" t="s">
        <v>1096</v>
      </c>
      <c r="I1272" s="187">
        <v>0</v>
      </c>
      <c r="J1272" s="187">
        <v>31</v>
      </c>
      <c r="K1272" s="187">
        <v>-31</v>
      </c>
    </row>
    <row r="1273" spans="1:11">
      <c r="A1273" s="185">
        <v>40100000</v>
      </c>
      <c r="B1273" s="185" t="s">
        <v>1181</v>
      </c>
      <c r="C1273" s="185" t="s">
        <v>356</v>
      </c>
      <c r="D1273" s="186">
        <v>45065</v>
      </c>
      <c r="E1273" s="185">
        <v>1</v>
      </c>
      <c r="F1273" s="185" t="s">
        <v>1467</v>
      </c>
      <c r="G1273" s="185" t="s">
        <v>1836</v>
      </c>
      <c r="H1273" s="185" t="s">
        <v>1371</v>
      </c>
      <c r="I1273" s="187">
        <v>0</v>
      </c>
      <c r="J1273" s="187">
        <v>31</v>
      </c>
      <c r="K1273" s="187">
        <v>-31</v>
      </c>
    </row>
    <row r="1274" spans="1:11">
      <c r="A1274" s="185">
        <v>40100000</v>
      </c>
      <c r="B1274" s="185" t="s">
        <v>375</v>
      </c>
      <c r="C1274" s="185" t="s">
        <v>356</v>
      </c>
      <c r="D1274" s="186">
        <v>45065</v>
      </c>
      <c r="E1274" s="185">
        <v>1</v>
      </c>
      <c r="F1274" s="185" t="s">
        <v>468</v>
      </c>
      <c r="G1274" s="185" t="s">
        <v>89</v>
      </c>
      <c r="H1274" s="185" t="s">
        <v>1359</v>
      </c>
      <c r="I1274" s="187">
        <v>0</v>
      </c>
      <c r="J1274" s="187">
        <v>31</v>
      </c>
      <c r="K1274" s="187">
        <v>-31</v>
      </c>
    </row>
    <row r="1275" spans="1:11">
      <c r="A1275" s="185">
        <v>40100000</v>
      </c>
      <c r="B1275" s="185" t="s">
        <v>375</v>
      </c>
      <c r="C1275" s="185" t="s">
        <v>356</v>
      </c>
      <c r="D1275" s="186">
        <v>45091</v>
      </c>
      <c r="E1275" s="185">
        <v>1</v>
      </c>
      <c r="F1275" s="185" t="s">
        <v>1592</v>
      </c>
      <c r="G1275" s="185" t="s">
        <v>1929</v>
      </c>
      <c r="H1275" s="185" t="s">
        <v>1117</v>
      </c>
      <c r="I1275" s="187">
        <v>0</v>
      </c>
      <c r="J1275" s="187">
        <v>31</v>
      </c>
      <c r="K1275" s="187">
        <v>-31</v>
      </c>
    </row>
    <row r="1276" spans="1:11">
      <c r="A1276" s="185">
        <v>40100000</v>
      </c>
      <c r="B1276" s="185" t="s">
        <v>1181</v>
      </c>
      <c r="C1276" s="185" t="s">
        <v>356</v>
      </c>
      <c r="D1276" s="186">
        <v>45093</v>
      </c>
      <c r="E1276" s="185">
        <v>1</v>
      </c>
      <c r="F1276" s="185" t="s">
        <v>1467</v>
      </c>
      <c r="G1276" s="185" t="s">
        <v>1930</v>
      </c>
      <c r="H1276" s="185" t="s">
        <v>1096</v>
      </c>
      <c r="I1276" s="187">
        <v>0</v>
      </c>
      <c r="J1276" s="187">
        <v>31</v>
      </c>
      <c r="K1276" s="187">
        <v>-31</v>
      </c>
    </row>
    <row r="1277" spans="1:11">
      <c r="A1277" s="185">
        <v>40100000</v>
      </c>
      <c r="B1277" s="185" t="s">
        <v>1177</v>
      </c>
      <c r="C1277" s="185" t="s">
        <v>356</v>
      </c>
      <c r="D1277" s="186">
        <v>45140</v>
      </c>
      <c r="E1277" s="185">
        <v>1</v>
      </c>
      <c r="F1277" s="185" t="s">
        <v>2179</v>
      </c>
      <c r="G1277" s="185" t="s">
        <v>2026</v>
      </c>
      <c r="H1277" s="185" t="s">
        <v>1083</v>
      </c>
      <c r="I1277" s="187">
        <v>0</v>
      </c>
      <c r="J1277" s="187">
        <v>31</v>
      </c>
      <c r="K1277" s="187">
        <v>-31</v>
      </c>
    </row>
    <row r="1278" spans="1:11">
      <c r="A1278" s="185">
        <v>40100000</v>
      </c>
      <c r="B1278" s="185" t="s">
        <v>1181</v>
      </c>
      <c r="C1278" s="185" t="s">
        <v>356</v>
      </c>
      <c r="D1278" s="186">
        <v>45167</v>
      </c>
      <c r="E1278" s="185">
        <v>1</v>
      </c>
      <c r="F1278" s="185" t="s">
        <v>1467</v>
      </c>
      <c r="G1278" s="185" t="s">
        <v>2132</v>
      </c>
      <c r="H1278" s="185" t="s">
        <v>1359</v>
      </c>
      <c r="I1278" s="187">
        <v>0</v>
      </c>
      <c r="J1278" s="187">
        <v>31</v>
      </c>
      <c r="K1278" s="187">
        <v>-31</v>
      </c>
    </row>
    <row r="1279" spans="1:11">
      <c r="A1279" s="185">
        <v>40100000</v>
      </c>
      <c r="B1279" s="185" t="s">
        <v>375</v>
      </c>
      <c r="C1279" s="185" t="s">
        <v>356</v>
      </c>
      <c r="D1279" s="186">
        <v>45167</v>
      </c>
      <c r="E1279" s="185">
        <v>1</v>
      </c>
      <c r="F1279" s="185" t="s">
        <v>2186</v>
      </c>
      <c r="G1279" s="185" t="s">
        <v>2022</v>
      </c>
      <c r="H1279" s="185" t="s">
        <v>1087</v>
      </c>
      <c r="I1279" s="187">
        <v>0</v>
      </c>
      <c r="J1279" s="187">
        <v>62</v>
      </c>
      <c r="K1279" s="187">
        <v>-62</v>
      </c>
    </row>
    <row r="1280" spans="1:11">
      <c r="A1280" s="185">
        <v>40100000</v>
      </c>
      <c r="B1280" s="185" t="s">
        <v>1130</v>
      </c>
      <c r="C1280" s="185" t="s">
        <v>356</v>
      </c>
      <c r="D1280" s="186">
        <v>45184</v>
      </c>
      <c r="E1280" s="185">
        <v>2</v>
      </c>
      <c r="F1280" s="185" t="s">
        <v>1718</v>
      </c>
      <c r="G1280" s="185" t="s">
        <v>89</v>
      </c>
      <c r="H1280" s="185" t="s">
        <v>1371</v>
      </c>
      <c r="I1280" s="187">
        <v>40</v>
      </c>
      <c r="J1280" s="187">
        <v>0</v>
      </c>
      <c r="K1280" s="187">
        <v>40</v>
      </c>
    </row>
    <row r="1281" spans="1:11">
      <c r="A1281" s="185">
        <v>40100000</v>
      </c>
      <c r="B1281" s="185" t="s">
        <v>1181</v>
      </c>
      <c r="C1281" s="185" t="s">
        <v>356</v>
      </c>
      <c r="D1281" s="186">
        <v>45199</v>
      </c>
      <c r="E1281" s="185">
        <v>2</v>
      </c>
      <c r="F1281" s="185" t="s">
        <v>2307</v>
      </c>
      <c r="G1281" s="185" t="s">
        <v>2023</v>
      </c>
      <c r="H1281" s="185" t="s">
        <v>1117</v>
      </c>
      <c r="I1281" s="187">
        <v>0</v>
      </c>
      <c r="J1281" s="187">
        <v>31</v>
      </c>
      <c r="K1281" s="187">
        <v>-31</v>
      </c>
    </row>
    <row r="1282" spans="1:11">
      <c r="A1282" s="185">
        <v>40100000</v>
      </c>
      <c r="B1282" s="185" t="s">
        <v>2250</v>
      </c>
      <c r="C1282" s="185" t="s">
        <v>356</v>
      </c>
      <c r="D1282" s="186">
        <v>45199</v>
      </c>
      <c r="E1282" s="185">
        <v>2</v>
      </c>
      <c r="F1282" s="185" t="s">
        <v>2335</v>
      </c>
      <c r="G1282" s="185" t="s">
        <v>89</v>
      </c>
      <c r="H1282" s="185" t="s">
        <v>384</v>
      </c>
      <c r="I1282" s="187">
        <v>83.08</v>
      </c>
      <c r="J1282" s="187">
        <v>0</v>
      </c>
      <c r="K1282" s="187">
        <v>83.08</v>
      </c>
    </row>
    <row r="1283" spans="1:11">
      <c r="A1283" s="185">
        <v>40100000</v>
      </c>
      <c r="B1283" s="185" t="s">
        <v>363</v>
      </c>
      <c r="C1283" s="185" t="s">
        <v>356</v>
      </c>
      <c r="D1283" s="186">
        <v>45199</v>
      </c>
      <c r="E1283" s="185">
        <v>2</v>
      </c>
      <c r="F1283" s="185" t="s">
        <v>2335</v>
      </c>
      <c r="G1283" s="185" t="s">
        <v>89</v>
      </c>
      <c r="H1283" s="185" t="s">
        <v>1351</v>
      </c>
      <c r="I1283" s="187">
        <v>0</v>
      </c>
      <c r="J1283" s="187">
        <v>83.08</v>
      </c>
      <c r="K1283" s="187">
        <v>-83.08</v>
      </c>
    </row>
    <row r="1284" spans="1:11">
      <c r="A1284" s="185">
        <v>40100000</v>
      </c>
      <c r="B1284" s="185" t="s">
        <v>367</v>
      </c>
      <c r="C1284" s="185" t="s">
        <v>356</v>
      </c>
      <c r="D1284" s="186">
        <v>45223</v>
      </c>
      <c r="E1284" s="185">
        <v>1</v>
      </c>
      <c r="F1284" s="185" t="s">
        <v>1592</v>
      </c>
      <c r="G1284" s="185" t="s">
        <v>2347</v>
      </c>
      <c r="H1284" s="185" t="s">
        <v>1219</v>
      </c>
      <c r="I1284" s="187">
        <v>0.2</v>
      </c>
      <c r="J1284" s="187">
        <v>0</v>
      </c>
      <c r="K1284" s="187">
        <v>0.2</v>
      </c>
    </row>
    <row r="1285" spans="1:11">
      <c r="A1285" s="185">
        <v>40100000</v>
      </c>
      <c r="B1285" s="185" t="s">
        <v>375</v>
      </c>
      <c r="C1285" s="185" t="s">
        <v>356</v>
      </c>
      <c r="D1285" s="186">
        <v>45224</v>
      </c>
      <c r="E1285" s="185">
        <v>1</v>
      </c>
      <c r="F1285" s="185" t="s">
        <v>2468</v>
      </c>
      <c r="G1285" s="185" t="s">
        <v>2227</v>
      </c>
      <c r="H1285" s="185" t="s">
        <v>1141</v>
      </c>
      <c r="I1285" s="187">
        <v>0</v>
      </c>
      <c r="J1285" s="187">
        <v>62</v>
      </c>
      <c r="K1285" s="187">
        <v>-62</v>
      </c>
    </row>
    <row r="1286" spans="1:11">
      <c r="A1286" s="185">
        <v>40100000</v>
      </c>
      <c r="B1286" s="185" t="s">
        <v>375</v>
      </c>
      <c r="C1286" s="185" t="s">
        <v>356</v>
      </c>
      <c r="D1286" s="186">
        <v>45246</v>
      </c>
      <c r="E1286" s="185">
        <v>1</v>
      </c>
      <c r="F1286" s="185" t="s">
        <v>2620</v>
      </c>
      <c r="G1286" s="185" t="s">
        <v>2575</v>
      </c>
      <c r="H1286" s="185" t="s">
        <v>1261</v>
      </c>
      <c r="I1286" s="187">
        <v>0</v>
      </c>
      <c r="J1286" s="187">
        <v>31</v>
      </c>
      <c r="K1286" s="187">
        <v>-31</v>
      </c>
    </row>
    <row r="1287" spans="1:11">
      <c r="A1287" s="185">
        <v>40100000</v>
      </c>
      <c r="B1287" s="185" t="s">
        <v>1181</v>
      </c>
      <c r="C1287" s="185" t="s">
        <v>356</v>
      </c>
      <c r="D1287" s="186">
        <v>45246</v>
      </c>
      <c r="E1287" s="185">
        <v>1</v>
      </c>
      <c r="F1287" s="185" t="s">
        <v>2620</v>
      </c>
      <c r="G1287" s="185" t="s">
        <v>2138</v>
      </c>
      <c r="H1287" s="185" t="s">
        <v>1110</v>
      </c>
      <c r="I1287" s="187">
        <v>0</v>
      </c>
      <c r="J1287" s="187">
        <v>31</v>
      </c>
      <c r="K1287" s="187">
        <v>-31</v>
      </c>
    </row>
    <row r="1288" spans="1:11">
      <c r="A1288" s="185">
        <v>40100000</v>
      </c>
      <c r="B1288" s="185" t="s">
        <v>388</v>
      </c>
      <c r="C1288" s="185" t="s">
        <v>356</v>
      </c>
      <c r="D1288" s="186">
        <v>45260</v>
      </c>
      <c r="E1288" s="185">
        <v>2</v>
      </c>
      <c r="F1288" s="185" t="s">
        <v>2643</v>
      </c>
      <c r="G1288" s="185" t="s">
        <v>89</v>
      </c>
      <c r="H1288" s="185" t="s">
        <v>1171</v>
      </c>
      <c r="I1288" s="187">
        <v>0</v>
      </c>
      <c r="J1288" s="187">
        <v>105.19</v>
      </c>
      <c r="K1288" s="187">
        <v>-105.19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45A1B-8CD2-40E2-BFF7-5C60446C384E}">
  <sheetPr filterMode="1"/>
  <dimension ref="A1:K1171"/>
  <sheetViews>
    <sheetView workbookViewId="0">
      <selection activeCell="I567" sqref="I567"/>
    </sheetView>
  </sheetViews>
  <sheetFormatPr defaultRowHeight="15"/>
  <cols>
    <col min="1" max="1" width="9" style="185" bestFit="1" customWidth="1"/>
    <col min="2" max="2" width="11.42578125" style="185" bestFit="1" customWidth="1"/>
    <col min="3" max="3" width="7.42578125" style="185" bestFit="1" customWidth="1"/>
    <col min="4" max="4" width="10.7109375" style="185" bestFit="1" customWidth="1"/>
    <col min="5" max="5" width="5" style="185" bestFit="1" customWidth="1"/>
    <col min="6" max="6" width="40.85546875" style="185" bestFit="1" customWidth="1"/>
    <col min="7" max="7" width="36" style="185" bestFit="1" customWidth="1"/>
    <col min="8" max="8" width="13.140625" style="185" bestFit="1" customWidth="1"/>
    <col min="9" max="10" width="10" style="185" bestFit="1" customWidth="1"/>
    <col min="11" max="11" width="10.7109375" style="185" bestFit="1" customWidth="1"/>
    <col min="12" max="16384" width="9.140625" style="185"/>
  </cols>
  <sheetData>
    <row r="1" spans="1:11">
      <c r="A1" s="185" t="s">
        <v>1077</v>
      </c>
      <c r="B1" s="185" t="s">
        <v>349</v>
      </c>
      <c r="C1" s="185" t="s">
        <v>348</v>
      </c>
      <c r="D1" s="185" t="s">
        <v>73</v>
      </c>
      <c r="E1" s="185" t="s">
        <v>1078</v>
      </c>
      <c r="F1" s="185" t="s">
        <v>83</v>
      </c>
      <c r="G1" s="185" t="s">
        <v>1079</v>
      </c>
      <c r="H1" s="185" t="s">
        <v>1080</v>
      </c>
      <c r="I1" s="185" t="s">
        <v>85</v>
      </c>
      <c r="J1" s="185" t="s">
        <v>86</v>
      </c>
      <c r="K1" s="185" t="s">
        <v>87</v>
      </c>
    </row>
    <row r="2" spans="1:11" hidden="1">
      <c r="A2" s="185">
        <v>40100000</v>
      </c>
      <c r="B2" s="185" t="s">
        <v>374</v>
      </c>
      <c r="C2" s="185" t="s">
        <v>309</v>
      </c>
      <c r="D2" s="186">
        <v>44964</v>
      </c>
      <c r="E2" s="185">
        <v>1</v>
      </c>
      <c r="F2" s="185" t="s">
        <v>975</v>
      </c>
      <c r="G2" s="185" t="s">
        <v>1082</v>
      </c>
      <c r="H2" s="185" t="s">
        <v>1083</v>
      </c>
      <c r="I2" s="185">
        <v>0</v>
      </c>
      <c r="J2" s="185">
        <v>2949.51</v>
      </c>
      <c r="K2" s="185">
        <v>-2949.51</v>
      </c>
    </row>
    <row r="3" spans="1:11" hidden="1">
      <c r="A3" s="185">
        <v>40100000</v>
      </c>
      <c r="B3" s="185" t="s">
        <v>391</v>
      </c>
      <c r="C3" s="185" t="s">
        <v>324</v>
      </c>
      <c r="D3" s="186">
        <v>44927</v>
      </c>
      <c r="E3" s="185">
        <v>563</v>
      </c>
      <c r="F3" s="185" t="s">
        <v>542</v>
      </c>
      <c r="G3" s="185" t="s">
        <v>1086</v>
      </c>
      <c r="H3" s="185" t="s">
        <v>1087</v>
      </c>
      <c r="I3" s="185">
        <v>0</v>
      </c>
      <c r="J3" s="185">
        <v>2268</v>
      </c>
      <c r="K3" s="185">
        <v>-2268</v>
      </c>
    </row>
    <row r="4" spans="1:11" hidden="1">
      <c r="A4" s="185">
        <v>40100000</v>
      </c>
      <c r="B4" s="185" t="s">
        <v>391</v>
      </c>
      <c r="C4" s="185" t="s">
        <v>324</v>
      </c>
      <c r="D4" s="186">
        <v>44927</v>
      </c>
      <c r="E4" s="185">
        <v>564</v>
      </c>
      <c r="F4" s="185" t="s">
        <v>542</v>
      </c>
      <c r="G4" s="185" t="s">
        <v>1090</v>
      </c>
      <c r="H4" s="185" t="s">
        <v>1087</v>
      </c>
      <c r="I4" s="185">
        <v>0</v>
      </c>
      <c r="J4" s="185">
        <v>3960</v>
      </c>
      <c r="K4" s="185">
        <v>-3960</v>
      </c>
    </row>
    <row r="5" spans="1:11" hidden="1">
      <c r="A5" s="185">
        <v>40100000</v>
      </c>
      <c r="B5" s="185" t="s">
        <v>1091</v>
      </c>
      <c r="C5" s="185" t="s">
        <v>324</v>
      </c>
      <c r="D5" s="186">
        <v>44927</v>
      </c>
      <c r="E5" s="185">
        <v>567</v>
      </c>
      <c r="F5" s="185" t="s">
        <v>496</v>
      </c>
      <c r="G5" s="185" t="s">
        <v>1026</v>
      </c>
      <c r="H5" s="185" t="s">
        <v>1092</v>
      </c>
      <c r="I5" s="185">
        <v>0</v>
      </c>
      <c r="J5" s="185">
        <v>360</v>
      </c>
      <c r="K5" s="185">
        <v>-360</v>
      </c>
    </row>
    <row r="6" spans="1:11" hidden="1">
      <c r="A6" s="185">
        <v>40100000</v>
      </c>
      <c r="B6" s="185" t="s">
        <v>1095</v>
      </c>
      <c r="C6" s="185" t="s">
        <v>324</v>
      </c>
      <c r="D6" s="186">
        <v>44927</v>
      </c>
      <c r="E6" s="185">
        <v>569</v>
      </c>
      <c r="F6" s="185" t="s">
        <v>1010</v>
      </c>
      <c r="G6" s="185" t="s">
        <v>1011</v>
      </c>
      <c r="H6" s="185" t="s">
        <v>1096</v>
      </c>
      <c r="I6" s="185">
        <v>0</v>
      </c>
      <c r="J6" s="185">
        <v>7056</v>
      </c>
      <c r="K6" s="185">
        <v>-7056</v>
      </c>
    </row>
    <row r="7" spans="1:11" hidden="1">
      <c r="A7" s="185">
        <v>40100000</v>
      </c>
      <c r="B7" s="185" t="s">
        <v>1095</v>
      </c>
      <c r="C7" s="185" t="s">
        <v>324</v>
      </c>
      <c r="D7" s="186">
        <v>44927</v>
      </c>
      <c r="E7" s="185">
        <v>570</v>
      </c>
      <c r="F7" s="185" t="s">
        <v>1010</v>
      </c>
      <c r="G7" s="185" t="s">
        <v>1012</v>
      </c>
      <c r="H7" s="185" t="s">
        <v>1096</v>
      </c>
      <c r="I7" s="185">
        <v>0</v>
      </c>
      <c r="J7" s="185">
        <v>7056</v>
      </c>
      <c r="K7" s="185">
        <v>-7056</v>
      </c>
    </row>
    <row r="8" spans="1:11" hidden="1">
      <c r="A8" s="185">
        <v>40100000</v>
      </c>
      <c r="B8" s="185" t="s">
        <v>353</v>
      </c>
      <c r="C8" s="185" t="s">
        <v>324</v>
      </c>
      <c r="D8" s="186">
        <v>44927</v>
      </c>
      <c r="E8" s="185">
        <v>571</v>
      </c>
      <c r="F8" s="185" t="s">
        <v>827</v>
      </c>
      <c r="G8" s="185" t="s">
        <v>1027</v>
      </c>
      <c r="H8" s="185" t="s">
        <v>371</v>
      </c>
      <c r="I8" s="185">
        <v>0</v>
      </c>
      <c r="J8" s="185">
        <v>419.8</v>
      </c>
      <c r="K8" s="185">
        <v>-419.8</v>
      </c>
    </row>
    <row r="9" spans="1:11" hidden="1">
      <c r="A9" s="185">
        <v>40100000</v>
      </c>
      <c r="B9" s="185" t="s">
        <v>388</v>
      </c>
      <c r="C9" s="185" t="s">
        <v>324</v>
      </c>
      <c r="D9" s="186">
        <v>44927</v>
      </c>
      <c r="E9" s="185">
        <v>572</v>
      </c>
      <c r="F9" s="185" t="s">
        <v>1101</v>
      </c>
      <c r="G9" s="185" t="s">
        <v>1102</v>
      </c>
      <c r="H9" s="185" t="s">
        <v>1103</v>
      </c>
      <c r="I9" s="185">
        <v>0</v>
      </c>
      <c r="J9" s="185">
        <v>105.26</v>
      </c>
      <c r="K9" s="185">
        <v>-105.26</v>
      </c>
    </row>
    <row r="10" spans="1:11" hidden="1">
      <c r="A10" s="185">
        <v>40100000</v>
      </c>
      <c r="B10" s="185" t="s">
        <v>377</v>
      </c>
      <c r="C10" s="185" t="s">
        <v>324</v>
      </c>
      <c r="D10" s="186">
        <v>44927</v>
      </c>
      <c r="E10" s="185">
        <v>575</v>
      </c>
      <c r="F10" s="185" t="s">
        <v>1105</v>
      </c>
      <c r="G10" s="185" t="s">
        <v>1106</v>
      </c>
      <c r="H10" s="185" t="s">
        <v>1087</v>
      </c>
      <c r="I10" s="185">
        <v>0</v>
      </c>
      <c r="J10" s="185">
        <v>746.1</v>
      </c>
      <c r="K10" s="185">
        <v>-746.1</v>
      </c>
    </row>
    <row r="11" spans="1:11" hidden="1">
      <c r="A11" s="185">
        <v>40100000</v>
      </c>
      <c r="B11" s="185" t="s">
        <v>377</v>
      </c>
      <c r="C11" s="185" t="s">
        <v>324</v>
      </c>
      <c r="D11" s="186">
        <v>44927</v>
      </c>
      <c r="E11" s="185">
        <v>576</v>
      </c>
      <c r="F11" s="185" t="s">
        <v>1105</v>
      </c>
      <c r="G11" s="185" t="s">
        <v>1108</v>
      </c>
      <c r="H11" s="185" t="s">
        <v>1087</v>
      </c>
      <c r="I11" s="185">
        <v>0</v>
      </c>
      <c r="J11" s="185">
        <v>61.27</v>
      </c>
      <c r="K11" s="185">
        <v>-61.27</v>
      </c>
    </row>
    <row r="12" spans="1:11" hidden="1">
      <c r="A12" s="185">
        <v>40100000</v>
      </c>
      <c r="B12" s="185" t="s">
        <v>364</v>
      </c>
      <c r="C12" s="185" t="s">
        <v>324</v>
      </c>
      <c r="D12" s="186">
        <v>44927</v>
      </c>
      <c r="E12" s="185">
        <v>585</v>
      </c>
      <c r="F12" s="185" t="s">
        <v>654</v>
      </c>
      <c r="G12" s="185" t="s">
        <v>1028</v>
      </c>
      <c r="H12" s="185" t="s">
        <v>1110</v>
      </c>
      <c r="I12" s="185">
        <v>0</v>
      </c>
      <c r="J12" s="185">
        <v>594.42999999999995</v>
      </c>
      <c r="K12" s="185">
        <v>-594.42999999999995</v>
      </c>
    </row>
    <row r="13" spans="1:11" hidden="1">
      <c r="A13" s="185">
        <v>40100000</v>
      </c>
      <c r="B13" s="185" t="s">
        <v>350</v>
      </c>
      <c r="C13" s="185" t="s">
        <v>324</v>
      </c>
      <c r="D13" s="186">
        <v>44927</v>
      </c>
      <c r="E13" s="185">
        <v>587</v>
      </c>
      <c r="F13" s="185" t="s">
        <v>1058</v>
      </c>
      <c r="G13" s="185" t="s">
        <v>1059</v>
      </c>
      <c r="H13" s="185" t="s">
        <v>1114</v>
      </c>
      <c r="I13" s="185">
        <v>0</v>
      </c>
      <c r="J13" s="185">
        <v>432</v>
      </c>
      <c r="K13" s="185">
        <v>-432</v>
      </c>
    </row>
    <row r="14" spans="1:11" hidden="1">
      <c r="A14" s="185">
        <v>40100000</v>
      </c>
      <c r="B14" s="185" t="s">
        <v>354</v>
      </c>
      <c r="C14" s="185" t="s">
        <v>324</v>
      </c>
      <c r="D14" s="186">
        <v>44927</v>
      </c>
      <c r="E14" s="185">
        <v>590</v>
      </c>
      <c r="F14" s="185" t="s">
        <v>163</v>
      </c>
      <c r="G14" s="185" t="s">
        <v>1013</v>
      </c>
      <c r="H14" s="185" t="s">
        <v>1092</v>
      </c>
      <c r="I14" s="185">
        <v>0</v>
      </c>
      <c r="J14" s="185">
        <v>6384</v>
      </c>
      <c r="K14" s="185">
        <v>-6384</v>
      </c>
    </row>
    <row r="15" spans="1:11" hidden="1">
      <c r="A15" s="185">
        <v>40100000</v>
      </c>
      <c r="B15" s="185" t="s">
        <v>354</v>
      </c>
      <c r="C15" s="185" t="s">
        <v>324</v>
      </c>
      <c r="D15" s="186">
        <v>44927</v>
      </c>
      <c r="E15" s="185">
        <v>591</v>
      </c>
      <c r="F15" s="185" t="s">
        <v>163</v>
      </c>
      <c r="G15" s="185" t="s">
        <v>1019</v>
      </c>
      <c r="H15" s="185" t="s">
        <v>1092</v>
      </c>
      <c r="I15" s="185">
        <v>0</v>
      </c>
      <c r="J15" s="185">
        <v>6384</v>
      </c>
      <c r="K15" s="185">
        <v>-6384</v>
      </c>
    </row>
    <row r="16" spans="1:11" hidden="1">
      <c r="A16" s="185">
        <v>40100000</v>
      </c>
      <c r="B16" s="185" t="s">
        <v>354</v>
      </c>
      <c r="C16" s="185" t="s">
        <v>324</v>
      </c>
      <c r="D16" s="186">
        <v>44927</v>
      </c>
      <c r="E16" s="185">
        <v>592</v>
      </c>
      <c r="F16" s="185" t="s">
        <v>163</v>
      </c>
      <c r="G16" s="185" t="s">
        <v>1014</v>
      </c>
      <c r="H16" s="185" t="s">
        <v>1092</v>
      </c>
      <c r="I16" s="185">
        <v>0</v>
      </c>
      <c r="J16" s="185">
        <v>6479</v>
      </c>
      <c r="K16" s="185">
        <v>-6479</v>
      </c>
    </row>
    <row r="17" spans="1:11" hidden="1">
      <c r="A17" s="185">
        <v>40100000</v>
      </c>
      <c r="B17" s="185" t="s">
        <v>379</v>
      </c>
      <c r="C17" s="185" t="s">
        <v>324</v>
      </c>
      <c r="D17" s="186">
        <v>44927</v>
      </c>
      <c r="E17" s="185">
        <v>594</v>
      </c>
      <c r="F17" s="185" t="s">
        <v>439</v>
      </c>
      <c r="G17" s="185" t="s">
        <v>1029</v>
      </c>
      <c r="H17" s="185" t="s">
        <v>1117</v>
      </c>
      <c r="I17" s="185">
        <v>0</v>
      </c>
      <c r="J17" s="185">
        <v>14836.72</v>
      </c>
      <c r="K17" s="185">
        <v>-14836.72</v>
      </c>
    </row>
    <row r="18" spans="1:11" hidden="1">
      <c r="A18" s="185">
        <v>40100000</v>
      </c>
      <c r="B18" s="185" t="s">
        <v>388</v>
      </c>
      <c r="C18" s="185" t="s">
        <v>324</v>
      </c>
      <c r="D18" s="186">
        <v>44927</v>
      </c>
      <c r="E18" s="185">
        <v>618</v>
      </c>
      <c r="F18" s="185" t="s">
        <v>1030</v>
      </c>
      <c r="G18" s="185" t="s">
        <v>1031</v>
      </c>
      <c r="H18" s="185" t="s">
        <v>1121</v>
      </c>
      <c r="I18" s="185">
        <v>0</v>
      </c>
      <c r="J18" s="185">
        <v>7457.96</v>
      </c>
      <c r="K18" s="185">
        <v>-7457.96</v>
      </c>
    </row>
    <row r="19" spans="1:11" hidden="1">
      <c r="A19" s="185">
        <v>40100000</v>
      </c>
      <c r="B19" s="185" t="s">
        <v>1130</v>
      </c>
      <c r="C19" s="185" t="s">
        <v>324</v>
      </c>
      <c r="D19" s="186">
        <v>44927</v>
      </c>
      <c r="E19" s="185">
        <v>620</v>
      </c>
      <c r="F19" s="185" t="s">
        <v>1131</v>
      </c>
      <c r="G19" s="185" t="s">
        <v>1132</v>
      </c>
      <c r="H19" s="185" t="s">
        <v>1083</v>
      </c>
      <c r="I19" s="185">
        <v>0</v>
      </c>
      <c r="J19" s="185">
        <v>102327.03999999999</v>
      </c>
      <c r="K19" s="185">
        <v>-102327.03999999999</v>
      </c>
    </row>
    <row r="20" spans="1:11" hidden="1">
      <c r="A20" s="185">
        <v>40100000</v>
      </c>
      <c r="B20" s="185" t="s">
        <v>388</v>
      </c>
      <c r="C20" s="185" t="s">
        <v>324</v>
      </c>
      <c r="D20" s="186">
        <v>44927</v>
      </c>
      <c r="E20" s="185">
        <v>623</v>
      </c>
      <c r="F20" s="185" t="s">
        <v>979</v>
      </c>
      <c r="G20" s="185" t="s">
        <v>1032</v>
      </c>
      <c r="H20" s="185" t="s">
        <v>1136</v>
      </c>
      <c r="I20" s="185">
        <v>0</v>
      </c>
      <c r="J20" s="185">
        <v>864.87</v>
      </c>
      <c r="K20" s="185">
        <v>-864.87</v>
      </c>
    </row>
    <row r="21" spans="1:11" hidden="1">
      <c r="A21" s="185">
        <v>40100000</v>
      </c>
      <c r="B21" s="185" t="s">
        <v>388</v>
      </c>
      <c r="C21" s="185" t="s">
        <v>324</v>
      </c>
      <c r="D21" s="186">
        <v>44927</v>
      </c>
      <c r="E21" s="185">
        <v>624</v>
      </c>
      <c r="F21" s="185" t="s">
        <v>979</v>
      </c>
      <c r="G21" s="185" t="s">
        <v>1138</v>
      </c>
      <c r="H21" s="185" t="s">
        <v>1136</v>
      </c>
      <c r="I21" s="185">
        <v>0</v>
      </c>
      <c r="J21" s="185">
        <v>1437.6</v>
      </c>
      <c r="K21" s="185">
        <v>-1437.6</v>
      </c>
    </row>
    <row r="22" spans="1:11" hidden="1">
      <c r="A22" s="185">
        <v>40100000</v>
      </c>
      <c r="B22" s="185" t="s">
        <v>1140</v>
      </c>
      <c r="C22" s="185" t="s">
        <v>324</v>
      </c>
      <c r="D22" s="186">
        <v>44929</v>
      </c>
      <c r="E22" s="185">
        <v>613</v>
      </c>
      <c r="F22" s="185" t="s">
        <v>971</v>
      </c>
      <c r="G22" s="185" t="s">
        <v>1060</v>
      </c>
      <c r="H22" s="185" t="s">
        <v>1141</v>
      </c>
      <c r="I22" s="185">
        <v>0</v>
      </c>
      <c r="J22" s="185">
        <v>43.67</v>
      </c>
      <c r="K22" s="185">
        <v>-43.67</v>
      </c>
    </row>
    <row r="23" spans="1:11" hidden="1">
      <c r="A23" s="185">
        <v>40100000</v>
      </c>
      <c r="B23" s="185" t="s">
        <v>1143</v>
      </c>
      <c r="C23" s="185" t="s">
        <v>324</v>
      </c>
      <c r="D23" s="186">
        <v>44931</v>
      </c>
      <c r="E23" s="185">
        <v>568</v>
      </c>
      <c r="F23" s="185" t="s">
        <v>1033</v>
      </c>
      <c r="G23" s="185" t="s">
        <v>1034</v>
      </c>
      <c r="H23" s="185" t="s">
        <v>312</v>
      </c>
      <c r="I23" s="185">
        <v>0</v>
      </c>
      <c r="J23" s="185">
        <v>876</v>
      </c>
      <c r="K23" s="185">
        <v>-876</v>
      </c>
    </row>
    <row r="24" spans="1:11" hidden="1">
      <c r="A24" s="185">
        <v>40100000</v>
      </c>
      <c r="B24" s="185" t="s">
        <v>1145</v>
      </c>
      <c r="C24" s="185" t="s">
        <v>324</v>
      </c>
      <c r="D24" s="186">
        <v>44931</v>
      </c>
      <c r="E24" s="185">
        <v>573</v>
      </c>
      <c r="F24" s="185" t="s">
        <v>535</v>
      </c>
      <c r="G24" s="185" t="s">
        <v>944</v>
      </c>
      <c r="H24" s="185" t="s">
        <v>89</v>
      </c>
      <c r="I24" s="185">
        <v>0</v>
      </c>
      <c r="J24" s="185">
        <v>3912.15</v>
      </c>
      <c r="K24" s="185">
        <v>-3912.15</v>
      </c>
    </row>
    <row r="25" spans="1:11" hidden="1">
      <c r="A25" s="185">
        <v>40100000</v>
      </c>
      <c r="B25" s="185" t="s">
        <v>374</v>
      </c>
      <c r="C25" s="185" t="s">
        <v>324</v>
      </c>
      <c r="D25" s="186">
        <v>44935</v>
      </c>
      <c r="E25" s="185">
        <v>565</v>
      </c>
      <c r="F25" s="185" t="s">
        <v>975</v>
      </c>
      <c r="G25" s="185" t="s">
        <v>1061</v>
      </c>
      <c r="H25" s="185" t="s">
        <v>384</v>
      </c>
      <c r="I25" s="185">
        <v>0</v>
      </c>
      <c r="J25" s="185">
        <v>164.4</v>
      </c>
      <c r="K25" s="185">
        <v>-164.4</v>
      </c>
    </row>
    <row r="26" spans="1:11" hidden="1">
      <c r="A26" s="185">
        <v>40100000</v>
      </c>
      <c r="B26" s="185" t="s">
        <v>369</v>
      </c>
      <c r="C26" s="185" t="s">
        <v>324</v>
      </c>
      <c r="D26" s="186">
        <v>44935</v>
      </c>
      <c r="E26" s="185">
        <v>574</v>
      </c>
      <c r="F26" s="185" t="s">
        <v>533</v>
      </c>
      <c r="G26" s="185" t="s">
        <v>1146</v>
      </c>
      <c r="H26" s="185" t="s">
        <v>1148</v>
      </c>
      <c r="I26" s="185">
        <v>0</v>
      </c>
      <c r="J26" s="185">
        <v>205.75</v>
      </c>
      <c r="K26" s="185">
        <v>-205.75</v>
      </c>
    </row>
    <row r="27" spans="1:11" hidden="1">
      <c r="A27" s="185">
        <v>40100000</v>
      </c>
      <c r="B27" s="185" t="s">
        <v>1149</v>
      </c>
      <c r="C27" s="185" t="s">
        <v>324</v>
      </c>
      <c r="D27" s="186">
        <v>44935</v>
      </c>
      <c r="E27" s="185">
        <v>595</v>
      </c>
      <c r="F27" s="185" t="s">
        <v>815</v>
      </c>
      <c r="G27" s="185" t="s">
        <v>1035</v>
      </c>
      <c r="H27" s="185" t="s">
        <v>1092</v>
      </c>
      <c r="I27" s="185">
        <v>0</v>
      </c>
      <c r="J27" s="185">
        <v>75</v>
      </c>
      <c r="K27" s="185">
        <v>-75</v>
      </c>
    </row>
    <row r="28" spans="1:11" hidden="1">
      <c r="A28" s="185">
        <v>40100000</v>
      </c>
      <c r="B28" s="185" t="s">
        <v>1149</v>
      </c>
      <c r="C28" s="185" t="s">
        <v>324</v>
      </c>
      <c r="D28" s="186">
        <v>44935</v>
      </c>
      <c r="E28" s="185">
        <v>596</v>
      </c>
      <c r="F28" s="185" t="s">
        <v>815</v>
      </c>
      <c r="G28" s="185" t="s">
        <v>1036</v>
      </c>
      <c r="H28" s="185" t="s">
        <v>1092</v>
      </c>
      <c r="I28" s="185">
        <v>0</v>
      </c>
      <c r="J28" s="185">
        <v>75</v>
      </c>
      <c r="K28" s="185">
        <v>-75</v>
      </c>
    </row>
    <row r="29" spans="1:11" hidden="1">
      <c r="A29" s="185">
        <v>40100000</v>
      </c>
      <c r="B29" s="185" t="s">
        <v>1149</v>
      </c>
      <c r="C29" s="185" t="s">
        <v>324</v>
      </c>
      <c r="D29" s="186">
        <v>44935</v>
      </c>
      <c r="E29" s="185">
        <v>597</v>
      </c>
      <c r="F29" s="185" t="s">
        <v>815</v>
      </c>
      <c r="G29" s="185" t="s">
        <v>1037</v>
      </c>
      <c r="H29" s="185" t="s">
        <v>1092</v>
      </c>
      <c r="I29" s="185">
        <v>0</v>
      </c>
      <c r="J29" s="185">
        <v>75</v>
      </c>
      <c r="K29" s="185">
        <v>-75</v>
      </c>
    </row>
    <row r="30" spans="1:11" hidden="1">
      <c r="A30" s="185">
        <v>40100000</v>
      </c>
      <c r="B30" s="185" t="s">
        <v>1149</v>
      </c>
      <c r="C30" s="185" t="s">
        <v>324</v>
      </c>
      <c r="D30" s="186">
        <v>44935</v>
      </c>
      <c r="E30" s="185">
        <v>598</v>
      </c>
      <c r="F30" s="185" t="s">
        <v>815</v>
      </c>
      <c r="G30" s="185" t="s">
        <v>1038</v>
      </c>
      <c r="H30" s="185" t="s">
        <v>1092</v>
      </c>
      <c r="I30" s="185">
        <v>0</v>
      </c>
      <c r="J30" s="185">
        <v>300</v>
      </c>
      <c r="K30" s="185">
        <v>-300</v>
      </c>
    </row>
    <row r="31" spans="1:11" hidden="1">
      <c r="A31" s="185">
        <v>40100000</v>
      </c>
      <c r="B31" s="185" t="s">
        <v>1149</v>
      </c>
      <c r="C31" s="185" t="s">
        <v>324</v>
      </c>
      <c r="D31" s="186">
        <v>44935</v>
      </c>
      <c r="E31" s="185">
        <v>599</v>
      </c>
      <c r="F31" s="185" t="s">
        <v>815</v>
      </c>
      <c r="G31" s="185" t="s">
        <v>1039</v>
      </c>
      <c r="H31" s="185" t="s">
        <v>1092</v>
      </c>
      <c r="I31" s="185">
        <v>0</v>
      </c>
      <c r="J31" s="185">
        <v>75</v>
      </c>
      <c r="K31" s="185">
        <v>-75</v>
      </c>
    </row>
    <row r="32" spans="1:11" hidden="1">
      <c r="A32" s="185">
        <v>40100000</v>
      </c>
      <c r="B32" s="185" t="s">
        <v>1140</v>
      </c>
      <c r="C32" s="185" t="s">
        <v>324</v>
      </c>
      <c r="D32" s="186">
        <v>44937</v>
      </c>
      <c r="E32" s="185">
        <v>611</v>
      </c>
      <c r="F32" s="185" t="s">
        <v>970</v>
      </c>
      <c r="G32" s="185" t="s">
        <v>1062</v>
      </c>
      <c r="H32" s="185" t="s">
        <v>1141</v>
      </c>
      <c r="I32" s="185">
        <v>0</v>
      </c>
      <c r="J32" s="185">
        <v>73.23</v>
      </c>
      <c r="K32" s="185">
        <v>-73.23</v>
      </c>
    </row>
    <row r="33" spans="1:11" hidden="1">
      <c r="A33" s="185">
        <v>40100000</v>
      </c>
      <c r="B33" s="185" t="s">
        <v>374</v>
      </c>
      <c r="C33" s="185" t="s">
        <v>324</v>
      </c>
      <c r="D33" s="186">
        <v>44938</v>
      </c>
      <c r="E33" s="185">
        <v>566</v>
      </c>
      <c r="F33" s="185" t="s">
        <v>975</v>
      </c>
      <c r="G33" s="185" t="s">
        <v>1023</v>
      </c>
      <c r="H33" s="185" t="s">
        <v>384</v>
      </c>
      <c r="I33" s="185">
        <v>0</v>
      </c>
      <c r="J33" s="185">
        <v>2280</v>
      </c>
      <c r="K33" s="185">
        <v>-2280</v>
      </c>
    </row>
    <row r="34" spans="1:11" hidden="1">
      <c r="A34" s="185">
        <v>40100000</v>
      </c>
      <c r="B34" s="185" t="s">
        <v>373</v>
      </c>
      <c r="C34" s="185" t="s">
        <v>324</v>
      </c>
      <c r="D34" s="186">
        <v>44938</v>
      </c>
      <c r="E34" s="185">
        <v>582</v>
      </c>
      <c r="F34" s="185" t="s">
        <v>534</v>
      </c>
      <c r="G34" s="185" t="s">
        <v>1152</v>
      </c>
      <c r="H34" s="185" t="s">
        <v>1371</v>
      </c>
      <c r="I34" s="185">
        <v>0</v>
      </c>
      <c r="J34" s="185">
        <v>3005.16</v>
      </c>
      <c r="K34" s="185">
        <v>-3005.16</v>
      </c>
    </row>
    <row r="35" spans="1:11" hidden="1">
      <c r="A35" s="185">
        <v>40100000</v>
      </c>
      <c r="B35" s="185" t="s">
        <v>365</v>
      </c>
      <c r="C35" s="185" t="s">
        <v>324</v>
      </c>
      <c r="D35" s="186">
        <v>44939</v>
      </c>
      <c r="E35" s="185">
        <v>577</v>
      </c>
      <c r="F35" s="185" t="s">
        <v>1063</v>
      </c>
      <c r="G35" s="185" t="s">
        <v>1064</v>
      </c>
      <c r="H35" s="185" t="s">
        <v>1141</v>
      </c>
      <c r="I35" s="185">
        <v>0</v>
      </c>
      <c r="J35" s="185">
        <v>68.8</v>
      </c>
      <c r="K35" s="185">
        <v>-68.8</v>
      </c>
    </row>
    <row r="36" spans="1:11" hidden="1">
      <c r="A36" s="185">
        <v>40100000</v>
      </c>
      <c r="B36" s="185" t="s">
        <v>1154</v>
      </c>
      <c r="C36" s="185" t="s">
        <v>324</v>
      </c>
      <c r="D36" s="186">
        <v>44941</v>
      </c>
      <c r="E36" s="185">
        <v>583</v>
      </c>
      <c r="F36" s="185" t="s">
        <v>899</v>
      </c>
      <c r="G36" s="185" t="s">
        <v>1155</v>
      </c>
      <c r="H36" s="185" t="s">
        <v>384</v>
      </c>
      <c r="I36" s="185">
        <v>0</v>
      </c>
      <c r="J36" s="185">
        <v>267.23</v>
      </c>
      <c r="K36" s="185">
        <v>-267.23</v>
      </c>
    </row>
    <row r="37" spans="1:11" hidden="1">
      <c r="A37" s="185">
        <v>40100000</v>
      </c>
      <c r="B37" s="185" t="s">
        <v>369</v>
      </c>
      <c r="C37" s="185" t="s">
        <v>324</v>
      </c>
      <c r="D37" s="186">
        <v>44942</v>
      </c>
      <c r="E37" s="185">
        <v>578</v>
      </c>
      <c r="F37" s="185" t="s">
        <v>533</v>
      </c>
      <c r="G37" s="185" t="s">
        <v>1157</v>
      </c>
      <c r="H37" s="185" t="s">
        <v>1158</v>
      </c>
      <c r="I37" s="185">
        <v>0</v>
      </c>
      <c r="J37" s="185">
        <v>502.94</v>
      </c>
      <c r="K37" s="185">
        <v>-502.94</v>
      </c>
    </row>
    <row r="38" spans="1:11" hidden="1">
      <c r="A38" s="185">
        <v>40100000</v>
      </c>
      <c r="B38" s="185" t="s">
        <v>370</v>
      </c>
      <c r="C38" s="185" t="s">
        <v>324</v>
      </c>
      <c r="D38" s="186">
        <v>44945</v>
      </c>
      <c r="E38" s="185">
        <v>593</v>
      </c>
      <c r="F38" s="185" t="s">
        <v>393</v>
      </c>
      <c r="G38" s="185" t="s">
        <v>1015</v>
      </c>
      <c r="H38" s="185" t="s">
        <v>1159</v>
      </c>
      <c r="I38" s="185">
        <v>0</v>
      </c>
      <c r="J38" s="185">
        <v>1834</v>
      </c>
      <c r="K38" s="185">
        <v>-1834</v>
      </c>
    </row>
    <row r="39" spans="1:11" hidden="1">
      <c r="A39" s="185">
        <v>40100000</v>
      </c>
      <c r="B39" s="185" t="s">
        <v>1162</v>
      </c>
      <c r="C39" s="185" t="s">
        <v>324</v>
      </c>
      <c r="D39" s="186">
        <v>44945</v>
      </c>
      <c r="E39" s="185">
        <v>619</v>
      </c>
      <c r="F39" s="185" t="s">
        <v>1040</v>
      </c>
      <c r="G39" s="185" t="s">
        <v>1041</v>
      </c>
      <c r="H39" s="185" t="s">
        <v>312</v>
      </c>
      <c r="I39" s="185">
        <v>0</v>
      </c>
      <c r="J39" s="185">
        <v>240</v>
      </c>
      <c r="K39" s="185">
        <v>-240</v>
      </c>
    </row>
    <row r="40" spans="1:11" hidden="1">
      <c r="A40" s="185">
        <v>40100000</v>
      </c>
      <c r="B40" s="185" t="s">
        <v>376</v>
      </c>
      <c r="C40" s="185" t="s">
        <v>324</v>
      </c>
      <c r="D40" s="186">
        <v>44946</v>
      </c>
      <c r="E40" s="185">
        <v>581</v>
      </c>
      <c r="F40" s="185" t="s">
        <v>1164</v>
      </c>
      <c r="G40" s="185" t="s">
        <v>1165</v>
      </c>
      <c r="H40" s="185" t="s">
        <v>1110</v>
      </c>
      <c r="I40" s="185">
        <v>0</v>
      </c>
      <c r="J40" s="185">
        <v>1415.39</v>
      </c>
      <c r="K40" s="185">
        <v>-1415.39</v>
      </c>
    </row>
    <row r="41" spans="1:11" hidden="1">
      <c r="A41" s="185">
        <v>40100000</v>
      </c>
      <c r="B41" s="185" t="s">
        <v>367</v>
      </c>
      <c r="C41" s="185" t="s">
        <v>324</v>
      </c>
      <c r="D41" s="186">
        <v>44946</v>
      </c>
      <c r="E41" s="185">
        <v>586</v>
      </c>
      <c r="F41" s="185" t="s">
        <v>1838</v>
      </c>
      <c r="G41" s="185" t="s">
        <v>1168</v>
      </c>
      <c r="H41" s="185" t="s">
        <v>1110</v>
      </c>
      <c r="I41" s="185">
        <v>0</v>
      </c>
      <c r="J41" s="185">
        <v>4160.9799999999996</v>
      </c>
      <c r="K41" s="185">
        <v>-4160.9799999999996</v>
      </c>
    </row>
    <row r="42" spans="1:11" hidden="1">
      <c r="A42" s="185">
        <v>40100000</v>
      </c>
      <c r="B42" s="185" t="s">
        <v>369</v>
      </c>
      <c r="C42" s="185" t="s">
        <v>324</v>
      </c>
      <c r="D42" s="186">
        <v>44949</v>
      </c>
      <c r="E42" s="185">
        <v>579</v>
      </c>
      <c r="F42" s="185" t="s">
        <v>533</v>
      </c>
      <c r="G42" s="185" t="s">
        <v>1169</v>
      </c>
      <c r="H42" s="185" t="s">
        <v>1148</v>
      </c>
      <c r="I42" s="185">
        <v>0</v>
      </c>
      <c r="J42" s="185">
        <v>563.79</v>
      </c>
      <c r="K42" s="185">
        <v>-563.79</v>
      </c>
    </row>
    <row r="43" spans="1:11" hidden="1">
      <c r="A43" s="185">
        <v>40100000</v>
      </c>
      <c r="B43" s="185" t="s">
        <v>369</v>
      </c>
      <c r="C43" s="185" t="s">
        <v>324</v>
      </c>
      <c r="D43" s="186">
        <v>44949</v>
      </c>
      <c r="E43" s="185">
        <v>580</v>
      </c>
      <c r="F43" s="185" t="s">
        <v>533</v>
      </c>
      <c r="G43" s="185" t="s">
        <v>1170</v>
      </c>
      <c r="H43" s="185" t="s">
        <v>1171</v>
      </c>
      <c r="I43" s="185">
        <v>0</v>
      </c>
      <c r="J43" s="185">
        <v>196.08</v>
      </c>
      <c r="K43" s="185">
        <v>-196.08</v>
      </c>
    </row>
    <row r="44" spans="1:11" hidden="1">
      <c r="A44" s="185">
        <v>40100000</v>
      </c>
      <c r="B44" s="185" t="s">
        <v>1140</v>
      </c>
      <c r="C44" s="185" t="s">
        <v>324</v>
      </c>
      <c r="D44" s="186">
        <v>44950</v>
      </c>
      <c r="E44" s="185">
        <v>616</v>
      </c>
      <c r="F44" s="185" t="s">
        <v>972</v>
      </c>
      <c r="G44" s="185" t="s">
        <v>1065</v>
      </c>
      <c r="H44" s="185" t="s">
        <v>1141</v>
      </c>
      <c r="I44" s="185">
        <v>0</v>
      </c>
      <c r="J44" s="185">
        <v>15.97</v>
      </c>
      <c r="K44" s="185">
        <v>-15.97</v>
      </c>
    </row>
    <row r="45" spans="1:11" hidden="1">
      <c r="A45" s="185">
        <v>40100000</v>
      </c>
      <c r="B45" s="185" t="s">
        <v>1140</v>
      </c>
      <c r="C45" s="185" t="s">
        <v>324</v>
      </c>
      <c r="D45" s="186">
        <v>44951</v>
      </c>
      <c r="E45" s="185">
        <v>607</v>
      </c>
      <c r="F45" s="185" t="s">
        <v>972</v>
      </c>
      <c r="G45" s="185" t="s">
        <v>1066</v>
      </c>
      <c r="H45" s="185" t="s">
        <v>1141</v>
      </c>
      <c r="I45" s="185">
        <v>0</v>
      </c>
      <c r="J45" s="185">
        <v>69.98</v>
      </c>
      <c r="K45" s="185">
        <v>-69.98</v>
      </c>
    </row>
    <row r="46" spans="1:11" hidden="1">
      <c r="A46" s="185">
        <v>40100000</v>
      </c>
      <c r="B46" s="185" t="s">
        <v>400</v>
      </c>
      <c r="C46" s="185" t="s">
        <v>324</v>
      </c>
      <c r="D46" s="186">
        <v>44956</v>
      </c>
      <c r="E46" s="185">
        <v>603</v>
      </c>
      <c r="F46" s="185" t="s">
        <v>651</v>
      </c>
      <c r="G46" s="185" t="s">
        <v>1172</v>
      </c>
      <c r="H46" s="185" t="s">
        <v>384</v>
      </c>
      <c r="I46" s="185">
        <v>0</v>
      </c>
      <c r="J46" s="185">
        <v>7560</v>
      </c>
      <c r="K46" s="185">
        <v>-7560</v>
      </c>
    </row>
    <row r="47" spans="1:11" hidden="1">
      <c r="A47" s="185">
        <v>40100000</v>
      </c>
      <c r="B47" s="185" t="s">
        <v>1177</v>
      </c>
      <c r="C47" s="185" t="s">
        <v>324</v>
      </c>
      <c r="D47" s="186">
        <v>44957</v>
      </c>
      <c r="E47" s="185">
        <v>584</v>
      </c>
      <c r="F47" s="185" t="s">
        <v>1175</v>
      </c>
      <c r="G47" s="185" t="s">
        <v>1176</v>
      </c>
      <c r="H47" s="185" t="s">
        <v>351</v>
      </c>
      <c r="I47" s="185">
        <v>0</v>
      </c>
      <c r="J47" s="185">
        <v>9785</v>
      </c>
      <c r="K47" s="185">
        <v>-9785</v>
      </c>
    </row>
    <row r="48" spans="1:11">
      <c r="A48" s="185">
        <v>40100000</v>
      </c>
      <c r="B48" s="185" t="s">
        <v>1181</v>
      </c>
      <c r="C48" s="185" t="s">
        <v>324</v>
      </c>
      <c r="D48" s="186">
        <v>44957</v>
      </c>
      <c r="E48" s="185">
        <v>588</v>
      </c>
      <c r="F48" s="185" t="s">
        <v>625</v>
      </c>
      <c r="G48" s="185" t="s">
        <v>1020</v>
      </c>
      <c r="H48" s="185" t="s">
        <v>371</v>
      </c>
      <c r="I48" s="185">
        <v>0</v>
      </c>
      <c r="J48" s="185">
        <v>5760</v>
      </c>
      <c r="K48" s="185">
        <v>-5760</v>
      </c>
    </row>
    <row r="49" spans="1:11">
      <c r="A49" s="185">
        <v>40100000</v>
      </c>
      <c r="B49" s="185" t="s">
        <v>1181</v>
      </c>
      <c r="C49" s="185" t="s">
        <v>324</v>
      </c>
      <c r="D49" s="186">
        <v>44957</v>
      </c>
      <c r="E49" s="185">
        <v>589</v>
      </c>
      <c r="F49" s="185" t="s">
        <v>625</v>
      </c>
      <c r="G49" s="185" t="s">
        <v>1021</v>
      </c>
      <c r="H49" s="185" t="s">
        <v>371</v>
      </c>
      <c r="I49" s="185">
        <v>0</v>
      </c>
      <c r="J49" s="185">
        <v>15993</v>
      </c>
      <c r="K49" s="185">
        <v>-15993</v>
      </c>
    </row>
    <row r="50" spans="1:11">
      <c r="A50" s="185">
        <v>40100000</v>
      </c>
      <c r="B50" s="185" t="s">
        <v>1181</v>
      </c>
      <c r="C50" s="185" t="s">
        <v>324</v>
      </c>
      <c r="D50" s="186">
        <v>44957</v>
      </c>
      <c r="E50" s="185">
        <v>600</v>
      </c>
      <c r="F50" s="185" t="s">
        <v>625</v>
      </c>
      <c r="G50" s="185" t="s">
        <v>1022</v>
      </c>
      <c r="H50" s="185" t="s">
        <v>371</v>
      </c>
      <c r="I50" s="185">
        <v>0</v>
      </c>
      <c r="J50" s="185">
        <v>3150</v>
      </c>
      <c r="K50" s="185">
        <v>-3150</v>
      </c>
    </row>
    <row r="51" spans="1:11" hidden="1">
      <c r="A51" s="185">
        <v>40100000</v>
      </c>
      <c r="B51" s="185" t="s">
        <v>378</v>
      </c>
      <c r="C51" s="185" t="s">
        <v>324</v>
      </c>
      <c r="D51" s="186">
        <v>44957</v>
      </c>
      <c r="E51" s="185">
        <v>601</v>
      </c>
      <c r="F51" s="185" t="s">
        <v>397</v>
      </c>
      <c r="G51" s="185" t="s">
        <v>1182</v>
      </c>
      <c r="H51" s="185" t="s">
        <v>1092</v>
      </c>
      <c r="I51" s="185">
        <v>0</v>
      </c>
      <c r="J51" s="185">
        <v>9120</v>
      </c>
      <c r="K51" s="185">
        <v>-9120</v>
      </c>
    </row>
    <row r="52" spans="1:11" hidden="1">
      <c r="A52" s="185">
        <v>40100000</v>
      </c>
      <c r="B52" s="185" t="s">
        <v>374</v>
      </c>
      <c r="C52" s="185" t="s">
        <v>324</v>
      </c>
      <c r="D52" s="186">
        <v>44957</v>
      </c>
      <c r="E52" s="185">
        <v>602</v>
      </c>
      <c r="F52" s="185" t="s">
        <v>975</v>
      </c>
      <c r="G52" s="185" t="s">
        <v>1082</v>
      </c>
      <c r="H52" s="185" t="s">
        <v>351</v>
      </c>
      <c r="I52" s="185">
        <v>0</v>
      </c>
      <c r="J52" s="185">
        <v>2949.51</v>
      </c>
      <c r="K52" s="185">
        <v>-2949.51</v>
      </c>
    </row>
    <row r="53" spans="1:11" hidden="1">
      <c r="A53" s="185">
        <v>40100000</v>
      </c>
      <c r="B53" s="185" t="s">
        <v>374</v>
      </c>
      <c r="C53" s="185" t="s">
        <v>324</v>
      </c>
      <c r="D53" s="186">
        <v>44957</v>
      </c>
      <c r="E53" s="185">
        <v>602</v>
      </c>
      <c r="F53" s="185" t="s">
        <v>975</v>
      </c>
      <c r="G53" s="185" t="s">
        <v>1082</v>
      </c>
      <c r="H53" s="185" t="s">
        <v>351</v>
      </c>
      <c r="I53" s="185">
        <v>2949.51</v>
      </c>
      <c r="J53" s="185">
        <v>0</v>
      </c>
      <c r="K53" s="185">
        <v>2949.51</v>
      </c>
    </row>
    <row r="54" spans="1:11" hidden="1">
      <c r="A54" s="185">
        <v>40100000</v>
      </c>
      <c r="B54" s="185" t="s">
        <v>354</v>
      </c>
      <c r="C54" s="185" t="s">
        <v>324</v>
      </c>
      <c r="D54" s="186">
        <v>44957</v>
      </c>
      <c r="E54" s="185">
        <v>604</v>
      </c>
      <c r="F54" s="185" t="s">
        <v>163</v>
      </c>
      <c r="G54" s="185" t="s">
        <v>1016</v>
      </c>
      <c r="H54" s="185" t="s">
        <v>1184</v>
      </c>
      <c r="I54" s="185">
        <v>0</v>
      </c>
      <c r="J54" s="185">
        <v>6080</v>
      </c>
      <c r="K54" s="185">
        <v>-6080</v>
      </c>
    </row>
    <row r="55" spans="1:11" hidden="1">
      <c r="A55" s="185">
        <v>40100000</v>
      </c>
      <c r="B55" s="185" t="s">
        <v>354</v>
      </c>
      <c r="C55" s="185" t="s">
        <v>324</v>
      </c>
      <c r="D55" s="186">
        <v>44957</v>
      </c>
      <c r="E55" s="185">
        <v>605</v>
      </c>
      <c r="F55" s="185" t="s">
        <v>163</v>
      </c>
      <c r="G55" s="185" t="s">
        <v>1017</v>
      </c>
      <c r="H55" s="185" t="s">
        <v>1184</v>
      </c>
      <c r="I55" s="185">
        <v>0</v>
      </c>
      <c r="J55" s="185">
        <v>6080</v>
      </c>
      <c r="K55" s="185">
        <v>-6080</v>
      </c>
    </row>
    <row r="56" spans="1:11" hidden="1">
      <c r="A56" s="185">
        <v>40100000</v>
      </c>
      <c r="B56" s="185" t="s">
        <v>354</v>
      </c>
      <c r="C56" s="185" t="s">
        <v>324</v>
      </c>
      <c r="D56" s="186">
        <v>44957</v>
      </c>
      <c r="E56" s="185">
        <v>606</v>
      </c>
      <c r="F56" s="185" t="s">
        <v>163</v>
      </c>
      <c r="G56" s="185" t="s">
        <v>1018</v>
      </c>
      <c r="H56" s="185" t="s">
        <v>1184</v>
      </c>
      <c r="I56" s="185">
        <v>0</v>
      </c>
      <c r="J56" s="185">
        <v>6289</v>
      </c>
      <c r="K56" s="185">
        <v>-6289</v>
      </c>
    </row>
    <row r="57" spans="1:11" hidden="1">
      <c r="A57" s="185">
        <v>40100000</v>
      </c>
      <c r="B57" s="185" t="s">
        <v>1140</v>
      </c>
      <c r="C57" s="185" t="s">
        <v>324</v>
      </c>
      <c r="D57" s="186">
        <v>44957</v>
      </c>
      <c r="E57" s="185">
        <v>608</v>
      </c>
      <c r="F57" s="185" t="s">
        <v>972</v>
      </c>
      <c r="G57" s="185" t="s">
        <v>1067</v>
      </c>
      <c r="H57" s="185" t="s">
        <v>1141</v>
      </c>
      <c r="I57" s="185">
        <v>0</v>
      </c>
      <c r="J57" s="185">
        <v>119.43</v>
      </c>
      <c r="K57" s="185">
        <v>-119.43</v>
      </c>
    </row>
    <row r="58" spans="1:11" hidden="1">
      <c r="A58" s="185">
        <v>40100000</v>
      </c>
      <c r="B58" s="185" t="s">
        <v>1140</v>
      </c>
      <c r="C58" s="185" t="s">
        <v>324</v>
      </c>
      <c r="D58" s="186">
        <v>44957</v>
      </c>
      <c r="E58" s="185">
        <v>609</v>
      </c>
      <c r="F58" s="185" t="s">
        <v>971</v>
      </c>
      <c r="G58" s="185" t="s">
        <v>1068</v>
      </c>
      <c r="H58" s="185" t="s">
        <v>1141</v>
      </c>
      <c r="I58" s="185">
        <v>0</v>
      </c>
      <c r="J58" s="185">
        <v>40.22</v>
      </c>
      <c r="K58" s="185">
        <v>-40.22</v>
      </c>
    </row>
    <row r="59" spans="1:11" hidden="1">
      <c r="A59" s="185">
        <v>40100000</v>
      </c>
      <c r="B59" s="185" t="s">
        <v>1140</v>
      </c>
      <c r="C59" s="185" t="s">
        <v>324</v>
      </c>
      <c r="D59" s="186">
        <v>44957</v>
      </c>
      <c r="E59" s="185">
        <v>610</v>
      </c>
      <c r="F59" s="185" t="s">
        <v>972</v>
      </c>
      <c r="G59" s="185" t="s">
        <v>701</v>
      </c>
      <c r="H59" s="185" t="s">
        <v>1141</v>
      </c>
      <c r="I59" s="185">
        <v>0</v>
      </c>
      <c r="J59" s="185">
        <v>40.58</v>
      </c>
      <c r="K59" s="185">
        <v>-40.58</v>
      </c>
    </row>
    <row r="60" spans="1:11" hidden="1">
      <c r="A60" s="185">
        <v>40100000</v>
      </c>
      <c r="B60" s="185" t="s">
        <v>1140</v>
      </c>
      <c r="C60" s="185" t="s">
        <v>324</v>
      </c>
      <c r="D60" s="186">
        <v>44957</v>
      </c>
      <c r="E60" s="185">
        <v>612</v>
      </c>
      <c r="F60" s="185" t="s">
        <v>970</v>
      </c>
      <c r="G60" s="185" t="s">
        <v>1185</v>
      </c>
      <c r="H60" s="185" t="s">
        <v>1141</v>
      </c>
      <c r="I60" s="185">
        <v>0</v>
      </c>
      <c r="J60" s="185">
        <v>33.520000000000003</v>
      </c>
      <c r="K60" s="185">
        <v>-33.520000000000003</v>
      </c>
    </row>
    <row r="61" spans="1:11" hidden="1">
      <c r="A61" s="185">
        <v>40100000</v>
      </c>
      <c r="B61" s="185" t="s">
        <v>1140</v>
      </c>
      <c r="C61" s="185" t="s">
        <v>324</v>
      </c>
      <c r="D61" s="186">
        <v>44957</v>
      </c>
      <c r="E61" s="185">
        <v>614</v>
      </c>
      <c r="F61" s="185" t="s">
        <v>971</v>
      </c>
      <c r="G61" s="185" t="s">
        <v>1069</v>
      </c>
      <c r="H61" s="185" t="s">
        <v>1141</v>
      </c>
      <c r="I61" s="185">
        <v>0</v>
      </c>
      <c r="J61" s="185">
        <v>61.98</v>
      </c>
      <c r="K61" s="185">
        <v>-61.98</v>
      </c>
    </row>
    <row r="62" spans="1:11" hidden="1">
      <c r="A62" s="185">
        <v>40100000</v>
      </c>
      <c r="B62" s="185" t="s">
        <v>1140</v>
      </c>
      <c r="C62" s="185" t="s">
        <v>324</v>
      </c>
      <c r="D62" s="186">
        <v>44957</v>
      </c>
      <c r="E62" s="185">
        <v>615</v>
      </c>
      <c r="F62" s="185" t="s">
        <v>972</v>
      </c>
      <c r="G62" s="185" t="s">
        <v>1070</v>
      </c>
      <c r="H62" s="185" t="s">
        <v>1141</v>
      </c>
      <c r="I62" s="185">
        <v>0</v>
      </c>
      <c r="J62" s="185">
        <v>34.880000000000003</v>
      </c>
      <c r="K62" s="185">
        <v>-34.880000000000003</v>
      </c>
    </row>
    <row r="63" spans="1:11" hidden="1">
      <c r="A63" s="185">
        <v>40100000</v>
      </c>
      <c r="B63" s="185" t="s">
        <v>391</v>
      </c>
      <c r="C63" s="185" t="s">
        <v>324</v>
      </c>
      <c r="D63" s="186">
        <v>44957</v>
      </c>
      <c r="E63" s="185">
        <v>621</v>
      </c>
      <c r="F63" s="185" t="s">
        <v>542</v>
      </c>
      <c r="G63" s="185" t="s">
        <v>1186</v>
      </c>
      <c r="H63" s="185" t="s">
        <v>1110</v>
      </c>
      <c r="I63" s="185">
        <v>0</v>
      </c>
      <c r="J63" s="185">
        <v>3108</v>
      </c>
      <c r="K63" s="185">
        <v>-3108</v>
      </c>
    </row>
    <row r="64" spans="1:11" hidden="1">
      <c r="A64" s="185">
        <v>40100000</v>
      </c>
      <c r="B64" s="185" t="s">
        <v>391</v>
      </c>
      <c r="C64" s="185" t="s">
        <v>324</v>
      </c>
      <c r="D64" s="186">
        <v>44957</v>
      </c>
      <c r="E64" s="185">
        <v>622</v>
      </c>
      <c r="F64" s="185" t="s">
        <v>542</v>
      </c>
      <c r="G64" s="185" t="s">
        <v>1187</v>
      </c>
      <c r="H64" s="185" t="s">
        <v>1110</v>
      </c>
      <c r="I64" s="185">
        <v>0</v>
      </c>
      <c r="J64" s="185">
        <v>4158</v>
      </c>
      <c r="K64" s="185">
        <v>-4158</v>
      </c>
    </row>
    <row r="65" spans="1:11" hidden="1">
      <c r="A65" s="185">
        <v>40100000</v>
      </c>
      <c r="B65" s="185" t="s">
        <v>388</v>
      </c>
      <c r="C65" s="185" t="s">
        <v>324</v>
      </c>
      <c r="D65" s="186">
        <v>44957</v>
      </c>
      <c r="E65" s="185">
        <v>625</v>
      </c>
      <c r="F65" s="185" t="s">
        <v>979</v>
      </c>
      <c r="G65" s="185" t="s">
        <v>1188</v>
      </c>
      <c r="H65" s="185" t="s">
        <v>1136</v>
      </c>
      <c r="I65" s="185">
        <v>0</v>
      </c>
      <c r="J65" s="185">
        <v>1437.6</v>
      </c>
      <c r="K65" s="185">
        <v>-1437.6</v>
      </c>
    </row>
    <row r="66" spans="1:11" hidden="1">
      <c r="A66" s="185">
        <v>40100000</v>
      </c>
      <c r="B66" s="185" t="s">
        <v>377</v>
      </c>
      <c r="C66" s="185" t="s">
        <v>324</v>
      </c>
      <c r="D66" s="186">
        <v>44958</v>
      </c>
      <c r="E66" s="185">
        <v>630</v>
      </c>
      <c r="F66" s="185" t="s">
        <v>1189</v>
      </c>
      <c r="G66" s="185" t="s">
        <v>1190</v>
      </c>
      <c r="H66" s="185" t="s">
        <v>1110</v>
      </c>
      <c r="I66" s="185">
        <v>0</v>
      </c>
      <c r="J66" s="185">
        <v>1110.21</v>
      </c>
      <c r="K66" s="185">
        <v>-1110.21</v>
      </c>
    </row>
    <row r="67" spans="1:11" hidden="1">
      <c r="A67" s="185">
        <v>40100000</v>
      </c>
      <c r="B67" s="185" t="s">
        <v>377</v>
      </c>
      <c r="C67" s="185" t="s">
        <v>324</v>
      </c>
      <c r="D67" s="186">
        <v>44958</v>
      </c>
      <c r="E67" s="185">
        <v>631</v>
      </c>
      <c r="F67" s="185" t="s">
        <v>1189</v>
      </c>
      <c r="G67" s="185" t="s">
        <v>1191</v>
      </c>
      <c r="H67" s="185" t="s">
        <v>1110</v>
      </c>
      <c r="I67" s="185">
        <v>0</v>
      </c>
      <c r="J67" s="185">
        <v>61.27</v>
      </c>
      <c r="K67" s="185">
        <v>-61.27</v>
      </c>
    </row>
    <row r="68" spans="1:11" hidden="1">
      <c r="A68" s="185">
        <v>40100000</v>
      </c>
      <c r="B68" s="185" t="s">
        <v>382</v>
      </c>
      <c r="C68" s="185" t="s">
        <v>324</v>
      </c>
      <c r="D68" s="186">
        <v>44958</v>
      </c>
      <c r="E68" s="185">
        <v>633</v>
      </c>
      <c r="F68" s="185" t="s">
        <v>902</v>
      </c>
      <c r="G68" s="185" t="s">
        <v>1192</v>
      </c>
      <c r="H68" s="185" t="s">
        <v>1083</v>
      </c>
      <c r="I68" s="185">
        <v>0</v>
      </c>
      <c r="J68" s="185">
        <v>250.56</v>
      </c>
      <c r="K68" s="185">
        <v>-250.56</v>
      </c>
    </row>
    <row r="69" spans="1:11" hidden="1">
      <c r="A69" s="185">
        <v>40100000</v>
      </c>
      <c r="B69" s="185" t="s">
        <v>369</v>
      </c>
      <c r="C69" s="185" t="s">
        <v>324</v>
      </c>
      <c r="D69" s="186">
        <v>44958</v>
      </c>
      <c r="E69" s="185">
        <v>634</v>
      </c>
      <c r="F69" s="185" t="s">
        <v>533</v>
      </c>
      <c r="G69" s="185" t="s">
        <v>1194</v>
      </c>
      <c r="H69" s="185" t="s">
        <v>1195</v>
      </c>
      <c r="I69" s="185">
        <v>0</v>
      </c>
      <c r="J69" s="185">
        <v>205.75</v>
      </c>
      <c r="K69" s="185">
        <v>-205.75</v>
      </c>
    </row>
    <row r="70" spans="1:11" hidden="1">
      <c r="A70" s="185">
        <v>40100000</v>
      </c>
      <c r="B70" s="185" t="s">
        <v>369</v>
      </c>
      <c r="C70" s="185" t="s">
        <v>324</v>
      </c>
      <c r="D70" s="186">
        <v>44958</v>
      </c>
      <c r="E70" s="185">
        <v>636</v>
      </c>
      <c r="F70" s="185" t="s">
        <v>533</v>
      </c>
      <c r="G70" s="185" t="s">
        <v>1196</v>
      </c>
      <c r="H70" s="185" t="s">
        <v>1197</v>
      </c>
      <c r="I70" s="185">
        <v>0</v>
      </c>
      <c r="J70" s="185">
        <v>274.57</v>
      </c>
      <c r="K70" s="185">
        <v>-274.57</v>
      </c>
    </row>
    <row r="71" spans="1:11" hidden="1">
      <c r="A71" s="185">
        <v>40100000</v>
      </c>
      <c r="B71" s="185" t="s">
        <v>369</v>
      </c>
      <c r="C71" s="185" t="s">
        <v>324</v>
      </c>
      <c r="D71" s="186">
        <v>44958</v>
      </c>
      <c r="E71" s="185">
        <v>637</v>
      </c>
      <c r="F71" s="185" t="s">
        <v>533</v>
      </c>
      <c r="G71" s="185" t="s">
        <v>1198</v>
      </c>
      <c r="H71" s="185" t="s">
        <v>1199</v>
      </c>
      <c r="I71" s="185">
        <v>0</v>
      </c>
      <c r="J71" s="185">
        <v>2129.27</v>
      </c>
      <c r="K71" s="185">
        <v>-2129.27</v>
      </c>
    </row>
    <row r="72" spans="1:11" hidden="1">
      <c r="A72" s="185">
        <v>40100000</v>
      </c>
      <c r="B72" s="185" t="s">
        <v>1091</v>
      </c>
      <c r="C72" s="185" t="s">
        <v>324</v>
      </c>
      <c r="D72" s="186">
        <v>44958</v>
      </c>
      <c r="E72" s="185">
        <v>641</v>
      </c>
      <c r="F72" s="185" t="s">
        <v>496</v>
      </c>
      <c r="G72" s="185" t="s">
        <v>1200</v>
      </c>
      <c r="H72" s="185" t="s">
        <v>1113</v>
      </c>
      <c r="I72" s="185">
        <v>0</v>
      </c>
      <c r="J72" s="185">
        <v>164.4</v>
      </c>
      <c r="K72" s="185">
        <v>-164.4</v>
      </c>
    </row>
    <row r="73" spans="1:11" hidden="1">
      <c r="A73" s="185">
        <v>40100000</v>
      </c>
      <c r="B73" s="185" t="s">
        <v>1204</v>
      </c>
      <c r="C73" s="185" t="s">
        <v>324</v>
      </c>
      <c r="D73" s="186">
        <v>44958</v>
      </c>
      <c r="E73" s="185">
        <v>645</v>
      </c>
      <c r="F73" s="185" t="s">
        <v>1202</v>
      </c>
      <c r="G73" s="185" t="s">
        <v>1203</v>
      </c>
      <c r="H73" s="185" t="s">
        <v>384</v>
      </c>
      <c r="I73" s="185">
        <v>0</v>
      </c>
      <c r="J73" s="185">
        <v>3200</v>
      </c>
      <c r="K73" s="185">
        <v>-3200</v>
      </c>
    </row>
    <row r="74" spans="1:11" hidden="1">
      <c r="A74" s="185">
        <v>40100000</v>
      </c>
      <c r="B74" s="185" t="s">
        <v>369</v>
      </c>
      <c r="C74" s="185" t="s">
        <v>324</v>
      </c>
      <c r="D74" s="186">
        <v>44958</v>
      </c>
      <c r="E74" s="185">
        <v>647</v>
      </c>
      <c r="F74" s="185" t="s">
        <v>533</v>
      </c>
      <c r="G74" s="185" t="s">
        <v>1205</v>
      </c>
      <c r="H74" s="185" t="s">
        <v>1148</v>
      </c>
      <c r="I74" s="185">
        <v>0</v>
      </c>
      <c r="J74" s="185">
        <v>44.99</v>
      </c>
      <c r="K74" s="185">
        <v>-44.99</v>
      </c>
    </row>
    <row r="75" spans="1:11" hidden="1">
      <c r="A75" s="185">
        <v>40100000</v>
      </c>
      <c r="B75" s="185" t="s">
        <v>360</v>
      </c>
      <c r="C75" s="185" t="s">
        <v>324</v>
      </c>
      <c r="D75" s="186">
        <v>44958</v>
      </c>
      <c r="E75" s="185">
        <v>652</v>
      </c>
      <c r="F75" s="185" t="s">
        <v>815</v>
      </c>
      <c r="G75" s="185" t="s">
        <v>1206</v>
      </c>
      <c r="H75" s="185" t="s">
        <v>371</v>
      </c>
      <c r="I75" s="185">
        <v>0</v>
      </c>
      <c r="J75" s="185">
        <v>84</v>
      </c>
      <c r="K75" s="185">
        <v>-84</v>
      </c>
    </row>
    <row r="76" spans="1:11" hidden="1">
      <c r="A76" s="185">
        <v>40100000</v>
      </c>
      <c r="B76" s="185" t="s">
        <v>360</v>
      </c>
      <c r="C76" s="185" t="s">
        <v>324</v>
      </c>
      <c r="D76" s="186">
        <v>44958</v>
      </c>
      <c r="E76" s="185">
        <v>653</v>
      </c>
      <c r="F76" s="185" t="s">
        <v>815</v>
      </c>
      <c r="G76" s="185" t="s">
        <v>1207</v>
      </c>
      <c r="H76" s="185" t="s">
        <v>371</v>
      </c>
      <c r="I76" s="185">
        <v>0</v>
      </c>
      <c r="J76" s="185">
        <v>336</v>
      </c>
      <c r="K76" s="185">
        <v>-336</v>
      </c>
    </row>
    <row r="77" spans="1:11" hidden="1">
      <c r="A77" s="185">
        <v>40100000</v>
      </c>
      <c r="B77" s="185" t="s">
        <v>360</v>
      </c>
      <c r="C77" s="185" t="s">
        <v>324</v>
      </c>
      <c r="D77" s="186">
        <v>44958</v>
      </c>
      <c r="E77" s="185">
        <v>654</v>
      </c>
      <c r="F77" s="185" t="s">
        <v>815</v>
      </c>
      <c r="G77" s="185" t="s">
        <v>1208</v>
      </c>
      <c r="H77" s="185" t="s">
        <v>371</v>
      </c>
      <c r="I77" s="185">
        <v>0</v>
      </c>
      <c r="J77" s="185">
        <v>84</v>
      </c>
      <c r="K77" s="185">
        <v>-84</v>
      </c>
    </row>
    <row r="78" spans="1:11" hidden="1">
      <c r="A78" s="185">
        <v>40100000</v>
      </c>
      <c r="B78" s="185" t="s">
        <v>360</v>
      </c>
      <c r="C78" s="185" t="s">
        <v>324</v>
      </c>
      <c r="D78" s="186">
        <v>44958</v>
      </c>
      <c r="E78" s="185">
        <v>655</v>
      </c>
      <c r="F78" s="185" t="s">
        <v>815</v>
      </c>
      <c r="G78" s="185" t="s">
        <v>1209</v>
      </c>
      <c r="H78" s="185" t="s">
        <v>371</v>
      </c>
      <c r="I78" s="185">
        <v>0</v>
      </c>
      <c r="J78" s="185">
        <v>84</v>
      </c>
      <c r="K78" s="185">
        <v>-84</v>
      </c>
    </row>
    <row r="79" spans="1:11" hidden="1">
      <c r="A79" s="185">
        <v>40100000</v>
      </c>
      <c r="B79" s="185" t="s">
        <v>360</v>
      </c>
      <c r="C79" s="185" t="s">
        <v>324</v>
      </c>
      <c r="D79" s="186">
        <v>44958</v>
      </c>
      <c r="E79" s="185">
        <v>656</v>
      </c>
      <c r="F79" s="185" t="s">
        <v>815</v>
      </c>
      <c r="G79" s="185" t="s">
        <v>1210</v>
      </c>
      <c r="H79" s="185" t="s">
        <v>371</v>
      </c>
      <c r="I79" s="185">
        <v>0</v>
      </c>
      <c r="J79" s="185">
        <v>84</v>
      </c>
      <c r="K79" s="185">
        <v>-84</v>
      </c>
    </row>
    <row r="80" spans="1:11" hidden="1">
      <c r="A80" s="185">
        <v>40100000</v>
      </c>
      <c r="B80" s="185" t="s">
        <v>1140</v>
      </c>
      <c r="C80" s="185" t="s">
        <v>324</v>
      </c>
      <c r="D80" s="186">
        <v>44958</v>
      </c>
      <c r="E80" s="185">
        <v>658</v>
      </c>
      <c r="F80" s="185" t="s">
        <v>1211</v>
      </c>
      <c r="G80" s="185" t="s">
        <v>1212</v>
      </c>
      <c r="H80" s="185" t="s">
        <v>1184</v>
      </c>
      <c r="I80" s="185">
        <v>0</v>
      </c>
      <c r="J80" s="185">
        <v>31.97</v>
      </c>
      <c r="K80" s="185">
        <v>-31.97</v>
      </c>
    </row>
    <row r="81" spans="1:11" hidden="1">
      <c r="A81" s="185">
        <v>40100000</v>
      </c>
      <c r="B81" s="185" t="s">
        <v>1140</v>
      </c>
      <c r="C81" s="185" t="s">
        <v>324</v>
      </c>
      <c r="D81" s="186">
        <v>44958</v>
      </c>
      <c r="E81" s="185">
        <v>661</v>
      </c>
      <c r="F81" s="185" t="s">
        <v>972</v>
      </c>
      <c r="G81" s="185" t="s">
        <v>1214</v>
      </c>
      <c r="H81" s="185" t="s">
        <v>1092</v>
      </c>
      <c r="I81" s="185">
        <v>0</v>
      </c>
      <c r="J81" s="185">
        <v>14.71</v>
      </c>
      <c r="K81" s="185">
        <v>-14.71</v>
      </c>
    </row>
    <row r="82" spans="1:11" hidden="1">
      <c r="A82" s="185">
        <v>40100000</v>
      </c>
      <c r="B82" s="185" t="s">
        <v>1140</v>
      </c>
      <c r="C82" s="185" t="s">
        <v>324</v>
      </c>
      <c r="D82" s="186">
        <v>44958</v>
      </c>
      <c r="E82" s="185">
        <v>662</v>
      </c>
      <c r="F82" s="185" t="s">
        <v>972</v>
      </c>
      <c r="G82" s="185" t="s">
        <v>1216</v>
      </c>
      <c r="H82" s="185" t="s">
        <v>1092</v>
      </c>
      <c r="I82" s="185">
        <v>0</v>
      </c>
      <c r="J82" s="185">
        <v>15.76</v>
      </c>
      <c r="K82" s="185">
        <v>-15.76</v>
      </c>
    </row>
    <row r="83" spans="1:11" hidden="1">
      <c r="A83" s="185">
        <v>40100000</v>
      </c>
      <c r="B83" s="185" t="s">
        <v>372</v>
      </c>
      <c r="C83" s="185" t="s">
        <v>324</v>
      </c>
      <c r="D83" s="186">
        <v>44958</v>
      </c>
      <c r="E83" s="185">
        <v>665</v>
      </c>
      <c r="F83" s="185" t="s">
        <v>126</v>
      </c>
      <c r="G83" s="185" t="s">
        <v>1217</v>
      </c>
      <c r="H83" s="185" t="s">
        <v>1159</v>
      </c>
      <c r="I83" s="185">
        <v>0</v>
      </c>
      <c r="J83" s="185">
        <v>252</v>
      </c>
      <c r="K83" s="185">
        <v>-252</v>
      </c>
    </row>
    <row r="84" spans="1:11" hidden="1">
      <c r="A84" s="185">
        <v>40100000</v>
      </c>
      <c r="B84" s="185" t="s">
        <v>372</v>
      </c>
      <c r="C84" s="185" t="s">
        <v>324</v>
      </c>
      <c r="D84" s="186">
        <v>44958</v>
      </c>
      <c r="E84" s="185">
        <v>666</v>
      </c>
      <c r="F84" s="185" t="s">
        <v>126</v>
      </c>
      <c r="G84" s="185" t="s">
        <v>1218</v>
      </c>
      <c r="H84" s="185" t="s">
        <v>1219</v>
      </c>
      <c r="I84" s="185">
        <v>0</v>
      </c>
      <c r="J84" s="185">
        <v>25.33</v>
      </c>
      <c r="K84" s="185">
        <v>-25.33</v>
      </c>
    </row>
    <row r="85" spans="1:11" hidden="1">
      <c r="A85" s="185">
        <v>40100000</v>
      </c>
      <c r="B85" s="185" t="s">
        <v>372</v>
      </c>
      <c r="C85" s="185" t="s">
        <v>324</v>
      </c>
      <c r="D85" s="186">
        <v>44958</v>
      </c>
      <c r="E85" s="185">
        <v>668</v>
      </c>
      <c r="F85" s="185" t="s">
        <v>126</v>
      </c>
      <c r="G85" s="185" t="s">
        <v>1220</v>
      </c>
      <c r="H85" s="185" t="s">
        <v>1221</v>
      </c>
      <c r="I85" s="185">
        <v>0</v>
      </c>
      <c r="J85" s="185">
        <v>180</v>
      </c>
      <c r="K85" s="185">
        <v>-180</v>
      </c>
    </row>
    <row r="86" spans="1:11" hidden="1">
      <c r="A86" s="185">
        <v>40100000</v>
      </c>
      <c r="B86" s="185" t="s">
        <v>369</v>
      </c>
      <c r="C86" s="185" t="s">
        <v>324</v>
      </c>
      <c r="D86" s="186">
        <v>44958</v>
      </c>
      <c r="E86" s="185">
        <v>669</v>
      </c>
      <c r="F86" s="185" t="s">
        <v>533</v>
      </c>
      <c r="G86" s="185" t="s">
        <v>1222</v>
      </c>
      <c r="H86" s="185" t="s">
        <v>1223</v>
      </c>
      <c r="I86" s="185">
        <v>0</v>
      </c>
      <c r="J86" s="185">
        <v>563.79</v>
      </c>
      <c r="K86" s="185">
        <v>-563.79</v>
      </c>
    </row>
    <row r="87" spans="1:11" hidden="1">
      <c r="A87" s="185">
        <v>40100000</v>
      </c>
      <c r="B87" s="185" t="s">
        <v>369</v>
      </c>
      <c r="C87" s="185" t="s">
        <v>324</v>
      </c>
      <c r="D87" s="186">
        <v>44958</v>
      </c>
      <c r="E87" s="185">
        <v>670</v>
      </c>
      <c r="F87" s="185" t="s">
        <v>533</v>
      </c>
      <c r="G87" s="185" t="s">
        <v>1224</v>
      </c>
      <c r="H87" s="185" t="s">
        <v>1223</v>
      </c>
      <c r="I87" s="185">
        <v>0</v>
      </c>
      <c r="J87" s="185">
        <v>196.08</v>
      </c>
      <c r="K87" s="185">
        <v>-196.08</v>
      </c>
    </row>
    <row r="88" spans="1:11" hidden="1">
      <c r="A88" s="185">
        <v>40100000</v>
      </c>
      <c r="B88" s="185" t="s">
        <v>350</v>
      </c>
      <c r="C88" s="185" t="s">
        <v>324</v>
      </c>
      <c r="D88" s="186">
        <v>44958</v>
      </c>
      <c r="E88" s="185">
        <v>671</v>
      </c>
      <c r="F88" s="185" t="s">
        <v>97</v>
      </c>
      <c r="G88" s="185" t="s">
        <v>1225</v>
      </c>
      <c r="H88" s="185" t="s">
        <v>1226</v>
      </c>
      <c r="I88" s="185">
        <v>0</v>
      </c>
      <c r="J88" s="185">
        <v>57.6</v>
      </c>
      <c r="K88" s="185">
        <v>-57.6</v>
      </c>
    </row>
    <row r="89" spans="1:11" hidden="1">
      <c r="A89" s="185">
        <v>40100000</v>
      </c>
      <c r="B89" s="185" t="s">
        <v>350</v>
      </c>
      <c r="C89" s="185" t="s">
        <v>324</v>
      </c>
      <c r="D89" s="186">
        <v>44958</v>
      </c>
      <c r="E89" s="185">
        <v>672</v>
      </c>
      <c r="F89" s="185" t="s">
        <v>97</v>
      </c>
      <c r="G89" s="185" t="s">
        <v>1227</v>
      </c>
      <c r="H89" s="185" t="s">
        <v>1226</v>
      </c>
      <c r="I89" s="185">
        <v>0</v>
      </c>
      <c r="J89" s="185">
        <v>57.6</v>
      </c>
      <c r="K89" s="185">
        <v>-57.6</v>
      </c>
    </row>
    <row r="90" spans="1:11" hidden="1">
      <c r="A90" s="185">
        <v>40100000</v>
      </c>
      <c r="B90" s="185" t="s">
        <v>350</v>
      </c>
      <c r="C90" s="185" t="s">
        <v>324</v>
      </c>
      <c r="D90" s="186">
        <v>44958</v>
      </c>
      <c r="E90" s="185">
        <v>673</v>
      </c>
      <c r="F90" s="185" t="s">
        <v>97</v>
      </c>
      <c r="G90" s="185" t="s">
        <v>1228</v>
      </c>
      <c r="H90" s="185" t="s">
        <v>1226</v>
      </c>
      <c r="I90" s="185">
        <v>0</v>
      </c>
      <c r="J90" s="185">
        <v>57.6</v>
      </c>
      <c r="K90" s="185">
        <v>-57.6</v>
      </c>
    </row>
    <row r="91" spans="1:11" hidden="1">
      <c r="A91" s="185">
        <v>40100000</v>
      </c>
      <c r="B91" s="185" t="s">
        <v>1091</v>
      </c>
      <c r="C91" s="185" t="s">
        <v>324</v>
      </c>
      <c r="D91" s="186">
        <v>44958</v>
      </c>
      <c r="E91" s="185">
        <v>676</v>
      </c>
      <c r="F91" s="185" t="s">
        <v>496</v>
      </c>
      <c r="G91" s="185" t="s">
        <v>1229</v>
      </c>
      <c r="H91" s="185" t="s">
        <v>1184</v>
      </c>
      <c r="I91" s="185">
        <v>0</v>
      </c>
      <c r="J91" s="185">
        <v>360</v>
      </c>
      <c r="K91" s="185">
        <v>-360</v>
      </c>
    </row>
    <row r="92" spans="1:11" hidden="1">
      <c r="A92" s="185">
        <v>40100000</v>
      </c>
      <c r="B92" s="185" t="s">
        <v>1091</v>
      </c>
      <c r="C92" s="185" t="s">
        <v>324</v>
      </c>
      <c r="D92" s="186">
        <v>44958</v>
      </c>
      <c r="E92" s="185">
        <v>678</v>
      </c>
      <c r="F92" s="185" t="s">
        <v>496</v>
      </c>
      <c r="G92" s="185" t="s">
        <v>1230</v>
      </c>
      <c r="H92" s="185" t="s">
        <v>1231</v>
      </c>
      <c r="I92" s="185">
        <v>0</v>
      </c>
      <c r="J92" s="185">
        <v>360</v>
      </c>
      <c r="K92" s="185">
        <v>-360</v>
      </c>
    </row>
    <row r="93" spans="1:11" hidden="1">
      <c r="A93" s="185">
        <v>40100000</v>
      </c>
      <c r="B93" s="185" t="s">
        <v>1091</v>
      </c>
      <c r="C93" s="185" t="s">
        <v>324</v>
      </c>
      <c r="D93" s="186">
        <v>44958</v>
      </c>
      <c r="E93" s="185">
        <v>679</v>
      </c>
      <c r="F93" s="185" t="s">
        <v>496</v>
      </c>
      <c r="G93" s="185" t="s">
        <v>1232</v>
      </c>
      <c r="H93" s="185" t="s">
        <v>1231</v>
      </c>
      <c r="I93" s="185">
        <v>0</v>
      </c>
      <c r="J93" s="185">
        <v>192</v>
      </c>
      <c r="K93" s="185">
        <v>-192</v>
      </c>
    </row>
    <row r="94" spans="1:11" hidden="1">
      <c r="A94" s="185">
        <v>40100000</v>
      </c>
      <c r="B94" s="185" t="s">
        <v>350</v>
      </c>
      <c r="C94" s="185" t="s">
        <v>324</v>
      </c>
      <c r="D94" s="186">
        <v>44958</v>
      </c>
      <c r="E94" s="185">
        <v>680</v>
      </c>
      <c r="F94" s="185" t="s">
        <v>97</v>
      </c>
      <c r="G94" s="185" t="s">
        <v>1233</v>
      </c>
      <c r="H94" s="185" t="s">
        <v>1226</v>
      </c>
      <c r="I94" s="185">
        <v>0</v>
      </c>
      <c r="J94" s="185">
        <v>254.35</v>
      </c>
      <c r="K94" s="185">
        <v>-254.35</v>
      </c>
    </row>
    <row r="95" spans="1:11" hidden="1">
      <c r="A95" s="185">
        <v>40100000</v>
      </c>
      <c r="B95" s="185" t="s">
        <v>350</v>
      </c>
      <c r="C95" s="185" t="s">
        <v>324</v>
      </c>
      <c r="D95" s="186">
        <v>44958</v>
      </c>
      <c r="E95" s="185">
        <v>681</v>
      </c>
      <c r="F95" s="185" t="s">
        <v>97</v>
      </c>
      <c r="G95" s="185" t="s">
        <v>1234</v>
      </c>
      <c r="H95" s="185" t="s">
        <v>1226</v>
      </c>
      <c r="I95" s="185">
        <v>0</v>
      </c>
      <c r="J95" s="185">
        <v>3268.16</v>
      </c>
      <c r="K95" s="185">
        <v>-3268.16</v>
      </c>
    </row>
    <row r="96" spans="1:11" hidden="1">
      <c r="A96" s="185">
        <v>40100000</v>
      </c>
      <c r="B96" s="185" t="s">
        <v>388</v>
      </c>
      <c r="C96" s="185" t="s">
        <v>324</v>
      </c>
      <c r="D96" s="186">
        <v>44958</v>
      </c>
      <c r="E96" s="185">
        <v>684</v>
      </c>
      <c r="F96" s="185" t="s">
        <v>979</v>
      </c>
      <c r="G96" s="185" t="s">
        <v>1235</v>
      </c>
      <c r="H96" s="185" t="s">
        <v>1629</v>
      </c>
      <c r="I96" s="185">
        <v>0</v>
      </c>
      <c r="J96" s="185">
        <v>2663.62</v>
      </c>
      <c r="K96" s="185">
        <v>-2663.62</v>
      </c>
    </row>
    <row r="97" spans="1:11" hidden="1">
      <c r="A97" s="185">
        <v>40100000</v>
      </c>
      <c r="B97" s="185" t="s">
        <v>388</v>
      </c>
      <c r="C97" s="185" t="s">
        <v>324</v>
      </c>
      <c r="D97" s="186">
        <v>44958</v>
      </c>
      <c r="E97" s="185">
        <v>685</v>
      </c>
      <c r="F97" s="185" t="s">
        <v>979</v>
      </c>
      <c r="G97" s="185" t="s">
        <v>1236</v>
      </c>
      <c r="H97" s="185" t="s">
        <v>1237</v>
      </c>
      <c r="I97" s="185">
        <v>0</v>
      </c>
      <c r="J97" s="185">
        <v>3137</v>
      </c>
      <c r="K97" s="185">
        <v>-3137</v>
      </c>
    </row>
    <row r="98" spans="1:11" hidden="1">
      <c r="A98" s="185">
        <v>40100000</v>
      </c>
      <c r="B98" s="185" t="s">
        <v>388</v>
      </c>
      <c r="C98" s="185" t="s">
        <v>324</v>
      </c>
      <c r="D98" s="186">
        <v>44958</v>
      </c>
      <c r="E98" s="185">
        <v>686</v>
      </c>
      <c r="F98" s="185" t="s">
        <v>1238</v>
      </c>
      <c r="G98" s="185" t="s">
        <v>1239</v>
      </c>
      <c r="H98" s="185" t="s">
        <v>89</v>
      </c>
      <c r="I98" s="185">
        <v>300</v>
      </c>
      <c r="J98" s="185">
        <v>0</v>
      </c>
      <c r="K98" s="185">
        <v>300</v>
      </c>
    </row>
    <row r="99" spans="1:11" hidden="1">
      <c r="A99" s="185">
        <v>40100000</v>
      </c>
      <c r="B99" s="185" t="s">
        <v>388</v>
      </c>
      <c r="C99" s="185" t="s">
        <v>324</v>
      </c>
      <c r="D99" s="186">
        <v>44958</v>
      </c>
      <c r="E99" s="185">
        <v>687</v>
      </c>
      <c r="F99" s="185" t="s">
        <v>979</v>
      </c>
      <c r="G99" s="185" t="s">
        <v>1240</v>
      </c>
      <c r="H99" s="185" t="s">
        <v>1237</v>
      </c>
      <c r="I99" s="185">
        <v>0</v>
      </c>
      <c r="J99" s="185">
        <v>7457.96</v>
      </c>
      <c r="K99" s="185">
        <v>-7457.96</v>
      </c>
    </row>
    <row r="100" spans="1:11" hidden="1">
      <c r="A100" s="185">
        <v>40100000</v>
      </c>
      <c r="B100" s="185" t="s">
        <v>350</v>
      </c>
      <c r="C100" s="185" t="s">
        <v>324</v>
      </c>
      <c r="D100" s="186">
        <v>44958</v>
      </c>
      <c r="E100" s="185">
        <v>690</v>
      </c>
      <c r="F100" s="185" t="s">
        <v>97</v>
      </c>
      <c r="G100" s="185" t="s">
        <v>1241</v>
      </c>
      <c r="H100" s="185" t="s">
        <v>1242</v>
      </c>
      <c r="I100" s="185">
        <v>0</v>
      </c>
      <c r="J100" s="185">
        <v>213.4</v>
      </c>
      <c r="K100" s="185">
        <v>-213.4</v>
      </c>
    </row>
    <row r="101" spans="1:11" hidden="1">
      <c r="A101" s="185">
        <v>40100000</v>
      </c>
      <c r="B101" s="185" t="s">
        <v>350</v>
      </c>
      <c r="C101" s="185" t="s">
        <v>324</v>
      </c>
      <c r="D101" s="186">
        <v>44958</v>
      </c>
      <c r="E101" s="185">
        <v>691</v>
      </c>
      <c r="F101" s="185" t="s">
        <v>97</v>
      </c>
      <c r="G101" s="185" t="s">
        <v>1243</v>
      </c>
      <c r="H101" s="185" t="s">
        <v>1242</v>
      </c>
      <c r="I101" s="185">
        <v>94.8</v>
      </c>
      <c r="J101" s="185">
        <v>0</v>
      </c>
      <c r="K101" s="185">
        <v>94.8</v>
      </c>
    </row>
    <row r="102" spans="1:11" hidden="1">
      <c r="A102" s="185">
        <v>40100000</v>
      </c>
      <c r="B102" s="185" t="s">
        <v>372</v>
      </c>
      <c r="C102" s="185" t="s">
        <v>324</v>
      </c>
      <c r="D102" s="186">
        <v>44958</v>
      </c>
      <c r="E102" s="185">
        <v>692</v>
      </c>
      <c r="F102" s="185" t="s">
        <v>126</v>
      </c>
      <c r="G102" s="185" t="s">
        <v>681</v>
      </c>
      <c r="H102" s="185" t="s">
        <v>1114</v>
      </c>
      <c r="I102" s="185">
        <v>0</v>
      </c>
      <c r="J102" s="185">
        <v>252</v>
      </c>
      <c r="K102" s="185">
        <v>-252</v>
      </c>
    </row>
    <row r="103" spans="1:11" hidden="1">
      <c r="A103" s="185">
        <v>40100000</v>
      </c>
      <c r="B103" s="185" t="s">
        <v>372</v>
      </c>
      <c r="C103" s="185" t="s">
        <v>324</v>
      </c>
      <c r="D103" s="186">
        <v>44958</v>
      </c>
      <c r="E103" s="185">
        <v>693</v>
      </c>
      <c r="F103" s="185" t="s">
        <v>126</v>
      </c>
      <c r="G103" s="185" t="s">
        <v>1244</v>
      </c>
      <c r="H103" s="185" t="s">
        <v>1114</v>
      </c>
      <c r="I103" s="185">
        <v>16.86</v>
      </c>
      <c r="J103" s="185">
        <v>0</v>
      </c>
      <c r="K103" s="185">
        <v>16.86</v>
      </c>
    </row>
    <row r="104" spans="1:11" hidden="1">
      <c r="A104" s="185">
        <v>40100000</v>
      </c>
      <c r="B104" s="185" t="s">
        <v>380</v>
      </c>
      <c r="C104" s="185" t="s">
        <v>324</v>
      </c>
      <c r="D104" s="186">
        <v>44958</v>
      </c>
      <c r="E104" s="185">
        <v>695</v>
      </c>
      <c r="F104" s="185" t="s">
        <v>394</v>
      </c>
      <c r="G104" s="185" t="s">
        <v>1245</v>
      </c>
      <c r="H104" s="185" t="s">
        <v>1261</v>
      </c>
      <c r="I104" s="185">
        <v>0</v>
      </c>
      <c r="J104" s="185">
        <v>112.5</v>
      </c>
      <c r="K104" s="185">
        <v>-112.5</v>
      </c>
    </row>
    <row r="105" spans="1:11" hidden="1">
      <c r="A105" s="185">
        <v>40100000</v>
      </c>
      <c r="B105" s="185" t="s">
        <v>380</v>
      </c>
      <c r="C105" s="185" t="s">
        <v>324</v>
      </c>
      <c r="D105" s="186">
        <v>44958</v>
      </c>
      <c r="E105" s="185">
        <v>696</v>
      </c>
      <c r="F105" s="185" t="s">
        <v>394</v>
      </c>
      <c r="G105" s="185" t="s">
        <v>1247</v>
      </c>
      <c r="H105" s="185" t="s">
        <v>1261</v>
      </c>
      <c r="I105" s="185">
        <v>0</v>
      </c>
      <c r="J105" s="185">
        <v>142.69</v>
      </c>
      <c r="K105" s="185">
        <v>-142.69</v>
      </c>
    </row>
    <row r="106" spans="1:11" hidden="1">
      <c r="A106" s="185">
        <v>40100000</v>
      </c>
      <c r="B106" s="185" t="s">
        <v>380</v>
      </c>
      <c r="C106" s="185" t="s">
        <v>324</v>
      </c>
      <c r="D106" s="186">
        <v>44958</v>
      </c>
      <c r="E106" s="185">
        <v>697</v>
      </c>
      <c r="F106" s="185" t="s">
        <v>394</v>
      </c>
      <c r="G106" s="185" t="s">
        <v>1248</v>
      </c>
      <c r="H106" s="185" t="s">
        <v>1261</v>
      </c>
      <c r="I106" s="185">
        <v>0</v>
      </c>
      <c r="J106" s="185">
        <v>118.74</v>
      </c>
      <c r="K106" s="185">
        <v>-118.74</v>
      </c>
    </row>
    <row r="107" spans="1:11" hidden="1">
      <c r="A107" s="185">
        <v>40100000</v>
      </c>
      <c r="B107" s="185" t="s">
        <v>380</v>
      </c>
      <c r="C107" s="185" t="s">
        <v>324</v>
      </c>
      <c r="D107" s="186">
        <v>44958</v>
      </c>
      <c r="E107" s="185">
        <v>698</v>
      </c>
      <c r="F107" s="185" t="s">
        <v>394</v>
      </c>
      <c r="G107" s="185" t="s">
        <v>1249</v>
      </c>
      <c r="H107" s="185" t="s">
        <v>1261</v>
      </c>
      <c r="I107" s="185">
        <v>0</v>
      </c>
      <c r="J107" s="185">
        <v>306.43</v>
      </c>
      <c r="K107" s="185">
        <v>-306.43</v>
      </c>
    </row>
    <row r="108" spans="1:11" hidden="1">
      <c r="A108" s="185">
        <v>40100000</v>
      </c>
      <c r="B108" s="185" t="s">
        <v>380</v>
      </c>
      <c r="C108" s="185" t="s">
        <v>324</v>
      </c>
      <c r="D108" s="186">
        <v>44958</v>
      </c>
      <c r="E108" s="185">
        <v>699</v>
      </c>
      <c r="F108" s="185" t="s">
        <v>394</v>
      </c>
      <c r="G108" s="185" t="s">
        <v>1250</v>
      </c>
      <c r="H108" s="185" t="s">
        <v>1261</v>
      </c>
      <c r="I108" s="185">
        <v>0</v>
      </c>
      <c r="J108" s="185">
        <v>228.72</v>
      </c>
      <c r="K108" s="185">
        <v>-228.72</v>
      </c>
    </row>
    <row r="109" spans="1:11" hidden="1">
      <c r="A109" s="185">
        <v>40100000</v>
      </c>
      <c r="B109" s="185" t="s">
        <v>380</v>
      </c>
      <c r="C109" s="185" t="s">
        <v>324</v>
      </c>
      <c r="D109" s="186">
        <v>44958</v>
      </c>
      <c r="E109" s="185">
        <v>700</v>
      </c>
      <c r="F109" s="185" t="s">
        <v>394</v>
      </c>
      <c r="G109" s="185" t="s">
        <v>1251</v>
      </c>
      <c r="H109" s="185" t="s">
        <v>1261</v>
      </c>
      <c r="I109" s="185">
        <v>0</v>
      </c>
      <c r="J109" s="185">
        <v>413.07</v>
      </c>
      <c r="K109" s="185">
        <v>-413.07</v>
      </c>
    </row>
    <row r="110" spans="1:11" hidden="1">
      <c r="A110" s="185">
        <v>40100000</v>
      </c>
      <c r="B110" s="185" t="s">
        <v>380</v>
      </c>
      <c r="C110" s="185" t="s">
        <v>324</v>
      </c>
      <c r="D110" s="186">
        <v>44958</v>
      </c>
      <c r="E110" s="185">
        <v>701</v>
      </c>
      <c r="F110" s="185" t="s">
        <v>394</v>
      </c>
      <c r="G110" s="185" t="s">
        <v>1252</v>
      </c>
      <c r="H110" s="185" t="s">
        <v>1261</v>
      </c>
      <c r="I110" s="185">
        <v>0</v>
      </c>
      <c r="J110" s="185">
        <v>157.69999999999999</v>
      </c>
      <c r="K110" s="185">
        <v>-157.69999999999999</v>
      </c>
    </row>
    <row r="111" spans="1:11" hidden="1">
      <c r="A111" s="185">
        <v>40100000</v>
      </c>
      <c r="B111" s="185" t="s">
        <v>380</v>
      </c>
      <c r="C111" s="185" t="s">
        <v>324</v>
      </c>
      <c r="D111" s="186">
        <v>44958</v>
      </c>
      <c r="E111" s="185">
        <v>702</v>
      </c>
      <c r="F111" s="185" t="s">
        <v>394</v>
      </c>
      <c r="G111" s="185" t="s">
        <v>1253</v>
      </c>
      <c r="H111" s="185" t="s">
        <v>1261</v>
      </c>
      <c r="I111" s="185">
        <v>0</v>
      </c>
      <c r="J111" s="185">
        <v>377.21</v>
      </c>
      <c r="K111" s="185">
        <v>-377.21</v>
      </c>
    </row>
    <row r="112" spans="1:11" hidden="1">
      <c r="A112" s="185">
        <v>40100000</v>
      </c>
      <c r="B112" s="185" t="s">
        <v>380</v>
      </c>
      <c r="C112" s="185" t="s">
        <v>324</v>
      </c>
      <c r="D112" s="186">
        <v>44958</v>
      </c>
      <c r="E112" s="185">
        <v>703</v>
      </c>
      <c r="F112" s="185" t="s">
        <v>394</v>
      </c>
      <c r="G112" s="185" t="s">
        <v>1254</v>
      </c>
      <c r="H112" s="185" t="s">
        <v>1261</v>
      </c>
      <c r="I112" s="185">
        <v>0</v>
      </c>
      <c r="J112" s="185">
        <v>372.47</v>
      </c>
      <c r="K112" s="185">
        <v>-372.47</v>
      </c>
    </row>
    <row r="113" spans="1:11" hidden="1">
      <c r="A113" s="185">
        <v>40100000</v>
      </c>
      <c r="B113" s="185" t="s">
        <v>380</v>
      </c>
      <c r="C113" s="185" t="s">
        <v>324</v>
      </c>
      <c r="D113" s="186">
        <v>44958</v>
      </c>
      <c r="E113" s="185">
        <v>704</v>
      </c>
      <c r="F113" s="185" t="s">
        <v>394</v>
      </c>
      <c r="G113" s="185" t="s">
        <v>1255</v>
      </c>
      <c r="H113" s="185" t="s">
        <v>1261</v>
      </c>
      <c r="I113" s="185">
        <v>0</v>
      </c>
      <c r="J113" s="185">
        <v>169.19</v>
      </c>
      <c r="K113" s="185">
        <v>-169.19</v>
      </c>
    </row>
    <row r="114" spans="1:11" hidden="1">
      <c r="A114" s="185">
        <v>40100000</v>
      </c>
      <c r="B114" s="185" t="s">
        <v>380</v>
      </c>
      <c r="C114" s="185" t="s">
        <v>324</v>
      </c>
      <c r="D114" s="186">
        <v>44958</v>
      </c>
      <c r="E114" s="185">
        <v>705</v>
      </c>
      <c r="F114" s="185" t="s">
        <v>394</v>
      </c>
      <c r="G114" s="185" t="s">
        <v>1256</v>
      </c>
      <c r="H114" s="185" t="s">
        <v>1261</v>
      </c>
      <c r="I114" s="185">
        <v>0</v>
      </c>
      <c r="J114" s="185">
        <v>289.64999999999998</v>
      </c>
      <c r="K114" s="185">
        <v>-289.64999999999998</v>
      </c>
    </row>
    <row r="115" spans="1:11" hidden="1">
      <c r="A115" s="185">
        <v>40100000</v>
      </c>
      <c r="B115" s="185" t="s">
        <v>380</v>
      </c>
      <c r="C115" s="185" t="s">
        <v>324</v>
      </c>
      <c r="D115" s="186">
        <v>44958</v>
      </c>
      <c r="E115" s="185">
        <v>706</v>
      </c>
      <c r="F115" s="185" t="s">
        <v>394</v>
      </c>
      <c r="G115" s="185" t="s">
        <v>1257</v>
      </c>
      <c r="H115" s="185" t="s">
        <v>1261</v>
      </c>
      <c r="I115" s="185">
        <v>0</v>
      </c>
      <c r="J115" s="185">
        <v>338.06</v>
      </c>
      <c r="K115" s="185">
        <v>-338.06</v>
      </c>
    </row>
    <row r="116" spans="1:11" hidden="1">
      <c r="A116" s="185">
        <v>40100000</v>
      </c>
      <c r="B116" s="185" t="s">
        <v>380</v>
      </c>
      <c r="C116" s="185" t="s">
        <v>324</v>
      </c>
      <c r="D116" s="186">
        <v>44958</v>
      </c>
      <c r="E116" s="185">
        <v>708</v>
      </c>
      <c r="F116" s="185" t="s">
        <v>394</v>
      </c>
      <c r="G116" s="185" t="s">
        <v>1258</v>
      </c>
      <c r="H116" s="185" t="s">
        <v>1261</v>
      </c>
      <c r="I116" s="185">
        <v>0</v>
      </c>
      <c r="J116" s="185">
        <v>415.81</v>
      </c>
      <c r="K116" s="185">
        <v>-415.81</v>
      </c>
    </row>
    <row r="117" spans="1:11" hidden="1">
      <c r="A117" s="185">
        <v>40100000</v>
      </c>
      <c r="B117" s="185" t="s">
        <v>361</v>
      </c>
      <c r="C117" s="185" t="s">
        <v>324</v>
      </c>
      <c r="D117" s="186">
        <v>44959</v>
      </c>
      <c r="E117" s="185">
        <v>632</v>
      </c>
      <c r="F117" s="185" t="s">
        <v>392</v>
      </c>
      <c r="G117" s="185" t="s">
        <v>1260</v>
      </c>
      <c r="H117" s="185" t="s">
        <v>1261</v>
      </c>
      <c r="I117" s="185">
        <v>0</v>
      </c>
      <c r="J117" s="185">
        <v>3200</v>
      </c>
      <c r="K117" s="185">
        <v>-3200</v>
      </c>
    </row>
    <row r="118" spans="1:11" hidden="1">
      <c r="A118" s="185">
        <v>40100000</v>
      </c>
      <c r="B118" s="185" t="s">
        <v>369</v>
      </c>
      <c r="C118" s="185" t="s">
        <v>324</v>
      </c>
      <c r="D118" s="186">
        <v>44959</v>
      </c>
      <c r="E118" s="185">
        <v>667</v>
      </c>
      <c r="F118" s="185" t="s">
        <v>533</v>
      </c>
      <c r="G118" s="185" t="s">
        <v>1262</v>
      </c>
      <c r="H118" s="185" t="s">
        <v>1223</v>
      </c>
      <c r="I118" s="185">
        <v>0</v>
      </c>
      <c r="J118" s="185">
        <v>260</v>
      </c>
      <c r="K118" s="185">
        <v>-260</v>
      </c>
    </row>
    <row r="119" spans="1:11" hidden="1">
      <c r="A119" s="185">
        <v>40100000</v>
      </c>
      <c r="B119" s="185" t="s">
        <v>380</v>
      </c>
      <c r="C119" s="185" t="s">
        <v>324</v>
      </c>
      <c r="D119" s="186">
        <v>44959</v>
      </c>
      <c r="E119" s="185">
        <v>694</v>
      </c>
      <c r="F119" s="185" t="s">
        <v>394</v>
      </c>
      <c r="G119" s="185" t="s">
        <v>1263</v>
      </c>
      <c r="H119" s="185" t="s">
        <v>1261</v>
      </c>
      <c r="I119" s="185">
        <v>0</v>
      </c>
      <c r="J119" s="185">
        <v>242.84</v>
      </c>
      <c r="K119" s="185">
        <v>-242.84</v>
      </c>
    </row>
    <row r="120" spans="1:11" hidden="1">
      <c r="A120" s="185">
        <v>40100000</v>
      </c>
      <c r="B120" s="185" t="s">
        <v>1091</v>
      </c>
      <c r="C120" s="185" t="s">
        <v>324</v>
      </c>
      <c r="D120" s="186">
        <v>44963</v>
      </c>
      <c r="E120" s="185">
        <v>677</v>
      </c>
      <c r="F120" s="185" t="s">
        <v>496</v>
      </c>
      <c r="G120" s="185" t="s">
        <v>1264</v>
      </c>
      <c r="H120" s="185" t="s">
        <v>1231</v>
      </c>
      <c r="I120" s="185">
        <v>0</v>
      </c>
      <c r="J120" s="185">
        <v>234</v>
      </c>
      <c r="K120" s="185">
        <v>-234</v>
      </c>
    </row>
    <row r="121" spans="1:11" hidden="1">
      <c r="A121" s="185">
        <v>40100000</v>
      </c>
      <c r="B121" s="185" t="s">
        <v>1177</v>
      </c>
      <c r="C121" s="185" t="s">
        <v>324</v>
      </c>
      <c r="D121" s="186">
        <v>44964</v>
      </c>
      <c r="E121" s="185">
        <v>643</v>
      </c>
      <c r="F121" s="185" t="s">
        <v>1175</v>
      </c>
      <c r="G121" s="185" t="s">
        <v>1265</v>
      </c>
      <c r="H121" s="185" t="s">
        <v>89</v>
      </c>
      <c r="I121" s="185">
        <v>0</v>
      </c>
      <c r="J121" s="185">
        <v>10300</v>
      </c>
      <c r="K121" s="185">
        <v>-10300</v>
      </c>
    </row>
    <row r="122" spans="1:11" hidden="1">
      <c r="A122" s="185">
        <v>40100000</v>
      </c>
      <c r="B122" s="185" t="s">
        <v>350</v>
      </c>
      <c r="C122" s="185" t="s">
        <v>324</v>
      </c>
      <c r="D122" s="186">
        <v>44964</v>
      </c>
      <c r="E122" s="185">
        <v>674</v>
      </c>
      <c r="F122" s="185" t="s">
        <v>97</v>
      </c>
      <c r="G122" s="185" t="s">
        <v>1266</v>
      </c>
      <c r="H122" s="185" t="s">
        <v>1121</v>
      </c>
      <c r="I122" s="185">
        <v>0</v>
      </c>
      <c r="J122" s="185">
        <v>57.6</v>
      </c>
      <c r="K122" s="185">
        <v>-57.6</v>
      </c>
    </row>
    <row r="123" spans="1:11" hidden="1">
      <c r="A123" s="185">
        <v>40100000</v>
      </c>
      <c r="B123" s="185" t="s">
        <v>380</v>
      </c>
      <c r="C123" s="185" t="s">
        <v>324</v>
      </c>
      <c r="D123" s="186">
        <v>44966</v>
      </c>
      <c r="E123" s="185">
        <v>710</v>
      </c>
      <c r="F123" s="185" t="s">
        <v>394</v>
      </c>
      <c r="G123" s="185" t="s">
        <v>1267</v>
      </c>
      <c r="H123" s="185" t="s">
        <v>1261</v>
      </c>
      <c r="I123" s="185">
        <v>0</v>
      </c>
      <c r="J123" s="185">
        <v>240.28</v>
      </c>
      <c r="K123" s="185">
        <v>-240.28</v>
      </c>
    </row>
    <row r="124" spans="1:11" hidden="1">
      <c r="A124" s="185">
        <v>40100000</v>
      </c>
      <c r="B124" s="185" t="s">
        <v>399</v>
      </c>
      <c r="C124" s="185" t="s">
        <v>324</v>
      </c>
      <c r="D124" s="186">
        <v>44967</v>
      </c>
      <c r="E124" s="185">
        <v>626</v>
      </c>
      <c r="F124" s="185" t="s">
        <v>978</v>
      </c>
      <c r="G124" s="185" t="s">
        <v>1269</v>
      </c>
      <c r="H124" s="185" t="s">
        <v>1083</v>
      </c>
      <c r="I124" s="185">
        <v>0</v>
      </c>
      <c r="J124" s="185">
        <v>5185.78</v>
      </c>
      <c r="K124" s="185">
        <v>-5185.78</v>
      </c>
    </row>
    <row r="125" spans="1:11" hidden="1">
      <c r="A125" s="185">
        <v>40100000</v>
      </c>
      <c r="B125" s="185" t="s">
        <v>388</v>
      </c>
      <c r="C125" s="185" t="s">
        <v>324</v>
      </c>
      <c r="D125" s="186">
        <v>44967</v>
      </c>
      <c r="E125" s="185">
        <v>627</v>
      </c>
      <c r="F125" s="185" t="s">
        <v>1270</v>
      </c>
      <c r="G125" s="185" t="s">
        <v>1271</v>
      </c>
      <c r="H125" s="185" t="s">
        <v>1272</v>
      </c>
      <c r="I125" s="185">
        <v>0</v>
      </c>
      <c r="J125" s="185">
        <v>581.04</v>
      </c>
      <c r="K125" s="185">
        <v>-581.04</v>
      </c>
    </row>
    <row r="126" spans="1:11" hidden="1">
      <c r="A126" s="185">
        <v>40100000</v>
      </c>
      <c r="B126" s="185" t="s">
        <v>1140</v>
      </c>
      <c r="C126" s="185" t="s">
        <v>324</v>
      </c>
      <c r="D126" s="186">
        <v>44967</v>
      </c>
      <c r="E126" s="185">
        <v>657</v>
      </c>
      <c r="F126" s="185" t="s">
        <v>970</v>
      </c>
      <c r="G126" s="185" t="s">
        <v>1274</v>
      </c>
      <c r="H126" s="185" t="s">
        <v>1231</v>
      </c>
      <c r="I126" s="185">
        <v>0</v>
      </c>
      <c r="J126" s="185">
        <v>27.9</v>
      </c>
      <c r="K126" s="185">
        <v>-27.9</v>
      </c>
    </row>
    <row r="127" spans="1:11" hidden="1">
      <c r="A127" s="185">
        <v>40100000</v>
      </c>
      <c r="B127" s="185" t="s">
        <v>1140</v>
      </c>
      <c r="C127" s="185" t="s">
        <v>324</v>
      </c>
      <c r="D127" s="186">
        <v>44967</v>
      </c>
      <c r="E127" s="185">
        <v>659</v>
      </c>
      <c r="F127" s="185" t="s">
        <v>972</v>
      </c>
      <c r="G127" s="185" t="s">
        <v>1275</v>
      </c>
      <c r="H127" s="185" t="s">
        <v>1231</v>
      </c>
      <c r="I127" s="185">
        <v>0</v>
      </c>
      <c r="J127" s="185">
        <v>71.56</v>
      </c>
      <c r="K127" s="185">
        <v>-71.56</v>
      </c>
    </row>
    <row r="128" spans="1:11" hidden="1">
      <c r="A128" s="185">
        <v>40100000</v>
      </c>
      <c r="B128" s="185" t="s">
        <v>1140</v>
      </c>
      <c r="C128" s="185" t="s">
        <v>324</v>
      </c>
      <c r="D128" s="186">
        <v>44967</v>
      </c>
      <c r="E128" s="185">
        <v>660</v>
      </c>
      <c r="F128" s="185" t="s">
        <v>972</v>
      </c>
      <c r="G128" s="185" t="s">
        <v>1276</v>
      </c>
      <c r="H128" s="185" t="s">
        <v>1231</v>
      </c>
      <c r="I128" s="185">
        <v>0</v>
      </c>
      <c r="J128" s="185">
        <v>23.1</v>
      </c>
      <c r="K128" s="185">
        <v>-23.1</v>
      </c>
    </row>
    <row r="129" spans="1:11" hidden="1">
      <c r="A129" s="185">
        <v>40100000</v>
      </c>
      <c r="B129" s="185" t="s">
        <v>1140</v>
      </c>
      <c r="C129" s="185" t="s">
        <v>324</v>
      </c>
      <c r="D129" s="186">
        <v>44967</v>
      </c>
      <c r="E129" s="185">
        <v>663</v>
      </c>
      <c r="F129" s="185" t="s">
        <v>972</v>
      </c>
      <c r="G129" s="185" t="s">
        <v>1275</v>
      </c>
      <c r="H129" s="185" t="s">
        <v>1113</v>
      </c>
      <c r="I129" s="185">
        <v>0</v>
      </c>
      <c r="J129" s="185">
        <v>53.47</v>
      </c>
      <c r="K129" s="185">
        <v>-53.47</v>
      </c>
    </row>
    <row r="130" spans="1:11" hidden="1">
      <c r="A130" s="185">
        <v>40100000</v>
      </c>
      <c r="B130" s="185" t="s">
        <v>1140</v>
      </c>
      <c r="C130" s="185" t="s">
        <v>324</v>
      </c>
      <c r="D130" s="186">
        <v>44967</v>
      </c>
      <c r="E130" s="185">
        <v>664</v>
      </c>
      <c r="F130" s="185" t="s">
        <v>970</v>
      </c>
      <c r="G130" s="185" t="s">
        <v>1277</v>
      </c>
      <c r="H130" s="185" t="s">
        <v>1113</v>
      </c>
      <c r="I130" s="185">
        <v>0</v>
      </c>
      <c r="J130" s="185">
        <v>35.75</v>
      </c>
      <c r="K130" s="185">
        <v>-35.75</v>
      </c>
    </row>
    <row r="131" spans="1:11" hidden="1">
      <c r="A131" s="185">
        <v>40100000</v>
      </c>
      <c r="B131" s="185" t="s">
        <v>1091</v>
      </c>
      <c r="C131" s="185" t="s">
        <v>324</v>
      </c>
      <c r="D131" s="186">
        <v>44970</v>
      </c>
      <c r="E131" s="185">
        <v>675</v>
      </c>
      <c r="F131" s="185" t="s">
        <v>496</v>
      </c>
      <c r="G131" s="185" t="s">
        <v>1278</v>
      </c>
      <c r="H131" s="185" t="s">
        <v>1231</v>
      </c>
      <c r="I131" s="185">
        <v>0</v>
      </c>
      <c r="J131" s="185">
        <v>84</v>
      </c>
      <c r="K131" s="185">
        <v>-84</v>
      </c>
    </row>
    <row r="132" spans="1:11" hidden="1">
      <c r="A132" s="185">
        <v>40100000</v>
      </c>
      <c r="B132" s="185" t="s">
        <v>1162</v>
      </c>
      <c r="C132" s="185" t="s">
        <v>324</v>
      </c>
      <c r="D132" s="186">
        <v>44971</v>
      </c>
      <c r="E132" s="185">
        <v>629</v>
      </c>
      <c r="F132" s="185" t="s">
        <v>1279</v>
      </c>
      <c r="G132" s="185" t="s">
        <v>1280</v>
      </c>
      <c r="H132" s="185" t="s">
        <v>362</v>
      </c>
      <c r="I132" s="185">
        <v>0</v>
      </c>
      <c r="J132" s="185">
        <v>360</v>
      </c>
      <c r="K132" s="185">
        <v>-360</v>
      </c>
    </row>
    <row r="133" spans="1:11" hidden="1">
      <c r="A133" s="185">
        <v>40100000</v>
      </c>
      <c r="B133" s="185" t="s">
        <v>380</v>
      </c>
      <c r="C133" s="185" t="s">
        <v>324</v>
      </c>
      <c r="D133" s="186">
        <v>44973</v>
      </c>
      <c r="E133" s="185">
        <v>709</v>
      </c>
      <c r="F133" s="185" t="s">
        <v>394</v>
      </c>
      <c r="G133" s="185" t="s">
        <v>1281</v>
      </c>
      <c r="H133" s="185" t="s">
        <v>1261</v>
      </c>
      <c r="I133" s="185">
        <v>0</v>
      </c>
      <c r="J133" s="185">
        <v>136.07</v>
      </c>
      <c r="K133" s="185">
        <v>-136.07</v>
      </c>
    </row>
    <row r="134" spans="1:11" hidden="1">
      <c r="A134" s="185">
        <v>40100000</v>
      </c>
      <c r="B134" s="185" t="s">
        <v>376</v>
      </c>
      <c r="C134" s="185" t="s">
        <v>324</v>
      </c>
      <c r="D134" s="186">
        <v>44977</v>
      </c>
      <c r="E134" s="185">
        <v>628</v>
      </c>
      <c r="F134" s="185" t="s">
        <v>719</v>
      </c>
      <c r="G134" s="185" t="s">
        <v>1282</v>
      </c>
      <c r="H134" s="185" t="s">
        <v>1141</v>
      </c>
      <c r="I134" s="185">
        <v>0</v>
      </c>
      <c r="J134" s="185">
        <v>1415.39</v>
      </c>
      <c r="K134" s="185">
        <v>-1415.39</v>
      </c>
    </row>
    <row r="135" spans="1:11" hidden="1">
      <c r="A135" s="185">
        <v>40100000</v>
      </c>
      <c r="B135" s="185" t="s">
        <v>380</v>
      </c>
      <c r="C135" s="185" t="s">
        <v>324</v>
      </c>
      <c r="D135" s="186">
        <v>44980</v>
      </c>
      <c r="E135" s="185">
        <v>707</v>
      </c>
      <c r="F135" s="185" t="s">
        <v>394</v>
      </c>
      <c r="G135" s="185" t="s">
        <v>1283</v>
      </c>
      <c r="H135" s="185" t="s">
        <v>1261</v>
      </c>
      <c r="I135" s="185">
        <v>0</v>
      </c>
      <c r="J135" s="185">
        <v>57.08</v>
      </c>
      <c r="K135" s="185">
        <v>-57.08</v>
      </c>
    </row>
    <row r="136" spans="1:11" hidden="1">
      <c r="A136" s="185">
        <v>40100000</v>
      </c>
      <c r="B136" s="185" t="s">
        <v>1204</v>
      </c>
      <c r="C136" s="185" t="s">
        <v>324</v>
      </c>
      <c r="D136" s="186">
        <v>44985</v>
      </c>
      <c r="E136" s="185">
        <v>644</v>
      </c>
      <c r="F136" s="185" t="s">
        <v>1284</v>
      </c>
      <c r="G136" s="185" t="s">
        <v>1285</v>
      </c>
      <c r="H136" s="185" t="s">
        <v>351</v>
      </c>
      <c r="I136" s="185">
        <v>0</v>
      </c>
      <c r="J136" s="185">
        <v>3200</v>
      </c>
      <c r="K136" s="185">
        <v>-3200</v>
      </c>
    </row>
    <row r="137" spans="1:11" hidden="1">
      <c r="A137" s="185">
        <v>40100000</v>
      </c>
      <c r="B137" s="185" t="s">
        <v>350</v>
      </c>
      <c r="C137" s="185" t="s">
        <v>324</v>
      </c>
      <c r="D137" s="186">
        <v>44985</v>
      </c>
      <c r="E137" s="185">
        <v>682</v>
      </c>
      <c r="F137" s="185" t="s">
        <v>97</v>
      </c>
      <c r="G137" s="185" t="s">
        <v>1286</v>
      </c>
      <c r="H137" s="185" t="s">
        <v>1136</v>
      </c>
      <c r="I137" s="185">
        <v>0</v>
      </c>
      <c r="J137" s="185">
        <v>3168.72</v>
      </c>
      <c r="K137" s="185">
        <v>-3168.72</v>
      </c>
    </row>
    <row r="138" spans="1:11" hidden="1">
      <c r="A138" s="185">
        <v>40100000</v>
      </c>
      <c r="B138" s="185" t="s">
        <v>350</v>
      </c>
      <c r="C138" s="185" t="s">
        <v>324</v>
      </c>
      <c r="D138" s="186">
        <v>44985</v>
      </c>
      <c r="E138" s="185">
        <v>683</v>
      </c>
      <c r="F138" s="185" t="s">
        <v>97</v>
      </c>
      <c r="G138" s="185" t="s">
        <v>1287</v>
      </c>
      <c r="H138" s="185" t="s">
        <v>1136</v>
      </c>
      <c r="I138" s="185">
        <v>0</v>
      </c>
      <c r="J138" s="185">
        <v>236.86</v>
      </c>
      <c r="K138" s="185">
        <v>-236.86</v>
      </c>
    </row>
    <row r="139" spans="1:11" hidden="1">
      <c r="A139" s="185">
        <v>40100000</v>
      </c>
      <c r="B139" s="185" t="s">
        <v>388</v>
      </c>
      <c r="C139" s="185" t="s">
        <v>324</v>
      </c>
      <c r="D139" s="186">
        <v>44985</v>
      </c>
      <c r="E139" s="185">
        <v>689</v>
      </c>
      <c r="F139" s="185" t="s">
        <v>979</v>
      </c>
      <c r="G139" s="185" t="s">
        <v>1288</v>
      </c>
      <c r="H139" s="185" t="s">
        <v>1630</v>
      </c>
      <c r="I139" s="185">
        <v>0</v>
      </c>
      <c r="J139" s="185">
        <v>1437.6</v>
      </c>
      <c r="K139" s="185">
        <v>-1437.6</v>
      </c>
    </row>
    <row r="140" spans="1:11" hidden="1">
      <c r="A140" s="185">
        <v>40100000</v>
      </c>
      <c r="B140" s="185" t="s">
        <v>378</v>
      </c>
      <c r="C140" s="185" t="s">
        <v>324</v>
      </c>
      <c r="D140" s="186">
        <v>44985</v>
      </c>
      <c r="E140" s="185">
        <v>711</v>
      </c>
      <c r="F140" s="185" t="s">
        <v>397</v>
      </c>
      <c r="G140" s="185" t="s">
        <v>1289</v>
      </c>
      <c r="H140" s="185" t="s">
        <v>1261</v>
      </c>
      <c r="I140" s="185">
        <v>0</v>
      </c>
      <c r="J140" s="185">
        <v>9120</v>
      </c>
      <c r="K140" s="185">
        <v>-9120</v>
      </c>
    </row>
    <row r="141" spans="1:11" hidden="1">
      <c r="A141" s="185">
        <v>40100000</v>
      </c>
      <c r="B141" s="185" t="s">
        <v>388</v>
      </c>
      <c r="C141" s="185" t="s">
        <v>324</v>
      </c>
      <c r="D141" s="186">
        <v>44986</v>
      </c>
      <c r="E141" s="185">
        <v>688</v>
      </c>
      <c r="F141" s="185" t="s">
        <v>979</v>
      </c>
      <c r="G141" s="185" t="s">
        <v>1631</v>
      </c>
      <c r="H141" s="185" t="s">
        <v>1632</v>
      </c>
      <c r="I141" s="185">
        <v>0</v>
      </c>
      <c r="J141" s="185">
        <v>7457.96</v>
      </c>
      <c r="K141" s="185">
        <v>-7457.96</v>
      </c>
    </row>
    <row r="142" spans="1:11" hidden="1">
      <c r="A142" s="185">
        <v>40100000</v>
      </c>
      <c r="B142" s="185" t="s">
        <v>377</v>
      </c>
      <c r="C142" s="185" t="s">
        <v>324</v>
      </c>
      <c r="D142" s="186">
        <v>44986</v>
      </c>
      <c r="E142" s="185">
        <v>713</v>
      </c>
      <c r="F142" s="185" t="s">
        <v>1105</v>
      </c>
      <c r="G142" s="185" t="s">
        <v>1633</v>
      </c>
      <c r="H142" s="185" t="s">
        <v>1141</v>
      </c>
      <c r="I142" s="185">
        <v>0</v>
      </c>
      <c r="J142" s="185">
        <v>61.27</v>
      </c>
      <c r="K142" s="185">
        <v>-61.27</v>
      </c>
    </row>
    <row r="143" spans="1:11" hidden="1">
      <c r="A143" s="185">
        <v>40100000</v>
      </c>
      <c r="B143" s="185" t="s">
        <v>377</v>
      </c>
      <c r="C143" s="185" t="s">
        <v>324</v>
      </c>
      <c r="D143" s="186">
        <v>44986</v>
      </c>
      <c r="E143" s="185">
        <v>714</v>
      </c>
      <c r="F143" s="185" t="s">
        <v>1634</v>
      </c>
      <c r="G143" s="185" t="s">
        <v>1635</v>
      </c>
      <c r="H143" s="185" t="s">
        <v>1141</v>
      </c>
      <c r="I143" s="185">
        <v>0</v>
      </c>
      <c r="J143" s="185">
        <v>960.85</v>
      </c>
      <c r="K143" s="185">
        <v>-960.85</v>
      </c>
    </row>
    <row r="144" spans="1:11" hidden="1">
      <c r="A144" s="185">
        <v>40100000</v>
      </c>
      <c r="B144" s="185" t="s">
        <v>1636</v>
      </c>
      <c r="C144" s="185" t="s">
        <v>324</v>
      </c>
      <c r="D144" s="186">
        <v>44986</v>
      </c>
      <c r="E144" s="185">
        <v>715</v>
      </c>
      <c r="F144" s="185" t="s">
        <v>1637</v>
      </c>
      <c r="G144" s="185" t="s">
        <v>1638</v>
      </c>
      <c r="H144" s="185" t="s">
        <v>312</v>
      </c>
      <c r="I144" s="185">
        <v>0</v>
      </c>
      <c r="J144" s="185">
        <v>90</v>
      </c>
      <c r="K144" s="185">
        <v>-90</v>
      </c>
    </row>
    <row r="145" spans="1:11" hidden="1">
      <c r="A145" s="185">
        <v>40100000</v>
      </c>
      <c r="B145" s="185" t="s">
        <v>352</v>
      </c>
      <c r="C145" s="185" t="s">
        <v>324</v>
      </c>
      <c r="D145" s="186">
        <v>44986</v>
      </c>
      <c r="E145" s="185">
        <v>720</v>
      </c>
      <c r="F145" s="185" t="s">
        <v>505</v>
      </c>
      <c r="G145" s="185" t="s">
        <v>1639</v>
      </c>
      <c r="H145" s="185" t="s">
        <v>1359</v>
      </c>
      <c r="I145" s="185">
        <v>0</v>
      </c>
      <c r="J145" s="185">
        <v>137.41999999999999</v>
      </c>
      <c r="K145" s="185">
        <v>-137.41999999999999</v>
      </c>
    </row>
    <row r="146" spans="1:11" hidden="1">
      <c r="A146" s="185">
        <v>40100000</v>
      </c>
      <c r="B146" s="185" t="s">
        <v>376</v>
      </c>
      <c r="C146" s="185" t="s">
        <v>324</v>
      </c>
      <c r="D146" s="186">
        <v>44986</v>
      </c>
      <c r="E146" s="185">
        <v>723</v>
      </c>
      <c r="F146" s="185" t="s">
        <v>719</v>
      </c>
      <c r="G146" s="185" t="s">
        <v>1640</v>
      </c>
      <c r="H146" s="185" t="s">
        <v>1261</v>
      </c>
      <c r="I146" s="185">
        <v>0</v>
      </c>
      <c r="J146" s="185">
        <v>1335.28</v>
      </c>
      <c r="K146" s="185">
        <v>-1335.28</v>
      </c>
    </row>
    <row r="147" spans="1:11" hidden="1">
      <c r="A147" s="185">
        <v>40100000</v>
      </c>
      <c r="B147" s="185" t="s">
        <v>1641</v>
      </c>
      <c r="C147" s="185" t="s">
        <v>324</v>
      </c>
      <c r="D147" s="186">
        <v>44986</v>
      </c>
      <c r="E147" s="185">
        <v>724</v>
      </c>
      <c r="F147" s="185" t="s">
        <v>1642</v>
      </c>
      <c r="G147" s="185" t="s">
        <v>1643</v>
      </c>
      <c r="H147" s="185" t="s">
        <v>312</v>
      </c>
      <c r="I147" s="185">
        <v>0</v>
      </c>
      <c r="J147" s="185">
        <v>120</v>
      </c>
      <c r="K147" s="185">
        <v>-120</v>
      </c>
    </row>
    <row r="148" spans="1:11" hidden="1">
      <c r="A148" s="185">
        <v>40100000</v>
      </c>
      <c r="B148" s="185" t="s">
        <v>378</v>
      </c>
      <c r="C148" s="185" t="s">
        <v>324</v>
      </c>
      <c r="D148" s="186">
        <v>44986</v>
      </c>
      <c r="E148" s="185">
        <v>726</v>
      </c>
      <c r="F148" s="185" t="s">
        <v>397</v>
      </c>
      <c r="G148" s="185" t="s">
        <v>1644</v>
      </c>
      <c r="H148" s="185" t="s">
        <v>1261</v>
      </c>
      <c r="I148" s="185">
        <v>7752</v>
      </c>
      <c r="J148" s="185">
        <v>0</v>
      </c>
      <c r="K148" s="185">
        <v>7752</v>
      </c>
    </row>
    <row r="149" spans="1:11" hidden="1">
      <c r="A149" s="185">
        <v>40100000</v>
      </c>
      <c r="B149" s="185" t="s">
        <v>391</v>
      </c>
      <c r="C149" s="185" t="s">
        <v>324</v>
      </c>
      <c r="D149" s="186">
        <v>44986</v>
      </c>
      <c r="E149" s="185">
        <v>728</v>
      </c>
      <c r="F149" s="185" t="s">
        <v>542</v>
      </c>
      <c r="G149" s="185" t="s">
        <v>1645</v>
      </c>
      <c r="H149" s="185" t="s">
        <v>1261</v>
      </c>
      <c r="I149" s="185">
        <v>0</v>
      </c>
      <c r="J149" s="185">
        <v>4158</v>
      </c>
      <c r="K149" s="185">
        <v>-4158</v>
      </c>
    </row>
    <row r="150" spans="1:11" hidden="1">
      <c r="A150" s="185">
        <v>40100000</v>
      </c>
      <c r="B150" s="185" t="s">
        <v>391</v>
      </c>
      <c r="C150" s="185" t="s">
        <v>324</v>
      </c>
      <c r="D150" s="186">
        <v>44986</v>
      </c>
      <c r="E150" s="185">
        <v>729</v>
      </c>
      <c r="F150" s="185" t="s">
        <v>542</v>
      </c>
      <c r="G150" s="185" t="s">
        <v>1646</v>
      </c>
      <c r="H150" s="185" t="s">
        <v>1261</v>
      </c>
      <c r="I150" s="185">
        <v>0</v>
      </c>
      <c r="J150" s="185">
        <v>2268</v>
      </c>
      <c r="K150" s="185">
        <v>-2268</v>
      </c>
    </row>
    <row r="151" spans="1:11" hidden="1">
      <c r="A151" s="185">
        <v>40100000</v>
      </c>
      <c r="B151" s="185" t="s">
        <v>367</v>
      </c>
      <c r="C151" s="185" t="s">
        <v>324</v>
      </c>
      <c r="D151" s="186">
        <v>44986</v>
      </c>
      <c r="E151" s="185">
        <v>731</v>
      </c>
      <c r="F151" s="185" t="s">
        <v>1839</v>
      </c>
      <c r="G151" s="185" t="s">
        <v>1648</v>
      </c>
      <c r="H151" s="185" t="s">
        <v>1261</v>
      </c>
      <c r="I151" s="185">
        <v>0</v>
      </c>
      <c r="J151" s="185">
        <v>4160.9799999999996</v>
      </c>
      <c r="K151" s="185">
        <v>-4160.9799999999996</v>
      </c>
    </row>
    <row r="152" spans="1:11" hidden="1">
      <c r="A152" s="185">
        <v>40100000</v>
      </c>
      <c r="B152" s="185" t="s">
        <v>367</v>
      </c>
      <c r="C152" s="185" t="s">
        <v>324</v>
      </c>
      <c r="D152" s="186">
        <v>44986</v>
      </c>
      <c r="E152" s="185">
        <v>732</v>
      </c>
      <c r="F152" s="185" t="s">
        <v>1647</v>
      </c>
      <c r="G152" s="185" t="s">
        <v>1649</v>
      </c>
      <c r="H152" s="185" t="s">
        <v>1141</v>
      </c>
      <c r="I152" s="185">
        <v>0</v>
      </c>
      <c r="J152" s="185">
        <v>4160.9799999999996</v>
      </c>
      <c r="K152" s="185">
        <v>-4160.9799999999996</v>
      </c>
    </row>
    <row r="153" spans="1:11" hidden="1">
      <c r="A153" s="185">
        <v>40100000</v>
      </c>
      <c r="B153" s="185" t="s">
        <v>1095</v>
      </c>
      <c r="C153" s="185" t="s">
        <v>324</v>
      </c>
      <c r="D153" s="186">
        <v>44986</v>
      </c>
      <c r="E153" s="185">
        <v>733</v>
      </c>
      <c r="F153" s="185" t="s">
        <v>1010</v>
      </c>
      <c r="G153" s="185" t="s">
        <v>1650</v>
      </c>
      <c r="H153" s="185" t="s">
        <v>1359</v>
      </c>
      <c r="I153" s="185">
        <v>0</v>
      </c>
      <c r="J153" s="185">
        <v>6720</v>
      </c>
      <c r="K153" s="185">
        <v>-6720</v>
      </c>
    </row>
    <row r="154" spans="1:11" hidden="1">
      <c r="A154" s="185">
        <v>40100000</v>
      </c>
      <c r="B154" s="185" t="s">
        <v>354</v>
      </c>
      <c r="C154" s="185" t="s">
        <v>324</v>
      </c>
      <c r="D154" s="186">
        <v>44986</v>
      </c>
      <c r="E154" s="185">
        <v>734</v>
      </c>
      <c r="F154" s="185" t="s">
        <v>163</v>
      </c>
      <c r="G154" s="185" t="s">
        <v>1651</v>
      </c>
      <c r="H154" s="185" t="s">
        <v>1231</v>
      </c>
      <c r="I154" s="185">
        <v>0</v>
      </c>
      <c r="J154" s="185">
        <v>3952</v>
      </c>
      <c r="K154" s="185">
        <v>-3952</v>
      </c>
    </row>
    <row r="155" spans="1:11" hidden="1">
      <c r="A155" s="185">
        <v>40100000</v>
      </c>
      <c r="B155" s="185" t="s">
        <v>354</v>
      </c>
      <c r="C155" s="185" t="s">
        <v>324</v>
      </c>
      <c r="D155" s="186">
        <v>44986</v>
      </c>
      <c r="E155" s="185">
        <v>735</v>
      </c>
      <c r="F155" s="185" t="s">
        <v>163</v>
      </c>
      <c r="G155" s="185" t="s">
        <v>1652</v>
      </c>
      <c r="H155" s="185" t="s">
        <v>1231</v>
      </c>
      <c r="I155" s="185">
        <v>0</v>
      </c>
      <c r="J155" s="185">
        <v>6080</v>
      </c>
      <c r="K155" s="185">
        <v>-6080</v>
      </c>
    </row>
    <row r="156" spans="1:11" hidden="1">
      <c r="A156" s="185">
        <v>40100000</v>
      </c>
      <c r="B156" s="185" t="s">
        <v>354</v>
      </c>
      <c r="C156" s="185" t="s">
        <v>324</v>
      </c>
      <c r="D156" s="186">
        <v>44986</v>
      </c>
      <c r="E156" s="185">
        <v>736</v>
      </c>
      <c r="F156" s="185" t="s">
        <v>163</v>
      </c>
      <c r="G156" s="185" t="s">
        <v>1653</v>
      </c>
      <c r="H156" s="185" t="s">
        <v>1231</v>
      </c>
      <c r="I156" s="185">
        <v>0</v>
      </c>
      <c r="J156" s="185">
        <v>5890</v>
      </c>
      <c r="K156" s="185">
        <v>-5890</v>
      </c>
    </row>
    <row r="157" spans="1:11" hidden="1">
      <c r="A157" s="185">
        <v>40100000</v>
      </c>
      <c r="B157" s="185" t="s">
        <v>1130</v>
      </c>
      <c r="C157" s="185" t="s">
        <v>324</v>
      </c>
      <c r="D157" s="186">
        <v>44986</v>
      </c>
      <c r="E157" s="185">
        <v>737</v>
      </c>
      <c r="F157" s="185" t="s">
        <v>1718</v>
      </c>
      <c r="G157" s="185" t="s">
        <v>1654</v>
      </c>
      <c r="H157" s="185" t="s">
        <v>371</v>
      </c>
      <c r="I157" s="185">
        <v>0</v>
      </c>
      <c r="J157" s="185">
        <v>119732.48</v>
      </c>
      <c r="K157" s="185">
        <v>-119732.48</v>
      </c>
    </row>
    <row r="158" spans="1:11" hidden="1">
      <c r="A158" s="185">
        <v>40100000</v>
      </c>
      <c r="B158" s="185" t="s">
        <v>1140</v>
      </c>
      <c r="C158" s="185" t="s">
        <v>324</v>
      </c>
      <c r="D158" s="186">
        <v>44986</v>
      </c>
      <c r="E158" s="185">
        <v>738</v>
      </c>
      <c r="F158" s="185" t="s">
        <v>970</v>
      </c>
      <c r="G158" s="185" t="s">
        <v>1655</v>
      </c>
      <c r="H158" s="185" t="s">
        <v>1351</v>
      </c>
      <c r="I158" s="185">
        <v>0</v>
      </c>
      <c r="J158" s="185">
        <v>174.63</v>
      </c>
      <c r="K158" s="185">
        <v>-174.63</v>
      </c>
    </row>
    <row r="159" spans="1:11" hidden="1">
      <c r="A159" s="185">
        <v>40100000</v>
      </c>
      <c r="B159" s="185" t="s">
        <v>1149</v>
      </c>
      <c r="C159" s="185" t="s">
        <v>324</v>
      </c>
      <c r="D159" s="186">
        <v>44986</v>
      </c>
      <c r="E159" s="185">
        <v>744</v>
      </c>
      <c r="F159" s="185" t="s">
        <v>815</v>
      </c>
      <c r="G159" s="185" t="s">
        <v>1656</v>
      </c>
      <c r="H159" s="185" t="s">
        <v>1113</v>
      </c>
      <c r="I159" s="185">
        <v>0</v>
      </c>
      <c r="J159" s="185">
        <v>84</v>
      </c>
      <c r="K159" s="185">
        <v>-84</v>
      </c>
    </row>
    <row r="160" spans="1:11" hidden="1">
      <c r="A160" s="185">
        <v>40100000</v>
      </c>
      <c r="B160" s="185" t="s">
        <v>1149</v>
      </c>
      <c r="C160" s="185" t="s">
        <v>324</v>
      </c>
      <c r="D160" s="186">
        <v>44986</v>
      </c>
      <c r="E160" s="185">
        <v>745</v>
      </c>
      <c r="F160" s="185" t="s">
        <v>815</v>
      </c>
      <c r="G160" s="185" t="s">
        <v>1657</v>
      </c>
      <c r="H160" s="185" t="s">
        <v>1113</v>
      </c>
      <c r="I160" s="185">
        <v>0</v>
      </c>
      <c r="J160" s="185">
        <v>84</v>
      </c>
      <c r="K160" s="185">
        <v>-84</v>
      </c>
    </row>
    <row r="161" spans="1:11" hidden="1">
      <c r="A161" s="185">
        <v>40100000</v>
      </c>
      <c r="B161" s="185" t="s">
        <v>1149</v>
      </c>
      <c r="C161" s="185" t="s">
        <v>324</v>
      </c>
      <c r="D161" s="186">
        <v>44986</v>
      </c>
      <c r="E161" s="185">
        <v>746</v>
      </c>
      <c r="F161" s="185" t="s">
        <v>815</v>
      </c>
      <c r="G161" s="185" t="s">
        <v>1658</v>
      </c>
      <c r="H161" s="185" t="s">
        <v>1113</v>
      </c>
      <c r="I161" s="185">
        <v>0</v>
      </c>
      <c r="J161" s="185">
        <v>84</v>
      </c>
      <c r="K161" s="185">
        <v>-84</v>
      </c>
    </row>
    <row r="162" spans="1:11" hidden="1">
      <c r="A162" s="185">
        <v>40100000</v>
      </c>
      <c r="B162" s="185" t="s">
        <v>1149</v>
      </c>
      <c r="C162" s="185" t="s">
        <v>324</v>
      </c>
      <c r="D162" s="186">
        <v>44986</v>
      </c>
      <c r="E162" s="185">
        <v>747</v>
      </c>
      <c r="F162" s="185" t="s">
        <v>815</v>
      </c>
      <c r="G162" s="185" t="s">
        <v>1659</v>
      </c>
      <c r="H162" s="185" t="s">
        <v>1113</v>
      </c>
      <c r="I162" s="185">
        <v>0</v>
      </c>
      <c r="J162" s="185">
        <v>84</v>
      </c>
      <c r="K162" s="185">
        <v>-84</v>
      </c>
    </row>
    <row r="163" spans="1:11" hidden="1">
      <c r="A163" s="185">
        <v>40100000</v>
      </c>
      <c r="B163" s="185" t="s">
        <v>1149</v>
      </c>
      <c r="C163" s="185" t="s">
        <v>324</v>
      </c>
      <c r="D163" s="186">
        <v>44986</v>
      </c>
      <c r="E163" s="185">
        <v>748</v>
      </c>
      <c r="F163" s="185" t="s">
        <v>815</v>
      </c>
      <c r="G163" s="185" t="s">
        <v>1660</v>
      </c>
      <c r="H163" s="185" t="s">
        <v>1113</v>
      </c>
      <c r="I163" s="185">
        <v>0</v>
      </c>
      <c r="J163" s="185">
        <v>336</v>
      </c>
      <c r="K163" s="185">
        <v>-336</v>
      </c>
    </row>
    <row r="164" spans="1:11" hidden="1">
      <c r="A164" s="185">
        <v>40100000</v>
      </c>
      <c r="B164" s="185" t="s">
        <v>352</v>
      </c>
      <c r="C164" s="185" t="s">
        <v>324</v>
      </c>
      <c r="D164" s="186">
        <v>44986</v>
      </c>
      <c r="E164" s="185">
        <v>751</v>
      </c>
      <c r="F164" s="185" t="s">
        <v>505</v>
      </c>
      <c r="G164" s="185" t="s">
        <v>1661</v>
      </c>
      <c r="H164" s="185" t="s">
        <v>1087</v>
      </c>
      <c r="I164" s="185">
        <v>0</v>
      </c>
      <c r="J164" s="185">
        <v>111.72</v>
      </c>
      <c r="K164" s="185">
        <v>-111.72</v>
      </c>
    </row>
    <row r="165" spans="1:11" hidden="1">
      <c r="A165" s="185">
        <v>40100000</v>
      </c>
      <c r="B165" s="185" t="s">
        <v>350</v>
      </c>
      <c r="C165" s="185" t="s">
        <v>324</v>
      </c>
      <c r="D165" s="186">
        <v>44987</v>
      </c>
      <c r="E165" s="185">
        <v>712</v>
      </c>
      <c r="F165" s="185" t="s">
        <v>97</v>
      </c>
      <c r="G165" s="185" t="s">
        <v>1662</v>
      </c>
      <c r="H165" s="185" t="s">
        <v>1237</v>
      </c>
      <c r="I165" s="185">
        <v>0</v>
      </c>
      <c r="J165" s="185">
        <v>432</v>
      </c>
      <c r="K165" s="185">
        <v>-432</v>
      </c>
    </row>
    <row r="166" spans="1:11" hidden="1">
      <c r="A166" s="185">
        <v>40100000</v>
      </c>
      <c r="B166" s="185" t="s">
        <v>372</v>
      </c>
      <c r="C166" s="185" t="s">
        <v>324</v>
      </c>
      <c r="D166" s="186">
        <v>44991</v>
      </c>
      <c r="E166" s="185">
        <v>721</v>
      </c>
      <c r="F166" s="185" t="s">
        <v>126</v>
      </c>
      <c r="G166" s="185" t="s">
        <v>1663</v>
      </c>
      <c r="H166" s="185" t="s">
        <v>1226</v>
      </c>
      <c r="I166" s="185">
        <v>0</v>
      </c>
      <c r="J166" s="185">
        <v>316.27</v>
      </c>
      <c r="K166" s="185">
        <v>-316.27</v>
      </c>
    </row>
    <row r="167" spans="1:11" hidden="1">
      <c r="A167" s="185">
        <v>40100000</v>
      </c>
      <c r="B167" s="185" t="s">
        <v>361</v>
      </c>
      <c r="C167" s="185" t="s">
        <v>324</v>
      </c>
      <c r="D167" s="186">
        <v>44992</v>
      </c>
      <c r="E167" s="185">
        <v>717</v>
      </c>
      <c r="F167" s="185" t="s">
        <v>392</v>
      </c>
      <c r="G167" s="185" t="s">
        <v>1664</v>
      </c>
      <c r="H167" s="185" t="s">
        <v>1092</v>
      </c>
      <c r="I167" s="185">
        <v>0</v>
      </c>
      <c r="J167" s="185">
        <v>3200</v>
      </c>
      <c r="K167" s="185">
        <v>-3200</v>
      </c>
    </row>
    <row r="168" spans="1:11" hidden="1">
      <c r="A168" s="185">
        <v>40100000</v>
      </c>
      <c r="B168" s="185" t="s">
        <v>352</v>
      </c>
      <c r="C168" s="185" t="s">
        <v>324</v>
      </c>
      <c r="D168" s="186">
        <v>44992</v>
      </c>
      <c r="E168" s="185">
        <v>719</v>
      </c>
      <c r="F168" s="185" t="s">
        <v>505</v>
      </c>
      <c r="G168" s="185" t="s">
        <v>1665</v>
      </c>
      <c r="H168" s="185" t="s">
        <v>1096</v>
      </c>
      <c r="I168" s="185">
        <v>0</v>
      </c>
      <c r="J168" s="185">
        <v>212.52</v>
      </c>
      <c r="K168" s="185">
        <v>-212.52</v>
      </c>
    </row>
    <row r="169" spans="1:11" hidden="1">
      <c r="A169" s="185">
        <v>40100000</v>
      </c>
      <c r="B169" s="185" t="s">
        <v>398</v>
      </c>
      <c r="C169" s="185" t="s">
        <v>324</v>
      </c>
      <c r="D169" s="186">
        <v>44993</v>
      </c>
      <c r="E169" s="185">
        <v>727</v>
      </c>
      <c r="F169" s="185" t="s">
        <v>1666</v>
      </c>
      <c r="G169" s="185" t="s">
        <v>1667</v>
      </c>
      <c r="H169" s="185" t="s">
        <v>362</v>
      </c>
      <c r="I169" s="185">
        <v>0</v>
      </c>
      <c r="J169" s="185">
        <v>22032</v>
      </c>
      <c r="K169" s="185">
        <v>-22032</v>
      </c>
    </row>
    <row r="170" spans="1:11" hidden="1">
      <c r="A170" s="185">
        <v>40100000</v>
      </c>
      <c r="B170" s="185" t="s">
        <v>352</v>
      </c>
      <c r="C170" s="185" t="s">
        <v>324</v>
      </c>
      <c r="D170" s="186">
        <v>44994</v>
      </c>
      <c r="E170" s="185">
        <v>718</v>
      </c>
      <c r="F170" s="185" t="s">
        <v>505</v>
      </c>
      <c r="G170" s="185" t="s">
        <v>1668</v>
      </c>
      <c r="H170" s="185" t="s">
        <v>1117</v>
      </c>
      <c r="I170" s="185">
        <v>0</v>
      </c>
      <c r="J170" s="185">
        <v>152.62</v>
      </c>
      <c r="K170" s="185">
        <v>-152.62</v>
      </c>
    </row>
    <row r="171" spans="1:11" hidden="1">
      <c r="A171" s="185">
        <v>40100000</v>
      </c>
      <c r="B171" s="185" t="s">
        <v>1669</v>
      </c>
      <c r="C171" s="185" t="s">
        <v>324</v>
      </c>
      <c r="D171" s="186">
        <v>44998</v>
      </c>
      <c r="E171" s="185">
        <v>716</v>
      </c>
      <c r="F171" s="185" t="s">
        <v>656</v>
      </c>
      <c r="G171" s="185" t="s">
        <v>1670</v>
      </c>
      <c r="H171" s="185" t="s">
        <v>351</v>
      </c>
      <c r="I171" s="185">
        <v>0</v>
      </c>
      <c r="J171" s="185">
        <v>532.79999999999995</v>
      </c>
      <c r="K171" s="185">
        <v>-532.79999999999995</v>
      </c>
    </row>
    <row r="172" spans="1:11" hidden="1">
      <c r="A172" s="185">
        <v>40100000</v>
      </c>
      <c r="B172" s="185" t="s">
        <v>1671</v>
      </c>
      <c r="C172" s="185" t="s">
        <v>324</v>
      </c>
      <c r="D172" s="186">
        <v>45002</v>
      </c>
      <c r="E172" s="185">
        <v>725</v>
      </c>
      <c r="F172" s="185" t="s">
        <v>1672</v>
      </c>
      <c r="G172" s="185" t="s">
        <v>1840</v>
      </c>
      <c r="H172" s="185" t="s">
        <v>312</v>
      </c>
      <c r="I172" s="185">
        <v>0</v>
      </c>
      <c r="J172" s="185">
        <v>282</v>
      </c>
      <c r="K172" s="185">
        <v>-282</v>
      </c>
    </row>
    <row r="173" spans="1:11" hidden="1">
      <c r="A173" s="185">
        <v>40100000</v>
      </c>
      <c r="B173" s="185" t="s">
        <v>369</v>
      </c>
      <c r="C173" s="185" t="s">
        <v>324</v>
      </c>
      <c r="D173" s="186">
        <v>45005</v>
      </c>
      <c r="E173" s="185">
        <v>753</v>
      </c>
      <c r="F173" s="185" t="s">
        <v>533</v>
      </c>
      <c r="G173" s="185" t="s">
        <v>1674</v>
      </c>
      <c r="H173" s="185" t="s">
        <v>1719</v>
      </c>
      <c r="I173" s="185">
        <v>0</v>
      </c>
      <c r="J173" s="185">
        <v>244.65</v>
      </c>
      <c r="K173" s="185">
        <v>-244.65</v>
      </c>
    </row>
    <row r="174" spans="1:11" hidden="1">
      <c r="A174" s="185">
        <v>40100000</v>
      </c>
      <c r="B174" s="185" t="s">
        <v>1140</v>
      </c>
      <c r="C174" s="185" t="s">
        <v>324</v>
      </c>
      <c r="D174" s="186">
        <v>45007</v>
      </c>
      <c r="E174" s="185">
        <v>739</v>
      </c>
      <c r="F174" s="185" t="s">
        <v>972</v>
      </c>
      <c r="G174" s="185" t="s">
        <v>1675</v>
      </c>
      <c r="H174" s="185" t="s">
        <v>1159</v>
      </c>
      <c r="I174" s="185">
        <v>0</v>
      </c>
      <c r="J174" s="185">
        <v>42.81</v>
      </c>
      <c r="K174" s="185">
        <v>-42.81</v>
      </c>
    </row>
    <row r="175" spans="1:11" hidden="1">
      <c r="A175" s="185">
        <v>40100000</v>
      </c>
      <c r="B175" s="185" t="s">
        <v>1140</v>
      </c>
      <c r="C175" s="185" t="s">
        <v>324</v>
      </c>
      <c r="D175" s="186">
        <v>45007</v>
      </c>
      <c r="E175" s="185">
        <v>740</v>
      </c>
      <c r="F175" s="185" t="s">
        <v>970</v>
      </c>
      <c r="G175" s="185" t="s">
        <v>1676</v>
      </c>
      <c r="H175" s="185" t="s">
        <v>1159</v>
      </c>
      <c r="I175" s="185">
        <v>0</v>
      </c>
      <c r="J175" s="185">
        <v>23.5</v>
      </c>
      <c r="K175" s="185">
        <v>-23.5</v>
      </c>
    </row>
    <row r="176" spans="1:11" hidden="1">
      <c r="A176" s="185">
        <v>40100000</v>
      </c>
      <c r="B176" s="185" t="s">
        <v>1140</v>
      </c>
      <c r="C176" s="185" t="s">
        <v>324</v>
      </c>
      <c r="D176" s="186">
        <v>45007</v>
      </c>
      <c r="E176" s="185">
        <v>741</v>
      </c>
      <c r="F176" s="185" t="s">
        <v>970</v>
      </c>
      <c r="G176" s="185" t="s">
        <v>1677</v>
      </c>
      <c r="H176" s="185" t="s">
        <v>1159</v>
      </c>
      <c r="I176" s="185">
        <v>0</v>
      </c>
      <c r="J176" s="185">
        <v>13</v>
      </c>
      <c r="K176" s="185">
        <v>-13</v>
      </c>
    </row>
    <row r="177" spans="1:11" hidden="1">
      <c r="A177" s="185">
        <v>40100000</v>
      </c>
      <c r="B177" s="185" t="s">
        <v>1140</v>
      </c>
      <c r="C177" s="185" t="s">
        <v>324</v>
      </c>
      <c r="D177" s="186">
        <v>45007</v>
      </c>
      <c r="E177" s="185">
        <v>742</v>
      </c>
      <c r="F177" s="185" t="s">
        <v>970</v>
      </c>
      <c r="G177" s="185" t="s">
        <v>1678</v>
      </c>
      <c r="H177" s="185" t="s">
        <v>1159</v>
      </c>
      <c r="I177" s="185">
        <v>0</v>
      </c>
      <c r="J177" s="185">
        <v>60.54</v>
      </c>
      <c r="K177" s="185">
        <v>-60.54</v>
      </c>
    </row>
    <row r="178" spans="1:11" hidden="1">
      <c r="A178" s="185">
        <v>40100000</v>
      </c>
      <c r="B178" s="185" t="s">
        <v>1140</v>
      </c>
      <c r="C178" s="185" t="s">
        <v>324</v>
      </c>
      <c r="D178" s="186">
        <v>45007</v>
      </c>
      <c r="E178" s="185">
        <v>743</v>
      </c>
      <c r="F178" s="185" t="s">
        <v>972</v>
      </c>
      <c r="G178" s="185" t="s">
        <v>1679</v>
      </c>
      <c r="H178" s="185" t="s">
        <v>1159</v>
      </c>
      <c r="I178" s="185">
        <v>0</v>
      </c>
      <c r="J178" s="185">
        <v>47.78</v>
      </c>
      <c r="K178" s="185">
        <v>-47.78</v>
      </c>
    </row>
    <row r="179" spans="1:11" hidden="1">
      <c r="A179" s="185">
        <v>40100000</v>
      </c>
      <c r="B179" s="185" t="s">
        <v>369</v>
      </c>
      <c r="C179" s="185" t="s">
        <v>324</v>
      </c>
      <c r="D179" s="186">
        <v>45012</v>
      </c>
      <c r="E179" s="185">
        <v>754</v>
      </c>
      <c r="F179" s="185" t="s">
        <v>533</v>
      </c>
      <c r="G179" s="185" t="s">
        <v>1680</v>
      </c>
      <c r="H179" s="185" t="s">
        <v>1719</v>
      </c>
      <c r="I179" s="185">
        <v>0</v>
      </c>
      <c r="J179" s="185">
        <v>299.62</v>
      </c>
      <c r="K179" s="185">
        <v>-299.62</v>
      </c>
    </row>
    <row r="180" spans="1:11" hidden="1">
      <c r="A180" s="185">
        <v>40100000</v>
      </c>
      <c r="B180" s="185" t="s">
        <v>1681</v>
      </c>
      <c r="C180" s="185" t="s">
        <v>324</v>
      </c>
      <c r="D180" s="186">
        <v>45013</v>
      </c>
      <c r="E180" s="185">
        <v>756</v>
      </c>
      <c r="F180" s="185" t="s">
        <v>1682</v>
      </c>
      <c r="G180" s="185" t="s">
        <v>1683</v>
      </c>
      <c r="H180" s="185" t="s">
        <v>312</v>
      </c>
      <c r="I180" s="185">
        <v>0</v>
      </c>
      <c r="J180" s="185">
        <v>36309</v>
      </c>
      <c r="K180" s="185">
        <v>-36309</v>
      </c>
    </row>
    <row r="181" spans="1:11" hidden="1">
      <c r="A181" s="185">
        <v>40100000</v>
      </c>
      <c r="B181" s="185" t="s">
        <v>1315</v>
      </c>
      <c r="C181" s="185" t="s">
        <v>324</v>
      </c>
      <c r="D181" s="186">
        <v>45016</v>
      </c>
      <c r="E181" s="185">
        <v>730</v>
      </c>
      <c r="F181" s="185" t="s">
        <v>1684</v>
      </c>
      <c r="G181" s="185" t="s">
        <v>1685</v>
      </c>
      <c r="H181" s="185" t="s">
        <v>312</v>
      </c>
      <c r="I181" s="185">
        <v>0</v>
      </c>
      <c r="J181" s="185">
        <v>677.17</v>
      </c>
      <c r="K181" s="185">
        <v>-677.17</v>
      </c>
    </row>
    <row r="182" spans="1:11" hidden="1">
      <c r="A182" s="185">
        <v>40100000</v>
      </c>
      <c r="B182" s="185" t="s">
        <v>388</v>
      </c>
      <c r="C182" s="185" t="s">
        <v>324</v>
      </c>
      <c r="D182" s="186">
        <v>45016</v>
      </c>
      <c r="E182" s="185">
        <v>750</v>
      </c>
      <c r="F182" s="185" t="s">
        <v>979</v>
      </c>
      <c r="G182" s="185" t="s">
        <v>1686</v>
      </c>
      <c r="H182" s="185" t="s">
        <v>1687</v>
      </c>
      <c r="I182" s="185">
        <v>0</v>
      </c>
      <c r="J182" s="185">
        <v>1437.6</v>
      </c>
      <c r="K182" s="185">
        <v>-1437.6</v>
      </c>
    </row>
    <row r="183" spans="1:11" hidden="1">
      <c r="A183" s="185">
        <v>40100000</v>
      </c>
      <c r="B183" s="185" t="s">
        <v>1204</v>
      </c>
      <c r="C183" s="185" t="s">
        <v>324</v>
      </c>
      <c r="D183" s="186">
        <v>45016</v>
      </c>
      <c r="E183" s="185">
        <v>752</v>
      </c>
      <c r="F183" s="185" t="s">
        <v>1688</v>
      </c>
      <c r="G183" s="185" t="s">
        <v>1689</v>
      </c>
      <c r="H183" s="185" t="s">
        <v>371</v>
      </c>
      <c r="I183" s="185">
        <v>0</v>
      </c>
      <c r="J183" s="185">
        <v>3200</v>
      </c>
      <c r="K183" s="185">
        <v>-3200</v>
      </c>
    </row>
    <row r="184" spans="1:11" hidden="1">
      <c r="A184" s="185">
        <v>40100000</v>
      </c>
      <c r="B184" s="185" t="s">
        <v>1315</v>
      </c>
      <c r="C184" s="185" t="s">
        <v>324</v>
      </c>
      <c r="D184" s="186">
        <v>45017</v>
      </c>
      <c r="E184" s="185">
        <v>722</v>
      </c>
      <c r="F184" s="185" t="s">
        <v>1684</v>
      </c>
      <c r="G184" s="185" t="s">
        <v>1720</v>
      </c>
      <c r="H184" s="185" t="s">
        <v>362</v>
      </c>
      <c r="I184" s="185">
        <v>0</v>
      </c>
      <c r="J184" s="185">
        <v>711.07</v>
      </c>
      <c r="K184" s="185">
        <v>-711.07</v>
      </c>
    </row>
    <row r="185" spans="1:11" hidden="1">
      <c r="A185" s="185">
        <v>40100000</v>
      </c>
      <c r="B185" s="185" t="s">
        <v>350</v>
      </c>
      <c r="C185" s="185" t="s">
        <v>324</v>
      </c>
      <c r="D185" s="186">
        <v>45017</v>
      </c>
      <c r="E185" s="185">
        <v>755</v>
      </c>
      <c r="F185" s="185" t="s">
        <v>97</v>
      </c>
      <c r="G185" s="185" t="s">
        <v>1721</v>
      </c>
      <c r="H185" s="185" t="s">
        <v>1103</v>
      </c>
      <c r="I185" s="185">
        <v>0</v>
      </c>
      <c r="J185" s="185">
        <v>3139.85</v>
      </c>
      <c r="K185" s="185">
        <v>-3139.85</v>
      </c>
    </row>
    <row r="186" spans="1:11" hidden="1">
      <c r="A186" s="185">
        <v>40100000</v>
      </c>
      <c r="B186" s="185" t="s">
        <v>1722</v>
      </c>
      <c r="C186" s="185" t="s">
        <v>324</v>
      </c>
      <c r="D186" s="186">
        <v>45017</v>
      </c>
      <c r="E186" s="185">
        <v>757</v>
      </c>
      <c r="F186" s="185" t="s">
        <v>592</v>
      </c>
      <c r="G186" s="185" t="s">
        <v>1723</v>
      </c>
      <c r="H186" s="185" t="s">
        <v>362</v>
      </c>
      <c r="I186" s="185">
        <v>0</v>
      </c>
      <c r="J186" s="185">
        <v>1050</v>
      </c>
      <c r="K186" s="185">
        <v>-1050</v>
      </c>
    </row>
    <row r="187" spans="1:11" hidden="1">
      <c r="A187" s="185">
        <v>40100000</v>
      </c>
      <c r="B187" s="185" t="s">
        <v>380</v>
      </c>
      <c r="C187" s="185" t="s">
        <v>324</v>
      </c>
      <c r="D187" s="186">
        <v>45017</v>
      </c>
      <c r="E187" s="185">
        <v>758</v>
      </c>
      <c r="F187" s="185" t="s">
        <v>394</v>
      </c>
      <c r="G187" s="185" t="s">
        <v>1724</v>
      </c>
      <c r="H187" s="185" t="s">
        <v>1092</v>
      </c>
      <c r="I187" s="185">
        <v>0</v>
      </c>
      <c r="J187" s="185">
        <v>212.01</v>
      </c>
      <c r="K187" s="185">
        <v>-212.01</v>
      </c>
    </row>
    <row r="188" spans="1:11" hidden="1">
      <c r="A188" s="185">
        <v>40100000</v>
      </c>
      <c r="B188" s="185" t="s">
        <v>1669</v>
      </c>
      <c r="C188" s="185" t="s">
        <v>324</v>
      </c>
      <c r="D188" s="186">
        <v>45017</v>
      </c>
      <c r="E188" s="185">
        <v>761</v>
      </c>
      <c r="F188" s="185" t="s">
        <v>656</v>
      </c>
      <c r="G188" s="185" t="s">
        <v>1725</v>
      </c>
      <c r="H188" s="185" t="s">
        <v>1083</v>
      </c>
      <c r="I188" s="185">
        <v>0</v>
      </c>
      <c r="J188" s="185">
        <v>522</v>
      </c>
      <c r="K188" s="185">
        <v>-522</v>
      </c>
    </row>
    <row r="189" spans="1:11" hidden="1">
      <c r="A189" s="185">
        <v>40100000</v>
      </c>
      <c r="B189" s="185" t="s">
        <v>367</v>
      </c>
      <c r="C189" s="185" t="s">
        <v>324</v>
      </c>
      <c r="D189" s="186">
        <v>45017</v>
      </c>
      <c r="E189" s="185">
        <v>762</v>
      </c>
      <c r="F189" s="185" t="s">
        <v>1842</v>
      </c>
      <c r="G189" s="185" t="s">
        <v>1726</v>
      </c>
      <c r="H189" s="185" t="s">
        <v>1092</v>
      </c>
      <c r="I189" s="185">
        <v>0</v>
      </c>
      <c r="J189" s="185">
        <v>4160.9799999999996</v>
      </c>
      <c r="K189" s="185">
        <v>-4160.9799999999996</v>
      </c>
    </row>
    <row r="190" spans="1:11" hidden="1">
      <c r="A190" s="185">
        <v>40100000</v>
      </c>
      <c r="B190" s="185" t="s">
        <v>367</v>
      </c>
      <c r="C190" s="185" t="s">
        <v>324</v>
      </c>
      <c r="D190" s="186">
        <v>45017</v>
      </c>
      <c r="E190" s="185">
        <v>762</v>
      </c>
      <c r="F190" s="185" t="s">
        <v>1841</v>
      </c>
      <c r="G190" s="185" t="s">
        <v>1649</v>
      </c>
      <c r="H190" s="185" t="s">
        <v>1092</v>
      </c>
      <c r="I190" s="185">
        <v>4160.9799999999996</v>
      </c>
      <c r="J190" s="185">
        <v>0</v>
      </c>
      <c r="K190" s="185">
        <v>4160.9799999999996</v>
      </c>
    </row>
    <row r="191" spans="1:11" hidden="1">
      <c r="A191" s="185">
        <v>40100000</v>
      </c>
      <c r="B191" s="185" t="s">
        <v>376</v>
      </c>
      <c r="C191" s="185" t="s">
        <v>324</v>
      </c>
      <c r="D191" s="186">
        <v>45017</v>
      </c>
      <c r="E191" s="185">
        <v>763</v>
      </c>
      <c r="F191" s="185" t="s">
        <v>1727</v>
      </c>
      <c r="G191" s="185" t="s">
        <v>1728</v>
      </c>
      <c r="H191" s="185" t="s">
        <v>1092</v>
      </c>
      <c r="I191" s="185">
        <v>0</v>
      </c>
      <c r="J191" s="185">
        <v>1415.39</v>
      </c>
      <c r="K191" s="185">
        <v>-1415.39</v>
      </c>
    </row>
    <row r="192" spans="1:11" hidden="1">
      <c r="A192" s="185">
        <v>40100000</v>
      </c>
      <c r="B192" s="185" t="s">
        <v>1636</v>
      </c>
      <c r="C192" s="185" t="s">
        <v>324</v>
      </c>
      <c r="D192" s="186">
        <v>45017</v>
      </c>
      <c r="E192" s="185">
        <v>766</v>
      </c>
      <c r="F192" s="185" t="s">
        <v>1637</v>
      </c>
      <c r="G192" s="185" t="s">
        <v>1729</v>
      </c>
      <c r="H192" s="185" t="s">
        <v>362</v>
      </c>
      <c r="I192" s="185">
        <v>0</v>
      </c>
      <c r="J192" s="185">
        <v>33</v>
      </c>
      <c r="K192" s="185">
        <v>-33</v>
      </c>
    </row>
    <row r="193" spans="1:11" hidden="1">
      <c r="A193" s="185">
        <v>40100000</v>
      </c>
      <c r="B193" s="185" t="s">
        <v>364</v>
      </c>
      <c r="C193" s="185" t="s">
        <v>324</v>
      </c>
      <c r="D193" s="186">
        <v>45017</v>
      </c>
      <c r="E193" s="185">
        <v>767</v>
      </c>
      <c r="F193" s="185" t="s">
        <v>654</v>
      </c>
      <c r="G193" s="185" t="s">
        <v>1730</v>
      </c>
      <c r="H193" s="185" t="s">
        <v>1141</v>
      </c>
      <c r="I193" s="185">
        <v>0</v>
      </c>
      <c r="J193" s="185">
        <v>594.42999999999995</v>
      </c>
      <c r="K193" s="185">
        <v>-594.42999999999995</v>
      </c>
    </row>
    <row r="194" spans="1:11" hidden="1">
      <c r="A194" s="185">
        <v>40100000</v>
      </c>
      <c r="B194" s="185" t="s">
        <v>1731</v>
      </c>
      <c r="C194" s="185" t="s">
        <v>324</v>
      </c>
      <c r="D194" s="186">
        <v>45017</v>
      </c>
      <c r="E194" s="185">
        <v>768</v>
      </c>
      <c r="F194" s="185" t="s">
        <v>1732</v>
      </c>
      <c r="G194" s="185" t="s">
        <v>1733</v>
      </c>
      <c r="H194" s="185" t="s">
        <v>312</v>
      </c>
      <c r="I194" s="185">
        <v>0</v>
      </c>
      <c r="J194" s="185">
        <v>27150</v>
      </c>
      <c r="K194" s="185">
        <v>-27150</v>
      </c>
    </row>
    <row r="195" spans="1:11" hidden="1">
      <c r="A195" s="185">
        <v>40100000</v>
      </c>
      <c r="B195" s="185" t="s">
        <v>1091</v>
      </c>
      <c r="C195" s="185" t="s">
        <v>324</v>
      </c>
      <c r="D195" s="186">
        <v>45017</v>
      </c>
      <c r="E195" s="185">
        <v>770</v>
      </c>
      <c r="F195" s="185" t="s">
        <v>496</v>
      </c>
      <c r="G195" s="185" t="s">
        <v>1734</v>
      </c>
      <c r="H195" s="185" t="s">
        <v>1351</v>
      </c>
      <c r="I195" s="185">
        <v>0</v>
      </c>
      <c r="J195" s="185">
        <v>360</v>
      </c>
      <c r="K195" s="185">
        <v>-360</v>
      </c>
    </row>
    <row r="196" spans="1:11" hidden="1">
      <c r="A196" s="185">
        <v>40100000</v>
      </c>
      <c r="B196" s="185" t="s">
        <v>1669</v>
      </c>
      <c r="C196" s="185" t="s">
        <v>324</v>
      </c>
      <c r="D196" s="186">
        <v>45017</v>
      </c>
      <c r="E196" s="185">
        <v>771</v>
      </c>
      <c r="F196" s="185" t="s">
        <v>656</v>
      </c>
      <c r="G196" s="185" t="s">
        <v>1735</v>
      </c>
      <c r="H196" s="185" t="s">
        <v>1083</v>
      </c>
      <c r="I196" s="185">
        <v>0</v>
      </c>
      <c r="J196" s="185">
        <v>522</v>
      </c>
      <c r="K196" s="185">
        <v>-522</v>
      </c>
    </row>
    <row r="197" spans="1:11" hidden="1">
      <c r="A197" s="185">
        <v>40100000</v>
      </c>
      <c r="B197" s="185" t="s">
        <v>391</v>
      </c>
      <c r="C197" s="185" t="s">
        <v>324</v>
      </c>
      <c r="D197" s="186">
        <v>45017</v>
      </c>
      <c r="E197" s="185">
        <v>772</v>
      </c>
      <c r="F197" s="185" t="s">
        <v>542</v>
      </c>
      <c r="G197" s="185" t="s">
        <v>1736</v>
      </c>
      <c r="H197" s="185" t="s">
        <v>1261</v>
      </c>
      <c r="I197" s="185">
        <v>0</v>
      </c>
      <c r="J197" s="185">
        <v>4158</v>
      </c>
      <c r="K197" s="185">
        <v>-4158</v>
      </c>
    </row>
    <row r="198" spans="1:11" hidden="1">
      <c r="A198" s="185">
        <v>40100000</v>
      </c>
      <c r="B198" s="185" t="s">
        <v>391</v>
      </c>
      <c r="C198" s="185" t="s">
        <v>324</v>
      </c>
      <c r="D198" s="186">
        <v>45017</v>
      </c>
      <c r="E198" s="185">
        <v>773</v>
      </c>
      <c r="F198" s="185" t="s">
        <v>542</v>
      </c>
      <c r="G198" s="185" t="s">
        <v>1737</v>
      </c>
      <c r="H198" s="185" t="s">
        <v>1141</v>
      </c>
      <c r="I198" s="185">
        <v>0</v>
      </c>
      <c r="J198" s="185">
        <v>2760</v>
      </c>
      <c r="K198" s="185">
        <v>-2760</v>
      </c>
    </row>
    <row r="199" spans="1:11" hidden="1">
      <c r="A199" s="185">
        <v>40100000</v>
      </c>
      <c r="B199" s="185" t="s">
        <v>1738</v>
      </c>
      <c r="C199" s="185" t="s">
        <v>324</v>
      </c>
      <c r="D199" s="186">
        <v>45017</v>
      </c>
      <c r="E199" s="185">
        <v>776</v>
      </c>
      <c r="F199" s="185" t="s">
        <v>1739</v>
      </c>
      <c r="G199" s="185" t="s">
        <v>1740</v>
      </c>
      <c r="H199" s="185" t="s">
        <v>312</v>
      </c>
      <c r="I199" s="185">
        <v>0</v>
      </c>
      <c r="J199" s="185">
        <v>2325.6</v>
      </c>
      <c r="K199" s="185">
        <v>-2325.6</v>
      </c>
    </row>
    <row r="200" spans="1:11" hidden="1">
      <c r="A200" s="185">
        <v>40100000</v>
      </c>
      <c r="B200" s="185" t="s">
        <v>353</v>
      </c>
      <c r="C200" s="185" t="s">
        <v>324</v>
      </c>
      <c r="D200" s="186">
        <v>45017</v>
      </c>
      <c r="E200" s="185">
        <v>779</v>
      </c>
      <c r="F200" s="185" t="s">
        <v>827</v>
      </c>
      <c r="G200" s="185" t="s">
        <v>1741</v>
      </c>
      <c r="H200" s="185" t="s">
        <v>1371</v>
      </c>
      <c r="I200" s="185">
        <v>0</v>
      </c>
      <c r="J200" s="185">
        <v>419.8</v>
      </c>
      <c r="K200" s="185">
        <v>-419.8</v>
      </c>
    </row>
    <row r="201" spans="1:11" hidden="1">
      <c r="A201" s="185">
        <v>40100000</v>
      </c>
      <c r="B201" s="185" t="s">
        <v>1742</v>
      </c>
      <c r="C201" s="185" t="s">
        <v>324</v>
      </c>
      <c r="D201" s="186">
        <v>45017</v>
      </c>
      <c r="E201" s="185">
        <v>780</v>
      </c>
      <c r="F201" s="185" t="s">
        <v>460</v>
      </c>
      <c r="G201" s="185" t="s">
        <v>1743</v>
      </c>
      <c r="H201" s="185" t="s">
        <v>362</v>
      </c>
      <c r="I201" s="185">
        <v>0</v>
      </c>
      <c r="J201" s="185">
        <v>2547</v>
      </c>
      <c r="K201" s="185">
        <v>-2547</v>
      </c>
    </row>
    <row r="202" spans="1:11" hidden="1">
      <c r="A202" s="185">
        <v>40100000</v>
      </c>
      <c r="B202" s="185" t="s">
        <v>377</v>
      </c>
      <c r="C202" s="185" t="s">
        <v>324</v>
      </c>
      <c r="D202" s="186">
        <v>45017</v>
      </c>
      <c r="E202" s="185">
        <v>781</v>
      </c>
      <c r="F202" s="185" t="s">
        <v>1744</v>
      </c>
      <c r="G202" s="185" t="s">
        <v>1745</v>
      </c>
      <c r="H202" s="185" t="s">
        <v>1261</v>
      </c>
      <c r="I202" s="185">
        <v>0</v>
      </c>
      <c r="J202" s="185">
        <v>904.83</v>
      </c>
      <c r="K202" s="185">
        <v>-904.83</v>
      </c>
    </row>
    <row r="203" spans="1:11" hidden="1">
      <c r="A203" s="185">
        <v>40100000</v>
      </c>
      <c r="B203" s="185" t="s">
        <v>377</v>
      </c>
      <c r="C203" s="185" t="s">
        <v>324</v>
      </c>
      <c r="D203" s="186">
        <v>45017</v>
      </c>
      <c r="E203" s="185">
        <v>782</v>
      </c>
      <c r="F203" s="185" t="s">
        <v>1105</v>
      </c>
      <c r="G203" s="185" t="s">
        <v>1746</v>
      </c>
      <c r="H203" s="185" t="s">
        <v>1261</v>
      </c>
      <c r="I203" s="185">
        <v>0</v>
      </c>
      <c r="J203" s="185">
        <v>47.81</v>
      </c>
      <c r="K203" s="185">
        <v>-47.81</v>
      </c>
    </row>
    <row r="204" spans="1:11" hidden="1">
      <c r="A204" s="185">
        <v>40100000</v>
      </c>
      <c r="B204" s="185" t="s">
        <v>375</v>
      </c>
      <c r="C204" s="185" t="s">
        <v>324</v>
      </c>
      <c r="D204" s="186">
        <v>45017</v>
      </c>
      <c r="E204" s="185">
        <v>784</v>
      </c>
      <c r="F204" s="185" t="s">
        <v>468</v>
      </c>
      <c r="G204" s="185" t="s">
        <v>1747</v>
      </c>
      <c r="H204" s="185" t="s">
        <v>1096</v>
      </c>
      <c r="I204" s="185">
        <v>0</v>
      </c>
      <c r="J204" s="185">
        <v>1654.81</v>
      </c>
      <c r="K204" s="185">
        <v>-1654.81</v>
      </c>
    </row>
    <row r="205" spans="1:11" hidden="1">
      <c r="A205" s="185">
        <v>40100000</v>
      </c>
      <c r="B205" s="185" t="s">
        <v>375</v>
      </c>
      <c r="C205" s="185" t="s">
        <v>324</v>
      </c>
      <c r="D205" s="186">
        <v>45017</v>
      </c>
      <c r="E205" s="185">
        <v>785</v>
      </c>
      <c r="F205" s="185" t="s">
        <v>468</v>
      </c>
      <c r="G205" s="185" t="s">
        <v>1748</v>
      </c>
      <c r="H205" s="185" t="s">
        <v>1096</v>
      </c>
      <c r="I205" s="185">
        <v>0</v>
      </c>
      <c r="J205" s="185">
        <v>1654.81</v>
      </c>
      <c r="K205" s="185">
        <v>-1654.81</v>
      </c>
    </row>
    <row r="206" spans="1:11" hidden="1">
      <c r="A206" s="185">
        <v>40100000</v>
      </c>
      <c r="B206" s="185" t="s">
        <v>1749</v>
      </c>
      <c r="C206" s="185" t="s">
        <v>324</v>
      </c>
      <c r="D206" s="186">
        <v>45017</v>
      </c>
      <c r="E206" s="185">
        <v>787</v>
      </c>
      <c r="F206" s="185" t="s">
        <v>1750</v>
      </c>
      <c r="G206" s="185" t="s">
        <v>1751</v>
      </c>
      <c r="H206" s="185" t="s">
        <v>312</v>
      </c>
      <c r="I206" s="185">
        <v>0</v>
      </c>
      <c r="J206" s="185">
        <v>2232</v>
      </c>
      <c r="K206" s="185">
        <v>-2232</v>
      </c>
    </row>
    <row r="207" spans="1:11" hidden="1">
      <c r="A207" s="185">
        <v>40100000</v>
      </c>
      <c r="B207" s="185" t="s">
        <v>379</v>
      </c>
      <c r="C207" s="185" t="s">
        <v>324</v>
      </c>
      <c r="D207" s="186">
        <v>45017</v>
      </c>
      <c r="E207" s="185">
        <v>788</v>
      </c>
      <c r="F207" s="185" t="s">
        <v>439</v>
      </c>
      <c r="G207" s="185" t="s">
        <v>1752</v>
      </c>
      <c r="H207" s="185" t="s">
        <v>1087</v>
      </c>
      <c r="I207" s="185">
        <v>0</v>
      </c>
      <c r="J207" s="185">
        <v>634.61</v>
      </c>
      <c r="K207" s="185">
        <v>-634.61</v>
      </c>
    </row>
    <row r="208" spans="1:11" hidden="1">
      <c r="A208" s="185">
        <v>40100000</v>
      </c>
      <c r="B208" s="185" t="s">
        <v>379</v>
      </c>
      <c r="C208" s="185" t="s">
        <v>324</v>
      </c>
      <c r="D208" s="186">
        <v>45017</v>
      </c>
      <c r="E208" s="185">
        <v>790</v>
      </c>
      <c r="F208" s="185" t="s">
        <v>1753</v>
      </c>
      <c r="G208" s="185" t="s">
        <v>1754</v>
      </c>
      <c r="H208" s="185" t="s">
        <v>1087</v>
      </c>
      <c r="I208" s="185">
        <v>0</v>
      </c>
      <c r="J208" s="185">
        <v>8145.59</v>
      </c>
      <c r="K208" s="185">
        <v>-8145.59</v>
      </c>
    </row>
    <row r="209" spans="1:11" hidden="1">
      <c r="A209" s="185">
        <v>40100000</v>
      </c>
      <c r="B209" s="185" t="s">
        <v>1731</v>
      </c>
      <c r="C209" s="185" t="s">
        <v>324</v>
      </c>
      <c r="D209" s="186">
        <v>45017</v>
      </c>
      <c r="E209" s="185">
        <v>793</v>
      </c>
      <c r="F209" s="185" t="s">
        <v>1755</v>
      </c>
      <c r="G209" s="185" t="s">
        <v>1756</v>
      </c>
      <c r="H209" s="185" t="s">
        <v>362</v>
      </c>
      <c r="I209" s="185">
        <v>0</v>
      </c>
      <c r="J209" s="185">
        <v>46200</v>
      </c>
      <c r="K209" s="185">
        <v>-46200</v>
      </c>
    </row>
    <row r="210" spans="1:11" hidden="1">
      <c r="A210" s="185">
        <v>40100000</v>
      </c>
      <c r="B210" s="185" t="s">
        <v>365</v>
      </c>
      <c r="C210" s="185" t="s">
        <v>324</v>
      </c>
      <c r="D210" s="186">
        <v>45017</v>
      </c>
      <c r="E210" s="185">
        <v>794</v>
      </c>
      <c r="F210" s="185" t="s">
        <v>758</v>
      </c>
      <c r="G210" s="185" t="s">
        <v>1757</v>
      </c>
      <c r="H210" s="185" t="s">
        <v>1261</v>
      </c>
      <c r="I210" s="185">
        <v>0</v>
      </c>
      <c r="J210" s="185">
        <v>7173.65</v>
      </c>
      <c r="K210" s="185">
        <v>-7173.65</v>
      </c>
    </row>
    <row r="211" spans="1:11" hidden="1">
      <c r="A211" s="185">
        <v>40100000</v>
      </c>
      <c r="B211" s="185" t="s">
        <v>365</v>
      </c>
      <c r="C211" s="185" t="s">
        <v>324</v>
      </c>
      <c r="D211" s="186">
        <v>45017</v>
      </c>
      <c r="E211" s="185">
        <v>795</v>
      </c>
      <c r="F211" s="185" t="s">
        <v>758</v>
      </c>
      <c r="G211" s="185" t="s">
        <v>1758</v>
      </c>
      <c r="H211" s="185" t="s">
        <v>1261</v>
      </c>
      <c r="I211" s="185">
        <v>0</v>
      </c>
      <c r="J211" s="185">
        <v>229.2</v>
      </c>
      <c r="K211" s="185">
        <v>-229.2</v>
      </c>
    </row>
    <row r="212" spans="1:11" hidden="1">
      <c r="A212" s="185">
        <v>40100000</v>
      </c>
      <c r="B212" s="185" t="s">
        <v>1759</v>
      </c>
      <c r="C212" s="185" t="s">
        <v>324</v>
      </c>
      <c r="D212" s="186">
        <v>45017</v>
      </c>
      <c r="E212" s="185">
        <v>796</v>
      </c>
      <c r="F212" s="185" t="s">
        <v>1760</v>
      </c>
      <c r="G212" s="185" t="s">
        <v>1761</v>
      </c>
      <c r="H212" s="185" t="s">
        <v>312</v>
      </c>
      <c r="I212" s="185">
        <v>0</v>
      </c>
      <c r="J212" s="185">
        <v>3150</v>
      </c>
      <c r="K212" s="185">
        <v>-3150</v>
      </c>
    </row>
    <row r="213" spans="1:11" hidden="1">
      <c r="A213" s="185">
        <v>40100000</v>
      </c>
      <c r="B213" s="185" t="s">
        <v>369</v>
      </c>
      <c r="C213" s="185" t="s">
        <v>324</v>
      </c>
      <c r="D213" s="186">
        <v>45017</v>
      </c>
      <c r="E213" s="185">
        <v>813</v>
      </c>
      <c r="F213" s="185" t="s">
        <v>533</v>
      </c>
      <c r="G213" s="185" t="s">
        <v>1762</v>
      </c>
      <c r="H213" s="185" t="s">
        <v>1763</v>
      </c>
      <c r="I213" s="185">
        <v>0</v>
      </c>
      <c r="J213" s="185">
        <v>146.63999999999999</v>
      </c>
      <c r="K213" s="185">
        <v>-146.63999999999999</v>
      </c>
    </row>
    <row r="214" spans="1:11" hidden="1">
      <c r="A214" s="185">
        <v>40100000</v>
      </c>
      <c r="B214" s="185" t="s">
        <v>369</v>
      </c>
      <c r="C214" s="185" t="s">
        <v>324</v>
      </c>
      <c r="D214" s="186">
        <v>45017</v>
      </c>
      <c r="E214" s="185">
        <v>814</v>
      </c>
      <c r="F214" s="185" t="s">
        <v>533</v>
      </c>
      <c r="G214" s="185" t="s">
        <v>1764</v>
      </c>
      <c r="H214" s="185" t="s">
        <v>1763</v>
      </c>
      <c r="I214" s="185">
        <v>0</v>
      </c>
      <c r="J214" s="185">
        <v>156.08000000000001</v>
      </c>
      <c r="K214" s="185">
        <v>-156.08000000000001</v>
      </c>
    </row>
    <row r="215" spans="1:11" hidden="1">
      <c r="A215" s="185">
        <v>40100000</v>
      </c>
      <c r="B215" s="185" t="s">
        <v>369</v>
      </c>
      <c r="C215" s="185" t="s">
        <v>324</v>
      </c>
      <c r="D215" s="186">
        <v>45017</v>
      </c>
      <c r="E215" s="185">
        <v>815</v>
      </c>
      <c r="F215" s="185" t="s">
        <v>533</v>
      </c>
      <c r="G215" s="185" t="s">
        <v>1765</v>
      </c>
      <c r="H215" s="185" t="s">
        <v>1763</v>
      </c>
      <c r="I215" s="185">
        <v>0</v>
      </c>
      <c r="J215" s="185">
        <v>99.43</v>
      </c>
      <c r="K215" s="185">
        <v>-99.43</v>
      </c>
    </row>
    <row r="216" spans="1:11" hidden="1">
      <c r="A216" s="185">
        <v>40100000</v>
      </c>
      <c r="B216" s="185" t="s">
        <v>1693</v>
      </c>
      <c r="C216" s="185" t="s">
        <v>324</v>
      </c>
      <c r="D216" s="186">
        <v>45017</v>
      </c>
      <c r="E216" s="185">
        <v>817</v>
      </c>
      <c r="F216" s="185" t="s">
        <v>1766</v>
      </c>
      <c r="G216" s="185" t="s">
        <v>1767</v>
      </c>
      <c r="H216" s="185" t="s">
        <v>362</v>
      </c>
      <c r="I216" s="185">
        <v>0</v>
      </c>
      <c r="J216" s="185">
        <v>157.36000000000001</v>
      </c>
      <c r="K216" s="185">
        <v>-157.36000000000001</v>
      </c>
    </row>
    <row r="217" spans="1:11" hidden="1">
      <c r="A217" s="185">
        <v>40100000</v>
      </c>
      <c r="B217" s="185" t="s">
        <v>352</v>
      </c>
      <c r="C217" s="185" t="s">
        <v>324</v>
      </c>
      <c r="D217" s="186">
        <v>45017</v>
      </c>
      <c r="E217" s="185">
        <v>818</v>
      </c>
      <c r="F217" s="185" t="s">
        <v>505</v>
      </c>
      <c r="G217" s="185" t="s">
        <v>1768</v>
      </c>
      <c r="H217" s="185" t="s">
        <v>1110</v>
      </c>
      <c r="I217" s="185">
        <v>0</v>
      </c>
      <c r="J217" s="185">
        <v>129.41999999999999</v>
      </c>
      <c r="K217" s="185">
        <v>-129.41999999999999</v>
      </c>
    </row>
    <row r="218" spans="1:11" hidden="1">
      <c r="A218" s="185">
        <v>40100000</v>
      </c>
      <c r="B218" s="185" t="s">
        <v>1091</v>
      </c>
      <c r="C218" s="185" t="s">
        <v>324</v>
      </c>
      <c r="D218" s="186">
        <v>45017</v>
      </c>
      <c r="E218" s="185">
        <v>819</v>
      </c>
      <c r="F218" s="185" t="s">
        <v>496</v>
      </c>
      <c r="G218" s="185" t="s">
        <v>1769</v>
      </c>
      <c r="H218" s="185" t="s">
        <v>1159</v>
      </c>
      <c r="I218" s="185">
        <v>0</v>
      </c>
      <c r="J218" s="185">
        <v>360</v>
      </c>
      <c r="K218" s="185">
        <v>-360</v>
      </c>
    </row>
    <row r="219" spans="1:11" hidden="1">
      <c r="A219" s="185">
        <v>40100000</v>
      </c>
      <c r="B219" s="185" t="s">
        <v>388</v>
      </c>
      <c r="C219" s="185" t="s">
        <v>324</v>
      </c>
      <c r="D219" s="186">
        <v>45017</v>
      </c>
      <c r="E219" s="185">
        <v>825</v>
      </c>
      <c r="F219" s="185" t="s">
        <v>979</v>
      </c>
      <c r="G219" s="185" t="s">
        <v>1770</v>
      </c>
      <c r="H219" s="185" t="s">
        <v>1771</v>
      </c>
      <c r="I219" s="185">
        <v>0</v>
      </c>
      <c r="J219" s="185">
        <v>8978.3799999999992</v>
      </c>
      <c r="K219" s="185">
        <v>-8978.3799999999992</v>
      </c>
    </row>
    <row r="220" spans="1:11" hidden="1">
      <c r="A220" s="185">
        <v>40100000</v>
      </c>
      <c r="B220" s="185" t="s">
        <v>388</v>
      </c>
      <c r="C220" s="185" t="s">
        <v>324</v>
      </c>
      <c r="D220" s="186">
        <v>45017</v>
      </c>
      <c r="E220" s="185">
        <v>827</v>
      </c>
      <c r="F220" s="185" t="s">
        <v>979</v>
      </c>
      <c r="G220" s="185" t="s">
        <v>1772</v>
      </c>
      <c r="H220" s="185" t="s">
        <v>1771</v>
      </c>
      <c r="I220" s="185">
        <v>0</v>
      </c>
      <c r="J220" s="185">
        <v>1771.67</v>
      </c>
      <c r="K220" s="185">
        <v>-1771.67</v>
      </c>
    </row>
    <row r="221" spans="1:11" hidden="1">
      <c r="A221" s="185">
        <v>40100000</v>
      </c>
      <c r="B221" s="185" t="s">
        <v>350</v>
      </c>
      <c r="C221" s="185" t="s">
        <v>324</v>
      </c>
      <c r="D221" s="186">
        <v>45017</v>
      </c>
      <c r="E221" s="185">
        <v>829</v>
      </c>
      <c r="F221" s="185" t="s">
        <v>97</v>
      </c>
      <c r="G221" s="185" t="s">
        <v>1773</v>
      </c>
      <c r="H221" s="185" t="s">
        <v>1272</v>
      </c>
      <c r="I221" s="185">
        <v>0</v>
      </c>
      <c r="J221" s="185">
        <v>57.6</v>
      </c>
      <c r="K221" s="185">
        <v>-57.6</v>
      </c>
    </row>
    <row r="222" spans="1:11" hidden="1">
      <c r="A222" s="185">
        <v>40100000</v>
      </c>
      <c r="B222" s="185" t="s">
        <v>372</v>
      </c>
      <c r="C222" s="185" t="s">
        <v>324</v>
      </c>
      <c r="D222" s="186">
        <v>45017</v>
      </c>
      <c r="E222" s="185">
        <v>831</v>
      </c>
      <c r="F222" s="185" t="s">
        <v>126</v>
      </c>
      <c r="G222" s="185" t="s">
        <v>1774</v>
      </c>
      <c r="H222" s="185" t="s">
        <v>1121</v>
      </c>
      <c r="I222" s="185">
        <v>0</v>
      </c>
      <c r="J222" s="185">
        <v>30.32</v>
      </c>
      <c r="K222" s="185">
        <v>-30.32</v>
      </c>
    </row>
    <row r="223" spans="1:11" hidden="1">
      <c r="A223" s="185">
        <v>40100000</v>
      </c>
      <c r="B223" s="185" t="s">
        <v>372</v>
      </c>
      <c r="C223" s="185" t="s">
        <v>324</v>
      </c>
      <c r="D223" s="186">
        <v>45017</v>
      </c>
      <c r="E223" s="185">
        <v>832</v>
      </c>
      <c r="F223" s="185" t="s">
        <v>126</v>
      </c>
      <c r="G223" s="185" t="s">
        <v>1775</v>
      </c>
      <c r="H223" s="185" t="s">
        <v>1121</v>
      </c>
      <c r="I223" s="185">
        <v>0</v>
      </c>
      <c r="J223" s="185">
        <v>252</v>
      </c>
      <c r="K223" s="185">
        <v>-252</v>
      </c>
    </row>
    <row r="224" spans="1:11" hidden="1">
      <c r="A224" s="185">
        <v>40100000</v>
      </c>
      <c r="B224" s="185" t="s">
        <v>385</v>
      </c>
      <c r="C224" s="185" t="s">
        <v>324</v>
      </c>
      <c r="D224" s="186">
        <v>45017</v>
      </c>
      <c r="E224" s="185">
        <v>835</v>
      </c>
      <c r="F224" s="185" t="s">
        <v>474</v>
      </c>
      <c r="G224" s="185" t="s">
        <v>1776</v>
      </c>
      <c r="H224" s="185" t="s">
        <v>1087</v>
      </c>
      <c r="I224" s="185">
        <v>0</v>
      </c>
      <c r="J224" s="185">
        <v>40.659999999999997</v>
      </c>
      <c r="K224" s="185">
        <v>-40.659999999999997</v>
      </c>
    </row>
    <row r="225" spans="1:11" hidden="1">
      <c r="A225" s="185">
        <v>40100000</v>
      </c>
      <c r="B225" s="185" t="s">
        <v>385</v>
      </c>
      <c r="C225" s="185" t="s">
        <v>324</v>
      </c>
      <c r="D225" s="186">
        <v>45017</v>
      </c>
      <c r="E225" s="185">
        <v>836</v>
      </c>
      <c r="F225" s="185" t="s">
        <v>474</v>
      </c>
      <c r="G225" s="185" t="s">
        <v>1777</v>
      </c>
      <c r="H225" s="185" t="s">
        <v>1087</v>
      </c>
      <c r="I225" s="185">
        <v>0</v>
      </c>
      <c r="J225" s="185">
        <v>37.26</v>
      </c>
      <c r="K225" s="185">
        <v>-37.26</v>
      </c>
    </row>
    <row r="226" spans="1:11" hidden="1">
      <c r="A226" s="185">
        <v>40100000</v>
      </c>
      <c r="B226" s="185" t="s">
        <v>375</v>
      </c>
      <c r="C226" s="185" t="s">
        <v>324</v>
      </c>
      <c r="D226" s="186">
        <v>45018</v>
      </c>
      <c r="E226" s="185">
        <v>783</v>
      </c>
      <c r="F226" s="185" t="s">
        <v>468</v>
      </c>
      <c r="G226" s="185" t="s">
        <v>1778</v>
      </c>
      <c r="H226" s="185" t="s">
        <v>1096</v>
      </c>
      <c r="I226" s="185">
        <v>0</v>
      </c>
      <c r="J226" s="185">
        <v>1654.81</v>
      </c>
      <c r="K226" s="185">
        <v>-1654.81</v>
      </c>
    </row>
    <row r="227" spans="1:11" hidden="1">
      <c r="A227" s="185">
        <v>40100000</v>
      </c>
      <c r="B227" s="185" t="s">
        <v>361</v>
      </c>
      <c r="C227" s="185" t="s">
        <v>324</v>
      </c>
      <c r="D227" s="186">
        <v>45019</v>
      </c>
      <c r="E227" s="185">
        <v>765</v>
      </c>
      <c r="F227" s="185" t="s">
        <v>392</v>
      </c>
      <c r="G227" s="185" t="s">
        <v>701</v>
      </c>
      <c r="H227" s="185" t="s">
        <v>1113</v>
      </c>
      <c r="I227" s="185">
        <v>0</v>
      </c>
      <c r="J227" s="185">
        <v>3200</v>
      </c>
      <c r="K227" s="185">
        <v>-3200</v>
      </c>
    </row>
    <row r="228" spans="1:11" hidden="1">
      <c r="A228" s="185">
        <v>40100000</v>
      </c>
      <c r="B228" s="185" t="s">
        <v>1779</v>
      </c>
      <c r="C228" s="185" t="s">
        <v>324</v>
      </c>
      <c r="D228" s="186">
        <v>45019</v>
      </c>
      <c r="E228" s="185">
        <v>798</v>
      </c>
      <c r="F228" s="185" t="s">
        <v>1780</v>
      </c>
      <c r="G228" s="185" t="s">
        <v>1781</v>
      </c>
      <c r="H228" s="185" t="s">
        <v>312</v>
      </c>
      <c r="I228" s="185">
        <v>0</v>
      </c>
      <c r="J228" s="185">
        <v>1100</v>
      </c>
      <c r="K228" s="185">
        <v>-1100</v>
      </c>
    </row>
    <row r="229" spans="1:11" hidden="1">
      <c r="A229" s="185">
        <v>40100000</v>
      </c>
      <c r="B229" s="185" t="s">
        <v>360</v>
      </c>
      <c r="C229" s="185" t="s">
        <v>324</v>
      </c>
      <c r="D229" s="186">
        <v>45019</v>
      </c>
      <c r="E229" s="185">
        <v>805</v>
      </c>
      <c r="F229" s="185" t="s">
        <v>815</v>
      </c>
      <c r="G229" s="185" t="s">
        <v>1660</v>
      </c>
      <c r="H229" s="185" t="s">
        <v>1096</v>
      </c>
      <c r="I229" s="185">
        <v>0</v>
      </c>
      <c r="J229" s="185">
        <v>336</v>
      </c>
      <c r="K229" s="185">
        <v>-336</v>
      </c>
    </row>
    <row r="230" spans="1:11" hidden="1">
      <c r="A230" s="185">
        <v>40100000</v>
      </c>
      <c r="B230" s="185" t="s">
        <v>360</v>
      </c>
      <c r="C230" s="185" t="s">
        <v>324</v>
      </c>
      <c r="D230" s="186">
        <v>45019</v>
      </c>
      <c r="E230" s="185">
        <v>806</v>
      </c>
      <c r="F230" s="185" t="s">
        <v>815</v>
      </c>
      <c r="G230" s="185" t="s">
        <v>1659</v>
      </c>
      <c r="H230" s="185" t="s">
        <v>1096</v>
      </c>
      <c r="I230" s="185">
        <v>0</v>
      </c>
      <c r="J230" s="185">
        <v>84</v>
      </c>
      <c r="K230" s="185">
        <v>-84</v>
      </c>
    </row>
    <row r="231" spans="1:11" hidden="1">
      <c r="A231" s="185">
        <v>40100000</v>
      </c>
      <c r="B231" s="185" t="s">
        <v>360</v>
      </c>
      <c r="C231" s="185" t="s">
        <v>324</v>
      </c>
      <c r="D231" s="186">
        <v>45019</v>
      </c>
      <c r="E231" s="185">
        <v>807</v>
      </c>
      <c r="F231" s="185" t="s">
        <v>815</v>
      </c>
      <c r="G231" s="185" t="s">
        <v>1658</v>
      </c>
      <c r="H231" s="185" t="s">
        <v>1096</v>
      </c>
      <c r="I231" s="185">
        <v>0</v>
      </c>
      <c r="J231" s="185">
        <v>84</v>
      </c>
      <c r="K231" s="185">
        <v>-84</v>
      </c>
    </row>
    <row r="232" spans="1:11" hidden="1">
      <c r="A232" s="185">
        <v>40100000</v>
      </c>
      <c r="B232" s="185" t="s">
        <v>360</v>
      </c>
      <c r="C232" s="185" t="s">
        <v>324</v>
      </c>
      <c r="D232" s="186">
        <v>45019</v>
      </c>
      <c r="E232" s="185">
        <v>808</v>
      </c>
      <c r="F232" s="185" t="s">
        <v>815</v>
      </c>
      <c r="G232" s="185" t="s">
        <v>1657</v>
      </c>
      <c r="H232" s="185" t="s">
        <v>1096</v>
      </c>
      <c r="I232" s="185">
        <v>0</v>
      </c>
      <c r="J232" s="185">
        <v>84</v>
      </c>
      <c r="K232" s="185">
        <v>-84</v>
      </c>
    </row>
    <row r="233" spans="1:11" hidden="1">
      <c r="A233" s="185">
        <v>40100000</v>
      </c>
      <c r="B233" s="185" t="s">
        <v>360</v>
      </c>
      <c r="C233" s="185" t="s">
        <v>324</v>
      </c>
      <c r="D233" s="186">
        <v>45019</v>
      </c>
      <c r="E233" s="185">
        <v>816</v>
      </c>
      <c r="F233" s="185" t="s">
        <v>815</v>
      </c>
      <c r="G233" s="185" t="s">
        <v>1656</v>
      </c>
      <c r="H233" s="185" t="s">
        <v>1096</v>
      </c>
      <c r="I233" s="185">
        <v>0</v>
      </c>
      <c r="J233" s="185">
        <v>84</v>
      </c>
      <c r="K233" s="185">
        <v>-84</v>
      </c>
    </row>
    <row r="234" spans="1:11" hidden="1">
      <c r="A234" s="185">
        <v>40100000</v>
      </c>
      <c r="B234" s="185" t="s">
        <v>380</v>
      </c>
      <c r="C234" s="185" t="s">
        <v>324</v>
      </c>
      <c r="D234" s="186">
        <v>45020</v>
      </c>
      <c r="E234" s="185">
        <v>759</v>
      </c>
      <c r="F234" s="185" t="s">
        <v>394</v>
      </c>
      <c r="G234" s="185" t="s">
        <v>1782</v>
      </c>
      <c r="H234" s="185" t="s">
        <v>1092</v>
      </c>
      <c r="I234" s="185">
        <v>0</v>
      </c>
      <c r="J234" s="185">
        <v>77.12</v>
      </c>
      <c r="K234" s="185">
        <v>-77.12</v>
      </c>
    </row>
    <row r="235" spans="1:11" hidden="1">
      <c r="A235" s="185">
        <v>40100000</v>
      </c>
      <c r="B235" s="185" t="s">
        <v>360</v>
      </c>
      <c r="C235" s="185" t="s">
        <v>324</v>
      </c>
      <c r="D235" s="186">
        <v>45020</v>
      </c>
      <c r="E235" s="185">
        <v>764</v>
      </c>
      <c r="F235" s="185" t="s">
        <v>815</v>
      </c>
      <c r="G235" s="185" t="s">
        <v>1783</v>
      </c>
      <c r="H235" s="185" t="s">
        <v>1096</v>
      </c>
      <c r="I235" s="185">
        <v>0</v>
      </c>
      <c r="J235" s="185">
        <v>84</v>
      </c>
      <c r="K235" s="185">
        <v>-84</v>
      </c>
    </row>
    <row r="236" spans="1:11" hidden="1">
      <c r="A236" s="185">
        <v>40100000</v>
      </c>
      <c r="B236" s="185" t="s">
        <v>1731</v>
      </c>
      <c r="C236" s="185" t="s">
        <v>324</v>
      </c>
      <c r="D236" s="186">
        <v>45020</v>
      </c>
      <c r="E236" s="185">
        <v>775</v>
      </c>
      <c r="F236" s="185" t="s">
        <v>1732</v>
      </c>
      <c r="G236" s="185" t="s">
        <v>1784</v>
      </c>
      <c r="H236" s="185" t="s">
        <v>384</v>
      </c>
      <c r="I236" s="185">
        <v>0</v>
      </c>
      <c r="J236" s="185">
        <v>46200</v>
      </c>
      <c r="K236" s="185">
        <v>-46200</v>
      </c>
    </row>
    <row r="237" spans="1:11" hidden="1">
      <c r="A237" s="185">
        <v>40100000</v>
      </c>
      <c r="B237" s="185" t="s">
        <v>379</v>
      </c>
      <c r="C237" s="185" t="s">
        <v>324</v>
      </c>
      <c r="D237" s="186">
        <v>45020</v>
      </c>
      <c r="E237" s="185">
        <v>789</v>
      </c>
      <c r="F237" s="185" t="s">
        <v>1753</v>
      </c>
      <c r="G237" s="185" t="s">
        <v>1785</v>
      </c>
      <c r="H237" s="185" t="s">
        <v>1087</v>
      </c>
      <c r="I237" s="185">
        <v>0</v>
      </c>
      <c r="J237" s="185">
        <v>8145.59</v>
      </c>
      <c r="K237" s="185">
        <v>-8145.59</v>
      </c>
    </row>
    <row r="238" spans="1:11" hidden="1">
      <c r="A238" s="185">
        <v>40100000</v>
      </c>
      <c r="B238" s="185" t="s">
        <v>380</v>
      </c>
      <c r="C238" s="185" t="s">
        <v>324</v>
      </c>
      <c r="D238" s="186">
        <v>45022</v>
      </c>
      <c r="E238" s="185">
        <v>774</v>
      </c>
      <c r="F238" s="185" t="s">
        <v>394</v>
      </c>
      <c r="G238" s="185" t="s">
        <v>1786</v>
      </c>
      <c r="H238" s="185" t="s">
        <v>1113</v>
      </c>
      <c r="I238" s="185">
        <v>0</v>
      </c>
      <c r="J238" s="185">
        <v>640.01</v>
      </c>
      <c r="K238" s="185">
        <v>-640.01</v>
      </c>
    </row>
    <row r="239" spans="1:11" hidden="1">
      <c r="A239" s="185">
        <v>40100000</v>
      </c>
      <c r="B239" s="185" t="s">
        <v>369</v>
      </c>
      <c r="C239" s="185" t="s">
        <v>324</v>
      </c>
      <c r="D239" s="186">
        <v>45022</v>
      </c>
      <c r="E239" s="185">
        <v>822</v>
      </c>
      <c r="F239" s="185" t="s">
        <v>533</v>
      </c>
      <c r="G239" s="185" t="s">
        <v>1787</v>
      </c>
      <c r="H239" s="185" t="s">
        <v>1788</v>
      </c>
      <c r="I239" s="185">
        <v>0</v>
      </c>
      <c r="J239" s="185">
        <v>141.69999999999999</v>
      </c>
      <c r="K239" s="185">
        <v>-141.69999999999999</v>
      </c>
    </row>
    <row r="240" spans="1:11" hidden="1">
      <c r="A240" s="185">
        <v>40100000</v>
      </c>
      <c r="B240" s="185" t="s">
        <v>350</v>
      </c>
      <c r="C240" s="185" t="s">
        <v>324</v>
      </c>
      <c r="D240" s="186">
        <v>45022</v>
      </c>
      <c r="E240" s="185">
        <v>830</v>
      </c>
      <c r="F240" s="185" t="s">
        <v>97</v>
      </c>
      <c r="G240" s="185" t="s">
        <v>1789</v>
      </c>
      <c r="H240" s="185" t="s">
        <v>1630</v>
      </c>
      <c r="I240" s="185">
        <v>0</v>
      </c>
      <c r="J240" s="185">
        <v>57.6</v>
      </c>
      <c r="K240" s="185">
        <v>-57.6</v>
      </c>
    </row>
    <row r="241" spans="1:11" hidden="1">
      <c r="A241" s="185">
        <v>40100000</v>
      </c>
      <c r="B241" s="185" t="s">
        <v>365</v>
      </c>
      <c r="C241" s="185" t="s">
        <v>324</v>
      </c>
      <c r="D241" s="186">
        <v>45024</v>
      </c>
      <c r="E241" s="185">
        <v>769</v>
      </c>
      <c r="F241" s="185" t="s">
        <v>758</v>
      </c>
      <c r="G241" s="185" t="s">
        <v>1790</v>
      </c>
      <c r="H241" s="185" t="s">
        <v>1092</v>
      </c>
      <c r="I241" s="185">
        <v>0</v>
      </c>
      <c r="J241" s="185">
        <v>2244.29</v>
      </c>
      <c r="K241" s="185">
        <v>-2244.29</v>
      </c>
    </row>
    <row r="242" spans="1:11" hidden="1">
      <c r="A242" s="185">
        <v>40100000</v>
      </c>
      <c r="B242" s="185" t="s">
        <v>369</v>
      </c>
      <c r="C242" s="185" t="s">
        <v>324</v>
      </c>
      <c r="D242" s="186">
        <v>45026</v>
      </c>
      <c r="E242" s="185">
        <v>820</v>
      </c>
      <c r="F242" s="185" t="s">
        <v>533</v>
      </c>
      <c r="G242" s="185" t="s">
        <v>1791</v>
      </c>
      <c r="H242" s="185" t="s">
        <v>1843</v>
      </c>
      <c r="I242" s="185">
        <v>0</v>
      </c>
      <c r="J242" s="185">
        <v>356.84</v>
      </c>
      <c r="K242" s="185">
        <v>-356.84</v>
      </c>
    </row>
    <row r="243" spans="1:11" hidden="1">
      <c r="A243" s="185">
        <v>40100000</v>
      </c>
      <c r="B243" s="185" t="s">
        <v>367</v>
      </c>
      <c r="C243" s="185" t="s">
        <v>324</v>
      </c>
      <c r="D243" s="186">
        <v>45027</v>
      </c>
      <c r="E243" s="185">
        <v>778</v>
      </c>
      <c r="F243" s="185" t="s">
        <v>1647</v>
      </c>
      <c r="G243" s="185" t="s">
        <v>1792</v>
      </c>
      <c r="H243" s="185" t="s">
        <v>1261</v>
      </c>
      <c r="I243" s="185">
        <v>0</v>
      </c>
      <c r="J243" s="185">
        <v>329.27</v>
      </c>
      <c r="K243" s="185">
        <v>-329.27</v>
      </c>
    </row>
    <row r="244" spans="1:11" hidden="1">
      <c r="A244" s="185">
        <v>40100000</v>
      </c>
      <c r="B244" s="185" t="s">
        <v>369</v>
      </c>
      <c r="C244" s="185" t="s">
        <v>324</v>
      </c>
      <c r="D244" s="186">
        <v>45029</v>
      </c>
      <c r="E244" s="185">
        <v>821</v>
      </c>
      <c r="F244" s="185" t="s">
        <v>533</v>
      </c>
      <c r="G244" s="185" t="s">
        <v>1793</v>
      </c>
      <c r="H244" s="185" t="s">
        <v>1794</v>
      </c>
      <c r="I244" s="185">
        <v>0</v>
      </c>
      <c r="J244" s="185">
        <v>497.53</v>
      </c>
      <c r="K244" s="185">
        <v>-497.53</v>
      </c>
    </row>
    <row r="245" spans="1:11" hidden="1">
      <c r="A245" s="185">
        <v>40100000</v>
      </c>
      <c r="B245" s="185" t="s">
        <v>369</v>
      </c>
      <c r="C245" s="185" t="s">
        <v>324</v>
      </c>
      <c r="D245" s="186">
        <v>45033</v>
      </c>
      <c r="E245" s="185">
        <v>777</v>
      </c>
      <c r="F245" s="185" t="s">
        <v>533</v>
      </c>
      <c r="G245" s="185" t="s">
        <v>1795</v>
      </c>
      <c r="H245" s="185" t="s">
        <v>1844</v>
      </c>
      <c r="I245" s="185">
        <v>0</v>
      </c>
      <c r="J245" s="185">
        <v>96.49</v>
      </c>
      <c r="K245" s="185">
        <v>-96.49</v>
      </c>
    </row>
    <row r="246" spans="1:11" hidden="1">
      <c r="A246" s="185">
        <v>40100000</v>
      </c>
      <c r="B246" s="185" t="s">
        <v>1759</v>
      </c>
      <c r="C246" s="185" t="s">
        <v>324</v>
      </c>
      <c r="D246" s="186">
        <v>45035</v>
      </c>
      <c r="E246" s="185">
        <v>791</v>
      </c>
      <c r="F246" s="185" t="s">
        <v>1796</v>
      </c>
      <c r="G246" s="185" t="s">
        <v>1797</v>
      </c>
      <c r="H246" s="185" t="s">
        <v>312</v>
      </c>
      <c r="I246" s="185">
        <v>3150</v>
      </c>
      <c r="J246" s="185">
        <v>0</v>
      </c>
      <c r="K246" s="185">
        <v>3150</v>
      </c>
    </row>
    <row r="247" spans="1:11" hidden="1">
      <c r="A247" s="185">
        <v>40100000</v>
      </c>
      <c r="B247" s="185" t="s">
        <v>1759</v>
      </c>
      <c r="C247" s="185" t="s">
        <v>324</v>
      </c>
      <c r="D247" s="186">
        <v>45035</v>
      </c>
      <c r="E247" s="185">
        <v>797</v>
      </c>
      <c r="F247" s="185" t="s">
        <v>1760</v>
      </c>
      <c r="G247" s="185" t="s">
        <v>1798</v>
      </c>
      <c r="H247" s="185" t="s">
        <v>362</v>
      </c>
      <c r="I247" s="185">
        <v>0</v>
      </c>
      <c r="J247" s="185">
        <v>3000</v>
      </c>
      <c r="K247" s="185">
        <v>-3000</v>
      </c>
    </row>
    <row r="248" spans="1:11" hidden="1">
      <c r="A248" s="185">
        <v>40100000</v>
      </c>
      <c r="B248" s="185" t="s">
        <v>1140</v>
      </c>
      <c r="C248" s="185" t="s">
        <v>324</v>
      </c>
      <c r="D248" s="186">
        <v>45035</v>
      </c>
      <c r="E248" s="185">
        <v>809</v>
      </c>
      <c r="F248" s="185" t="s">
        <v>970</v>
      </c>
      <c r="G248" s="185" t="s">
        <v>1799</v>
      </c>
      <c r="H248" s="185" t="s">
        <v>1219</v>
      </c>
      <c r="I248" s="185">
        <v>0</v>
      </c>
      <c r="J248" s="185">
        <v>19.88</v>
      </c>
      <c r="K248" s="185">
        <v>-19.88</v>
      </c>
    </row>
    <row r="249" spans="1:11" hidden="1">
      <c r="A249" s="185">
        <v>40100000</v>
      </c>
      <c r="B249" s="185" t="s">
        <v>1140</v>
      </c>
      <c r="C249" s="185" t="s">
        <v>324</v>
      </c>
      <c r="D249" s="186">
        <v>45035</v>
      </c>
      <c r="E249" s="185">
        <v>811</v>
      </c>
      <c r="F249" s="185" t="s">
        <v>970</v>
      </c>
      <c r="G249" s="185" t="s">
        <v>1800</v>
      </c>
      <c r="H249" s="185" t="s">
        <v>1219</v>
      </c>
      <c r="I249" s="185">
        <v>0</v>
      </c>
      <c r="J249" s="185">
        <v>37.880000000000003</v>
      </c>
      <c r="K249" s="185">
        <v>-37.880000000000003</v>
      </c>
    </row>
    <row r="250" spans="1:11" hidden="1">
      <c r="A250" s="185">
        <v>40100000</v>
      </c>
      <c r="B250" s="185" t="s">
        <v>1140</v>
      </c>
      <c r="C250" s="185" t="s">
        <v>324</v>
      </c>
      <c r="D250" s="186">
        <v>45035</v>
      </c>
      <c r="E250" s="185">
        <v>812</v>
      </c>
      <c r="F250" s="185" t="s">
        <v>970</v>
      </c>
      <c r="G250" s="185" t="s">
        <v>1801</v>
      </c>
      <c r="H250" s="185" t="s">
        <v>1219</v>
      </c>
      <c r="I250" s="185">
        <v>0</v>
      </c>
      <c r="J250" s="185">
        <v>36.630000000000003</v>
      </c>
      <c r="K250" s="185">
        <v>-36.630000000000003</v>
      </c>
    </row>
    <row r="251" spans="1:11" hidden="1">
      <c r="A251" s="185">
        <v>40100000</v>
      </c>
      <c r="B251" s="185" t="s">
        <v>1140</v>
      </c>
      <c r="C251" s="185" t="s">
        <v>324</v>
      </c>
      <c r="D251" s="186">
        <v>45036</v>
      </c>
      <c r="E251" s="185">
        <v>810</v>
      </c>
      <c r="F251" s="185" t="s">
        <v>972</v>
      </c>
      <c r="G251" s="185" t="s">
        <v>1802</v>
      </c>
      <c r="H251" s="185" t="s">
        <v>1219</v>
      </c>
      <c r="I251" s="185">
        <v>0</v>
      </c>
      <c r="J251" s="185">
        <v>27.68</v>
      </c>
      <c r="K251" s="185">
        <v>-27.68</v>
      </c>
    </row>
    <row r="252" spans="1:11" hidden="1">
      <c r="A252" s="185">
        <v>40100000</v>
      </c>
      <c r="B252" s="185" t="s">
        <v>369</v>
      </c>
      <c r="C252" s="185" t="s">
        <v>324</v>
      </c>
      <c r="D252" s="186">
        <v>45044</v>
      </c>
      <c r="E252" s="185">
        <v>823</v>
      </c>
      <c r="F252" s="185" t="s">
        <v>533</v>
      </c>
      <c r="G252" s="185" t="s">
        <v>1803</v>
      </c>
      <c r="H252" s="185" t="s">
        <v>1804</v>
      </c>
      <c r="I252" s="185">
        <v>0</v>
      </c>
      <c r="J252" s="185">
        <v>185.04</v>
      </c>
      <c r="K252" s="185">
        <v>-185.04</v>
      </c>
    </row>
    <row r="253" spans="1:11" hidden="1">
      <c r="A253" s="185">
        <v>40100000</v>
      </c>
      <c r="B253" s="185" t="s">
        <v>369</v>
      </c>
      <c r="C253" s="185" t="s">
        <v>324</v>
      </c>
      <c r="D253" s="186">
        <v>45044</v>
      </c>
      <c r="E253" s="185">
        <v>824</v>
      </c>
      <c r="F253" s="185" t="s">
        <v>533</v>
      </c>
      <c r="G253" s="185" t="s">
        <v>1805</v>
      </c>
      <c r="H253" s="185" t="s">
        <v>1804</v>
      </c>
      <c r="I253" s="185">
        <v>0</v>
      </c>
      <c r="J253" s="185">
        <v>652.62</v>
      </c>
      <c r="K253" s="185">
        <v>-652.62</v>
      </c>
    </row>
    <row r="254" spans="1:11" hidden="1">
      <c r="A254" s="185">
        <v>40100000</v>
      </c>
      <c r="B254" s="185" t="s">
        <v>1731</v>
      </c>
      <c r="C254" s="185" t="s">
        <v>324</v>
      </c>
      <c r="D254" s="186">
        <v>45046</v>
      </c>
      <c r="E254" s="185">
        <v>792</v>
      </c>
      <c r="F254" s="185" t="s">
        <v>1755</v>
      </c>
      <c r="G254" s="185" t="s">
        <v>1806</v>
      </c>
      <c r="H254" s="185" t="s">
        <v>362</v>
      </c>
      <c r="I254" s="185">
        <v>46200</v>
      </c>
      <c r="J254" s="185">
        <v>0</v>
      </c>
      <c r="K254" s="185">
        <v>46200</v>
      </c>
    </row>
    <row r="255" spans="1:11" hidden="1">
      <c r="A255" s="185">
        <v>40100000</v>
      </c>
      <c r="B255" s="185" t="s">
        <v>388</v>
      </c>
      <c r="C255" s="185" t="s">
        <v>324</v>
      </c>
      <c r="D255" s="186">
        <v>45046</v>
      </c>
      <c r="E255" s="185">
        <v>826</v>
      </c>
      <c r="F255" s="185" t="s">
        <v>979</v>
      </c>
      <c r="G255" s="185" t="s">
        <v>1807</v>
      </c>
      <c r="H255" s="185" t="s">
        <v>1771</v>
      </c>
      <c r="I255" s="185">
        <v>0</v>
      </c>
      <c r="J255" s="185">
        <v>1437.6</v>
      </c>
      <c r="K255" s="185">
        <v>-1437.6</v>
      </c>
    </row>
    <row r="256" spans="1:11" hidden="1">
      <c r="A256" s="185">
        <v>40100000</v>
      </c>
      <c r="B256" s="185" t="s">
        <v>1204</v>
      </c>
      <c r="C256" s="185" t="s">
        <v>324</v>
      </c>
      <c r="D256" s="186">
        <v>45046</v>
      </c>
      <c r="E256" s="185">
        <v>833</v>
      </c>
      <c r="F256" s="185" t="s">
        <v>1688</v>
      </c>
      <c r="G256" s="185" t="s">
        <v>1808</v>
      </c>
      <c r="H256" s="185" t="s">
        <v>1110</v>
      </c>
      <c r="I256" s="185">
        <v>0</v>
      </c>
      <c r="J256" s="185">
        <v>3200</v>
      </c>
      <c r="K256" s="185">
        <v>-3200</v>
      </c>
    </row>
    <row r="257" spans="1:11" hidden="1">
      <c r="A257" s="185">
        <v>40100000</v>
      </c>
      <c r="B257" s="185" t="s">
        <v>363</v>
      </c>
      <c r="C257" s="185" t="s">
        <v>324</v>
      </c>
      <c r="D257" s="186">
        <v>45046</v>
      </c>
      <c r="E257" s="185">
        <v>834</v>
      </c>
      <c r="F257" s="185" t="s">
        <v>1809</v>
      </c>
      <c r="G257" s="185" t="s">
        <v>1812</v>
      </c>
      <c r="H257" s="185" t="s">
        <v>1113</v>
      </c>
      <c r="I257" s="185">
        <v>385.52</v>
      </c>
      <c r="J257" s="185">
        <v>0</v>
      </c>
      <c r="K257" s="185">
        <v>385.52</v>
      </c>
    </row>
    <row r="258" spans="1:11" hidden="1">
      <c r="A258" s="185">
        <v>40100000</v>
      </c>
      <c r="B258" s="185" t="s">
        <v>363</v>
      </c>
      <c r="C258" s="185" t="s">
        <v>324</v>
      </c>
      <c r="D258" s="186">
        <v>45046</v>
      </c>
      <c r="E258" s="185">
        <v>834</v>
      </c>
      <c r="F258" s="185" t="s">
        <v>1809</v>
      </c>
      <c r="G258" s="185" t="s">
        <v>1811</v>
      </c>
      <c r="H258" s="185" t="s">
        <v>1113</v>
      </c>
      <c r="I258" s="185">
        <v>0</v>
      </c>
      <c r="J258" s="185">
        <v>2571.62</v>
      </c>
      <c r="K258" s="185">
        <v>-2571.62</v>
      </c>
    </row>
    <row r="259" spans="1:11" hidden="1">
      <c r="A259" s="185">
        <v>40100000</v>
      </c>
      <c r="B259" s="185" t="s">
        <v>363</v>
      </c>
      <c r="C259" s="185" t="s">
        <v>324</v>
      </c>
      <c r="D259" s="186">
        <v>45046</v>
      </c>
      <c r="E259" s="185">
        <v>834</v>
      </c>
      <c r="F259" s="185" t="s">
        <v>1809</v>
      </c>
      <c r="G259" s="185" t="s">
        <v>1810</v>
      </c>
      <c r="H259" s="185" t="s">
        <v>1113</v>
      </c>
      <c r="I259" s="185">
        <v>1250.18</v>
      </c>
      <c r="J259" s="185">
        <v>0</v>
      </c>
      <c r="K259" s="185">
        <v>1250.18</v>
      </c>
    </row>
    <row r="260" spans="1:11" hidden="1">
      <c r="A260" s="185">
        <v>40100000</v>
      </c>
      <c r="B260" s="185" t="s">
        <v>383</v>
      </c>
      <c r="C260" s="185" t="s">
        <v>324</v>
      </c>
      <c r="D260" s="186">
        <v>45046</v>
      </c>
      <c r="E260" s="185">
        <v>837</v>
      </c>
      <c r="F260" s="185" t="s">
        <v>1816</v>
      </c>
      <c r="G260" s="185" t="s">
        <v>1817</v>
      </c>
      <c r="H260" s="185" t="s">
        <v>371</v>
      </c>
      <c r="I260" s="185">
        <v>105.44</v>
      </c>
      <c r="J260" s="185">
        <v>0</v>
      </c>
      <c r="K260" s="185">
        <v>105.44</v>
      </c>
    </row>
    <row r="261" spans="1:11" hidden="1">
      <c r="A261" s="185">
        <v>40100000</v>
      </c>
      <c r="B261" s="185" t="s">
        <v>385</v>
      </c>
      <c r="C261" s="185" t="s">
        <v>324</v>
      </c>
      <c r="D261" s="186">
        <v>45046</v>
      </c>
      <c r="E261" s="185">
        <v>837</v>
      </c>
      <c r="F261" s="185" t="s">
        <v>1813</v>
      </c>
      <c r="G261" s="185" t="s">
        <v>1815</v>
      </c>
      <c r="H261" s="185" t="s">
        <v>1110</v>
      </c>
      <c r="I261" s="185">
        <v>93.62</v>
      </c>
      <c r="J261" s="185">
        <v>0</v>
      </c>
      <c r="K261" s="185">
        <v>93.62</v>
      </c>
    </row>
    <row r="262" spans="1:11" hidden="1">
      <c r="A262" s="185">
        <v>40100000</v>
      </c>
      <c r="B262" s="185" t="s">
        <v>385</v>
      </c>
      <c r="C262" s="185" t="s">
        <v>324</v>
      </c>
      <c r="D262" s="186">
        <v>45046</v>
      </c>
      <c r="E262" s="185">
        <v>837</v>
      </c>
      <c r="F262" s="185" t="s">
        <v>1813</v>
      </c>
      <c r="G262" s="185" t="s">
        <v>1814</v>
      </c>
      <c r="H262" s="185" t="s">
        <v>1110</v>
      </c>
      <c r="I262" s="185">
        <v>73</v>
      </c>
      <c r="J262" s="185">
        <v>0</v>
      </c>
      <c r="K262" s="185">
        <v>73</v>
      </c>
    </row>
    <row r="263" spans="1:11" hidden="1">
      <c r="A263" s="185">
        <v>40100000</v>
      </c>
      <c r="B263" s="185" t="s">
        <v>388</v>
      </c>
      <c r="C263" s="185" t="s">
        <v>324</v>
      </c>
      <c r="D263" s="186">
        <v>45047</v>
      </c>
      <c r="E263" s="185">
        <v>828</v>
      </c>
      <c r="F263" s="185" t="s">
        <v>979</v>
      </c>
      <c r="G263" s="185" t="s">
        <v>1845</v>
      </c>
      <c r="H263" s="185" t="s">
        <v>1846</v>
      </c>
      <c r="I263" s="185">
        <v>0</v>
      </c>
      <c r="J263" s="185">
        <v>9528.76</v>
      </c>
      <c r="K263" s="185">
        <v>-9528.76</v>
      </c>
    </row>
    <row r="264" spans="1:11" hidden="1">
      <c r="A264" s="185">
        <v>40100000</v>
      </c>
      <c r="B264" s="185" t="s">
        <v>378</v>
      </c>
      <c r="C264" s="185" t="s">
        <v>324</v>
      </c>
      <c r="D264" s="186">
        <v>45047</v>
      </c>
      <c r="E264" s="185">
        <v>839</v>
      </c>
      <c r="F264" s="185" t="s">
        <v>397</v>
      </c>
      <c r="G264" s="185" t="s">
        <v>1847</v>
      </c>
      <c r="H264" s="185" t="s">
        <v>1092</v>
      </c>
      <c r="I264" s="185">
        <v>0</v>
      </c>
      <c r="J264" s="185">
        <v>10488</v>
      </c>
      <c r="K264" s="185">
        <v>-10488</v>
      </c>
    </row>
    <row r="265" spans="1:11" hidden="1">
      <c r="A265" s="185">
        <v>40100000</v>
      </c>
      <c r="B265" s="185" t="s">
        <v>378</v>
      </c>
      <c r="C265" s="185" t="s">
        <v>324</v>
      </c>
      <c r="D265" s="186">
        <v>45047</v>
      </c>
      <c r="E265" s="185">
        <v>840</v>
      </c>
      <c r="F265" s="185" t="s">
        <v>397</v>
      </c>
      <c r="G265" s="185" t="s">
        <v>1848</v>
      </c>
      <c r="H265" s="185" t="s">
        <v>1092</v>
      </c>
      <c r="I265" s="185">
        <v>0</v>
      </c>
      <c r="J265" s="185">
        <v>7296</v>
      </c>
      <c r="K265" s="185">
        <v>-7296</v>
      </c>
    </row>
    <row r="266" spans="1:11" hidden="1">
      <c r="A266" s="185">
        <v>40100000</v>
      </c>
      <c r="B266" s="185" t="s">
        <v>376</v>
      </c>
      <c r="C266" s="185" t="s">
        <v>324</v>
      </c>
      <c r="D266" s="186">
        <v>45047</v>
      </c>
      <c r="E266" s="185">
        <v>841</v>
      </c>
      <c r="F266" s="185" t="s">
        <v>719</v>
      </c>
      <c r="G266" s="185" t="s">
        <v>1849</v>
      </c>
      <c r="H266" s="185" t="s">
        <v>1113</v>
      </c>
      <c r="I266" s="185">
        <v>0</v>
      </c>
      <c r="J266" s="185">
        <v>1415.39</v>
      </c>
      <c r="K266" s="185">
        <v>-1415.39</v>
      </c>
    </row>
    <row r="267" spans="1:11" hidden="1">
      <c r="A267" s="185">
        <v>40100000</v>
      </c>
      <c r="B267" s="185" t="s">
        <v>367</v>
      </c>
      <c r="C267" s="185" t="s">
        <v>324</v>
      </c>
      <c r="D267" s="186">
        <v>45047</v>
      </c>
      <c r="E267" s="185">
        <v>842</v>
      </c>
      <c r="F267" s="185" t="s">
        <v>1647</v>
      </c>
      <c r="G267" s="185" t="s">
        <v>1850</v>
      </c>
      <c r="H267" s="185" t="s">
        <v>1113</v>
      </c>
      <c r="I267" s="185">
        <v>0</v>
      </c>
      <c r="J267" s="185">
        <v>4160.9799999999996</v>
      </c>
      <c r="K267" s="185">
        <v>-4160.9799999999996</v>
      </c>
    </row>
    <row r="268" spans="1:11" hidden="1">
      <c r="A268" s="185">
        <v>40100000</v>
      </c>
      <c r="B268" s="185" t="s">
        <v>1154</v>
      </c>
      <c r="C268" s="185" t="s">
        <v>324</v>
      </c>
      <c r="D268" s="186">
        <v>45047</v>
      </c>
      <c r="E268" s="185">
        <v>843</v>
      </c>
      <c r="F268" s="185" t="s">
        <v>899</v>
      </c>
      <c r="G268" s="185" t="s">
        <v>1851</v>
      </c>
      <c r="H268" s="185" t="s">
        <v>351</v>
      </c>
      <c r="I268" s="185">
        <v>0</v>
      </c>
      <c r="J268" s="185">
        <v>267.23</v>
      </c>
      <c r="K268" s="185">
        <v>-267.23</v>
      </c>
    </row>
    <row r="269" spans="1:11" hidden="1">
      <c r="A269" s="185">
        <v>40100000</v>
      </c>
      <c r="B269" s="185" t="s">
        <v>369</v>
      </c>
      <c r="C269" s="185" t="s">
        <v>324</v>
      </c>
      <c r="D269" s="186">
        <v>45047</v>
      </c>
      <c r="E269" s="185">
        <v>844</v>
      </c>
      <c r="F269" s="185" t="s">
        <v>533</v>
      </c>
      <c r="G269" s="185" t="s">
        <v>1852</v>
      </c>
      <c r="H269" s="185" t="s">
        <v>1844</v>
      </c>
      <c r="I269" s="185">
        <v>0</v>
      </c>
      <c r="J269" s="185">
        <v>65.22</v>
      </c>
      <c r="K269" s="185">
        <v>-65.22</v>
      </c>
    </row>
    <row r="270" spans="1:11" hidden="1">
      <c r="A270" s="185">
        <v>40100000</v>
      </c>
      <c r="B270" s="185" t="s">
        <v>369</v>
      </c>
      <c r="C270" s="185" t="s">
        <v>324</v>
      </c>
      <c r="D270" s="186">
        <v>45047</v>
      </c>
      <c r="E270" s="185">
        <v>845</v>
      </c>
      <c r="F270" s="185" t="s">
        <v>533</v>
      </c>
      <c r="G270" s="185" t="s">
        <v>1853</v>
      </c>
      <c r="H270" s="185" t="s">
        <v>1844</v>
      </c>
      <c r="I270" s="185">
        <v>0</v>
      </c>
      <c r="J270" s="185">
        <v>1004.38</v>
      </c>
      <c r="K270" s="185">
        <v>-1004.38</v>
      </c>
    </row>
    <row r="271" spans="1:11" hidden="1">
      <c r="A271" s="185">
        <v>40100000</v>
      </c>
      <c r="B271" s="185" t="s">
        <v>377</v>
      </c>
      <c r="C271" s="185" t="s">
        <v>324</v>
      </c>
      <c r="D271" s="186">
        <v>45047</v>
      </c>
      <c r="E271" s="185">
        <v>848</v>
      </c>
      <c r="F271" s="185" t="s">
        <v>1105</v>
      </c>
      <c r="G271" s="185" t="s">
        <v>1745</v>
      </c>
      <c r="H271" s="185" t="s">
        <v>1261</v>
      </c>
      <c r="I271" s="185">
        <v>0</v>
      </c>
      <c r="J271" s="185">
        <v>904.83</v>
      </c>
      <c r="K271" s="185">
        <v>-904.83</v>
      </c>
    </row>
    <row r="272" spans="1:11" hidden="1">
      <c r="A272" s="185">
        <v>40100000</v>
      </c>
      <c r="B272" s="185" t="s">
        <v>377</v>
      </c>
      <c r="C272" s="185" t="s">
        <v>324</v>
      </c>
      <c r="D272" s="186">
        <v>45047</v>
      </c>
      <c r="E272" s="185">
        <v>849</v>
      </c>
      <c r="F272" s="185" t="s">
        <v>1105</v>
      </c>
      <c r="G272" s="185" t="s">
        <v>1746</v>
      </c>
      <c r="H272" s="185" t="s">
        <v>1261</v>
      </c>
      <c r="I272" s="185">
        <v>0</v>
      </c>
      <c r="J272" s="185">
        <v>47.81</v>
      </c>
      <c r="K272" s="185">
        <v>-47.81</v>
      </c>
    </row>
    <row r="273" spans="1:11" hidden="1">
      <c r="A273" s="185">
        <v>40100000</v>
      </c>
      <c r="B273" s="185" t="s">
        <v>1749</v>
      </c>
      <c r="C273" s="185" t="s">
        <v>324</v>
      </c>
      <c r="D273" s="186">
        <v>45047</v>
      </c>
      <c r="E273" s="185">
        <v>850</v>
      </c>
      <c r="F273" s="185" t="s">
        <v>1750</v>
      </c>
      <c r="G273" s="185" t="s">
        <v>1854</v>
      </c>
      <c r="H273" s="185" t="s">
        <v>362</v>
      </c>
      <c r="I273" s="185">
        <v>0</v>
      </c>
      <c r="J273" s="185">
        <v>1317.6</v>
      </c>
      <c r="K273" s="185">
        <v>-1317.6</v>
      </c>
    </row>
    <row r="274" spans="1:11" hidden="1">
      <c r="A274" s="185">
        <v>40100000</v>
      </c>
      <c r="B274" s="185" t="s">
        <v>370</v>
      </c>
      <c r="C274" s="185" t="s">
        <v>324</v>
      </c>
      <c r="D274" s="186">
        <v>45047</v>
      </c>
      <c r="E274" s="185">
        <v>852</v>
      </c>
      <c r="F274" s="185" t="s">
        <v>393</v>
      </c>
      <c r="G274" s="185" t="s">
        <v>1855</v>
      </c>
      <c r="H274" s="185" t="s">
        <v>1219</v>
      </c>
      <c r="I274" s="185">
        <v>0</v>
      </c>
      <c r="J274" s="185">
        <v>1920</v>
      </c>
      <c r="K274" s="185">
        <v>-1920</v>
      </c>
    </row>
    <row r="275" spans="1:11" hidden="1">
      <c r="A275" s="185">
        <v>40100000</v>
      </c>
      <c r="B275" s="185" t="s">
        <v>1091</v>
      </c>
      <c r="C275" s="185" t="s">
        <v>324</v>
      </c>
      <c r="D275" s="186">
        <v>45047</v>
      </c>
      <c r="E275" s="185">
        <v>854</v>
      </c>
      <c r="F275" s="185" t="s">
        <v>496</v>
      </c>
      <c r="G275" s="185" t="s">
        <v>1856</v>
      </c>
      <c r="H275" s="185" t="s">
        <v>1219</v>
      </c>
      <c r="I275" s="185">
        <v>0</v>
      </c>
      <c r="J275" s="185">
        <v>360</v>
      </c>
      <c r="K275" s="185">
        <v>-360</v>
      </c>
    </row>
    <row r="276" spans="1:11" hidden="1">
      <c r="A276" s="185">
        <v>40100000</v>
      </c>
      <c r="B276" s="185" t="s">
        <v>380</v>
      </c>
      <c r="C276" s="185" t="s">
        <v>324</v>
      </c>
      <c r="D276" s="186">
        <v>45047</v>
      </c>
      <c r="E276" s="185">
        <v>855</v>
      </c>
      <c r="F276" s="185" t="s">
        <v>394</v>
      </c>
      <c r="G276" s="185" t="s">
        <v>1857</v>
      </c>
      <c r="H276" s="185" t="s">
        <v>1113</v>
      </c>
      <c r="I276" s="185">
        <v>0</v>
      </c>
      <c r="J276" s="185">
        <v>300.64999999999998</v>
      </c>
      <c r="K276" s="185">
        <v>-300.64999999999998</v>
      </c>
    </row>
    <row r="277" spans="1:11" hidden="1">
      <c r="A277" s="185">
        <v>40100000</v>
      </c>
      <c r="B277" s="185" t="s">
        <v>372</v>
      </c>
      <c r="C277" s="185" t="s">
        <v>324</v>
      </c>
      <c r="D277" s="186">
        <v>45047</v>
      </c>
      <c r="E277" s="185">
        <v>858</v>
      </c>
      <c r="F277" s="185" t="s">
        <v>126</v>
      </c>
      <c r="G277" s="185" t="s">
        <v>1858</v>
      </c>
      <c r="H277" s="185" t="s">
        <v>1242</v>
      </c>
      <c r="I277" s="185">
        <v>0</v>
      </c>
      <c r="J277" s="185">
        <v>414</v>
      </c>
      <c r="K277" s="185">
        <v>-414</v>
      </c>
    </row>
    <row r="278" spans="1:11">
      <c r="A278" s="185">
        <v>40100000</v>
      </c>
      <c r="B278" s="185" t="s">
        <v>1181</v>
      </c>
      <c r="C278" s="185" t="s">
        <v>324</v>
      </c>
      <c r="D278" s="186">
        <v>45047</v>
      </c>
      <c r="E278" s="185">
        <v>860</v>
      </c>
      <c r="F278" s="185" t="s">
        <v>625</v>
      </c>
      <c r="G278" s="185" t="s">
        <v>1836</v>
      </c>
      <c r="H278" s="185" t="s">
        <v>1371</v>
      </c>
      <c r="I278" s="185">
        <v>0</v>
      </c>
      <c r="J278" s="185">
        <v>20340</v>
      </c>
      <c r="K278" s="185">
        <v>-20340</v>
      </c>
    </row>
    <row r="279" spans="1:11" hidden="1">
      <c r="A279" s="185">
        <v>40100000</v>
      </c>
      <c r="B279" s="185" t="s">
        <v>391</v>
      </c>
      <c r="C279" s="185" t="s">
        <v>324</v>
      </c>
      <c r="D279" s="186">
        <v>45047</v>
      </c>
      <c r="E279" s="185">
        <v>861</v>
      </c>
      <c r="F279" s="185" t="s">
        <v>542</v>
      </c>
      <c r="G279" s="185" t="s">
        <v>1859</v>
      </c>
      <c r="H279" s="185" t="s">
        <v>1141</v>
      </c>
      <c r="I279" s="185">
        <v>0</v>
      </c>
      <c r="J279" s="185">
        <v>4158</v>
      </c>
      <c r="K279" s="185">
        <v>-4158</v>
      </c>
    </row>
    <row r="280" spans="1:11" hidden="1">
      <c r="A280" s="185">
        <v>40100000</v>
      </c>
      <c r="B280" s="185" t="s">
        <v>391</v>
      </c>
      <c r="C280" s="185" t="s">
        <v>324</v>
      </c>
      <c r="D280" s="186">
        <v>45047</v>
      </c>
      <c r="E280" s="185">
        <v>862</v>
      </c>
      <c r="F280" s="185" t="s">
        <v>542</v>
      </c>
      <c r="G280" s="185" t="s">
        <v>1860</v>
      </c>
      <c r="H280" s="185" t="s">
        <v>1261</v>
      </c>
      <c r="I280" s="185">
        <v>0</v>
      </c>
      <c r="J280" s="185">
        <v>2192.4</v>
      </c>
      <c r="K280" s="185">
        <v>-2192.4</v>
      </c>
    </row>
    <row r="281" spans="1:11" hidden="1">
      <c r="A281" s="185">
        <v>40100000</v>
      </c>
      <c r="B281" s="185" t="s">
        <v>1742</v>
      </c>
      <c r="C281" s="185" t="s">
        <v>324</v>
      </c>
      <c r="D281" s="186">
        <v>45047</v>
      </c>
      <c r="E281" s="185">
        <v>863</v>
      </c>
      <c r="F281" s="185" t="s">
        <v>460</v>
      </c>
      <c r="G281" s="185" t="s">
        <v>1861</v>
      </c>
      <c r="H281" s="185" t="s">
        <v>89</v>
      </c>
      <c r="I281" s="185">
        <v>0</v>
      </c>
      <c r="J281" s="185">
        <v>2547</v>
      </c>
      <c r="K281" s="185">
        <v>-2547</v>
      </c>
    </row>
    <row r="282" spans="1:11" hidden="1">
      <c r="A282" s="185">
        <v>40100000</v>
      </c>
      <c r="B282" s="185" t="s">
        <v>388</v>
      </c>
      <c r="C282" s="185" t="s">
        <v>324</v>
      </c>
      <c r="D282" s="186">
        <v>45047</v>
      </c>
      <c r="E282" s="185">
        <v>864</v>
      </c>
      <c r="F282" s="185" t="s">
        <v>979</v>
      </c>
      <c r="G282" s="185" t="s">
        <v>1862</v>
      </c>
      <c r="H282" s="185" t="s">
        <v>1863</v>
      </c>
      <c r="I282" s="185">
        <v>0</v>
      </c>
      <c r="J282" s="185">
        <v>1867.86</v>
      </c>
      <c r="K282" s="185">
        <v>-1867.86</v>
      </c>
    </row>
    <row r="283" spans="1:11" hidden="1">
      <c r="A283" s="185">
        <v>40100000</v>
      </c>
      <c r="B283" s="185" t="s">
        <v>388</v>
      </c>
      <c r="C283" s="185" t="s">
        <v>324</v>
      </c>
      <c r="D283" s="186">
        <v>45047</v>
      </c>
      <c r="E283" s="185">
        <v>865</v>
      </c>
      <c r="F283" s="185" t="s">
        <v>979</v>
      </c>
      <c r="G283" s="185" t="s">
        <v>1864</v>
      </c>
      <c r="H283" s="185" t="s">
        <v>1863</v>
      </c>
      <c r="I283" s="185">
        <v>0</v>
      </c>
      <c r="J283" s="185">
        <v>1785.96</v>
      </c>
      <c r="K283" s="185">
        <v>-1785.96</v>
      </c>
    </row>
    <row r="284" spans="1:11" hidden="1">
      <c r="A284" s="185">
        <v>40100000</v>
      </c>
      <c r="B284" s="185" t="s">
        <v>363</v>
      </c>
      <c r="C284" s="185" t="s">
        <v>324</v>
      </c>
      <c r="D284" s="186">
        <v>45047</v>
      </c>
      <c r="E284" s="185">
        <v>866</v>
      </c>
      <c r="F284" s="185" t="s">
        <v>478</v>
      </c>
      <c r="G284" s="185" t="s">
        <v>1865</v>
      </c>
      <c r="H284" s="185" t="s">
        <v>1184</v>
      </c>
      <c r="I284" s="185">
        <v>0</v>
      </c>
      <c r="J284" s="185">
        <v>328.64</v>
      </c>
      <c r="K284" s="185">
        <v>-328.64</v>
      </c>
    </row>
    <row r="285" spans="1:11" hidden="1">
      <c r="A285" s="185">
        <v>40100000</v>
      </c>
      <c r="B285" s="185" t="s">
        <v>363</v>
      </c>
      <c r="C285" s="185" t="s">
        <v>324</v>
      </c>
      <c r="D285" s="186">
        <v>45047</v>
      </c>
      <c r="E285" s="185">
        <v>867</v>
      </c>
      <c r="F285" s="185" t="s">
        <v>478</v>
      </c>
      <c r="G285" s="185" t="s">
        <v>1866</v>
      </c>
      <c r="H285" s="185" t="s">
        <v>1184</v>
      </c>
      <c r="I285" s="185">
        <v>0</v>
      </c>
      <c r="J285" s="185">
        <v>328.64</v>
      </c>
      <c r="K285" s="185">
        <v>-328.64</v>
      </c>
    </row>
    <row r="286" spans="1:11" hidden="1">
      <c r="A286" s="185">
        <v>40100000</v>
      </c>
      <c r="B286" s="185" t="s">
        <v>354</v>
      </c>
      <c r="C286" s="185" t="s">
        <v>324</v>
      </c>
      <c r="D286" s="186">
        <v>45047</v>
      </c>
      <c r="E286" s="185">
        <v>869</v>
      </c>
      <c r="F286" s="185" t="s">
        <v>163</v>
      </c>
      <c r="G286" s="185" t="s">
        <v>1867</v>
      </c>
      <c r="H286" s="185" t="s">
        <v>1351</v>
      </c>
      <c r="I286" s="185">
        <v>0</v>
      </c>
      <c r="J286" s="185">
        <v>5548</v>
      </c>
      <c r="K286" s="185">
        <v>-5548</v>
      </c>
    </row>
    <row r="287" spans="1:11" hidden="1">
      <c r="A287" s="185">
        <v>40100000</v>
      </c>
      <c r="B287" s="185" t="s">
        <v>354</v>
      </c>
      <c r="C287" s="185" t="s">
        <v>324</v>
      </c>
      <c r="D287" s="186">
        <v>45047</v>
      </c>
      <c r="E287" s="185">
        <v>870</v>
      </c>
      <c r="F287" s="185" t="s">
        <v>163</v>
      </c>
      <c r="G287" s="185" t="s">
        <v>1868</v>
      </c>
      <c r="H287" s="185" t="s">
        <v>1351</v>
      </c>
      <c r="I287" s="185">
        <v>0</v>
      </c>
      <c r="J287" s="185">
        <v>3914</v>
      </c>
      <c r="K287" s="185">
        <v>-3914</v>
      </c>
    </row>
    <row r="288" spans="1:11" hidden="1">
      <c r="A288" s="185">
        <v>40100000</v>
      </c>
      <c r="B288" s="185" t="s">
        <v>354</v>
      </c>
      <c r="C288" s="185" t="s">
        <v>324</v>
      </c>
      <c r="D288" s="186">
        <v>45047</v>
      </c>
      <c r="E288" s="185">
        <v>871</v>
      </c>
      <c r="F288" s="185" t="s">
        <v>163</v>
      </c>
      <c r="G288" s="185" t="s">
        <v>1869</v>
      </c>
      <c r="H288" s="185" t="s">
        <v>1351</v>
      </c>
      <c r="I288" s="185">
        <v>0</v>
      </c>
      <c r="J288" s="185">
        <v>5700</v>
      </c>
      <c r="K288" s="185">
        <v>-5700</v>
      </c>
    </row>
    <row r="289" spans="1:11" hidden="1">
      <c r="A289" s="185">
        <v>40100000</v>
      </c>
      <c r="B289" s="185" t="s">
        <v>361</v>
      </c>
      <c r="C289" s="185" t="s">
        <v>324</v>
      </c>
      <c r="D289" s="186">
        <v>45048</v>
      </c>
      <c r="E289" s="185">
        <v>851</v>
      </c>
      <c r="F289" s="185" t="s">
        <v>392</v>
      </c>
      <c r="G289" s="185" t="s">
        <v>1870</v>
      </c>
      <c r="H289" s="185" t="s">
        <v>1184</v>
      </c>
      <c r="I289" s="185">
        <v>0</v>
      </c>
      <c r="J289" s="185">
        <v>3600</v>
      </c>
      <c r="K289" s="185">
        <v>-3600</v>
      </c>
    </row>
    <row r="290" spans="1:11" hidden="1">
      <c r="A290" s="185">
        <v>40100000</v>
      </c>
      <c r="B290" s="185" t="s">
        <v>380</v>
      </c>
      <c r="C290" s="185" t="s">
        <v>324</v>
      </c>
      <c r="D290" s="186">
        <v>45050</v>
      </c>
      <c r="E290" s="185">
        <v>856</v>
      </c>
      <c r="F290" s="185" t="s">
        <v>394</v>
      </c>
      <c r="G290" s="185" t="s">
        <v>1871</v>
      </c>
      <c r="H290" s="185" t="s">
        <v>1113</v>
      </c>
      <c r="I290" s="185">
        <v>0</v>
      </c>
      <c r="J290" s="185">
        <v>220.38</v>
      </c>
      <c r="K290" s="185">
        <v>-220.38</v>
      </c>
    </row>
    <row r="291" spans="1:11" hidden="1">
      <c r="A291" s="185">
        <v>40100000</v>
      </c>
      <c r="B291" s="185" t="s">
        <v>375</v>
      </c>
      <c r="C291" s="185" t="s">
        <v>324</v>
      </c>
      <c r="D291" s="186">
        <v>45052</v>
      </c>
      <c r="E291" s="185">
        <v>857</v>
      </c>
      <c r="F291" s="185" t="s">
        <v>468</v>
      </c>
      <c r="G291" s="185" t="s">
        <v>1837</v>
      </c>
      <c r="H291" s="185" t="s">
        <v>1359</v>
      </c>
      <c r="I291" s="185">
        <v>0</v>
      </c>
      <c r="J291" s="185">
        <v>1654.81</v>
      </c>
      <c r="K291" s="185">
        <v>-1654.81</v>
      </c>
    </row>
    <row r="292" spans="1:11" hidden="1">
      <c r="A292" s="185">
        <v>40100000</v>
      </c>
      <c r="B292" s="185" t="s">
        <v>360</v>
      </c>
      <c r="C292" s="185" t="s">
        <v>324</v>
      </c>
      <c r="D292" s="186">
        <v>45054</v>
      </c>
      <c r="E292" s="185">
        <v>799</v>
      </c>
      <c r="F292" s="185" t="s">
        <v>815</v>
      </c>
      <c r="G292" s="185" t="s">
        <v>1872</v>
      </c>
      <c r="H292" s="185" t="s">
        <v>1359</v>
      </c>
      <c r="I292" s="185">
        <v>0</v>
      </c>
      <c r="J292" s="185">
        <v>84</v>
      </c>
      <c r="K292" s="185">
        <v>-84</v>
      </c>
    </row>
    <row r="293" spans="1:11" hidden="1">
      <c r="A293" s="185">
        <v>40100000</v>
      </c>
      <c r="B293" s="185" t="s">
        <v>360</v>
      </c>
      <c r="C293" s="185" t="s">
        <v>324</v>
      </c>
      <c r="D293" s="186">
        <v>45054</v>
      </c>
      <c r="E293" s="185">
        <v>800</v>
      </c>
      <c r="F293" s="185" t="s">
        <v>815</v>
      </c>
      <c r="G293" s="185" t="s">
        <v>1873</v>
      </c>
      <c r="H293" s="185" t="s">
        <v>1359</v>
      </c>
      <c r="I293" s="185">
        <v>0</v>
      </c>
      <c r="J293" s="185">
        <v>84</v>
      </c>
      <c r="K293" s="185">
        <v>-84</v>
      </c>
    </row>
    <row r="294" spans="1:11" hidden="1">
      <c r="A294" s="185">
        <v>40100000</v>
      </c>
      <c r="B294" s="185" t="s">
        <v>360</v>
      </c>
      <c r="C294" s="185" t="s">
        <v>324</v>
      </c>
      <c r="D294" s="186">
        <v>45054</v>
      </c>
      <c r="E294" s="185">
        <v>801</v>
      </c>
      <c r="F294" s="185" t="s">
        <v>815</v>
      </c>
      <c r="G294" s="185" t="s">
        <v>1874</v>
      </c>
      <c r="H294" s="185" t="s">
        <v>1359</v>
      </c>
      <c r="I294" s="185">
        <v>0</v>
      </c>
      <c r="J294" s="185">
        <v>84</v>
      </c>
      <c r="K294" s="185">
        <v>-84</v>
      </c>
    </row>
    <row r="295" spans="1:11" hidden="1">
      <c r="A295" s="185">
        <v>40100000</v>
      </c>
      <c r="B295" s="185" t="s">
        <v>360</v>
      </c>
      <c r="C295" s="185" t="s">
        <v>324</v>
      </c>
      <c r="D295" s="186">
        <v>45054</v>
      </c>
      <c r="E295" s="185">
        <v>802</v>
      </c>
      <c r="F295" s="185" t="s">
        <v>815</v>
      </c>
      <c r="G295" s="185" t="s">
        <v>1875</v>
      </c>
      <c r="H295" s="185" t="s">
        <v>1359</v>
      </c>
      <c r="I295" s="185">
        <v>0</v>
      </c>
      <c r="J295" s="185">
        <v>336</v>
      </c>
      <c r="K295" s="185">
        <v>-336</v>
      </c>
    </row>
    <row r="296" spans="1:11" hidden="1">
      <c r="A296" s="185">
        <v>40100000</v>
      </c>
      <c r="B296" s="185" t="s">
        <v>360</v>
      </c>
      <c r="C296" s="185" t="s">
        <v>324</v>
      </c>
      <c r="D296" s="186">
        <v>45054</v>
      </c>
      <c r="E296" s="185">
        <v>803</v>
      </c>
      <c r="F296" s="185" t="s">
        <v>815</v>
      </c>
      <c r="G296" s="185" t="s">
        <v>1876</v>
      </c>
      <c r="H296" s="185" t="s">
        <v>1359</v>
      </c>
      <c r="I296" s="185">
        <v>0</v>
      </c>
      <c r="J296" s="185">
        <v>84</v>
      </c>
      <c r="K296" s="185">
        <v>-84</v>
      </c>
    </row>
    <row r="297" spans="1:11" hidden="1">
      <c r="A297" s="185">
        <v>40100000</v>
      </c>
      <c r="B297" s="185" t="s">
        <v>360</v>
      </c>
      <c r="C297" s="185" t="s">
        <v>324</v>
      </c>
      <c r="D297" s="186">
        <v>45054</v>
      </c>
      <c r="E297" s="185">
        <v>804</v>
      </c>
      <c r="F297" s="185" t="s">
        <v>815</v>
      </c>
      <c r="G297" s="185" t="s">
        <v>1877</v>
      </c>
      <c r="H297" s="185" t="s">
        <v>1359</v>
      </c>
      <c r="I297" s="185">
        <v>0</v>
      </c>
      <c r="J297" s="185">
        <v>84</v>
      </c>
      <c r="K297" s="185">
        <v>-84</v>
      </c>
    </row>
    <row r="298" spans="1:11" hidden="1">
      <c r="A298" s="185">
        <v>40100000</v>
      </c>
      <c r="B298" s="185" t="s">
        <v>369</v>
      </c>
      <c r="C298" s="185" t="s">
        <v>324</v>
      </c>
      <c r="D298" s="186">
        <v>45054</v>
      </c>
      <c r="E298" s="185">
        <v>846</v>
      </c>
      <c r="F298" s="185" t="s">
        <v>533</v>
      </c>
      <c r="G298" s="185" t="s">
        <v>1878</v>
      </c>
      <c r="H298" s="185" t="s">
        <v>1562</v>
      </c>
      <c r="I298" s="185">
        <v>0</v>
      </c>
      <c r="J298" s="185">
        <v>317.27999999999997</v>
      </c>
      <c r="K298" s="185">
        <v>-317.27999999999997</v>
      </c>
    </row>
    <row r="299" spans="1:11" hidden="1">
      <c r="A299" s="185">
        <v>40100000</v>
      </c>
      <c r="B299" s="185" t="s">
        <v>365</v>
      </c>
      <c r="C299" s="185" t="s">
        <v>324</v>
      </c>
      <c r="D299" s="186">
        <v>45055</v>
      </c>
      <c r="E299" s="185">
        <v>881</v>
      </c>
      <c r="F299" s="185" t="s">
        <v>758</v>
      </c>
      <c r="G299" s="185" t="s">
        <v>1879</v>
      </c>
      <c r="H299" s="185" t="s">
        <v>1113</v>
      </c>
      <c r="I299" s="185">
        <v>0</v>
      </c>
      <c r="J299" s="185">
        <v>755.27</v>
      </c>
      <c r="K299" s="185">
        <v>-755.27</v>
      </c>
    </row>
    <row r="300" spans="1:11" hidden="1">
      <c r="A300" s="185">
        <v>40100000</v>
      </c>
      <c r="B300" s="185" t="s">
        <v>369</v>
      </c>
      <c r="C300" s="185" t="s">
        <v>324</v>
      </c>
      <c r="D300" s="186">
        <v>45061</v>
      </c>
      <c r="E300" s="185">
        <v>847</v>
      </c>
      <c r="F300" s="185" t="s">
        <v>533</v>
      </c>
      <c r="G300" s="185" t="s">
        <v>1880</v>
      </c>
      <c r="H300" s="185" t="s">
        <v>1934</v>
      </c>
      <c r="I300" s="185">
        <v>0</v>
      </c>
      <c r="J300" s="185">
        <v>1230.5999999999999</v>
      </c>
      <c r="K300" s="185">
        <v>-1230.5999999999999</v>
      </c>
    </row>
    <row r="301" spans="1:11" hidden="1">
      <c r="A301" s="185">
        <v>40100000</v>
      </c>
      <c r="B301" s="185" t="s">
        <v>1881</v>
      </c>
      <c r="C301" s="185" t="s">
        <v>324</v>
      </c>
      <c r="D301" s="186">
        <v>45061</v>
      </c>
      <c r="E301" s="185">
        <v>859</v>
      </c>
      <c r="F301" s="185" t="s">
        <v>1882</v>
      </c>
      <c r="G301" s="185" t="s">
        <v>1883</v>
      </c>
      <c r="H301" s="185" t="s">
        <v>312</v>
      </c>
      <c r="I301" s="185">
        <v>0</v>
      </c>
      <c r="J301" s="185">
        <v>1750</v>
      </c>
      <c r="K301" s="185">
        <v>-1750</v>
      </c>
    </row>
    <row r="302" spans="1:11" hidden="1">
      <c r="A302" s="185">
        <v>40100000</v>
      </c>
      <c r="B302" s="185" t="s">
        <v>1140</v>
      </c>
      <c r="C302" s="185" t="s">
        <v>324</v>
      </c>
      <c r="D302" s="186">
        <v>45062</v>
      </c>
      <c r="E302" s="185">
        <v>873</v>
      </c>
      <c r="F302" s="185" t="s">
        <v>1884</v>
      </c>
      <c r="G302" s="185" t="s">
        <v>1885</v>
      </c>
      <c r="H302" s="185" t="s">
        <v>1221</v>
      </c>
      <c r="I302" s="185">
        <v>0</v>
      </c>
      <c r="J302" s="185">
        <v>8.65</v>
      </c>
      <c r="K302" s="185">
        <v>-8.65</v>
      </c>
    </row>
    <row r="303" spans="1:11" hidden="1">
      <c r="A303" s="185">
        <v>40100000</v>
      </c>
      <c r="B303" s="185" t="s">
        <v>1140</v>
      </c>
      <c r="C303" s="185" t="s">
        <v>324</v>
      </c>
      <c r="D303" s="186">
        <v>45062</v>
      </c>
      <c r="E303" s="185">
        <v>874</v>
      </c>
      <c r="F303" s="185" t="s">
        <v>970</v>
      </c>
      <c r="G303" s="185" t="s">
        <v>1886</v>
      </c>
      <c r="H303" s="185" t="s">
        <v>1221</v>
      </c>
      <c r="I303" s="185">
        <v>0</v>
      </c>
      <c r="J303" s="185">
        <v>28.32</v>
      </c>
      <c r="K303" s="185">
        <v>-28.32</v>
      </c>
    </row>
    <row r="304" spans="1:11" hidden="1">
      <c r="A304" s="185">
        <v>40100000</v>
      </c>
      <c r="B304" s="185" t="s">
        <v>1140</v>
      </c>
      <c r="C304" s="185" t="s">
        <v>324</v>
      </c>
      <c r="D304" s="186">
        <v>45062</v>
      </c>
      <c r="E304" s="185">
        <v>876</v>
      </c>
      <c r="F304" s="185" t="s">
        <v>970</v>
      </c>
      <c r="G304" s="185" t="s">
        <v>1887</v>
      </c>
      <c r="H304" s="185" t="s">
        <v>1221</v>
      </c>
      <c r="I304" s="185">
        <v>0</v>
      </c>
      <c r="J304" s="185">
        <v>16.66</v>
      </c>
      <c r="K304" s="185">
        <v>-16.66</v>
      </c>
    </row>
    <row r="305" spans="1:11" hidden="1">
      <c r="A305" s="185">
        <v>40100000</v>
      </c>
      <c r="B305" s="185" t="s">
        <v>1140</v>
      </c>
      <c r="C305" s="185" t="s">
        <v>324</v>
      </c>
      <c r="D305" s="186">
        <v>45062</v>
      </c>
      <c r="E305" s="185">
        <v>877</v>
      </c>
      <c r="F305" s="185" t="s">
        <v>970</v>
      </c>
      <c r="G305" s="185" t="s">
        <v>1888</v>
      </c>
      <c r="H305" s="185" t="s">
        <v>1221</v>
      </c>
      <c r="I305" s="185">
        <v>0</v>
      </c>
      <c r="J305" s="185">
        <v>20.75</v>
      </c>
      <c r="K305" s="185">
        <v>-20.75</v>
      </c>
    </row>
    <row r="306" spans="1:11" hidden="1">
      <c r="A306" s="185">
        <v>40100000</v>
      </c>
      <c r="B306" s="185" t="s">
        <v>1140</v>
      </c>
      <c r="C306" s="185" t="s">
        <v>324</v>
      </c>
      <c r="D306" s="186">
        <v>45062</v>
      </c>
      <c r="E306" s="185">
        <v>878</v>
      </c>
      <c r="F306" s="185" t="s">
        <v>970</v>
      </c>
      <c r="G306" s="185" t="s">
        <v>1889</v>
      </c>
      <c r="H306" s="185" t="s">
        <v>1221</v>
      </c>
      <c r="I306" s="185">
        <v>0</v>
      </c>
      <c r="J306" s="185">
        <v>21.11</v>
      </c>
      <c r="K306" s="185">
        <v>-21.11</v>
      </c>
    </row>
    <row r="307" spans="1:11" hidden="1">
      <c r="A307" s="185">
        <v>40100000</v>
      </c>
      <c r="B307" s="185" t="s">
        <v>1140</v>
      </c>
      <c r="C307" s="185" t="s">
        <v>324</v>
      </c>
      <c r="D307" s="186">
        <v>45062</v>
      </c>
      <c r="E307" s="185">
        <v>879</v>
      </c>
      <c r="F307" s="185" t="s">
        <v>970</v>
      </c>
      <c r="G307" s="185" t="s">
        <v>1890</v>
      </c>
      <c r="H307" s="185" t="s">
        <v>1221</v>
      </c>
      <c r="I307" s="185">
        <v>0</v>
      </c>
      <c r="J307" s="185">
        <v>71.64</v>
      </c>
      <c r="K307" s="185">
        <v>-71.64</v>
      </c>
    </row>
    <row r="308" spans="1:11" hidden="1">
      <c r="A308" s="185">
        <v>40100000</v>
      </c>
      <c r="B308" s="185" t="s">
        <v>1140</v>
      </c>
      <c r="C308" s="185" t="s">
        <v>324</v>
      </c>
      <c r="D308" s="186">
        <v>45064</v>
      </c>
      <c r="E308" s="185">
        <v>875</v>
      </c>
      <c r="F308" s="185" t="s">
        <v>970</v>
      </c>
      <c r="G308" s="185" t="s">
        <v>1891</v>
      </c>
      <c r="H308" s="185" t="s">
        <v>1221</v>
      </c>
      <c r="I308" s="185">
        <v>0</v>
      </c>
      <c r="J308" s="185">
        <v>26.24</v>
      </c>
      <c r="K308" s="185">
        <v>-26.24</v>
      </c>
    </row>
    <row r="309" spans="1:11" hidden="1">
      <c r="A309" s="185">
        <v>40100000</v>
      </c>
      <c r="B309" s="185" t="s">
        <v>365</v>
      </c>
      <c r="C309" s="185" t="s">
        <v>324</v>
      </c>
      <c r="D309" s="186">
        <v>45065</v>
      </c>
      <c r="E309" s="185">
        <v>883</v>
      </c>
      <c r="F309" s="185" t="s">
        <v>758</v>
      </c>
      <c r="G309" s="185" t="s">
        <v>1892</v>
      </c>
      <c r="H309" s="185" t="s">
        <v>1231</v>
      </c>
      <c r="I309" s="185">
        <v>0</v>
      </c>
      <c r="J309" s="185">
        <v>580.24</v>
      </c>
      <c r="K309" s="185">
        <v>-580.24</v>
      </c>
    </row>
    <row r="310" spans="1:11" hidden="1">
      <c r="A310" s="185">
        <v>40100000</v>
      </c>
      <c r="B310" s="185" t="s">
        <v>1140</v>
      </c>
      <c r="C310" s="185" t="s">
        <v>324</v>
      </c>
      <c r="D310" s="186">
        <v>45066</v>
      </c>
      <c r="E310" s="185">
        <v>880</v>
      </c>
      <c r="F310" s="185" t="s">
        <v>970</v>
      </c>
      <c r="G310" s="185" t="s">
        <v>1893</v>
      </c>
      <c r="H310" s="185" t="s">
        <v>1221</v>
      </c>
      <c r="I310" s="185">
        <v>0</v>
      </c>
      <c r="J310" s="185">
        <v>12.08</v>
      </c>
      <c r="K310" s="185">
        <v>-12.08</v>
      </c>
    </row>
    <row r="311" spans="1:11" hidden="1">
      <c r="A311" s="185">
        <v>40100000</v>
      </c>
      <c r="B311" s="185" t="s">
        <v>378</v>
      </c>
      <c r="C311" s="185" t="s">
        <v>324</v>
      </c>
      <c r="D311" s="186">
        <v>45077</v>
      </c>
      <c r="E311" s="185">
        <v>838</v>
      </c>
      <c r="F311" s="185" t="s">
        <v>1894</v>
      </c>
      <c r="G311" s="185" t="s">
        <v>1644</v>
      </c>
      <c r="H311" s="185" t="s">
        <v>1113</v>
      </c>
      <c r="I311" s="185">
        <v>0</v>
      </c>
      <c r="J311" s="185">
        <v>7752</v>
      </c>
      <c r="K311" s="185">
        <v>-7752</v>
      </c>
    </row>
    <row r="312" spans="1:11" hidden="1">
      <c r="A312" s="185">
        <v>40100000</v>
      </c>
      <c r="B312" s="185" t="s">
        <v>388</v>
      </c>
      <c r="C312" s="185" t="s">
        <v>324</v>
      </c>
      <c r="D312" s="186">
        <v>45077</v>
      </c>
      <c r="E312" s="185">
        <v>872</v>
      </c>
      <c r="F312" s="185" t="s">
        <v>979</v>
      </c>
      <c r="G312" s="185" t="s">
        <v>1895</v>
      </c>
      <c r="H312" s="185" t="s">
        <v>1896</v>
      </c>
      <c r="I312" s="185">
        <v>0</v>
      </c>
      <c r="J312" s="185">
        <v>1437.6</v>
      </c>
      <c r="K312" s="185">
        <v>-1437.6</v>
      </c>
    </row>
    <row r="313" spans="1:11" hidden="1">
      <c r="A313" s="185">
        <v>40100000</v>
      </c>
      <c r="B313" s="185" t="s">
        <v>363</v>
      </c>
      <c r="C313" s="185" t="s">
        <v>324</v>
      </c>
      <c r="D313" s="186">
        <v>45078</v>
      </c>
      <c r="E313" s="185">
        <v>868</v>
      </c>
      <c r="F313" s="185" t="s">
        <v>478</v>
      </c>
      <c r="G313" s="185" t="s">
        <v>1935</v>
      </c>
      <c r="H313" s="185" t="s">
        <v>1231</v>
      </c>
      <c r="I313" s="185">
        <v>0</v>
      </c>
      <c r="J313" s="185">
        <v>328.64</v>
      </c>
      <c r="K313" s="185">
        <v>-328.64</v>
      </c>
    </row>
    <row r="314" spans="1:11" hidden="1">
      <c r="A314" s="185">
        <v>40100000</v>
      </c>
      <c r="B314" s="185" t="s">
        <v>388</v>
      </c>
      <c r="C314" s="185" t="s">
        <v>324</v>
      </c>
      <c r="D314" s="186">
        <v>45078</v>
      </c>
      <c r="E314" s="185">
        <v>886</v>
      </c>
      <c r="F314" s="185" t="s">
        <v>979</v>
      </c>
      <c r="G314" s="185" t="s">
        <v>1936</v>
      </c>
      <c r="H314" s="185" t="s">
        <v>1937</v>
      </c>
      <c r="I314" s="185">
        <v>0</v>
      </c>
      <c r="J314" s="185">
        <v>105.26</v>
      </c>
      <c r="K314" s="185">
        <v>-105.26</v>
      </c>
    </row>
    <row r="315" spans="1:11" hidden="1">
      <c r="A315" s="185">
        <v>40100000</v>
      </c>
      <c r="B315" s="185" t="s">
        <v>388</v>
      </c>
      <c r="C315" s="185" t="s">
        <v>324</v>
      </c>
      <c r="D315" s="186">
        <v>45078</v>
      </c>
      <c r="E315" s="185">
        <v>887</v>
      </c>
      <c r="F315" s="185" t="s">
        <v>979</v>
      </c>
      <c r="G315" s="185" t="s">
        <v>1938</v>
      </c>
      <c r="H315" s="185" t="s">
        <v>1937</v>
      </c>
      <c r="I315" s="185">
        <v>0</v>
      </c>
      <c r="J315" s="185">
        <v>105.26</v>
      </c>
      <c r="K315" s="185">
        <v>-105.26</v>
      </c>
    </row>
    <row r="316" spans="1:11" hidden="1">
      <c r="A316" s="185">
        <v>40100000</v>
      </c>
      <c r="B316" s="185" t="s">
        <v>388</v>
      </c>
      <c r="C316" s="185" t="s">
        <v>324</v>
      </c>
      <c r="D316" s="186">
        <v>45078</v>
      </c>
      <c r="E316" s="185">
        <v>888</v>
      </c>
      <c r="F316" s="185" t="s">
        <v>979</v>
      </c>
      <c r="G316" s="185" t="s">
        <v>1939</v>
      </c>
      <c r="H316" s="185" t="s">
        <v>1937</v>
      </c>
      <c r="I316" s="185">
        <v>0</v>
      </c>
      <c r="J316" s="185">
        <v>105.26</v>
      </c>
      <c r="K316" s="185">
        <v>-105.26</v>
      </c>
    </row>
    <row r="317" spans="1:11" hidden="1">
      <c r="A317" s="185">
        <v>40100000</v>
      </c>
      <c r="B317" s="185" t="s">
        <v>1940</v>
      </c>
      <c r="C317" s="185" t="s">
        <v>324</v>
      </c>
      <c r="D317" s="186">
        <v>45078</v>
      </c>
      <c r="E317" s="185">
        <v>889</v>
      </c>
      <c r="F317" s="185" t="s">
        <v>395</v>
      </c>
      <c r="G317" s="185" t="s">
        <v>1941</v>
      </c>
      <c r="H317" s="185" t="s">
        <v>1371</v>
      </c>
      <c r="I317" s="185">
        <v>0</v>
      </c>
      <c r="J317" s="185">
        <v>3330.92</v>
      </c>
      <c r="K317" s="185">
        <v>-3330.92</v>
      </c>
    </row>
    <row r="318" spans="1:11" hidden="1">
      <c r="A318" s="185">
        <v>40100000</v>
      </c>
      <c r="B318" s="185" t="s">
        <v>1940</v>
      </c>
      <c r="C318" s="185" t="s">
        <v>324</v>
      </c>
      <c r="D318" s="186">
        <v>45078</v>
      </c>
      <c r="E318" s="185">
        <v>890</v>
      </c>
      <c r="F318" s="185" t="s">
        <v>395</v>
      </c>
      <c r="G318" s="185" t="s">
        <v>1942</v>
      </c>
      <c r="H318" s="185" t="s">
        <v>1371</v>
      </c>
      <c r="I318" s="185">
        <v>0</v>
      </c>
      <c r="J318" s="185">
        <v>3332.48</v>
      </c>
      <c r="K318" s="185">
        <v>-3332.48</v>
      </c>
    </row>
    <row r="319" spans="1:11" hidden="1">
      <c r="A319" s="185">
        <v>40100000</v>
      </c>
      <c r="B319" s="185" t="s">
        <v>1943</v>
      </c>
      <c r="C319" s="185" t="s">
        <v>324</v>
      </c>
      <c r="D319" s="186">
        <v>45078</v>
      </c>
      <c r="E319" s="185">
        <v>891</v>
      </c>
      <c r="F319" s="185" t="s">
        <v>541</v>
      </c>
      <c r="G319" s="185" t="s">
        <v>1944</v>
      </c>
      <c r="H319" s="185" t="s">
        <v>362</v>
      </c>
      <c r="I319" s="185">
        <v>0</v>
      </c>
      <c r="J319" s="185">
        <v>181.98</v>
      </c>
      <c r="K319" s="185">
        <v>-181.98</v>
      </c>
    </row>
    <row r="320" spans="1:11" hidden="1">
      <c r="A320" s="185">
        <v>40100000</v>
      </c>
      <c r="B320" s="185" t="s">
        <v>1943</v>
      </c>
      <c r="C320" s="185" t="s">
        <v>324</v>
      </c>
      <c r="D320" s="186">
        <v>45078</v>
      </c>
      <c r="E320" s="185">
        <v>892</v>
      </c>
      <c r="F320" s="185" t="s">
        <v>541</v>
      </c>
      <c r="G320" s="185" t="s">
        <v>1945</v>
      </c>
      <c r="H320" s="185" t="s">
        <v>362</v>
      </c>
      <c r="I320" s="185">
        <v>0</v>
      </c>
      <c r="J320" s="185">
        <v>173.34</v>
      </c>
      <c r="K320" s="185">
        <v>-173.34</v>
      </c>
    </row>
    <row r="321" spans="1:11" hidden="1">
      <c r="A321" s="185">
        <v>40100000</v>
      </c>
      <c r="B321" s="185" t="s">
        <v>369</v>
      </c>
      <c r="C321" s="185" t="s">
        <v>324</v>
      </c>
      <c r="D321" s="186">
        <v>45078</v>
      </c>
      <c r="E321" s="185">
        <v>893</v>
      </c>
      <c r="F321" s="185" t="s">
        <v>533</v>
      </c>
      <c r="G321" s="185" t="s">
        <v>1946</v>
      </c>
      <c r="H321" s="185" t="s">
        <v>1539</v>
      </c>
      <c r="I321" s="185">
        <v>0</v>
      </c>
      <c r="J321" s="185">
        <v>384.02</v>
      </c>
      <c r="K321" s="185">
        <v>-384.02</v>
      </c>
    </row>
    <row r="322" spans="1:11" hidden="1">
      <c r="A322" s="185">
        <v>40100000</v>
      </c>
      <c r="B322" s="185" t="s">
        <v>369</v>
      </c>
      <c r="C322" s="185" t="s">
        <v>324</v>
      </c>
      <c r="D322" s="186">
        <v>45078</v>
      </c>
      <c r="E322" s="185">
        <v>894</v>
      </c>
      <c r="F322" s="185" t="s">
        <v>533</v>
      </c>
      <c r="G322" s="185" t="s">
        <v>1947</v>
      </c>
      <c r="H322" s="185" t="s">
        <v>1539</v>
      </c>
      <c r="I322" s="185">
        <v>0</v>
      </c>
      <c r="J322" s="185">
        <v>106.46</v>
      </c>
      <c r="K322" s="185">
        <v>-106.46</v>
      </c>
    </row>
    <row r="323" spans="1:11" hidden="1">
      <c r="A323" s="185">
        <v>40100000</v>
      </c>
      <c r="B323" s="185" t="s">
        <v>350</v>
      </c>
      <c r="C323" s="185" t="s">
        <v>324</v>
      </c>
      <c r="D323" s="186">
        <v>45078</v>
      </c>
      <c r="E323" s="185">
        <v>895</v>
      </c>
      <c r="F323" s="185" t="s">
        <v>97</v>
      </c>
      <c r="G323" s="185" t="s">
        <v>1948</v>
      </c>
      <c r="H323" s="185" t="s">
        <v>1704</v>
      </c>
      <c r="I323" s="185">
        <v>0</v>
      </c>
      <c r="J323" s="185">
        <v>432</v>
      </c>
      <c r="K323" s="185">
        <v>-432</v>
      </c>
    </row>
    <row r="324" spans="1:11" hidden="1">
      <c r="A324" s="185">
        <v>40100000</v>
      </c>
      <c r="B324" s="185" t="s">
        <v>1949</v>
      </c>
      <c r="C324" s="185" t="s">
        <v>324</v>
      </c>
      <c r="D324" s="186">
        <v>45078</v>
      </c>
      <c r="E324" s="185">
        <v>896</v>
      </c>
      <c r="F324" s="185" t="s">
        <v>1950</v>
      </c>
      <c r="G324" s="185" t="s">
        <v>1951</v>
      </c>
      <c r="H324" s="185" t="s">
        <v>89</v>
      </c>
      <c r="I324" s="185">
        <v>0</v>
      </c>
      <c r="J324" s="185">
        <v>3799.16</v>
      </c>
      <c r="K324" s="185">
        <v>-3799.16</v>
      </c>
    </row>
    <row r="325" spans="1:11" hidden="1">
      <c r="A325" s="185">
        <v>40100000</v>
      </c>
      <c r="B325" s="185" t="s">
        <v>1334</v>
      </c>
      <c r="C325" s="185" t="s">
        <v>324</v>
      </c>
      <c r="D325" s="186">
        <v>45078</v>
      </c>
      <c r="E325" s="185">
        <v>897</v>
      </c>
      <c r="F325" s="185" t="s">
        <v>934</v>
      </c>
      <c r="G325" s="185" t="s">
        <v>1952</v>
      </c>
      <c r="H325" s="185" t="s">
        <v>312</v>
      </c>
      <c r="I325" s="185">
        <v>0</v>
      </c>
      <c r="J325" s="185">
        <v>90</v>
      </c>
      <c r="K325" s="185">
        <v>-90</v>
      </c>
    </row>
    <row r="326" spans="1:11" hidden="1">
      <c r="A326" s="185">
        <v>40100000</v>
      </c>
      <c r="B326" s="185" t="s">
        <v>374</v>
      </c>
      <c r="C326" s="185" t="s">
        <v>324</v>
      </c>
      <c r="D326" s="186">
        <v>45078</v>
      </c>
      <c r="E326" s="185">
        <v>898</v>
      </c>
      <c r="F326" s="185" t="s">
        <v>975</v>
      </c>
      <c r="G326" s="185" t="s">
        <v>1953</v>
      </c>
      <c r="H326" s="185" t="s">
        <v>371</v>
      </c>
      <c r="I326" s="185">
        <v>0</v>
      </c>
      <c r="J326" s="185">
        <v>1519.27</v>
      </c>
      <c r="K326" s="185">
        <v>-1519.27</v>
      </c>
    </row>
    <row r="327" spans="1:11" hidden="1">
      <c r="A327" s="185">
        <v>40100000</v>
      </c>
      <c r="B327" s="185" t="s">
        <v>375</v>
      </c>
      <c r="C327" s="185" t="s">
        <v>324</v>
      </c>
      <c r="D327" s="186">
        <v>45078</v>
      </c>
      <c r="E327" s="185">
        <v>899</v>
      </c>
      <c r="F327" s="185" t="s">
        <v>468</v>
      </c>
      <c r="G327" s="185" t="s">
        <v>1929</v>
      </c>
      <c r="H327" s="185" t="s">
        <v>1117</v>
      </c>
      <c r="I327" s="185">
        <v>0</v>
      </c>
      <c r="J327" s="185">
        <v>1654.81</v>
      </c>
      <c r="K327" s="185">
        <v>-1654.81</v>
      </c>
    </row>
    <row r="328" spans="1:11" hidden="1">
      <c r="A328" s="185">
        <v>40100000</v>
      </c>
      <c r="B328" s="185" t="s">
        <v>378</v>
      </c>
      <c r="C328" s="185" t="s">
        <v>324</v>
      </c>
      <c r="D328" s="186">
        <v>45078</v>
      </c>
      <c r="E328" s="185">
        <v>900</v>
      </c>
      <c r="F328" s="185" t="s">
        <v>397</v>
      </c>
      <c r="G328" s="185" t="s">
        <v>1954</v>
      </c>
      <c r="H328" s="185" t="s">
        <v>1184</v>
      </c>
      <c r="I328" s="185">
        <v>0</v>
      </c>
      <c r="J328" s="185">
        <v>7752</v>
      </c>
      <c r="K328" s="185">
        <v>-7752</v>
      </c>
    </row>
    <row r="329" spans="1:11" hidden="1">
      <c r="A329" s="185">
        <v>40100000</v>
      </c>
      <c r="B329" s="185" t="s">
        <v>367</v>
      </c>
      <c r="C329" s="185" t="s">
        <v>324</v>
      </c>
      <c r="D329" s="186">
        <v>45078</v>
      </c>
      <c r="E329" s="185">
        <v>901</v>
      </c>
      <c r="F329" s="185" t="s">
        <v>1647</v>
      </c>
      <c r="G329" s="185" t="s">
        <v>1955</v>
      </c>
      <c r="H329" s="185" t="s">
        <v>1184</v>
      </c>
      <c r="I329" s="185">
        <v>0</v>
      </c>
      <c r="J329" s="185">
        <v>4160.9799999999996</v>
      </c>
      <c r="K329" s="185">
        <v>-4160.9799999999996</v>
      </c>
    </row>
    <row r="330" spans="1:11" hidden="1">
      <c r="A330" s="185">
        <v>40100000</v>
      </c>
      <c r="B330" s="185" t="s">
        <v>1641</v>
      </c>
      <c r="C330" s="185" t="s">
        <v>324</v>
      </c>
      <c r="D330" s="186">
        <v>45078</v>
      </c>
      <c r="E330" s="185">
        <v>902</v>
      </c>
      <c r="F330" s="185" t="s">
        <v>1642</v>
      </c>
      <c r="G330" s="185" t="s">
        <v>1956</v>
      </c>
      <c r="H330" s="185" t="s">
        <v>362</v>
      </c>
      <c r="I330" s="185">
        <v>0</v>
      </c>
      <c r="J330" s="185">
        <v>120</v>
      </c>
      <c r="K330" s="185">
        <v>-120</v>
      </c>
    </row>
    <row r="331" spans="1:11" hidden="1">
      <c r="A331" s="185">
        <v>40100000</v>
      </c>
      <c r="B331" s="185" t="s">
        <v>366</v>
      </c>
      <c r="C331" s="185" t="s">
        <v>324</v>
      </c>
      <c r="D331" s="186">
        <v>45078</v>
      </c>
      <c r="E331" s="185">
        <v>903</v>
      </c>
      <c r="F331" s="185" t="s">
        <v>658</v>
      </c>
      <c r="G331" s="185" t="s">
        <v>1957</v>
      </c>
      <c r="H331" s="185" t="s">
        <v>371</v>
      </c>
      <c r="I331" s="185">
        <v>0</v>
      </c>
      <c r="J331" s="185">
        <v>1440</v>
      </c>
      <c r="K331" s="185">
        <v>-1440</v>
      </c>
    </row>
    <row r="332" spans="1:11" hidden="1">
      <c r="A332" s="185">
        <v>40100000</v>
      </c>
      <c r="B332" s="185" t="s">
        <v>361</v>
      </c>
      <c r="C332" s="185" t="s">
        <v>324</v>
      </c>
      <c r="D332" s="186">
        <v>45078</v>
      </c>
      <c r="E332" s="185">
        <v>904</v>
      </c>
      <c r="F332" s="185" t="s">
        <v>392</v>
      </c>
      <c r="G332" s="185" t="s">
        <v>1958</v>
      </c>
      <c r="H332" s="185" t="s">
        <v>1231</v>
      </c>
      <c r="I332" s="185">
        <v>0</v>
      </c>
      <c r="J332" s="185">
        <v>3200</v>
      </c>
      <c r="K332" s="185">
        <v>-3200</v>
      </c>
    </row>
    <row r="333" spans="1:11" hidden="1">
      <c r="A333" s="185">
        <v>40100000</v>
      </c>
      <c r="B333" s="185" t="s">
        <v>377</v>
      </c>
      <c r="C333" s="185" t="s">
        <v>324</v>
      </c>
      <c r="D333" s="186">
        <v>45078</v>
      </c>
      <c r="E333" s="185">
        <v>905</v>
      </c>
      <c r="F333" s="185" t="s">
        <v>1634</v>
      </c>
      <c r="G333" s="185" t="s">
        <v>1959</v>
      </c>
      <c r="H333" s="185" t="s">
        <v>1092</v>
      </c>
      <c r="I333" s="185">
        <v>0</v>
      </c>
      <c r="J333" s="185">
        <v>39</v>
      </c>
      <c r="K333" s="185">
        <v>-39</v>
      </c>
    </row>
    <row r="334" spans="1:11" hidden="1">
      <c r="A334" s="185">
        <v>40100000</v>
      </c>
      <c r="B334" s="185" t="s">
        <v>377</v>
      </c>
      <c r="C334" s="185" t="s">
        <v>324</v>
      </c>
      <c r="D334" s="186">
        <v>45078</v>
      </c>
      <c r="E334" s="185">
        <v>906</v>
      </c>
      <c r="F334" s="185" t="s">
        <v>1634</v>
      </c>
      <c r="G334" s="185" t="s">
        <v>1960</v>
      </c>
      <c r="H334" s="185" t="s">
        <v>1092</v>
      </c>
      <c r="I334" s="185">
        <v>0</v>
      </c>
      <c r="J334" s="185">
        <v>1000.72</v>
      </c>
      <c r="K334" s="185">
        <v>-1000.72</v>
      </c>
    </row>
    <row r="335" spans="1:11" hidden="1">
      <c r="A335" s="185">
        <v>40100000</v>
      </c>
      <c r="B335" s="185" t="s">
        <v>1671</v>
      </c>
      <c r="C335" s="185" t="s">
        <v>324</v>
      </c>
      <c r="D335" s="186">
        <v>45078</v>
      </c>
      <c r="E335" s="185">
        <v>907</v>
      </c>
      <c r="F335" s="185" t="s">
        <v>1672</v>
      </c>
      <c r="G335" s="185" t="s">
        <v>1961</v>
      </c>
      <c r="H335" s="185" t="s">
        <v>362</v>
      </c>
      <c r="I335" s="185">
        <v>0</v>
      </c>
      <c r="J335" s="185">
        <v>282</v>
      </c>
      <c r="K335" s="185">
        <v>-282</v>
      </c>
    </row>
    <row r="336" spans="1:11" hidden="1">
      <c r="A336" s="185">
        <v>40100000</v>
      </c>
      <c r="B336" s="185" t="s">
        <v>1145</v>
      </c>
      <c r="C336" s="185" t="s">
        <v>324</v>
      </c>
      <c r="D336" s="186">
        <v>45078</v>
      </c>
      <c r="E336" s="185">
        <v>908</v>
      </c>
      <c r="F336" s="185" t="s">
        <v>535</v>
      </c>
      <c r="G336" s="185" t="s">
        <v>1962</v>
      </c>
      <c r="H336" s="185" t="s">
        <v>1141</v>
      </c>
      <c r="I336" s="185">
        <v>0</v>
      </c>
      <c r="J336" s="185">
        <v>10800</v>
      </c>
      <c r="K336" s="185">
        <v>-10800</v>
      </c>
    </row>
    <row r="337" spans="1:11" hidden="1">
      <c r="A337" s="185">
        <v>40100000</v>
      </c>
      <c r="B337" s="185" t="s">
        <v>1145</v>
      </c>
      <c r="C337" s="185" t="s">
        <v>324</v>
      </c>
      <c r="D337" s="186">
        <v>45078</v>
      </c>
      <c r="E337" s="185">
        <v>909</v>
      </c>
      <c r="F337" s="185" t="s">
        <v>535</v>
      </c>
      <c r="G337" s="185" t="s">
        <v>1963</v>
      </c>
      <c r="H337" s="185" t="s">
        <v>1141</v>
      </c>
      <c r="I337" s="185">
        <v>0</v>
      </c>
      <c r="J337" s="185">
        <v>9600</v>
      </c>
      <c r="K337" s="185">
        <v>-9600</v>
      </c>
    </row>
    <row r="338" spans="1:11" hidden="1">
      <c r="A338" s="185">
        <v>40100000</v>
      </c>
      <c r="B338" s="185" t="s">
        <v>1145</v>
      </c>
      <c r="C338" s="185" t="s">
        <v>324</v>
      </c>
      <c r="D338" s="186">
        <v>45078</v>
      </c>
      <c r="E338" s="185">
        <v>910</v>
      </c>
      <c r="F338" s="185" t="s">
        <v>535</v>
      </c>
      <c r="G338" s="185" t="s">
        <v>1964</v>
      </c>
      <c r="H338" s="185" t="s">
        <v>1141</v>
      </c>
      <c r="I338" s="185">
        <v>0</v>
      </c>
      <c r="J338" s="185">
        <v>13800</v>
      </c>
      <c r="K338" s="185">
        <v>-13800</v>
      </c>
    </row>
    <row r="339" spans="1:11" hidden="1">
      <c r="A339" s="185">
        <v>40100000</v>
      </c>
      <c r="B339" s="185" t="s">
        <v>1145</v>
      </c>
      <c r="C339" s="185" t="s">
        <v>324</v>
      </c>
      <c r="D339" s="186">
        <v>45078</v>
      </c>
      <c r="E339" s="185">
        <v>911</v>
      </c>
      <c r="F339" s="185" t="s">
        <v>535</v>
      </c>
      <c r="G339" s="185" t="s">
        <v>1965</v>
      </c>
      <c r="H339" s="185" t="s">
        <v>1141</v>
      </c>
      <c r="I339" s="185">
        <v>0</v>
      </c>
      <c r="J339" s="185">
        <v>12000</v>
      </c>
      <c r="K339" s="185">
        <v>-12000</v>
      </c>
    </row>
    <row r="340" spans="1:11" hidden="1">
      <c r="A340" s="185">
        <v>40100000</v>
      </c>
      <c r="B340" s="185" t="s">
        <v>1145</v>
      </c>
      <c r="C340" s="185" t="s">
        <v>324</v>
      </c>
      <c r="D340" s="186">
        <v>45078</v>
      </c>
      <c r="E340" s="185">
        <v>912</v>
      </c>
      <c r="F340" s="185" t="s">
        <v>535</v>
      </c>
      <c r="G340" s="185" t="s">
        <v>1966</v>
      </c>
      <c r="H340" s="185" t="s">
        <v>1141</v>
      </c>
      <c r="I340" s="185">
        <v>0</v>
      </c>
      <c r="J340" s="185">
        <v>12900</v>
      </c>
      <c r="K340" s="185">
        <v>-12900</v>
      </c>
    </row>
    <row r="341" spans="1:11" hidden="1">
      <c r="A341" s="185">
        <v>40100000</v>
      </c>
      <c r="B341" s="185" t="s">
        <v>1145</v>
      </c>
      <c r="C341" s="185" t="s">
        <v>324</v>
      </c>
      <c r="D341" s="186">
        <v>45078</v>
      </c>
      <c r="E341" s="185">
        <v>913</v>
      </c>
      <c r="F341" s="185" t="s">
        <v>535</v>
      </c>
      <c r="G341" s="185" t="s">
        <v>1967</v>
      </c>
      <c r="H341" s="185" t="s">
        <v>1141</v>
      </c>
      <c r="I341" s="185">
        <v>0</v>
      </c>
      <c r="J341" s="185">
        <v>10200</v>
      </c>
      <c r="K341" s="185">
        <v>-10200</v>
      </c>
    </row>
    <row r="342" spans="1:11">
      <c r="A342" s="185">
        <v>40100000</v>
      </c>
      <c r="B342" s="185" t="s">
        <v>1181</v>
      </c>
      <c r="C342" s="185" t="s">
        <v>324</v>
      </c>
      <c r="D342" s="186">
        <v>45078</v>
      </c>
      <c r="E342" s="185">
        <v>914</v>
      </c>
      <c r="F342" s="185" t="s">
        <v>625</v>
      </c>
      <c r="G342" s="185" t="s">
        <v>1930</v>
      </c>
      <c r="H342" s="185" t="s">
        <v>1096</v>
      </c>
      <c r="I342" s="185">
        <v>0</v>
      </c>
      <c r="J342" s="185">
        <v>847</v>
      </c>
      <c r="K342" s="185">
        <v>-847</v>
      </c>
    </row>
    <row r="343" spans="1:11">
      <c r="A343" s="185">
        <v>40100000</v>
      </c>
      <c r="B343" s="185" t="s">
        <v>1181</v>
      </c>
      <c r="C343" s="185" t="s">
        <v>324</v>
      </c>
      <c r="D343" s="186">
        <v>45078</v>
      </c>
      <c r="E343" s="185">
        <v>915</v>
      </c>
      <c r="F343" s="185" t="s">
        <v>625</v>
      </c>
      <c r="G343" s="185" t="s">
        <v>1931</v>
      </c>
      <c r="H343" s="185" t="s">
        <v>1096</v>
      </c>
      <c r="I343" s="185">
        <v>0</v>
      </c>
      <c r="J343" s="185">
        <v>21131</v>
      </c>
      <c r="K343" s="185">
        <v>-21131</v>
      </c>
    </row>
    <row r="344" spans="1:11">
      <c r="A344" s="185">
        <v>40100000</v>
      </c>
      <c r="B344" s="185" t="s">
        <v>1181</v>
      </c>
      <c r="C344" s="185" t="s">
        <v>324</v>
      </c>
      <c r="D344" s="186">
        <v>45078</v>
      </c>
      <c r="E344" s="185">
        <v>916</v>
      </c>
      <c r="F344" s="185" t="s">
        <v>625</v>
      </c>
      <c r="G344" s="185" t="s">
        <v>1932</v>
      </c>
      <c r="H344" s="185" t="s">
        <v>1096</v>
      </c>
      <c r="I344" s="185">
        <v>0</v>
      </c>
      <c r="J344" s="185">
        <v>4529.5200000000004</v>
      </c>
      <c r="K344" s="185">
        <v>-4529.5200000000004</v>
      </c>
    </row>
    <row r="345" spans="1:11" hidden="1">
      <c r="A345" s="185">
        <v>40100000</v>
      </c>
      <c r="B345" s="185" t="s">
        <v>1091</v>
      </c>
      <c r="C345" s="185" t="s">
        <v>324</v>
      </c>
      <c r="D345" s="186">
        <v>45078</v>
      </c>
      <c r="E345" s="185">
        <v>917</v>
      </c>
      <c r="F345" s="185" t="s">
        <v>496</v>
      </c>
      <c r="G345" s="185" t="s">
        <v>1968</v>
      </c>
      <c r="H345" s="185" t="s">
        <v>1221</v>
      </c>
      <c r="I345" s="185">
        <v>0</v>
      </c>
      <c r="J345" s="185">
        <v>360</v>
      </c>
      <c r="K345" s="185">
        <v>-360</v>
      </c>
    </row>
    <row r="346" spans="1:11">
      <c r="A346" s="185">
        <v>40100000</v>
      </c>
      <c r="B346" s="185" t="s">
        <v>1181</v>
      </c>
      <c r="C346" s="185" t="s">
        <v>324</v>
      </c>
      <c r="D346" s="186">
        <v>45078</v>
      </c>
      <c r="E346" s="185">
        <v>918</v>
      </c>
      <c r="F346" s="185" t="s">
        <v>625</v>
      </c>
      <c r="G346" s="185" t="s">
        <v>1933</v>
      </c>
      <c r="H346" s="185" t="s">
        <v>1096</v>
      </c>
      <c r="I346" s="185">
        <v>0</v>
      </c>
      <c r="J346" s="185">
        <v>4347</v>
      </c>
      <c r="K346" s="185">
        <v>-4347</v>
      </c>
    </row>
    <row r="347" spans="1:11" hidden="1">
      <c r="A347" s="185">
        <v>40100000</v>
      </c>
      <c r="B347" s="185" t="s">
        <v>380</v>
      </c>
      <c r="C347" s="185" t="s">
        <v>324</v>
      </c>
      <c r="D347" s="186">
        <v>45078</v>
      </c>
      <c r="E347" s="185">
        <v>919</v>
      </c>
      <c r="F347" s="185" t="s">
        <v>394</v>
      </c>
      <c r="G347" s="185" t="s">
        <v>1969</v>
      </c>
      <c r="H347" s="185" t="s">
        <v>1184</v>
      </c>
      <c r="I347" s="185">
        <v>0</v>
      </c>
      <c r="J347" s="185">
        <v>121.57</v>
      </c>
      <c r="K347" s="185">
        <v>-121.57</v>
      </c>
    </row>
    <row r="348" spans="1:11" hidden="1">
      <c r="A348" s="185">
        <v>40100000</v>
      </c>
      <c r="B348" s="185" t="s">
        <v>1940</v>
      </c>
      <c r="C348" s="185" t="s">
        <v>324</v>
      </c>
      <c r="D348" s="186">
        <v>45078</v>
      </c>
      <c r="E348" s="185">
        <v>920</v>
      </c>
      <c r="F348" s="185" t="s">
        <v>395</v>
      </c>
      <c r="G348" s="185" t="s">
        <v>1970</v>
      </c>
      <c r="H348" s="185" t="s">
        <v>1371</v>
      </c>
      <c r="I348" s="185">
        <v>0</v>
      </c>
      <c r="J348" s="185">
        <v>3330.89</v>
      </c>
      <c r="K348" s="185">
        <v>-3330.89</v>
      </c>
    </row>
    <row r="349" spans="1:11" hidden="1">
      <c r="A349" s="185">
        <v>40100000</v>
      </c>
      <c r="B349" s="185" t="s">
        <v>391</v>
      </c>
      <c r="C349" s="185" t="s">
        <v>324</v>
      </c>
      <c r="D349" s="186">
        <v>45078</v>
      </c>
      <c r="E349" s="185">
        <v>921</v>
      </c>
      <c r="F349" s="185" t="s">
        <v>542</v>
      </c>
      <c r="G349" s="185" t="s">
        <v>1971</v>
      </c>
      <c r="H349" s="185" t="s">
        <v>1113</v>
      </c>
      <c r="I349" s="185">
        <v>0</v>
      </c>
      <c r="J349" s="185">
        <v>4158</v>
      </c>
      <c r="K349" s="185">
        <v>-4158</v>
      </c>
    </row>
    <row r="350" spans="1:11" hidden="1">
      <c r="A350" s="185">
        <v>40100000</v>
      </c>
      <c r="B350" s="185" t="s">
        <v>391</v>
      </c>
      <c r="C350" s="185" t="s">
        <v>324</v>
      </c>
      <c r="D350" s="186">
        <v>45078</v>
      </c>
      <c r="E350" s="185">
        <v>922</v>
      </c>
      <c r="F350" s="185" t="s">
        <v>542</v>
      </c>
      <c r="G350" s="185" t="s">
        <v>1972</v>
      </c>
      <c r="H350" s="185" t="s">
        <v>1113</v>
      </c>
      <c r="I350" s="185">
        <v>0</v>
      </c>
      <c r="J350" s="185">
        <v>2192.4</v>
      </c>
      <c r="K350" s="185">
        <v>-2192.4</v>
      </c>
    </row>
    <row r="351" spans="1:11" hidden="1">
      <c r="A351" s="185">
        <v>40100000</v>
      </c>
      <c r="B351" s="185" t="s">
        <v>1313</v>
      </c>
      <c r="C351" s="185" t="s">
        <v>324</v>
      </c>
      <c r="D351" s="186">
        <v>45078</v>
      </c>
      <c r="E351" s="185">
        <v>927</v>
      </c>
      <c r="F351" s="185" t="s">
        <v>1024</v>
      </c>
      <c r="G351" s="185" t="s">
        <v>1973</v>
      </c>
      <c r="H351" s="185" t="s">
        <v>362</v>
      </c>
      <c r="I351" s="185">
        <v>0</v>
      </c>
      <c r="J351" s="185">
        <v>1790.12</v>
      </c>
      <c r="K351" s="185">
        <v>-1790.12</v>
      </c>
    </row>
    <row r="352" spans="1:11" hidden="1">
      <c r="A352" s="185">
        <v>40100000</v>
      </c>
      <c r="B352" s="185" t="s">
        <v>377</v>
      </c>
      <c r="C352" s="185" t="s">
        <v>324</v>
      </c>
      <c r="D352" s="186">
        <v>45078</v>
      </c>
      <c r="E352" s="185">
        <v>928</v>
      </c>
      <c r="F352" s="185" t="s">
        <v>1744</v>
      </c>
      <c r="G352" s="185" t="s">
        <v>1974</v>
      </c>
      <c r="H352" s="185" t="s">
        <v>1113</v>
      </c>
      <c r="I352" s="185">
        <v>0</v>
      </c>
      <c r="J352" s="185">
        <v>44.57</v>
      </c>
      <c r="K352" s="185">
        <v>-44.57</v>
      </c>
    </row>
    <row r="353" spans="1:11" hidden="1">
      <c r="A353" s="185">
        <v>40100000</v>
      </c>
      <c r="B353" s="185" t="s">
        <v>380</v>
      </c>
      <c r="C353" s="185" t="s">
        <v>324</v>
      </c>
      <c r="D353" s="186">
        <v>45078</v>
      </c>
      <c r="E353" s="185">
        <v>932</v>
      </c>
      <c r="F353" s="185" t="s">
        <v>394</v>
      </c>
      <c r="G353" s="185" t="s">
        <v>1975</v>
      </c>
      <c r="H353" s="185" t="s">
        <v>1231</v>
      </c>
      <c r="I353" s="185">
        <v>0</v>
      </c>
      <c r="J353" s="185">
        <v>128.59</v>
      </c>
      <c r="K353" s="185">
        <v>-128.59</v>
      </c>
    </row>
    <row r="354" spans="1:11" hidden="1">
      <c r="A354" s="185">
        <v>40100000</v>
      </c>
      <c r="B354" s="185" t="s">
        <v>380</v>
      </c>
      <c r="C354" s="185" t="s">
        <v>324</v>
      </c>
      <c r="D354" s="186">
        <v>45078</v>
      </c>
      <c r="E354" s="185">
        <v>933</v>
      </c>
      <c r="F354" s="185" t="s">
        <v>394</v>
      </c>
      <c r="G354" s="185" t="s">
        <v>1976</v>
      </c>
      <c r="H354" s="185" t="s">
        <v>1231</v>
      </c>
      <c r="I354" s="185">
        <v>0</v>
      </c>
      <c r="J354" s="185">
        <v>100.02</v>
      </c>
      <c r="K354" s="185">
        <v>-100.02</v>
      </c>
    </row>
    <row r="355" spans="1:11" hidden="1">
      <c r="A355" s="185">
        <v>40100000</v>
      </c>
      <c r="B355" s="185" t="s">
        <v>380</v>
      </c>
      <c r="C355" s="185" t="s">
        <v>324</v>
      </c>
      <c r="D355" s="186">
        <v>45078</v>
      </c>
      <c r="E355" s="185">
        <v>934</v>
      </c>
      <c r="F355" s="185" t="s">
        <v>394</v>
      </c>
      <c r="G355" s="185" t="s">
        <v>1977</v>
      </c>
      <c r="H355" s="185" t="s">
        <v>1231</v>
      </c>
      <c r="I355" s="185">
        <v>0</v>
      </c>
      <c r="J355" s="185">
        <v>95.17</v>
      </c>
      <c r="K355" s="185">
        <v>-95.17</v>
      </c>
    </row>
    <row r="356" spans="1:11" hidden="1">
      <c r="A356" s="185">
        <v>40100000</v>
      </c>
      <c r="B356" s="185" t="s">
        <v>380</v>
      </c>
      <c r="C356" s="185" t="s">
        <v>324</v>
      </c>
      <c r="D356" s="186">
        <v>45078</v>
      </c>
      <c r="E356" s="185">
        <v>935</v>
      </c>
      <c r="F356" s="185" t="s">
        <v>394</v>
      </c>
      <c r="G356" s="185" t="s">
        <v>1978</v>
      </c>
      <c r="H356" s="185" t="s">
        <v>1231</v>
      </c>
      <c r="I356" s="185">
        <v>0</v>
      </c>
      <c r="J356" s="185">
        <v>29.18</v>
      </c>
      <c r="K356" s="185">
        <v>-29.18</v>
      </c>
    </row>
    <row r="357" spans="1:11" hidden="1">
      <c r="A357" s="185">
        <v>40100000</v>
      </c>
      <c r="B357" s="185" t="s">
        <v>354</v>
      </c>
      <c r="C357" s="185" t="s">
        <v>324</v>
      </c>
      <c r="D357" s="186">
        <v>45078</v>
      </c>
      <c r="E357" s="185">
        <v>941</v>
      </c>
      <c r="F357" s="185" t="s">
        <v>163</v>
      </c>
      <c r="G357" s="185" t="s">
        <v>1979</v>
      </c>
      <c r="H357" s="185" t="s">
        <v>1159</v>
      </c>
      <c r="I357" s="185">
        <v>0</v>
      </c>
      <c r="J357" s="185">
        <v>7030</v>
      </c>
      <c r="K357" s="185">
        <v>-7030</v>
      </c>
    </row>
    <row r="358" spans="1:11" hidden="1">
      <c r="A358" s="185">
        <v>40100000</v>
      </c>
      <c r="B358" s="185" t="s">
        <v>354</v>
      </c>
      <c r="C358" s="185" t="s">
        <v>324</v>
      </c>
      <c r="D358" s="186">
        <v>45078</v>
      </c>
      <c r="E358" s="185">
        <v>942</v>
      </c>
      <c r="F358" s="185" t="s">
        <v>163</v>
      </c>
      <c r="G358" s="185" t="s">
        <v>1980</v>
      </c>
      <c r="H358" s="185" t="s">
        <v>1159</v>
      </c>
      <c r="I358" s="185">
        <v>0</v>
      </c>
      <c r="J358" s="185">
        <v>7353</v>
      </c>
      <c r="K358" s="185">
        <v>-7353</v>
      </c>
    </row>
    <row r="359" spans="1:11" hidden="1">
      <c r="A359" s="185">
        <v>40100000</v>
      </c>
      <c r="B359" s="185" t="s">
        <v>354</v>
      </c>
      <c r="C359" s="185" t="s">
        <v>324</v>
      </c>
      <c r="D359" s="186">
        <v>45078</v>
      </c>
      <c r="E359" s="185">
        <v>943</v>
      </c>
      <c r="F359" s="185" t="s">
        <v>163</v>
      </c>
      <c r="G359" s="185" t="s">
        <v>1981</v>
      </c>
      <c r="H359" s="185" t="s">
        <v>1159</v>
      </c>
      <c r="I359" s="185">
        <v>0</v>
      </c>
      <c r="J359" s="185">
        <v>6118</v>
      </c>
      <c r="K359" s="185">
        <v>-6118</v>
      </c>
    </row>
    <row r="360" spans="1:11" hidden="1">
      <c r="A360" s="185">
        <v>40100000</v>
      </c>
      <c r="B360" s="185" t="s">
        <v>1681</v>
      </c>
      <c r="C360" s="185" t="s">
        <v>324</v>
      </c>
      <c r="D360" s="186">
        <v>45078</v>
      </c>
      <c r="E360" s="185">
        <v>944</v>
      </c>
      <c r="F360" s="185" t="s">
        <v>1682</v>
      </c>
      <c r="G360" s="185" t="s">
        <v>1982</v>
      </c>
      <c r="H360" s="185" t="s">
        <v>362</v>
      </c>
      <c r="I360" s="185">
        <v>0</v>
      </c>
      <c r="J360" s="185">
        <v>5280</v>
      </c>
      <c r="K360" s="185">
        <v>-5280</v>
      </c>
    </row>
    <row r="361" spans="1:11" hidden="1">
      <c r="A361" s="185">
        <v>40100000</v>
      </c>
      <c r="B361" s="185" t="s">
        <v>365</v>
      </c>
      <c r="C361" s="185" t="s">
        <v>324</v>
      </c>
      <c r="D361" s="186">
        <v>45078</v>
      </c>
      <c r="E361" s="185">
        <v>958</v>
      </c>
      <c r="F361" s="185" t="s">
        <v>758</v>
      </c>
      <c r="G361" s="185" t="s">
        <v>1983</v>
      </c>
      <c r="H361" s="185" t="s">
        <v>1351</v>
      </c>
      <c r="I361" s="185">
        <v>0</v>
      </c>
      <c r="J361" s="185">
        <v>85.18</v>
      </c>
      <c r="K361" s="185">
        <v>-85.18</v>
      </c>
    </row>
    <row r="362" spans="1:11" hidden="1">
      <c r="A362" s="185">
        <v>40100000</v>
      </c>
      <c r="B362" s="185" t="s">
        <v>388</v>
      </c>
      <c r="C362" s="185" t="s">
        <v>324</v>
      </c>
      <c r="D362" s="186">
        <v>45078</v>
      </c>
      <c r="E362" s="185">
        <v>959</v>
      </c>
      <c r="F362" s="185" t="s">
        <v>979</v>
      </c>
      <c r="G362" s="185" t="s">
        <v>1984</v>
      </c>
      <c r="H362" s="185" t="s">
        <v>1985</v>
      </c>
      <c r="I362" s="185">
        <v>0</v>
      </c>
      <c r="J362" s="185">
        <v>2404.19</v>
      </c>
      <c r="K362" s="185">
        <v>-2404.19</v>
      </c>
    </row>
    <row r="363" spans="1:11" hidden="1">
      <c r="A363" s="185">
        <v>40100000</v>
      </c>
      <c r="B363" s="185" t="s">
        <v>388</v>
      </c>
      <c r="C363" s="185" t="s">
        <v>324</v>
      </c>
      <c r="D363" s="186">
        <v>45078</v>
      </c>
      <c r="E363" s="185">
        <v>960</v>
      </c>
      <c r="F363" s="185" t="s">
        <v>979</v>
      </c>
      <c r="G363" s="185" t="s">
        <v>1986</v>
      </c>
      <c r="H363" s="185" t="s">
        <v>2027</v>
      </c>
      <c r="I363" s="185">
        <v>0</v>
      </c>
      <c r="J363" s="185">
        <v>2335.31</v>
      </c>
      <c r="K363" s="185">
        <v>-2335.31</v>
      </c>
    </row>
    <row r="364" spans="1:11" hidden="1">
      <c r="A364" s="185">
        <v>40100000</v>
      </c>
      <c r="B364" s="185" t="s">
        <v>388</v>
      </c>
      <c r="C364" s="185" t="s">
        <v>324</v>
      </c>
      <c r="D364" s="186">
        <v>45078</v>
      </c>
      <c r="E364" s="185">
        <v>961</v>
      </c>
      <c r="F364" s="185" t="s">
        <v>979</v>
      </c>
      <c r="G364" s="185" t="s">
        <v>1987</v>
      </c>
      <c r="H364" s="185" t="s">
        <v>1094</v>
      </c>
      <c r="I364" s="185">
        <v>0</v>
      </c>
      <c r="J364" s="185">
        <v>7896.07</v>
      </c>
      <c r="K364" s="185">
        <v>-7896.07</v>
      </c>
    </row>
    <row r="365" spans="1:11" hidden="1">
      <c r="A365" s="185">
        <v>40100000</v>
      </c>
      <c r="B365" s="185" t="s">
        <v>369</v>
      </c>
      <c r="C365" s="185" t="s">
        <v>324</v>
      </c>
      <c r="D365" s="186">
        <v>45078</v>
      </c>
      <c r="E365" s="185">
        <v>975</v>
      </c>
      <c r="F365" s="185" t="s">
        <v>533</v>
      </c>
      <c r="G365" s="185" t="s">
        <v>1988</v>
      </c>
      <c r="H365" s="185" t="s">
        <v>1561</v>
      </c>
      <c r="I365" s="185">
        <v>0</v>
      </c>
      <c r="J365" s="185">
        <v>404.54</v>
      </c>
      <c r="K365" s="185">
        <v>-404.54</v>
      </c>
    </row>
    <row r="366" spans="1:11" hidden="1">
      <c r="A366" s="185">
        <v>40100000</v>
      </c>
      <c r="B366" s="185" t="s">
        <v>365</v>
      </c>
      <c r="C366" s="185" t="s">
        <v>324</v>
      </c>
      <c r="D366" s="186">
        <v>45079</v>
      </c>
      <c r="E366" s="185">
        <v>957</v>
      </c>
      <c r="F366" s="185" t="s">
        <v>758</v>
      </c>
      <c r="G366" s="185" t="s">
        <v>1989</v>
      </c>
      <c r="H366" s="185" t="s">
        <v>1351</v>
      </c>
      <c r="I366" s="185">
        <v>0</v>
      </c>
      <c r="J366" s="185">
        <v>61.87</v>
      </c>
      <c r="K366" s="185">
        <v>-61.87</v>
      </c>
    </row>
    <row r="367" spans="1:11" hidden="1">
      <c r="A367" s="185">
        <v>40100000</v>
      </c>
      <c r="B367" s="185" t="s">
        <v>365</v>
      </c>
      <c r="C367" s="185" t="s">
        <v>324</v>
      </c>
      <c r="D367" s="186">
        <v>45084</v>
      </c>
      <c r="E367" s="185">
        <v>930</v>
      </c>
      <c r="F367" s="185" t="s">
        <v>758</v>
      </c>
      <c r="G367" s="185" t="s">
        <v>1990</v>
      </c>
      <c r="H367" s="185" t="s">
        <v>1184</v>
      </c>
      <c r="I367" s="185">
        <v>0</v>
      </c>
      <c r="J367" s="185">
        <v>112.03</v>
      </c>
      <c r="K367" s="185">
        <v>-112.03</v>
      </c>
    </row>
    <row r="368" spans="1:11" hidden="1">
      <c r="A368" s="185">
        <v>40100000</v>
      </c>
      <c r="B368" s="185" t="s">
        <v>365</v>
      </c>
      <c r="C368" s="185" t="s">
        <v>324</v>
      </c>
      <c r="D368" s="186">
        <v>45085</v>
      </c>
      <c r="E368" s="185">
        <v>931</v>
      </c>
      <c r="F368" s="185" t="s">
        <v>758</v>
      </c>
      <c r="G368" s="185" t="s">
        <v>1991</v>
      </c>
      <c r="H368" s="185" t="s">
        <v>1184</v>
      </c>
      <c r="I368" s="185">
        <v>0</v>
      </c>
      <c r="J368" s="185">
        <v>644.04999999999995</v>
      </c>
      <c r="K368" s="185">
        <v>-644.04999999999995</v>
      </c>
    </row>
    <row r="369" spans="1:11" hidden="1">
      <c r="A369" s="185">
        <v>40100000</v>
      </c>
      <c r="B369" s="185" t="s">
        <v>380</v>
      </c>
      <c r="C369" s="185" t="s">
        <v>324</v>
      </c>
      <c r="D369" s="186">
        <v>45085</v>
      </c>
      <c r="E369" s="185">
        <v>938</v>
      </c>
      <c r="F369" s="185" t="s">
        <v>394</v>
      </c>
      <c r="G369" s="185" t="s">
        <v>1992</v>
      </c>
      <c r="H369" s="185" t="s">
        <v>1231</v>
      </c>
      <c r="I369" s="185">
        <v>0</v>
      </c>
      <c r="J369" s="185">
        <v>396.76</v>
      </c>
      <c r="K369" s="185">
        <v>-396.76</v>
      </c>
    </row>
    <row r="370" spans="1:11" hidden="1">
      <c r="A370" s="185">
        <v>40100000</v>
      </c>
      <c r="B370" s="185" t="s">
        <v>360</v>
      </c>
      <c r="C370" s="185" t="s">
        <v>324</v>
      </c>
      <c r="D370" s="186">
        <v>45086</v>
      </c>
      <c r="E370" s="185">
        <v>963</v>
      </c>
      <c r="F370" s="185" t="s">
        <v>815</v>
      </c>
      <c r="G370" s="185" t="s">
        <v>1993</v>
      </c>
      <c r="H370" s="185" t="s">
        <v>1117</v>
      </c>
      <c r="I370" s="185">
        <v>0</v>
      </c>
      <c r="J370" s="185">
        <v>336</v>
      </c>
      <c r="K370" s="185">
        <v>-336</v>
      </c>
    </row>
    <row r="371" spans="1:11" hidden="1">
      <c r="A371" s="185">
        <v>40100000</v>
      </c>
      <c r="B371" s="185" t="s">
        <v>360</v>
      </c>
      <c r="C371" s="185" t="s">
        <v>324</v>
      </c>
      <c r="D371" s="186">
        <v>45086</v>
      </c>
      <c r="E371" s="185">
        <v>964</v>
      </c>
      <c r="F371" s="185" t="s">
        <v>815</v>
      </c>
      <c r="G371" s="185" t="s">
        <v>1994</v>
      </c>
      <c r="H371" s="185" t="s">
        <v>1117</v>
      </c>
      <c r="I371" s="185">
        <v>0</v>
      </c>
      <c r="J371" s="185">
        <v>84</v>
      </c>
      <c r="K371" s="185">
        <v>-84</v>
      </c>
    </row>
    <row r="372" spans="1:11" hidden="1">
      <c r="A372" s="185">
        <v>40100000</v>
      </c>
      <c r="B372" s="185" t="s">
        <v>360</v>
      </c>
      <c r="C372" s="185" t="s">
        <v>324</v>
      </c>
      <c r="D372" s="186">
        <v>45086</v>
      </c>
      <c r="E372" s="185">
        <v>965</v>
      </c>
      <c r="F372" s="185" t="s">
        <v>815</v>
      </c>
      <c r="G372" s="185" t="s">
        <v>1995</v>
      </c>
      <c r="H372" s="185" t="s">
        <v>1117</v>
      </c>
      <c r="I372" s="185">
        <v>0</v>
      </c>
      <c r="J372" s="185">
        <v>84</v>
      </c>
      <c r="K372" s="185">
        <v>-84</v>
      </c>
    </row>
    <row r="373" spans="1:11" hidden="1">
      <c r="A373" s="185">
        <v>40100000</v>
      </c>
      <c r="B373" s="185" t="s">
        <v>360</v>
      </c>
      <c r="C373" s="185" t="s">
        <v>324</v>
      </c>
      <c r="D373" s="186">
        <v>45086</v>
      </c>
      <c r="E373" s="185">
        <v>966</v>
      </c>
      <c r="F373" s="185" t="s">
        <v>815</v>
      </c>
      <c r="G373" s="185" t="s">
        <v>1996</v>
      </c>
      <c r="H373" s="185" t="s">
        <v>1117</v>
      </c>
      <c r="I373" s="185">
        <v>0</v>
      </c>
      <c r="J373" s="185">
        <v>84</v>
      </c>
      <c r="K373" s="185">
        <v>-84</v>
      </c>
    </row>
    <row r="374" spans="1:11" hidden="1">
      <c r="A374" s="185">
        <v>40100000</v>
      </c>
      <c r="B374" s="185" t="s">
        <v>360</v>
      </c>
      <c r="C374" s="185" t="s">
        <v>324</v>
      </c>
      <c r="D374" s="186">
        <v>45086</v>
      </c>
      <c r="E374" s="185">
        <v>967</v>
      </c>
      <c r="F374" s="185" t="s">
        <v>815</v>
      </c>
      <c r="G374" s="185" t="s">
        <v>1997</v>
      </c>
      <c r="H374" s="185" t="s">
        <v>1117</v>
      </c>
      <c r="I374" s="185">
        <v>0</v>
      </c>
      <c r="J374" s="185">
        <v>84</v>
      </c>
      <c r="K374" s="185">
        <v>-84</v>
      </c>
    </row>
    <row r="375" spans="1:11" hidden="1">
      <c r="A375" s="185">
        <v>40100000</v>
      </c>
      <c r="B375" s="185" t="s">
        <v>360</v>
      </c>
      <c r="C375" s="185" t="s">
        <v>324</v>
      </c>
      <c r="D375" s="186">
        <v>45086</v>
      </c>
      <c r="E375" s="185">
        <v>968</v>
      </c>
      <c r="F375" s="185" t="s">
        <v>815</v>
      </c>
      <c r="G375" s="185" t="s">
        <v>1998</v>
      </c>
      <c r="H375" s="185" t="s">
        <v>1117</v>
      </c>
      <c r="I375" s="185">
        <v>0</v>
      </c>
      <c r="J375" s="185">
        <v>84</v>
      </c>
      <c r="K375" s="185">
        <v>-84</v>
      </c>
    </row>
    <row r="376" spans="1:11" hidden="1">
      <c r="A376" s="185">
        <v>40100000</v>
      </c>
      <c r="B376" s="185" t="s">
        <v>369</v>
      </c>
      <c r="C376" s="185" t="s">
        <v>324</v>
      </c>
      <c r="D376" s="186">
        <v>45089</v>
      </c>
      <c r="E376" s="185">
        <v>929</v>
      </c>
      <c r="F376" s="185" t="s">
        <v>533</v>
      </c>
      <c r="G376" s="185" t="s">
        <v>1999</v>
      </c>
      <c r="H376" s="185" t="s">
        <v>2028</v>
      </c>
      <c r="I376" s="185">
        <v>0</v>
      </c>
      <c r="J376" s="185">
        <v>2103.7399999999998</v>
      </c>
      <c r="K376" s="185">
        <v>-2103.7399999999998</v>
      </c>
    </row>
    <row r="377" spans="1:11" hidden="1">
      <c r="A377" s="185">
        <v>40100000</v>
      </c>
      <c r="B377" s="185" t="s">
        <v>1140</v>
      </c>
      <c r="C377" s="185" t="s">
        <v>324</v>
      </c>
      <c r="D377" s="186">
        <v>45091</v>
      </c>
      <c r="E377" s="185">
        <v>948</v>
      </c>
      <c r="F377" s="185" t="s">
        <v>970</v>
      </c>
      <c r="G377" s="185" t="s">
        <v>2000</v>
      </c>
      <c r="H377" s="185" t="s">
        <v>1121</v>
      </c>
      <c r="I377" s="185">
        <v>0</v>
      </c>
      <c r="J377" s="185">
        <v>54.32</v>
      </c>
      <c r="K377" s="185">
        <v>-54.32</v>
      </c>
    </row>
    <row r="378" spans="1:11" hidden="1">
      <c r="A378" s="185">
        <v>40100000</v>
      </c>
      <c r="B378" s="185" t="s">
        <v>1140</v>
      </c>
      <c r="C378" s="185" t="s">
        <v>324</v>
      </c>
      <c r="D378" s="186">
        <v>45091</v>
      </c>
      <c r="E378" s="185">
        <v>952</v>
      </c>
      <c r="F378" s="185" t="s">
        <v>970</v>
      </c>
      <c r="G378" s="185" t="s">
        <v>2001</v>
      </c>
      <c r="H378" s="185" t="s">
        <v>1121</v>
      </c>
      <c r="I378" s="185">
        <v>0</v>
      </c>
      <c r="J378" s="185">
        <v>30</v>
      </c>
      <c r="K378" s="185">
        <v>-30</v>
      </c>
    </row>
    <row r="379" spans="1:11" hidden="1">
      <c r="A379" s="185">
        <v>40100000</v>
      </c>
      <c r="B379" s="185" t="s">
        <v>1140</v>
      </c>
      <c r="C379" s="185" t="s">
        <v>324</v>
      </c>
      <c r="D379" s="186">
        <v>45091</v>
      </c>
      <c r="E379" s="185">
        <v>953</v>
      </c>
      <c r="F379" s="185" t="s">
        <v>970</v>
      </c>
      <c r="G379" s="185" t="s">
        <v>2002</v>
      </c>
      <c r="H379" s="185" t="s">
        <v>1121</v>
      </c>
      <c r="I379" s="185">
        <v>0</v>
      </c>
      <c r="J379" s="185">
        <v>39.9</v>
      </c>
      <c r="K379" s="185">
        <v>-39.9</v>
      </c>
    </row>
    <row r="380" spans="1:11" hidden="1">
      <c r="A380" s="185">
        <v>40100000</v>
      </c>
      <c r="B380" s="185" t="s">
        <v>1140</v>
      </c>
      <c r="C380" s="185" t="s">
        <v>324</v>
      </c>
      <c r="D380" s="186">
        <v>45091</v>
      </c>
      <c r="E380" s="185">
        <v>954</v>
      </c>
      <c r="F380" s="185" t="s">
        <v>970</v>
      </c>
      <c r="G380" s="185" t="s">
        <v>2003</v>
      </c>
      <c r="H380" s="185" t="s">
        <v>1121</v>
      </c>
      <c r="I380" s="185">
        <v>0</v>
      </c>
      <c r="J380" s="185">
        <v>75.98</v>
      </c>
      <c r="K380" s="185">
        <v>-75.98</v>
      </c>
    </row>
    <row r="381" spans="1:11" hidden="1">
      <c r="A381" s="185">
        <v>40100000</v>
      </c>
      <c r="B381" s="185" t="s">
        <v>380</v>
      </c>
      <c r="C381" s="185" t="s">
        <v>324</v>
      </c>
      <c r="D381" s="186">
        <v>45092</v>
      </c>
      <c r="E381" s="185">
        <v>936</v>
      </c>
      <c r="F381" s="185" t="s">
        <v>394</v>
      </c>
      <c r="G381" s="185" t="s">
        <v>2004</v>
      </c>
      <c r="H381" s="185" t="s">
        <v>1231</v>
      </c>
      <c r="I381" s="185">
        <v>0</v>
      </c>
      <c r="J381" s="185">
        <v>153.32</v>
      </c>
      <c r="K381" s="185">
        <v>-153.32</v>
      </c>
    </row>
    <row r="382" spans="1:11" hidden="1">
      <c r="A382" s="185">
        <v>40100000</v>
      </c>
      <c r="B382" s="185" t="s">
        <v>400</v>
      </c>
      <c r="C382" s="185" t="s">
        <v>324</v>
      </c>
      <c r="D382" s="186">
        <v>45093</v>
      </c>
      <c r="E382" s="185">
        <v>945</v>
      </c>
      <c r="F382" s="185" t="s">
        <v>651</v>
      </c>
      <c r="G382" s="185" t="s">
        <v>2005</v>
      </c>
      <c r="H382" s="185" t="s">
        <v>351</v>
      </c>
      <c r="I382" s="185">
        <v>0</v>
      </c>
      <c r="J382" s="185">
        <v>7560</v>
      </c>
      <c r="K382" s="185">
        <v>-7560</v>
      </c>
    </row>
    <row r="383" spans="1:11" hidden="1">
      <c r="A383" s="185">
        <v>40100000</v>
      </c>
      <c r="B383" s="185" t="s">
        <v>1140</v>
      </c>
      <c r="C383" s="185" t="s">
        <v>324</v>
      </c>
      <c r="D383" s="186">
        <v>45096</v>
      </c>
      <c r="E383" s="185">
        <v>950</v>
      </c>
      <c r="F383" s="185" t="s">
        <v>972</v>
      </c>
      <c r="G383" s="185" t="s">
        <v>2006</v>
      </c>
      <c r="H383" s="185" t="s">
        <v>1121</v>
      </c>
      <c r="I383" s="185">
        <v>0</v>
      </c>
      <c r="J383" s="185">
        <v>102.86</v>
      </c>
      <c r="K383" s="185">
        <v>-102.86</v>
      </c>
    </row>
    <row r="384" spans="1:11" hidden="1">
      <c r="A384" s="185">
        <v>40100000</v>
      </c>
      <c r="B384" s="185" t="s">
        <v>379</v>
      </c>
      <c r="C384" s="185" t="s">
        <v>324</v>
      </c>
      <c r="D384" s="186">
        <v>45097</v>
      </c>
      <c r="E384" s="185">
        <v>946</v>
      </c>
      <c r="F384" s="185" t="s">
        <v>439</v>
      </c>
      <c r="G384" s="185" t="s">
        <v>2007</v>
      </c>
      <c r="H384" s="185" t="s">
        <v>1110</v>
      </c>
      <c r="I384" s="185">
        <v>0</v>
      </c>
      <c r="J384" s="185">
        <v>14554.3</v>
      </c>
      <c r="K384" s="185">
        <v>-14554.3</v>
      </c>
    </row>
    <row r="385" spans="1:11" hidden="1">
      <c r="A385" s="185">
        <v>40100000</v>
      </c>
      <c r="B385" s="185" t="s">
        <v>380</v>
      </c>
      <c r="C385" s="185" t="s">
        <v>324</v>
      </c>
      <c r="D385" s="186">
        <v>45099</v>
      </c>
      <c r="E385" s="185">
        <v>937</v>
      </c>
      <c r="F385" s="185" t="s">
        <v>394</v>
      </c>
      <c r="G385" s="185" t="s">
        <v>2008</v>
      </c>
      <c r="H385" s="185" t="s">
        <v>1231</v>
      </c>
      <c r="I385" s="185">
        <v>0</v>
      </c>
      <c r="J385" s="185">
        <v>127.48</v>
      </c>
      <c r="K385" s="185">
        <v>-127.48</v>
      </c>
    </row>
    <row r="386" spans="1:11" hidden="1">
      <c r="A386" s="185">
        <v>40100000</v>
      </c>
      <c r="B386" s="185" t="s">
        <v>1140</v>
      </c>
      <c r="C386" s="185" t="s">
        <v>324</v>
      </c>
      <c r="D386" s="186">
        <v>45103</v>
      </c>
      <c r="E386" s="185">
        <v>951</v>
      </c>
      <c r="F386" s="185" t="s">
        <v>972</v>
      </c>
      <c r="G386" s="185" t="s">
        <v>2009</v>
      </c>
      <c r="H386" s="185" t="s">
        <v>1121</v>
      </c>
      <c r="I386" s="185">
        <v>0</v>
      </c>
      <c r="J386" s="185">
        <v>98.35</v>
      </c>
      <c r="K386" s="185">
        <v>-98.35</v>
      </c>
    </row>
    <row r="387" spans="1:11" hidden="1">
      <c r="A387" s="185">
        <v>40100000</v>
      </c>
      <c r="B387" s="185" t="s">
        <v>1140</v>
      </c>
      <c r="C387" s="185" t="s">
        <v>324</v>
      </c>
      <c r="D387" s="186">
        <v>45104</v>
      </c>
      <c r="E387" s="185">
        <v>955</v>
      </c>
      <c r="F387" s="185" t="s">
        <v>972</v>
      </c>
      <c r="G387" s="185" t="s">
        <v>2010</v>
      </c>
      <c r="H387" s="185" t="s">
        <v>1121</v>
      </c>
      <c r="I387" s="185">
        <v>0</v>
      </c>
      <c r="J387" s="185">
        <v>29.99</v>
      </c>
      <c r="K387" s="185">
        <v>-29.99</v>
      </c>
    </row>
    <row r="388" spans="1:11" hidden="1">
      <c r="A388" s="185">
        <v>40100000</v>
      </c>
      <c r="B388" s="185" t="s">
        <v>1140</v>
      </c>
      <c r="C388" s="185" t="s">
        <v>324</v>
      </c>
      <c r="D388" s="186">
        <v>45104</v>
      </c>
      <c r="E388" s="185">
        <v>956</v>
      </c>
      <c r="F388" s="185" t="s">
        <v>972</v>
      </c>
      <c r="G388" s="185" t="s">
        <v>2011</v>
      </c>
      <c r="H388" s="185" t="s">
        <v>1121</v>
      </c>
      <c r="I388" s="185">
        <v>0</v>
      </c>
      <c r="J388" s="185">
        <v>7.16</v>
      </c>
      <c r="K388" s="185">
        <v>-7.16</v>
      </c>
    </row>
    <row r="389" spans="1:11" hidden="1">
      <c r="A389" s="185">
        <v>40100000</v>
      </c>
      <c r="B389" s="185" t="s">
        <v>1140</v>
      </c>
      <c r="C389" s="185" t="s">
        <v>324</v>
      </c>
      <c r="D389" s="186">
        <v>45106</v>
      </c>
      <c r="E389" s="185">
        <v>947</v>
      </c>
      <c r="F389" s="185" t="s">
        <v>972</v>
      </c>
      <c r="G389" s="185" t="s">
        <v>2012</v>
      </c>
      <c r="H389" s="185" t="s">
        <v>1121</v>
      </c>
      <c r="I389" s="185">
        <v>0</v>
      </c>
      <c r="J389" s="185">
        <v>47.82</v>
      </c>
      <c r="K389" s="185">
        <v>-47.82</v>
      </c>
    </row>
    <row r="390" spans="1:11" hidden="1">
      <c r="A390" s="185">
        <v>40100000</v>
      </c>
      <c r="B390" s="185" t="s">
        <v>388</v>
      </c>
      <c r="C390" s="185" t="s">
        <v>324</v>
      </c>
      <c r="D390" s="186">
        <v>45108</v>
      </c>
      <c r="E390" s="185">
        <v>962</v>
      </c>
      <c r="F390" s="185" t="s">
        <v>979</v>
      </c>
      <c r="G390" s="185" t="s">
        <v>2029</v>
      </c>
      <c r="H390" s="185" t="s">
        <v>2030</v>
      </c>
      <c r="I390" s="185">
        <v>0</v>
      </c>
      <c r="J390" s="185">
        <v>9160.81</v>
      </c>
      <c r="K390" s="185">
        <v>-9160.81</v>
      </c>
    </row>
    <row r="391" spans="1:11" hidden="1">
      <c r="A391" s="185">
        <v>40100000</v>
      </c>
      <c r="B391" s="185" t="s">
        <v>391</v>
      </c>
      <c r="C391" s="185" t="s">
        <v>324</v>
      </c>
      <c r="D391" s="186">
        <v>45108</v>
      </c>
      <c r="E391" s="185">
        <v>976</v>
      </c>
      <c r="F391" s="185" t="s">
        <v>542</v>
      </c>
      <c r="G391" s="185" t="s">
        <v>2031</v>
      </c>
      <c r="H391" s="185" t="s">
        <v>1092</v>
      </c>
      <c r="I391" s="185">
        <v>0</v>
      </c>
      <c r="J391" s="185">
        <v>4158</v>
      </c>
      <c r="K391" s="185">
        <v>-4158</v>
      </c>
    </row>
    <row r="392" spans="1:11" hidden="1">
      <c r="A392" s="185">
        <v>40100000</v>
      </c>
      <c r="B392" s="185" t="s">
        <v>391</v>
      </c>
      <c r="C392" s="185" t="s">
        <v>324</v>
      </c>
      <c r="D392" s="186">
        <v>45108</v>
      </c>
      <c r="E392" s="185">
        <v>977</v>
      </c>
      <c r="F392" s="185" t="s">
        <v>542</v>
      </c>
      <c r="G392" s="185" t="s">
        <v>2032</v>
      </c>
      <c r="H392" s="185" t="s">
        <v>1092</v>
      </c>
      <c r="I392" s="185">
        <v>0</v>
      </c>
      <c r="J392" s="185">
        <v>1257.5999999999999</v>
      </c>
      <c r="K392" s="185">
        <v>-1257.5999999999999</v>
      </c>
    </row>
    <row r="393" spans="1:11" hidden="1">
      <c r="A393" s="185">
        <v>40100000</v>
      </c>
      <c r="B393" s="185" t="s">
        <v>391</v>
      </c>
      <c r="C393" s="185" t="s">
        <v>324</v>
      </c>
      <c r="D393" s="186">
        <v>45108</v>
      </c>
      <c r="E393" s="185">
        <v>978</v>
      </c>
      <c r="F393" s="185" t="s">
        <v>542</v>
      </c>
      <c r="G393" s="185" t="s">
        <v>2033</v>
      </c>
      <c r="H393" s="185" t="s">
        <v>1092</v>
      </c>
      <c r="I393" s="185">
        <v>0</v>
      </c>
      <c r="J393" s="185">
        <v>2364</v>
      </c>
      <c r="K393" s="185">
        <v>-2364</v>
      </c>
    </row>
    <row r="394" spans="1:11" hidden="1">
      <c r="A394" s="185">
        <v>40100000</v>
      </c>
      <c r="B394" s="185" t="s">
        <v>376</v>
      </c>
      <c r="C394" s="185" t="s">
        <v>324</v>
      </c>
      <c r="D394" s="186">
        <v>45108</v>
      </c>
      <c r="E394" s="185">
        <v>979</v>
      </c>
      <c r="F394" s="185" t="s">
        <v>719</v>
      </c>
      <c r="G394" s="185" t="s">
        <v>2034</v>
      </c>
      <c r="H394" s="185" t="s">
        <v>1184</v>
      </c>
      <c r="I394" s="185">
        <v>0</v>
      </c>
      <c r="J394" s="185">
        <v>1415.39</v>
      </c>
      <c r="K394" s="185">
        <v>-1415.39</v>
      </c>
    </row>
    <row r="395" spans="1:11" hidden="1">
      <c r="A395" s="185">
        <v>40100000</v>
      </c>
      <c r="B395" s="185" t="s">
        <v>367</v>
      </c>
      <c r="C395" s="185" t="s">
        <v>324</v>
      </c>
      <c r="D395" s="186">
        <v>45108</v>
      </c>
      <c r="E395" s="185">
        <v>980</v>
      </c>
      <c r="F395" s="185" t="s">
        <v>1647</v>
      </c>
      <c r="G395" s="185" t="s">
        <v>2035</v>
      </c>
      <c r="H395" s="185" t="s">
        <v>1231</v>
      </c>
      <c r="I395" s="185">
        <v>0</v>
      </c>
      <c r="J395" s="185">
        <v>4490.25</v>
      </c>
      <c r="K395" s="185">
        <v>-4490.25</v>
      </c>
    </row>
    <row r="396" spans="1:11" hidden="1">
      <c r="A396" s="185">
        <v>40100000</v>
      </c>
      <c r="B396" s="185" t="s">
        <v>385</v>
      </c>
      <c r="C396" s="185" t="s">
        <v>324</v>
      </c>
      <c r="D396" s="186">
        <v>45108</v>
      </c>
      <c r="E396" s="185">
        <v>981</v>
      </c>
      <c r="F396" s="185" t="s">
        <v>474</v>
      </c>
      <c r="G396" s="185" t="s">
        <v>2036</v>
      </c>
      <c r="H396" s="185" t="s">
        <v>1261</v>
      </c>
      <c r="I396" s="185">
        <v>0</v>
      </c>
      <c r="J396" s="185">
        <v>48.22</v>
      </c>
      <c r="K396" s="185">
        <v>-48.22</v>
      </c>
    </row>
    <row r="397" spans="1:11" hidden="1">
      <c r="A397" s="185">
        <v>40100000</v>
      </c>
      <c r="B397" s="185" t="s">
        <v>369</v>
      </c>
      <c r="C397" s="185" t="s">
        <v>324</v>
      </c>
      <c r="D397" s="186">
        <v>45108</v>
      </c>
      <c r="E397" s="185">
        <v>982</v>
      </c>
      <c r="F397" s="185" t="s">
        <v>533</v>
      </c>
      <c r="G397" s="185" t="s">
        <v>2037</v>
      </c>
      <c r="H397" s="185" t="s">
        <v>2038</v>
      </c>
      <c r="I397" s="185">
        <v>0</v>
      </c>
      <c r="J397" s="185">
        <v>1069.52</v>
      </c>
      <c r="K397" s="185">
        <v>-1069.52</v>
      </c>
    </row>
    <row r="398" spans="1:11" hidden="1">
      <c r="A398" s="185">
        <v>40100000</v>
      </c>
      <c r="B398" s="185" t="s">
        <v>377</v>
      </c>
      <c r="C398" s="185" t="s">
        <v>324</v>
      </c>
      <c r="D398" s="186">
        <v>45108</v>
      </c>
      <c r="E398" s="185">
        <v>986</v>
      </c>
      <c r="F398" s="185" t="s">
        <v>1105</v>
      </c>
      <c r="G398" s="185" t="s">
        <v>2039</v>
      </c>
      <c r="H398" s="185" t="s">
        <v>1184</v>
      </c>
      <c r="I398" s="185">
        <v>0</v>
      </c>
      <c r="J398" s="185">
        <v>771.54</v>
      </c>
      <c r="K398" s="185">
        <v>-771.54</v>
      </c>
    </row>
    <row r="399" spans="1:11" hidden="1">
      <c r="A399" s="185">
        <v>40100000</v>
      </c>
      <c r="B399" s="185" t="s">
        <v>377</v>
      </c>
      <c r="C399" s="185" t="s">
        <v>324</v>
      </c>
      <c r="D399" s="186">
        <v>45108</v>
      </c>
      <c r="E399" s="185">
        <v>987</v>
      </c>
      <c r="F399" s="185" t="s">
        <v>1189</v>
      </c>
      <c r="G399" s="185" t="s">
        <v>2040</v>
      </c>
      <c r="H399" s="185" t="s">
        <v>1184</v>
      </c>
      <c r="I399" s="185">
        <v>0</v>
      </c>
      <c r="J399" s="185">
        <v>974.77</v>
      </c>
      <c r="K399" s="185">
        <v>-974.77</v>
      </c>
    </row>
    <row r="400" spans="1:11" hidden="1">
      <c r="A400" s="185">
        <v>40100000</v>
      </c>
      <c r="B400" s="185" t="s">
        <v>377</v>
      </c>
      <c r="C400" s="185" t="s">
        <v>324</v>
      </c>
      <c r="D400" s="186">
        <v>45108</v>
      </c>
      <c r="E400" s="185">
        <v>988</v>
      </c>
      <c r="F400" s="185" t="s">
        <v>1189</v>
      </c>
      <c r="G400" s="185" t="s">
        <v>2041</v>
      </c>
      <c r="H400" s="185" t="s">
        <v>1184</v>
      </c>
      <c r="I400" s="185">
        <v>0</v>
      </c>
      <c r="J400" s="185">
        <v>39.01</v>
      </c>
      <c r="K400" s="185">
        <v>-39.01</v>
      </c>
    </row>
    <row r="401" spans="1:11" hidden="1">
      <c r="A401" s="185">
        <v>40100000</v>
      </c>
      <c r="B401" s="185" t="s">
        <v>1636</v>
      </c>
      <c r="C401" s="185" t="s">
        <v>324</v>
      </c>
      <c r="D401" s="186">
        <v>45108</v>
      </c>
      <c r="E401" s="185">
        <v>990</v>
      </c>
      <c r="F401" s="185" t="s">
        <v>934</v>
      </c>
      <c r="G401" s="185" t="s">
        <v>2042</v>
      </c>
      <c r="H401" s="185" t="s">
        <v>89</v>
      </c>
      <c r="I401" s="185">
        <v>0</v>
      </c>
      <c r="J401" s="185">
        <v>90</v>
      </c>
      <c r="K401" s="185">
        <v>-90</v>
      </c>
    </row>
    <row r="402" spans="1:11" hidden="1">
      <c r="A402" s="185">
        <v>40100000</v>
      </c>
      <c r="B402" s="185" t="s">
        <v>380</v>
      </c>
      <c r="C402" s="185" t="s">
        <v>324</v>
      </c>
      <c r="D402" s="186">
        <v>45108</v>
      </c>
      <c r="E402" s="185">
        <v>991</v>
      </c>
      <c r="F402" s="185" t="s">
        <v>394</v>
      </c>
      <c r="G402" s="185" t="s">
        <v>2043</v>
      </c>
      <c r="H402" s="185" t="s">
        <v>1351</v>
      </c>
      <c r="I402" s="185">
        <v>0</v>
      </c>
      <c r="J402" s="185">
        <v>301.49</v>
      </c>
      <c r="K402" s="185">
        <v>-301.49</v>
      </c>
    </row>
    <row r="403" spans="1:11" hidden="1">
      <c r="A403" s="185">
        <v>40100000</v>
      </c>
      <c r="B403" s="185" t="s">
        <v>375</v>
      </c>
      <c r="C403" s="185" t="s">
        <v>324</v>
      </c>
      <c r="D403" s="186">
        <v>45108</v>
      </c>
      <c r="E403" s="185">
        <v>994</v>
      </c>
      <c r="F403" s="185" t="s">
        <v>468</v>
      </c>
      <c r="G403" s="185" t="s">
        <v>2022</v>
      </c>
      <c r="H403" s="185" t="s">
        <v>1087</v>
      </c>
      <c r="I403" s="185">
        <v>0</v>
      </c>
      <c r="J403" s="185">
        <v>1654.81</v>
      </c>
      <c r="K403" s="185">
        <v>-1654.81</v>
      </c>
    </row>
    <row r="404" spans="1:11" hidden="1">
      <c r="A404" s="185">
        <v>40100000</v>
      </c>
      <c r="B404" s="185" t="s">
        <v>350</v>
      </c>
      <c r="C404" s="185" t="s">
        <v>324</v>
      </c>
      <c r="D404" s="186">
        <v>45108</v>
      </c>
      <c r="E404" s="185">
        <v>996</v>
      </c>
      <c r="F404" s="185" t="s">
        <v>97</v>
      </c>
      <c r="G404" s="185" t="s">
        <v>2044</v>
      </c>
      <c r="H404" s="185" t="s">
        <v>1771</v>
      </c>
      <c r="I404" s="185">
        <v>0</v>
      </c>
      <c r="J404" s="185">
        <v>432</v>
      </c>
      <c r="K404" s="185">
        <v>-432</v>
      </c>
    </row>
    <row r="405" spans="1:11">
      <c r="A405" s="185">
        <v>40100000</v>
      </c>
      <c r="B405" s="185" t="s">
        <v>1181</v>
      </c>
      <c r="C405" s="185" t="s">
        <v>324</v>
      </c>
      <c r="D405" s="186">
        <v>45108</v>
      </c>
      <c r="E405" s="185">
        <v>998</v>
      </c>
      <c r="F405" s="185" t="s">
        <v>625</v>
      </c>
      <c r="G405" s="185" t="s">
        <v>2023</v>
      </c>
      <c r="H405" s="185" t="s">
        <v>1117</v>
      </c>
      <c r="I405" s="185">
        <v>0</v>
      </c>
      <c r="J405" s="185">
        <v>19440</v>
      </c>
      <c r="K405" s="185">
        <v>-19440</v>
      </c>
    </row>
    <row r="406" spans="1:11">
      <c r="A406" s="185">
        <v>40100000</v>
      </c>
      <c r="B406" s="185" t="s">
        <v>1181</v>
      </c>
      <c r="C406" s="185" t="s">
        <v>324</v>
      </c>
      <c r="D406" s="186">
        <v>45108</v>
      </c>
      <c r="E406" s="185">
        <v>999</v>
      </c>
      <c r="F406" s="185" t="s">
        <v>625</v>
      </c>
      <c r="G406" s="185" t="s">
        <v>2024</v>
      </c>
      <c r="H406" s="185" t="s">
        <v>89</v>
      </c>
      <c r="I406" s="185">
        <v>0</v>
      </c>
      <c r="J406" s="185">
        <v>2313</v>
      </c>
      <c r="K406" s="185">
        <v>-2313</v>
      </c>
    </row>
    <row r="407" spans="1:11">
      <c r="A407" s="185">
        <v>40100000</v>
      </c>
      <c r="B407" s="185" t="s">
        <v>1181</v>
      </c>
      <c r="C407" s="185" t="s">
        <v>324</v>
      </c>
      <c r="D407" s="186">
        <v>45108</v>
      </c>
      <c r="E407" s="185">
        <v>1000</v>
      </c>
      <c r="F407" s="185" t="s">
        <v>625</v>
      </c>
      <c r="G407" s="185" t="s">
        <v>2025</v>
      </c>
      <c r="H407" s="185" t="s">
        <v>89</v>
      </c>
      <c r="I407" s="185">
        <v>0</v>
      </c>
      <c r="J407" s="185">
        <v>3265</v>
      </c>
      <c r="K407" s="185">
        <v>-3265</v>
      </c>
    </row>
    <row r="408" spans="1:11" hidden="1">
      <c r="A408" s="185">
        <v>40100000</v>
      </c>
      <c r="B408" s="185" t="s">
        <v>1177</v>
      </c>
      <c r="C408" s="185" t="s">
        <v>324</v>
      </c>
      <c r="D408" s="186">
        <v>45108</v>
      </c>
      <c r="E408" s="185">
        <v>1001</v>
      </c>
      <c r="F408" s="185" t="s">
        <v>1175</v>
      </c>
      <c r="G408" s="185" t="s">
        <v>2026</v>
      </c>
      <c r="H408" s="185" t="s">
        <v>1083</v>
      </c>
      <c r="I408" s="185">
        <v>0</v>
      </c>
      <c r="J408" s="185">
        <v>13922</v>
      </c>
      <c r="K408" s="185">
        <v>-13922</v>
      </c>
    </row>
    <row r="409" spans="1:11" hidden="1">
      <c r="A409" s="185">
        <v>40100000</v>
      </c>
      <c r="B409" s="185" t="s">
        <v>353</v>
      </c>
      <c r="C409" s="185" t="s">
        <v>324</v>
      </c>
      <c r="D409" s="186">
        <v>45108</v>
      </c>
      <c r="E409" s="185">
        <v>1004</v>
      </c>
      <c r="F409" s="185" t="s">
        <v>827</v>
      </c>
      <c r="G409" s="185" t="s">
        <v>2045</v>
      </c>
      <c r="H409" s="185" t="s">
        <v>1096</v>
      </c>
      <c r="I409" s="185">
        <v>0</v>
      </c>
      <c r="J409" s="185">
        <v>419.8</v>
      </c>
      <c r="K409" s="185">
        <v>-419.8</v>
      </c>
    </row>
    <row r="410" spans="1:11" hidden="1">
      <c r="A410" s="185">
        <v>40100000</v>
      </c>
      <c r="B410" s="185" t="s">
        <v>364</v>
      </c>
      <c r="C410" s="185" t="s">
        <v>324</v>
      </c>
      <c r="D410" s="186">
        <v>45108</v>
      </c>
      <c r="E410" s="185">
        <v>1005</v>
      </c>
      <c r="F410" s="185" t="s">
        <v>654</v>
      </c>
      <c r="G410" s="185" t="s">
        <v>2046</v>
      </c>
      <c r="H410" s="185" t="s">
        <v>1261</v>
      </c>
      <c r="I410" s="185">
        <v>0</v>
      </c>
      <c r="J410" s="185">
        <v>594.42999999999995</v>
      </c>
      <c r="K410" s="185">
        <v>-594.42999999999995</v>
      </c>
    </row>
    <row r="411" spans="1:11" hidden="1">
      <c r="A411" s="185">
        <v>40100000</v>
      </c>
      <c r="B411" s="185" t="s">
        <v>378</v>
      </c>
      <c r="C411" s="185" t="s">
        <v>324</v>
      </c>
      <c r="D411" s="186">
        <v>45108</v>
      </c>
      <c r="E411" s="185">
        <v>1006</v>
      </c>
      <c r="F411" s="185" t="s">
        <v>397</v>
      </c>
      <c r="G411" s="185" t="s">
        <v>2047</v>
      </c>
      <c r="H411" s="185" t="s">
        <v>1231</v>
      </c>
      <c r="I411" s="185">
        <v>0</v>
      </c>
      <c r="J411" s="185">
        <v>10032</v>
      </c>
      <c r="K411" s="185">
        <v>-10032</v>
      </c>
    </row>
    <row r="412" spans="1:11" hidden="1">
      <c r="A412" s="185">
        <v>40100000</v>
      </c>
      <c r="B412" s="185" t="s">
        <v>354</v>
      </c>
      <c r="C412" s="185" t="s">
        <v>324</v>
      </c>
      <c r="D412" s="186">
        <v>45108</v>
      </c>
      <c r="E412" s="185">
        <v>1007</v>
      </c>
      <c r="F412" s="185" t="s">
        <v>163</v>
      </c>
      <c r="G412" s="185" t="s">
        <v>2048</v>
      </c>
      <c r="H412" s="185" t="s">
        <v>1219</v>
      </c>
      <c r="I412" s="185">
        <v>0</v>
      </c>
      <c r="J412" s="185">
        <v>6384</v>
      </c>
      <c r="K412" s="185">
        <v>-6384</v>
      </c>
    </row>
    <row r="413" spans="1:11" hidden="1">
      <c r="A413" s="185">
        <v>40100000</v>
      </c>
      <c r="B413" s="185" t="s">
        <v>1091</v>
      </c>
      <c r="C413" s="185" t="s">
        <v>324</v>
      </c>
      <c r="D413" s="186">
        <v>45108</v>
      </c>
      <c r="E413" s="185">
        <v>1008</v>
      </c>
      <c r="F413" s="185" t="s">
        <v>496</v>
      </c>
      <c r="G413" s="185" t="s">
        <v>2049</v>
      </c>
      <c r="H413" s="185" t="s">
        <v>1114</v>
      </c>
      <c r="I413" s="185">
        <v>0</v>
      </c>
      <c r="J413" s="185">
        <v>360</v>
      </c>
      <c r="K413" s="185">
        <v>-360</v>
      </c>
    </row>
    <row r="414" spans="1:11" hidden="1">
      <c r="A414" s="185">
        <v>40100000</v>
      </c>
      <c r="B414" s="185" t="s">
        <v>370</v>
      </c>
      <c r="C414" s="185" t="s">
        <v>324</v>
      </c>
      <c r="D414" s="186">
        <v>45108</v>
      </c>
      <c r="E414" s="185">
        <v>1009</v>
      </c>
      <c r="F414" s="185" t="s">
        <v>393</v>
      </c>
      <c r="G414" s="185" t="s">
        <v>2050</v>
      </c>
      <c r="H414" s="185" t="s">
        <v>89</v>
      </c>
      <c r="I414" s="185">
        <v>0</v>
      </c>
      <c r="J414" s="185">
        <v>350</v>
      </c>
      <c r="K414" s="185">
        <v>-350</v>
      </c>
    </row>
    <row r="415" spans="1:11" hidden="1">
      <c r="A415" s="185">
        <v>40100000</v>
      </c>
      <c r="B415" s="185" t="s">
        <v>370</v>
      </c>
      <c r="C415" s="185" t="s">
        <v>324</v>
      </c>
      <c r="D415" s="186">
        <v>45108</v>
      </c>
      <c r="E415" s="185">
        <v>1010</v>
      </c>
      <c r="F415" s="185" t="s">
        <v>393</v>
      </c>
      <c r="G415" s="185" t="s">
        <v>2051</v>
      </c>
      <c r="H415" s="185" t="s">
        <v>89</v>
      </c>
      <c r="I415" s="185">
        <v>0</v>
      </c>
      <c r="J415" s="185">
        <v>300</v>
      </c>
      <c r="K415" s="185">
        <v>-300</v>
      </c>
    </row>
    <row r="416" spans="1:11" hidden="1">
      <c r="A416" s="185">
        <v>40100000</v>
      </c>
      <c r="B416" s="185" t="s">
        <v>385</v>
      </c>
      <c r="C416" s="185" t="s">
        <v>324</v>
      </c>
      <c r="D416" s="186">
        <v>45108</v>
      </c>
      <c r="E416" s="185">
        <v>1011</v>
      </c>
      <c r="F416" s="185" t="s">
        <v>474</v>
      </c>
      <c r="G416" s="185" t="s">
        <v>2052</v>
      </c>
      <c r="H416" s="185" t="s">
        <v>1261</v>
      </c>
      <c r="I416" s="185">
        <v>0</v>
      </c>
      <c r="J416" s="185">
        <v>124.99</v>
      </c>
      <c r="K416" s="185">
        <v>-124.99</v>
      </c>
    </row>
    <row r="417" spans="1:11" hidden="1">
      <c r="A417" s="185">
        <v>40100000</v>
      </c>
      <c r="B417" s="185" t="s">
        <v>379</v>
      </c>
      <c r="C417" s="185" t="s">
        <v>324</v>
      </c>
      <c r="D417" s="186">
        <v>45108</v>
      </c>
      <c r="E417" s="185">
        <v>1012</v>
      </c>
      <c r="F417" s="185" t="s">
        <v>439</v>
      </c>
      <c r="G417" s="185" t="s">
        <v>2053</v>
      </c>
      <c r="H417" s="185" t="s">
        <v>1141</v>
      </c>
      <c r="I417" s="185">
        <v>0</v>
      </c>
      <c r="J417" s="185">
        <v>8145.59</v>
      </c>
      <c r="K417" s="185">
        <v>-8145.59</v>
      </c>
    </row>
    <row r="418" spans="1:11" hidden="1">
      <c r="A418" s="185">
        <v>40100000</v>
      </c>
      <c r="B418" s="185" t="s">
        <v>379</v>
      </c>
      <c r="C418" s="185" t="s">
        <v>324</v>
      </c>
      <c r="D418" s="186">
        <v>45108</v>
      </c>
      <c r="E418" s="185">
        <v>1013</v>
      </c>
      <c r="F418" s="185" t="s">
        <v>439</v>
      </c>
      <c r="G418" s="185" t="s">
        <v>2054</v>
      </c>
      <c r="H418" s="185" t="s">
        <v>1141</v>
      </c>
      <c r="I418" s="185">
        <v>0</v>
      </c>
      <c r="J418" s="185">
        <v>14554.31</v>
      </c>
      <c r="K418" s="185">
        <v>-14554.31</v>
      </c>
    </row>
    <row r="419" spans="1:11" hidden="1">
      <c r="A419" s="185">
        <v>40100000</v>
      </c>
      <c r="B419" s="185" t="s">
        <v>350</v>
      </c>
      <c r="C419" s="185" t="s">
        <v>324</v>
      </c>
      <c r="D419" s="186">
        <v>45108</v>
      </c>
      <c r="E419" s="185">
        <v>1014</v>
      </c>
      <c r="F419" s="185" t="s">
        <v>97</v>
      </c>
      <c r="G419" s="185" t="s">
        <v>2055</v>
      </c>
      <c r="H419" s="185" t="s">
        <v>1629</v>
      </c>
      <c r="I419" s="185">
        <v>0</v>
      </c>
      <c r="J419" s="185">
        <v>3703.67</v>
      </c>
      <c r="K419" s="185">
        <v>-3703.67</v>
      </c>
    </row>
    <row r="420" spans="1:11" hidden="1">
      <c r="A420" s="185">
        <v>40100000</v>
      </c>
      <c r="B420" s="185" t="s">
        <v>350</v>
      </c>
      <c r="C420" s="185" t="s">
        <v>324</v>
      </c>
      <c r="D420" s="186">
        <v>45108</v>
      </c>
      <c r="E420" s="185">
        <v>1015</v>
      </c>
      <c r="F420" s="185" t="s">
        <v>97</v>
      </c>
      <c r="G420" s="185" t="s">
        <v>2056</v>
      </c>
      <c r="H420" s="185" t="s">
        <v>1632</v>
      </c>
      <c r="I420" s="185">
        <v>0</v>
      </c>
      <c r="J420" s="185">
        <v>297.26</v>
      </c>
      <c r="K420" s="185">
        <v>-297.26</v>
      </c>
    </row>
    <row r="421" spans="1:11" hidden="1">
      <c r="A421" s="185">
        <v>40100000</v>
      </c>
      <c r="B421" s="185" t="s">
        <v>350</v>
      </c>
      <c r="C421" s="185" t="s">
        <v>324</v>
      </c>
      <c r="D421" s="186">
        <v>45108</v>
      </c>
      <c r="E421" s="185">
        <v>1016</v>
      </c>
      <c r="F421" s="185" t="s">
        <v>97</v>
      </c>
      <c r="G421" s="185" t="s">
        <v>2057</v>
      </c>
      <c r="H421" s="185" t="s">
        <v>1632</v>
      </c>
      <c r="I421" s="185">
        <v>0</v>
      </c>
      <c r="J421" s="185">
        <v>3163.1</v>
      </c>
      <c r="K421" s="185">
        <v>-3163.1</v>
      </c>
    </row>
    <row r="422" spans="1:11" hidden="1">
      <c r="A422" s="185">
        <v>40100000</v>
      </c>
      <c r="B422" s="185" t="s">
        <v>350</v>
      </c>
      <c r="C422" s="185" t="s">
        <v>324</v>
      </c>
      <c r="D422" s="186">
        <v>45108</v>
      </c>
      <c r="E422" s="185">
        <v>1017</v>
      </c>
      <c r="F422" s="185" t="s">
        <v>97</v>
      </c>
      <c r="G422" s="185" t="s">
        <v>2058</v>
      </c>
      <c r="H422" s="185" t="s">
        <v>1632</v>
      </c>
      <c r="I422" s="185">
        <v>0</v>
      </c>
      <c r="J422" s="185">
        <v>57.6</v>
      </c>
      <c r="K422" s="185">
        <v>-57.6</v>
      </c>
    </row>
    <row r="423" spans="1:11" hidden="1">
      <c r="A423" s="185">
        <v>40100000</v>
      </c>
      <c r="B423" s="185" t="s">
        <v>370</v>
      </c>
      <c r="C423" s="185" t="s">
        <v>324</v>
      </c>
      <c r="D423" s="186">
        <v>45108</v>
      </c>
      <c r="E423" s="185">
        <v>1018</v>
      </c>
      <c r="F423" s="185" t="s">
        <v>393</v>
      </c>
      <c r="G423" s="185" t="s">
        <v>2059</v>
      </c>
      <c r="H423" s="185" t="s">
        <v>89</v>
      </c>
      <c r="I423" s="185">
        <v>0</v>
      </c>
      <c r="J423" s="185">
        <v>228</v>
      </c>
      <c r="K423" s="185">
        <v>-228</v>
      </c>
    </row>
    <row r="424" spans="1:11" hidden="1">
      <c r="A424" s="185">
        <v>40100000</v>
      </c>
      <c r="B424" s="185" t="s">
        <v>370</v>
      </c>
      <c r="C424" s="185" t="s">
        <v>324</v>
      </c>
      <c r="D424" s="186">
        <v>45108</v>
      </c>
      <c r="E424" s="185">
        <v>1019</v>
      </c>
      <c r="F424" s="185" t="s">
        <v>393</v>
      </c>
      <c r="G424" s="185" t="s">
        <v>2060</v>
      </c>
      <c r="H424" s="185" t="s">
        <v>89</v>
      </c>
      <c r="I424" s="185">
        <v>0</v>
      </c>
      <c r="J424" s="185">
        <v>360</v>
      </c>
      <c r="K424" s="185">
        <v>-360</v>
      </c>
    </row>
    <row r="425" spans="1:11" hidden="1">
      <c r="A425" s="185">
        <v>40100000</v>
      </c>
      <c r="B425" s="185" t="s">
        <v>354</v>
      </c>
      <c r="C425" s="185" t="s">
        <v>324</v>
      </c>
      <c r="D425" s="186">
        <v>45108</v>
      </c>
      <c r="E425" s="185">
        <v>1020</v>
      </c>
      <c r="F425" s="185" t="s">
        <v>163</v>
      </c>
      <c r="G425" s="185" t="s">
        <v>2061</v>
      </c>
      <c r="H425" s="185" t="s">
        <v>1219</v>
      </c>
      <c r="I425" s="185">
        <v>0</v>
      </c>
      <c r="J425" s="185">
        <v>6004</v>
      </c>
      <c r="K425" s="185">
        <v>-6004</v>
      </c>
    </row>
    <row r="426" spans="1:11" hidden="1">
      <c r="A426" s="185">
        <v>40100000</v>
      </c>
      <c r="B426" s="185" t="s">
        <v>354</v>
      </c>
      <c r="C426" s="185" t="s">
        <v>324</v>
      </c>
      <c r="D426" s="186">
        <v>45108</v>
      </c>
      <c r="E426" s="185">
        <v>1021</v>
      </c>
      <c r="F426" s="185" t="s">
        <v>163</v>
      </c>
      <c r="G426" s="185" t="s">
        <v>2062</v>
      </c>
      <c r="H426" s="185" t="s">
        <v>1219</v>
      </c>
      <c r="I426" s="185">
        <v>0</v>
      </c>
      <c r="J426" s="185">
        <v>6384</v>
      </c>
      <c r="K426" s="185">
        <v>-6384</v>
      </c>
    </row>
    <row r="427" spans="1:11" hidden="1">
      <c r="A427" s="185">
        <v>40100000</v>
      </c>
      <c r="B427" s="185" t="s">
        <v>354</v>
      </c>
      <c r="C427" s="185" t="s">
        <v>324</v>
      </c>
      <c r="D427" s="186">
        <v>45108</v>
      </c>
      <c r="E427" s="185">
        <v>1022</v>
      </c>
      <c r="F427" s="185" t="s">
        <v>163</v>
      </c>
      <c r="G427" s="185" t="s">
        <v>2063</v>
      </c>
      <c r="H427" s="185" t="s">
        <v>1219</v>
      </c>
      <c r="I427" s="185">
        <v>0</v>
      </c>
      <c r="J427" s="185">
        <v>6859</v>
      </c>
      <c r="K427" s="185">
        <v>-6859</v>
      </c>
    </row>
    <row r="428" spans="1:11" hidden="1">
      <c r="A428" s="185">
        <v>40100000</v>
      </c>
      <c r="B428" s="185" t="s">
        <v>354</v>
      </c>
      <c r="C428" s="185" t="s">
        <v>324</v>
      </c>
      <c r="D428" s="186">
        <v>45108</v>
      </c>
      <c r="E428" s="185">
        <v>1023</v>
      </c>
      <c r="F428" s="185" t="s">
        <v>163</v>
      </c>
      <c r="G428" s="185" t="s">
        <v>2064</v>
      </c>
      <c r="H428" s="185" t="s">
        <v>1219</v>
      </c>
      <c r="I428" s="185">
        <v>0</v>
      </c>
      <c r="J428" s="185">
        <v>6688</v>
      </c>
      <c r="K428" s="185">
        <v>-6688</v>
      </c>
    </row>
    <row r="429" spans="1:11" hidden="1">
      <c r="A429" s="185">
        <v>40100000</v>
      </c>
      <c r="B429" s="185" t="s">
        <v>354</v>
      </c>
      <c r="C429" s="185" t="s">
        <v>324</v>
      </c>
      <c r="D429" s="186">
        <v>45108</v>
      </c>
      <c r="E429" s="185">
        <v>1024</v>
      </c>
      <c r="F429" s="185" t="s">
        <v>163</v>
      </c>
      <c r="G429" s="185" t="s">
        <v>2065</v>
      </c>
      <c r="H429" s="185" t="s">
        <v>1219</v>
      </c>
      <c r="I429" s="185">
        <v>0</v>
      </c>
      <c r="J429" s="185">
        <v>6973</v>
      </c>
      <c r="K429" s="185">
        <v>-6973</v>
      </c>
    </row>
    <row r="430" spans="1:11" hidden="1">
      <c r="A430" s="185">
        <v>40100000</v>
      </c>
      <c r="B430" s="185" t="s">
        <v>385</v>
      </c>
      <c r="C430" s="185" t="s">
        <v>324</v>
      </c>
      <c r="D430" s="186">
        <v>45108</v>
      </c>
      <c r="E430" s="185">
        <v>1025</v>
      </c>
      <c r="F430" s="185" t="s">
        <v>474</v>
      </c>
      <c r="G430" s="185" t="s">
        <v>2066</v>
      </c>
      <c r="H430" s="185" t="s">
        <v>1141</v>
      </c>
      <c r="I430" s="185">
        <v>0</v>
      </c>
      <c r="J430" s="185">
        <v>28.73</v>
      </c>
      <c r="K430" s="185">
        <v>-28.73</v>
      </c>
    </row>
    <row r="431" spans="1:11" hidden="1">
      <c r="A431" s="185">
        <v>40100000</v>
      </c>
      <c r="B431" s="185" t="s">
        <v>352</v>
      </c>
      <c r="C431" s="185" t="s">
        <v>324</v>
      </c>
      <c r="D431" s="186">
        <v>45108</v>
      </c>
      <c r="E431" s="185">
        <v>1026</v>
      </c>
      <c r="F431" s="185" t="s">
        <v>505</v>
      </c>
      <c r="G431" s="185" t="s">
        <v>2067</v>
      </c>
      <c r="H431" s="185" t="s">
        <v>1261</v>
      </c>
      <c r="I431" s="185">
        <v>0</v>
      </c>
      <c r="J431" s="185">
        <v>48.1</v>
      </c>
      <c r="K431" s="185">
        <v>-48.1</v>
      </c>
    </row>
    <row r="432" spans="1:11" hidden="1">
      <c r="A432" s="185">
        <v>40100000</v>
      </c>
      <c r="B432" s="185" t="s">
        <v>352</v>
      </c>
      <c r="C432" s="185" t="s">
        <v>324</v>
      </c>
      <c r="D432" s="186">
        <v>45108</v>
      </c>
      <c r="E432" s="185">
        <v>1027</v>
      </c>
      <c r="F432" s="185" t="s">
        <v>505</v>
      </c>
      <c r="G432" s="185" t="s">
        <v>2068</v>
      </c>
      <c r="H432" s="185" t="s">
        <v>1141</v>
      </c>
      <c r="I432" s="185">
        <v>0</v>
      </c>
      <c r="J432" s="185">
        <v>106.7</v>
      </c>
      <c r="K432" s="185">
        <v>-106.7</v>
      </c>
    </row>
    <row r="433" spans="1:11" hidden="1">
      <c r="A433" s="185">
        <v>40100000</v>
      </c>
      <c r="B433" s="185" t="s">
        <v>1140</v>
      </c>
      <c r="C433" s="185" t="s">
        <v>324</v>
      </c>
      <c r="D433" s="186">
        <v>45108</v>
      </c>
      <c r="E433" s="185">
        <v>1028</v>
      </c>
      <c r="F433" s="185" t="s">
        <v>972</v>
      </c>
      <c r="G433" s="185" t="s">
        <v>2010</v>
      </c>
      <c r="H433" s="185" t="s">
        <v>1136</v>
      </c>
      <c r="I433" s="185">
        <v>0</v>
      </c>
      <c r="J433" s="185">
        <v>29.99</v>
      </c>
      <c r="K433" s="185">
        <v>-29.99</v>
      </c>
    </row>
    <row r="434" spans="1:11" hidden="1">
      <c r="A434" s="185">
        <v>40100000</v>
      </c>
      <c r="B434" s="185" t="s">
        <v>1140</v>
      </c>
      <c r="C434" s="185" t="s">
        <v>324</v>
      </c>
      <c r="D434" s="186">
        <v>45108</v>
      </c>
      <c r="E434" s="185">
        <v>1029</v>
      </c>
      <c r="F434" s="185" t="s">
        <v>972</v>
      </c>
      <c r="G434" s="185" t="s">
        <v>2011</v>
      </c>
      <c r="H434" s="185" t="s">
        <v>1136</v>
      </c>
      <c r="I434" s="185">
        <v>0</v>
      </c>
      <c r="J434" s="185">
        <v>7.16</v>
      </c>
      <c r="K434" s="185">
        <v>-7.16</v>
      </c>
    </row>
    <row r="435" spans="1:11" hidden="1">
      <c r="A435" s="185">
        <v>40100000</v>
      </c>
      <c r="B435" s="185" t="s">
        <v>1130</v>
      </c>
      <c r="C435" s="185" t="s">
        <v>324</v>
      </c>
      <c r="D435" s="186">
        <v>45108</v>
      </c>
      <c r="E435" s="185">
        <v>1030</v>
      </c>
      <c r="F435" s="185" t="s">
        <v>1718</v>
      </c>
      <c r="G435" s="185" t="s">
        <v>2069</v>
      </c>
      <c r="H435" s="185" t="s">
        <v>1371</v>
      </c>
      <c r="I435" s="185">
        <v>0</v>
      </c>
      <c r="J435" s="185">
        <v>119030.49</v>
      </c>
      <c r="K435" s="185">
        <v>-119030.49</v>
      </c>
    </row>
    <row r="436" spans="1:11" hidden="1">
      <c r="A436" s="185">
        <v>40100000</v>
      </c>
      <c r="B436" s="185" t="s">
        <v>369</v>
      </c>
      <c r="C436" s="185" t="s">
        <v>324</v>
      </c>
      <c r="D436" s="186">
        <v>45108</v>
      </c>
      <c r="E436" s="185">
        <v>1033</v>
      </c>
      <c r="F436" s="185" t="s">
        <v>533</v>
      </c>
      <c r="G436" s="185" t="s">
        <v>2070</v>
      </c>
      <c r="H436" s="185" t="s">
        <v>2038</v>
      </c>
      <c r="I436" s="185">
        <v>0</v>
      </c>
      <c r="J436" s="185">
        <v>151.43</v>
      </c>
      <c r="K436" s="185">
        <v>-151.43</v>
      </c>
    </row>
    <row r="437" spans="1:11" hidden="1">
      <c r="A437" s="185">
        <v>40100000</v>
      </c>
      <c r="B437" s="185" t="s">
        <v>370</v>
      </c>
      <c r="C437" s="185" t="s">
        <v>324</v>
      </c>
      <c r="D437" s="186">
        <v>45108</v>
      </c>
      <c r="E437" s="185">
        <v>1034</v>
      </c>
      <c r="F437" s="185" t="s">
        <v>393</v>
      </c>
      <c r="G437" s="185" t="s">
        <v>2071</v>
      </c>
      <c r="H437" s="185" t="s">
        <v>1221</v>
      </c>
      <c r="I437" s="185">
        <v>0</v>
      </c>
      <c r="J437" s="185">
        <v>3526</v>
      </c>
      <c r="K437" s="185">
        <v>-3526</v>
      </c>
    </row>
    <row r="438" spans="1:11" hidden="1">
      <c r="A438" s="185">
        <v>40100000</v>
      </c>
      <c r="B438" s="185" t="s">
        <v>350</v>
      </c>
      <c r="C438" s="185" t="s">
        <v>324</v>
      </c>
      <c r="D438" s="186">
        <v>45108</v>
      </c>
      <c r="E438" s="185">
        <v>1035</v>
      </c>
      <c r="F438" s="185" t="s">
        <v>2072</v>
      </c>
      <c r="G438" s="185" t="s">
        <v>518</v>
      </c>
      <c r="H438" s="185" t="s">
        <v>1687</v>
      </c>
      <c r="I438" s="185">
        <v>0</v>
      </c>
      <c r="J438" s="185">
        <v>200.58</v>
      </c>
      <c r="K438" s="185">
        <v>-200.58</v>
      </c>
    </row>
    <row r="439" spans="1:11" hidden="1">
      <c r="A439" s="185">
        <v>40100000</v>
      </c>
      <c r="B439" s="185" t="s">
        <v>388</v>
      </c>
      <c r="C439" s="185" t="s">
        <v>324</v>
      </c>
      <c r="D439" s="186">
        <v>45108</v>
      </c>
      <c r="E439" s="185">
        <v>1036</v>
      </c>
      <c r="F439" s="185" t="s">
        <v>979</v>
      </c>
      <c r="G439" s="185" t="s">
        <v>2073</v>
      </c>
      <c r="H439" s="185" t="s">
        <v>1393</v>
      </c>
      <c r="I439" s="185">
        <v>0</v>
      </c>
      <c r="J439" s="185">
        <v>1437.6</v>
      </c>
      <c r="K439" s="185">
        <v>-1437.6</v>
      </c>
    </row>
    <row r="440" spans="1:11" hidden="1">
      <c r="A440" s="185">
        <v>40100000</v>
      </c>
      <c r="B440" s="185" t="s">
        <v>388</v>
      </c>
      <c r="C440" s="185" t="s">
        <v>324</v>
      </c>
      <c r="D440" s="186">
        <v>45108</v>
      </c>
      <c r="E440" s="185">
        <v>1037</v>
      </c>
      <c r="F440" s="185" t="s">
        <v>979</v>
      </c>
      <c r="G440" s="185" t="s">
        <v>2074</v>
      </c>
      <c r="H440" s="185" t="s">
        <v>1389</v>
      </c>
      <c r="I440" s="185">
        <v>0</v>
      </c>
      <c r="J440" s="185">
        <v>1437.6</v>
      </c>
      <c r="K440" s="185">
        <v>-1437.6</v>
      </c>
    </row>
    <row r="441" spans="1:11" hidden="1">
      <c r="A441" s="185">
        <v>40100000</v>
      </c>
      <c r="B441" s="185" t="s">
        <v>360</v>
      </c>
      <c r="C441" s="185" t="s">
        <v>324</v>
      </c>
      <c r="D441" s="186">
        <v>45110</v>
      </c>
      <c r="E441" s="185">
        <v>969</v>
      </c>
      <c r="F441" s="185" t="s">
        <v>815</v>
      </c>
      <c r="G441" s="185" t="s">
        <v>2075</v>
      </c>
      <c r="H441" s="185" t="s">
        <v>1087</v>
      </c>
      <c r="I441" s="185">
        <v>0</v>
      </c>
      <c r="J441" s="185">
        <v>84</v>
      </c>
      <c r="K441" s="185">
        <v>-84</v>
      </c>
    </row>
    <row r="442" spans="1:11" hidden="1">
      <c r="A442" s="185">
        <v>40100000</v>
      </c>
      <c r="B442" s="185" t="s">
        <v>360</v>
      </c>
      <c r="C442" s="185" t="s">
        <v>324</v>
      </c>
      <c r="D442" s="186">
        <v>45110</v>
      </c>
      <c r="E442" s="185">
        <v>970</v>
      </c>
      <c r="F442" s="185" t="s">
        <v>815</v>
      </c>
      <c r="G442" s="185" t="s">
        <v>2076</v>
      </c>
      <c r="H442" s="185" t="s">
        <v>1110</v>
      </c>
      <c r="I442" s="185">
        <v>0</v>
      </c>
      <c r="J442" s="185">
        <v>84</v>
      </c>
      <c r="K442" s="185">
        <v>-84</v>
      </c>
    </row>
    <row r="443" spans="1:11" hidden="1">
      <c r="A443" s="185">
        <v>40100000</v>
      </c>
      <c r="B443" s="185" t="s">
        <v>360</v>
      </c>
      <c r="C443" s="185" t="s">
        <v>324</v>
      </c>
      <c r="D443" s="186">
        <v>45110</v>
      </c>
      <c r="E443" s="185">
        <v>971</v>
      </c>
      <c r="F443" s="185" t="s">
        <v>815</v>
      </c>
      <c r="G443" s="185" t="s">
        <v>2077</v>
      </c>
      <c r="H443" s="185" t="s">
        <v>1141</v>
      </c>
      <c r="I443" s="185">
        <v>0</v>
      </c>
      <c r="J443" s="185">
        <v>84</v>
      </c>
      <c r="K443" s="185">
        <v>-84</v>
      </c>
    </row>
    <row r="444" spans="1:11" hidden="1">
      <c r="A444" s="185">
        <v>40100000</v>
      </c>
      <c r="B444" s="185" t="s">
        <v>360</v>
      </c>
      <c r="C444" s="185" t="s">
        <v>324</v>
      </c>
      <c r="D444" s="186">
        <v>45110</v>
      </c>
      <c r="E444" s="185">
        <v>972</v>
      </c>
      <c r="F444" s="185" t="s">
        <v>815</v>
      </c>
      <c r="G444" s="185" t="s">
        <v>2078</v>
      </c>
      <c r="H444" s="185" t="s">
        <v>1261</v>
      </c>
      <c r="I444" s="185">
        <v>0</v>
      </c>
      <c r="J444" s="185">
        <v>84</v>
      </c>
      <c r="K444" s="185">
        <v>-84</v>
      </c>
    </row>
    <row r="445" spans="1:11" hidden="1">
      <c r="A445" s="185">
        <v>40100000</v>
      </c>
      <c r="B445" s="185" t="s">
        <v>360</v>
      </c>
      <c r="C445" s="185" t="s">
        <v>324</v>
      </c>
      <c r="D445" s="186">
        <v>45110</v>
      </c>
      <c r="E445" s="185">
        <v>973</v>
      </c>
      <c r="F445" s="185" t="s">
        <v>815</v>
      </c>
      <c r="G445" s="185" t="s">
        <v>2079</v>
      </c>
      <c r="H445" s="185" t="s">
        <v>1092</v>
      </c>
      <c r="I445" s="185">
        <v>0</v>
      </c>
      <c r="J445" s="185">
        <v>84</v>
      </c>
      <c r="K445" s="185">
        <v>-84</v>
      </c>
    </row>
    <row r="446" spans="1:11" hidden="1">
      <c r="A446" s="185">
        <v>40100000</v>
      </c>
      <c r="B446" s="185" t="s">
        <v>360</v>
      </c>
      <c r="C446" s="185" t="s">
        <v>324</v>
      </c>
      <c r="D446" s="186">
        <v>45110</v>
      </c>
      <c r="E446" s="185">
        <v>974</v>
      </c>
      <c r="F446" s="185" t="s">
        <v>815</v>
      </c>
      <c r="G446" s="185" t="s">
        <v>2080</v>
      </c>
      <c r="H446" s="185" t="s">
        <v>1113</v>
      </c>
      <c r="I446" s="185">
        <v>0</v>
      </c>
      <c r="J446" s="185">
        <v>336</v>
      </c>
      <c r="K446" s="185">
        <v>-336</v>
      </c>
    </row>
    <row r="447" spans="1:11" hidden="1">
      <c r="A447" s="185">
        <v>40100000</v>
      </c>
      <c r="B447" s="185" t="s">
        <v>1779</v>
      </c>
      <c r="C447" s="185" t="s">
        <v>324</v>
      </c>
      <c r="D447" s="186">
        <v>45110</v>
      </c>
      <c r="E447" s="185">
        <v>997</v>
      </c>
      <c r="F447" s="185" t="s">
        <v>1780</v>
      </c>
      <c r="G447" s="185" t="s">
        <v>2081</v>
      </c>
      <c r="H447" s="185" t="s">
        <v>362</v>
      </c>
      <c r="I447" s="185">
        <v>0</v>
      </c>
      <c r="J447" s="185">
        <v>2600</v>
      </c>
      <c r="K447" s="185">
        <v>-2600</v>
      </c>
    </row>
    <row r="448" spans="1:11" hidden="1">
      <c r="A448" s="185">
        <v>40100000</v>
      </c>
      <c r="B448" s="185" t="s">
        <v>361</v>
      </c>
      <c r="C448" s="185" t="s">
        <v>324</v>
      </c>
      <c r="D448" s="186">
        <v>45111</v>
      </c>
      <c r="E448" s="185">
        <v>989</v>
      </c>
      <c r="F448" s="185" t="s">
        <v>392</v>
      </c>
      <c r="G448" s="185" t="s">
        <v>2082</v>
      </c>
      <c r="H448" s="185" t="s">
        <v>1351</v>
      </c>
      <c r="I448" s="185">
        <v>0</v>
      </c>
      <c r="J448" s="185">
        <v>3200</v>
      </c>
      <c r="K448" s="185">
        <v>-3200</v>
      </c>
    </row>
    <row r="449" spans="1:11" hidden="1">
      <c r="A449" s="185">
        <v>40100000</v>
      </c>
      <c r="B449" s="185" t="s">
        <v>1940</v>
      </c>
      <c r="C449" s="185" t="s">
        <v>324</v>
      </c>
      <c r="D449" s="186">
        <v>45111</v>
      </c>
      <c r="E449" s="185">
        <v>995</v>
      </c>
      <c r="F449" s="185" t="s">
        <v>395</v>
      </c>
      <c r="G449" s="185" t="s">
        <v>2083</v>
      </c>
      <c r="H449" s="185" t="s">
        <v>1096</v>
      </c>
      <c r="I449" s="185">
        <v>0</v>
      </c>
      <c r="J449" s="185">
        <v>3330.29</v>
      </c>
      <c r="K449" s="185">
        <v>-3330.29</v>
      </c>
    </row>
    <row r="450" spans="1:11" hidden="1">
      <c r="A450" s="185">
        <v>40100000</v>
      </c>
      <c r="B450" s="185" t="s">
        <v>2084</v>
      </c>
      <c r="C450" s="185" t="s">
        <v>324</v>
      </c>
      <c r="D450" s="186">
        <v>45111</v>
      </c>
      <c r="E450" s="185">
        <v>1002</v>
      </c>
      <c r="F450" s="185" t="s">
        <v>2085</v>
      </c>
      <c r="G450" s="185" t="s">
        <v>2086</v>
      </c>
      <c r="H450" s="185" t="s">
        <v>89</v>
      </c>
      <c r="I450" s="185">
        <v>0</v>
      </c>
      <c r="J450" s="185">
        <v>39.57</v>
      </c>
      <c r="K450" s="185">
        <v>-39.57</v>
      </c>
    </row>
    <row r="451" spans="1:11" hidden="1">
      <c r="A451" s="185">
        <v>40100000</v>
      </c>
      <c r="B451" s="185" t="s">
        <v>380</v>
      </c>
      <c r="C451" s="185" t="s">
        <v>324</v>
      </c>
      <c r="D451" s="186">
        <v>45113</v>
      </c>
      <c r="E451" s="185">
        <v>992</v>
      </c>
      <c r="F451" s="185" t="s">
        <v>394</v>
      </c>
      <c r="G451" s="185" t="s">
        <v>2087</v>
      </c>
      <c r="H451" s="185" t="s">
        <v>1351</v>
      </c>
      <c r="I451" s="185">
        <v>0</v>
      </c>
      <c r="J451" s="185">
        <v>48.81</v>
      </c>
      <c r="K451" s="185">
        <v>-48.81</v>
      </c>
    </row>
    <row r="452" spans="1:11" hidden="1">
      <c r="A452" s="185">
        <v>40100000</v>
      </c>
      <c r="B452" s="185" t="s">
        <v>365</v>
      </c>
      <c r="C452" s="185" t="s">
        <v>324</v>
      </c>
      <c r="D452" s="186">
        <v>45114</v>
      </c>
      <c r="E452" s="185">
        <v>984</v>
      </c>
      <c r="F452" s="185" t="s">
        <v>758</v>
      </c>
      <c r="G452" s="185" t="s">
        <v>2088</v>
      </c>
      <c r="H452" s="185" t="s">
        <v>1159</v>
      </c>
      <c r="I452" s="185">
        <v>0</v>
      </c>
      <c r="J452" s="185">
        <v>125.12</v>
      </c>
      <c r="K452" s="185">
        <v>-125.12</v>
      </c>
    </row>
    <row r="453" spans="1:11" hidden="1">
      <c r="A453" s="185">
        <v>40100000</v>
      </c>
      <c r="B453" s="185" t="s">
        <v>352</v>
      </c>
      <c r="C453" s="185" t="s">
        <v>324</v>
      </c>
      <c r="D453" s="186">
        <v>45114</v>
      </c>
      <c r="E453" s="185">
        <v>1003</v>
      </c>
      <c r="F453" s="185" t="s">
        <v>505</v>
      </c>
      <c r="G453" s="185" t="s">
        <v>2089</v>
      </c>
      <c r="H453" s="185" t="s">
        <v>1092</v>
      </c>
      <c r="I453" s="185">
        <v>0</v>
      </c>
      <c r="J453" s="185">
        <v>41</v>
      </c>
      <c r="K453" s="185">
        <v>-41</v>
      </c>
    </row>
    <row r="454" spans="1:11" hidden="1">
      <c r="A454" s="185">
        <v>40100000</v>
      </c>
      <c r="B454" s="185" t="s">
        <v>365</v>
      </c>
      <c r="C454" s="185" t="s">
        <v>324</v>
      </c>
      <c r="D454" s="186">
        <v>45115</v>
      </c>
      <c r="E454" s="185">
        <v>985</v>
      </c>
      <c r="F454" s="185" t="s">
        <v>758</v>
      </c>
      <c r="G454" s="185" t="s">
        <v>2090</v>
      </c>
      <c r="H454" s="185" t="s">
        <v>1159</v>
      </c>
      <c r="I454" s="185">
        <v>0</v>
      </c>
      <c r="J454" s="185">
        <v>907.44</v>
      </c>
      <c r="K454" s="185">
        <v>-907.44</v>
      </c>
    </row>
    <row r="455" spans="1:11" hidden="1">
      <c r="A455" s="185">
        <v>40100000</v>
      </c>
      <c r="B455" s="185" t="s">
        <v>1140</v>
      </c>
      <c r="C455" s="185" t="s">
        <v>324</v>
      </c>
      <c r="D455" s="186">
        <v>45117</v>
      </c>
      <c r="E455" s="185">
        <v>949</v>
      </c>
      <c r="F455" s="185" t="s">
        <v>972</v>
      </c>
      <c r="G455" s="185" t="s">
        <v>2091</v>
      </c>
      <c r="H455" s="185" t="s">
        <v>1242</v>
      </c>
      <c r="I455" s="185">
        <v>0</v>
      </c>
      <c r="J455" s="185">
        <v>14.16</v>
      </c>
      <c r="K455" s="185">
        <v>-14.16</v>
      </c>
    </row>
    <row r="456" spans="1:11" hidden="1">
      <c r="A456" s="185">
        <v>40100000</v>
      </c>
      <c r="B456" s="185" t="s">
        <v>369</v>
      </c>
      <c r="C456" s="185" t="s">
        <v>324</v>
      </c>
      <c r="D456" s="186">
        <v>45117</v>
      </c>
      <c r="E456" s="185">
        <v>983</v>
      </c>
      <c r="F456" s="185" t="s">
        <v>533</v>
      </c>
      <c r="G456" s="185" t="s">
        <v>2092</v>
      </c>
      <c r="H456" s="185" t="s">
        <v>2113</v>
      </c>
      <c r="I456" s="185">
        <v>0</v>
      </c>
      <c r="J456" s="185">
        <v>147.1</v>
      </c>
      <c r="K456" s="185">
        <v>-147.1</v>
      </c>
    </row>
    <row r="457" spans="1:11" hidden="1">
      <c r="A457" s="185">
        <v>40100000</v>
      </c>
      <c r="B457" s="185" t="s">
        <v>380</v>
      </c>
      <c r="C457" s="185" t="s">
        <v>324</v>
      </c>
      <c r="D457" s="186">
        <v>45120</v>
      </c>
      <c r="E457" s="185">
        <v>993</v>
      </c>
      <c r="F457" s="185" t="s">
        <v>394</v>
      </c>
      <c r="G457" s="185" t="s">
        <v>2093</v>
      </c>
      <c r="H457" s="185" t="s">
        <v>1351</v>
      </c>
      <c r="I457" s="185">
        <v>0</v>
      </c>
      <c r="J457" s="185">
        <v>158.94</v>
      </c>
      <c r="K457" s="185">
        <v>-158.94</v>
      </c>
    </row>
    <row r="458" spans="1:11" hidden="1">
      <c r="A458" s="185">
        <v>40100000</v>
      </c>
      <c r="B458" s="185" t="s">
        <v>376</v>
      </c>
      <c r="C458" s="185" t="s">
        <v>324</v>
      </c>
      <c r="D458" s="186">
        <v>45127</v>
      </c>
      <c r="E458" s="185">
        <v>1031</v>
      </c>
      <c r="F458" s="185" t="s">
        <v>719</v>
      </c>
      <c r="G458" s="185" t="s">
        <v>2094</v>
      </c>
      <c r="H458" s="185" t="s">
        <v>1184</v>
      </c>
      <c r="I458" s="185">
        <v>0</v>
      </c>
      <c r="J458" s="185">
        <v>1415.39</v>
      </c>
      <c r="K458" s="185">
        <v>-1415.39</v>
      </c>
    </row>
    <row r="459" spans="1:11" hidden="1">
      <c r="A459" s="185">
        <v>40100000</v>
      </c>
      <c r="B459" s="185" t="s">
        <v>380</v>
      </c>
      <c r="C459" s="185" t="s">
        <v>324</v>
      </c>
      <c r="D459" s="186">
        <v>45127</v>
      </c>
      <c r="E459" s="185">
        <v>1032</v>
      </c>
      <c r="F459" s="185" t="s">
        <v>394</v>
      </c>
      <c r="G459" s="185" t="s">
        <v>2095</v>
      </c>
      <c r="H459" s="185" t="s">
        <v>1159</v>
      </c>
      <c r="I459" s="185">
        <v>0</v>
      </c>
      <c r="J459" s="185">
        <v>99.18</v>
      </c>
      <c r="K459" s="185">
        <v>-99.18</v>
      </c>
    </row>
    <row r="460" spans="1:11" hidden="1">
      <c r="A460" s="185">
        <v>40100000</v>
      </c>
      <c r="B460" s="185" t="s">
        <v>391</v>
      </c>
      <c r="C460" s="185" t="s">
        <v>324</v>
      </c>
      <c r="D460" s="186">
        <v>45139</v>
      </c>
      <c r="E460" s="185">
        <v>1040</v>
      </c>
      <c r="F460" s="185" t="s">
        <v>542</v>
      </c>
      <c r="G460" s="185" t="s">
        <v>2114</v>
      </c>
      <c r="H460" s="185" t="s">
        <v>1092</v>
      </c>
      <c r="I460" s="185">
        <v>0</v>
      </c>
      <c r="J460" s="185">
        <v>4158</v>
      </c>
      <c r="K460" s="185">
        <v>-4158</v>
      </c>
    </row>
    <row r="461" spans="1:11" hidden="1">
      <c r="A461" s="185">
        <v>40100000</v>
      </c>
      <c r="B461" s="185" t="s">
        <v>391</v>
      </c>
      <c r="C461" s="185" t="s">
        <v>324</v>
      </c>
      <c r="D461" s="186">
        <v>45139</v>
      </c>
      <c r="E461" s="185">
        <v>1041</v>
      </c>
      <c r="F461" s="185" t="s">
        <v>542</v>
      </c>
      <c r="G461" s="185" t="s">
        <v>2115</v>
      </c>
      <c r="H461" s="185" t="s">
        <v>1092</v>
      </c>
      <c r="I461" s="185">
        <v>0</v>
      </c>
      <c r="J461" s="185">
        <v>2268</v>
      </c>
      <c r="K461" s="185">
        <v>-2268</v>
      </c>
    </row>
    <row r="462" spans="1:11" hidden="1">
      <c r="A462" s="185">
        <v>40100000</v>
      </c>
      <c r="B462" s="185" t="s">
        <v>375</v>
      </c>
      <c r="C462" s="185" t="s">
        <v>324</v>
      </c>
      <c r="D462" s="186">
        <v>45139</v>
      </c>
      <c r="E462" s="185">
        <v>1042</v>
      </c>
      <c r="F462" s="185" t="s">
        <v>468</v>
      </c>
      <c r="G462" s="185" t="s">
        <v>2116</v>
      </c>
      <c r="H462" s="185" t="s">
        <v>1087</v>
      </c>
      <c r="I462" s="185">
        <v>0</v>
      </c>
      <c r="J462" s="185">
        <v>1654.81</v>
      </c>
      <c r="K462" s="185">
        <v>-1654.81</v>
      </c>
    </row>
    <row r="463" spans="1:11" hidden="1">
      <c r="A463" s="185">
        <v>40100000</v>
      </c>
      <c r="B463" s="185" t="s">
        <v>2117</v>
      </c>
      <c r="C463" s="185" t="s">
        <v>324</v>
      </c>
      <c r="D463" s="186">
        <v>45139</v>
      </c>
      <c r="E463" s="185">
        <v>1043</v>
      </c>
      <c r="F463" s="185" t="s">
        <v>720</v>
      </c>
      <c r="G463" s="185" t="s">
        <v>2118</v>
      </c>
      <c r="H463" s="185" t="s">
        <v>384</v>
      </c>
      <c r="I463" s="185">
        <v>0</v>
      </c>
      <c r="J463" s="185">
        <v>266.39999999999998</v>
      </c>
      <c r="K463" s="185">
        <v>-266.39999999999998</v>
      </c>
    </row>
    <row r="464" spans="1:11" hidden="1">
      <c r="A464" s="185">
        <v>40100000</v>
      </c>
      <c r="B464" s="185" t="s">
        <v>378</v>
      </c>
      <c r="C464" s="185" t="s">
        <v>324</v>
      </c>
      <c r="D464" s="186">
        <v>45139</v>
      </c>
      <c r="E464" s="185">
        <v>1044</v>
      </c>
      <c r="F464" s="185" t="s">
        <v>397</v>
      </c>
      <c r="G464" s="185" t="s">
        <v>2119</v>
      </c>
      <c r="H464" s="185" t="s">
        <v>1231</v>
      </c>
      <c r="I464" s="185">
        <v>0</v>
      </c>
      <c r="J464" s="185">
        <v>8664</v>
      </c>
      <c r="K464" s="185">
        <v>-8664</v>
      </c>
    </row>
    <row r="465" spans="1:11" hidden="1">
      <c r="A465" s="185">
        <v>40100000</v>
      </c>
      <c r="B465" s="185" t="s">
        <v>385</v>
      </c>
      <c r="C465" s="185" t="s">
        <v>324</v>
      </c>
      <c r="D465" s="186">
        <v>45139</v>
      </c>
      <c r="E465" s="185">
        <v>1045</v>
      </c>
      <c r="F465" s="185" t="s">
        <v>474</v>
      </c>
      <c r="G465" s="185" t="s">
        <v>2120</v>
      </c>
      <c r="H465" s="185" t="s">
        <v>1092</v>
      </c>
      <c r="I465" s="185">
        <v>0</v>
      </c>
      <c r="J465" s="185">
        <v>76.33</v>
      </c>
      <c r="K465" s="185">
        <v>-76.33</v>
      </c>
    </row>
    <row r="466" spans="1:11" hidden="1">
      <c r="A466" s="185">
        <v>40100000</v>
      </c>
      <c r="B466" s="185" t="s">
        <v>369</v>
      </c>
      <c r="C466" s="185" t="s">
        <v>324</v>
      </c>
      <c r="D466" s="186">
        <v>45139</v>
      </c>
      <c r="E466" s="185">
        <v>1046</v>
      </c>
      <c r="F466" s="185" t="s">
        <v>533</v>
      </c>
      <c r="G466" s="185" t="s">
        <v>2121</v>
      </c>
      <c r="H466" s="185" t="s">
        <v>2122</v>
      </c>
      <c r="I466" s="185">
        <v>0</v>
      </c>
      <c r="J466" s="185">
        <v>1911.64</v>
      </c>
      <c r="K466" s="185">
        <v>-1911.64</v>
      </c>
    </row>
    <row r="467" spans="1:11" hidden="1">
      <c r="A467" s="185">
        <v>40100000</v>
      </c>
      <c r="B467" s="185" t="s">
        <v>369</v>
      </c>
      <c r="C467" s="185" t="s">
        <v>324</v>
      </c>
      <c r="D467" s="186">
        <v>45139</v>
      </c>
      <c r="E467" s="185">
        <v>1047</v>
      </c>
      <c r="F467" s="185" t="s">
        <v>533</v>
      </c>
      <c r="G467" s="185" t="s">
        <v>2123</v>
      </c>
      <c r="H467" s="185" t="s">
        <v>2122</v>
      </c>
      <c r="I467" s="185">
        <v>0</v>
      </c>
      <c r="J467" s="185">
        <v>118.42</v>
      </c>
      <c r="K467" s="185">
        <v>-118.42</v>
      </c>
    </row>
    <row r="468" spans="1:11" hidden="1">
      <c r="A468" s="185">
        <v>40100000</v>
      </c>
      <c r="B468" s="185" t="s">
        <v>380</v>
      </c>
      <c r="C468" s="185" t="s">
        <v>324</v>
      </c>
      <c r="D468" s="186">
        <v>45139</v>
      </c>
      <c r="E468" s="185">
        <v>1049</v>
      </c>
      <c r="F468" s="185" t="s">
        <v>394</v>
      </c>
      <c r="G468" s="185" t="s">
        <v>2124</v>
      </c>
      <c r="H468" s="185" t="s">
        <v>1159</v>
      </c>
      <c r="I468" s="185">
        <v>0</v>
      </c>
      <c r="J468" s="185">
        <v>177.65</v>
      </c>
      <c r="K468" s="185">
        <v>-177.65</v>
      </c>
    </row>
    <row r="469" spans="1:11" hidden="1">
      <c r="A469" s="185">
        <v>40100000</v>
      </c>
      <c r="B469" s="185" t="s">
        <v>367</v>
      </c>
      <c r="C469" s="185" t="s">
        <v>324</v>
      </c>
      <c r="D469" s="186">
        <v>45139</v>
      </c>
      <c r="E469" s="185">
        <v>1050</v>
      </c>
      <c r="F469" s="185" t="s">
        <v>1647</v>
      </c>
      <c r="G469" s="185" t="s">
        <v>2125</v>
      </c>
      <c r="H469" s="185" t="s">
        <v>1351</v>
      </c>
      <c r="I469" s="185">
        <v>0</v>
      </c>
      <c r="J469" s="185">
        <v>4490.25</v>
      </c>
      <c r="K469" s="185">
        <v>-4490.25</v>
      </c>
    </row>
    <row r="470" spans="1:11" hidden="1">
      <c r="A470" s="185">
        <v>40100000</v>
      </c>
      <c r="B470" s="185" t="s">
        <v>1636</v>
      </c>
      <c r="C470" s="185" t="s">
        <v>324</v>
      </c>
      <c r="D470" s="186">
        <v>45139</v>
      </c>
      <c r="E470" s="185">
        <v>1051</v>
      </c>
      <c r="F470" s="185" t="s">
        <v>1637</v>
      </c>
      <c r="G470" s="185" t="s">
        <v>2126</v>
      </c>
      <c r="H470" s="185" t="s">
        <v>384</v>
      </c>
      <c r="I470" s="185">
        <v>0</v>
      </c>
      <c r="J470" s="185">
        <v>90</v>
      </c>
      <c r="K470" s="185">
        <v>-90</v>
      </c>
    </row>
    <row r="471" spans="1:11" hidden="1">
      <c r="A471" s="185">
        <v>40100000</v>
      </c>
      <c r="B471" s="185" t="s">
        <v>2127</v>
      </c>
      <c r="C471" s="185" t="s">
        <v>324</v>
      </c>
      <c r="D471" s="186">
        <v>45139</v>
      </c>
      <c r="E471" s="185">
        <v>1052</v>
      </c>
      <c r="F471" s="185" t="s">
        <v>2128</v>
      </c>
      <c r="G471" s="185" t="s">
        <v>2129</v>
      </c>
      <c r="H471" s="185" t="s">
        <v>312</v>
      </c>
      <c r="I471" s="185">
        <v>0</v>
      </c>
      <c r="J471" s="185">
        <v>1044</v>
      </c>
      <c r="K471" s="185">
        <v>-1044</v>
      </c>
    </row>
    <row r="472" spans="1:11" hidden="1">
      <c r="A472" s="185">
        <v>40100000</v>
      </c>
      <c r="B472" s="185" t="s">
        <v>377</v>
      </c>
      <c r="C472" s="185" t="s">
        <v>324</v>
      </c>
      <c r="D472" s="186">
        <v>45139</v>
      </c>
      <c r="E472" s="185">
        <v>1067</v>
      </c>
      <c r="F472" s="185" t="s">
        <v>1105</v>
      </c>
      <c r="G472" s="185" t="s">
        <v>2130</v>
      </c>
      <c r="H472" s="185" t="s">
        <v>1184</v>
      </c>
      <c r="I472" s="185">
        <v>0</v>
      </c>
      <c r="J472" s="185">
        <v>1032.69</v>
      </c>
      <c r="K472" s="185">
        <v>-1032.69</v>
      </c>
    </row>
    <row r="473" spans="1:11">
      <c r="A473" s="185">
        <v>40100000</v>
      </c>
      <c r="B473" s="185" t="s">
        <v>1181</v>
      </c>
      <c r="C473" s="185" t="s">
        <v>324</v>
      </c>
      <c r="D473" s="186">
        <v>45139</v>
      </c>
      <c r="E473" s="185">
        <v>1068</v>
      </c>
      <c r="F473" s="185" t="s">
        <v>625</v>
      </c>
      <c r="G473" s="185" t="s">
        <v>2131</v>
      </c>
      <c r="H473" s="185" t="s">
        <v>1117</v>
      </c>
      <c r="I473" s="185">
        <v>0</v>
      </c>
      <c r="J473" s="185">
        <v>21357</v>
      </c>
      <c r="K473" s="185">
        <v>-21357</v>
      </c>
    </row>
    <row r="474" spans="1:11">
      <c r="A474" s="185">
        <v>40100000</v>
      </c>
      <c r="B474" s="185" t="s">
        <v>1181</v>
      </c>
      <c r="C474" s="185" t="s">
        <v>324</v>
      </c>
      <c r="D474" s="186">
        <v>45139</v>
      </c>
      <c r="E474" s="185">
        <v>1069</v>
      </c>
      <c r="F474" s="185" t="s">
        <v>625</v>
      </c>
      <c r="G474" s="185" t="s">
        <v>2132</v>
      </c>
      <c r="H474" s="185" t="s">
        <v>1359</v>
      </c>
      <c r="I474" s="185">
        <v>0</v>
      </c>
      <c r="J474" s="185">
        <v>3250</v>
      </c>
      <c r="K474" s="185">
        <v>-3250</v>
      </c>
    </row>
    <row r="475" spans="1:11">
      <c r="A475" s="185">
        <v>40100000</v>
      </c>
      <c r="B475" s="185" t="s">
        <v>1181</v>
      </c>
      <c r="C475" s="185" t="s">
        <v>324</v>
      </c>
      <c r="D475" s="186">
        <v>45139</v>
      </c>
      <c r="E475" s="185">
        <v>1070</v>
      </c>
      <c r="F475" s="185" t="s">
        <v>625</v>
      </c>
      <c r="G475" s="185" t="s">
        <v>2133</v>
      </c>
      <c r="H475" s="185" t="s">
        <v>1359</v>
      </c>
      <c r="I475" s="185">
        <v>0</v>
      </c>
      <c r="J475" s="185">
        <v>1250</v>
      </c>
      <c r="K475" s="185">
        <v>-1250</v>
      </c>
    </row>
    <row r="476" spans="1:11">
      <c r="A476" s="185">
        <v>40100000</v>
      </c>
      <c r="B476" s="185" t="s">
        <v>1181</v>
      </c>
      <c r="C476" s="185" t="s">
        <v>324</v>
      </c>
      <c r="D476" s="186">
        <v>45139</v>
      </c>
      <c r="E476" s="185">
        <v>1071</v>
      </c>
      <c r="F476" s="185" t="s">
        <v>625</v>
      </c>
      <c r="G476" s="185" t="s">
        <v>2134</v>
      </c>
      <c r="H476" s="185" t="s">
        <v>1359</v>
      </c>
      <c r="I476" s="185">
        <v>0</v>
      </c>
      <c r="J476" s="185">
        <v>13538</v>
      </c>
      <c r="K476" s="185">
        <v>-13538</v>
      </c>
    </row>
    <row r="477" spans="1:11">
      <c r="A477" s="185">
        <v>40100000</v>
      </c>
      <c r="B477" s="185" t="s">
        <v>1181</v>
      </c>
      <c r="C477" s="185" t="s">
        <v>324</v>
      </c>
      <c r="D477" s="186">
        <v>45139</v>
      </c>
      <c r="E477" s="185">
        <v>1072</v>
      </c>
      <c r="F477" s="185" t="s">
        <v>625</v>
      </c>
      <c r="G477" s="185" t="s">
        <v>2135</v>
      </c>
      <c r="H477" s="185" t="s">
        <v>1359</v>
      </c>
      <c r="I477" s="185">
        <v>0</v>
      </c>
      <c r="J477" s="185">
        <v>7956</v>
      </c>
      <c r="K477" s="185">
        <v>-7956</v>
      </c>
    </row>
    <row r="478" spans="1:11">
      <c r="A478" s="185">
        <v>40100000</v>
      </c>
      <c r="B478" s="185" t="s">
        <v>1181</v>
      </c>
      <c r="C478" s="185" t="s">
        <v>324</v>
      </c>
      <c r="D478" s="186">
        <v>45139</v>
      </c>
      <c r="E478" s="185">
        <v>1073</v>
      </c>
      <c r="F478" s="185" t="s">
        <v>625</v>
      </c>
      <c r="G478" s="185" t="s">
        <v>2136</v>
      </c>
      <c r="H478" s="185" t="s">
        <v>1359</v>
      </c>
      <c r="I478" s="185">
        <v>0</v>
      </c>
      <c r="J478" s="185">
        <v>20340</v>
      </c>
      <c r="K478" s="185">
        <v>-20340</v>
      </c>
    </row>
    <row r="479" spans="1:11">
      <c r="A479" s="185">
        <v>40100000</v>
      </c>
      <c r="B479" s="185" t="s">
        <v>1181</v>
      </c>
      <c r="C479" s="185" t="s">
        <v>324</v>
      </c>
      <c r="D479" s="186">
        <v>45139</v>
      </c>
      <c r="E479" s="185">
        <v>1074</v>
      </c>
      <c r="F479" s="185" t="s">
        <v>625</v>
      </c>
      <c r="G479" s="185" t="s">
        <v>2137</v>
      </c>
      <c r="H479" s="185" t="s">
        <v>1359</v>
      </c>
      <c r="I479" s="185">
        <v>0</v>
      </c>
      <c r="J479" s="185">
        <v>21357</v>
      </c>
      <c r="K479" s="185">
        <v>-21357</v>
      </c>
    </row>
    <row r="480" spans="1:11">
      <c r="A480" s="185">
        <v>40100000</v>
      </c>
      <c r="B480" s="185" t="s">
        <v>1181</v>
      </c>
      <c r="C480" s="185" t="s">
        <v>324</v>
      </c>
      <c r="D480" s="186">
        <v>45139</v>
      </c>
      <c r="E480" s="185">
        <v>1076</v>
      </c>
      <c r="F480" s="185" t="s">
        <v>625</v>
      </c>
      <c r="G480" s="185" t="s">
        <v>2138</v>
      </c>
      <c r="H480" s="185" t="s">
        <v>89</v>
      </c>
      <c r="I480" s="185">
        <v>0</v>
      </c>
      <c r="J480" s="185">
        <v>3265</v>
      </c>
      <c r="K480" s="185">
        <v>-3265</v>
      </c>
    </row>
    <row r="481" spans="1:11" hidden="1">
      <c r="A481" s="185">
        <v>40100000</v>
      </c>
      <c r="B481" s="185" t="s">
        <v>361</v>
      </c>
      <c r="C481" s="185" t="s">
        <v>324</v>
      </c>
      <c r="D481" s="186">
        <v>45139</v>
      </c>
      <c r="E481" s="185">
        <v>1077</v>
      </c>
      <c r="F481" s="185" t="s">
        <v>392</v>
      </c>
      <c r="G481" s="185" t="s">
        <v>2139</v>
      </c>
      <c r="H481" s="185" t="s">
        <v>1219</v>
      </c>
      <c r="I481" s="185">
        <v>0</v>
      </c>
      <c r="J481" s="185">
        <v>3200</v>
      </c>
      <c r="K481" s="185">
        <v>-3200</v>
      </c>
    </row>
    <row r="482" spans="1:11" hidden="1">
      <c r="A482" s="185">
        <v>40100000</v>
      </c>
      <c r="B482" s="185" t="s">
        <v>1091</v>
      </c>
      <c r="C482" s="185" t="s">
        <v>324</v>
      </c>
      <c r="D482" s="186">
        <v>45139</v>
      </c>
      <c r="E482" s="185">
        <v>1079</v>
      </c>
      <c r="F482" s="185" t="s">
        <v>496</v>
      </c>
      <c r="G482" s="185" t="s">
        <v>2140</v>
      </c>
      <c r="H482" s="185" t="s">
        <v>1226</v>
      </c>
      <c r="I482" s="185">
        <v>0</v>
      </c>
      <c r="J482" s="185">
        <v>360</v>
      </c>
      <c r="K482" s="185">
        <v>-360</v>
      </c>
    </row>
    <row r="483" spans="1:11" hidden="1">
      <c r="A483" s="185">
        <v>40100000</v>
      </c>
      <c r="B483" s="185" t="s">
        <v>369</v>
      </c>
      <c r="C483" s="185" t="s">
        <v>324</v>
      </c>
      <c r="D483" s="186">
        <v>45139</v>
      </c>
      <c r="E483" s="185">
        <v>1080</v>
      </c>
      <c r="F483" s="185" t="s">
        <v>533</v>
      </c>
      <c r="G483" s="185" t="s">
        <v>2141</v>
      </c>
      <c r="H483" s="185" t="s">
        <v>2113</v>
      </c>
      <c r="I483" s="185">
        <v>0</v>
      </c>
      <c r="J483" s="185">
        <v>1489.38</v>
      </c>
      <c r="K483" s="185">
        <v>-1489.38</v>
      </c>
    </row>
    <row r="484" spans="1:11" hidden="1">
      <c r="A484" s="185">
        <v>40100000</v>
      </c>
      <c r="B484" s="185" t="s">
        <v>388</v>
      </c>
      <c r="C484" s="185" t="s">
        <v>324</v>
      </c>
      <c r="D484" s="186">
        <v>45139</v>
      </c>
      <c r="E484" s="185">
        <v>1081</v>
      </c>
      <c r="F484" s="185" t="s">
        <v>979</v>
      </c>
      <c r="G484" s="185" t="s">
        <v>2142</v>
      </c>
      <c r="H484" s="185" t="s">
        <v>1199</v>
      </c>
      <c r="I484" s="185">
        <v>0</v>
      </c>
      <c r="J484" s="185">
        <v>2039.04</v>
      </c>
      <c r="K484" s="185">
        <v>-2039.04</v>
      </c>
    </row>
    <row r="485" spans="1:11" hidden="1">
      <c r="A485" s="185">
        <v>40100000</v>
      </c>
      <c r="B485" s="185" t="s">
        <v>388</v>
      </c>
      <c r="C485" s="185" t="s">
        <v>324</v>
      </c>
      <c r="D485" s="186">
        <v>45139</v>
      </c>
      <c r="E485" s="185">
        <v>1082</v>
      </c>
      <c r="F485" s="185" t="s">
        <v>979</v>
      </c>
      <c r="G485" s="185" t="s">
        <v>2143</v>
      </c>
      <c r="H485" s="185" t="s">
        <v>1199</v>
      </c>
      <c r="I485" s="185">
        <v>0</v>
      </c>
      <c r="J485" s="185">
        <v>8400.8700000000008</v>
      </c>
      <c r="K485" s="185">
        <v>-8400.8700000000008</v>
      </c>
    </row>
    <row r="486" spans="1:11" hidden="1">
      <c r="A486" s="185">
        <v>40100000</v>
      </c>
      <c r="B486" s="185" t="s">
        <v>1140</v>
      </c>
      <c r="C486" s="185" t="s">
        <v>324</v>
      </c>
      <c r="D486" s="186">
        <v>45139</v>
      </c>
      <c r="E486" s="185">
        <v>1083</v>
      </c>
      <c r="F486" s="185" t="s">
        <v>971</v>
      </c>
      <c r="G486" s="185" t="s">
        <v>2144</v>
      </c>
      <c r="H486" s="185" t="s">
        <v>1136</v>
      </c>
      <c r="I486" s="185">
        <v>0</v>
      </c>
      <c r="J486" s="185">
        <v>175.33</v>
      </c>
      <c r="K486" s="185">
        <v>-175.33</v>
      </c>
    </row>
    <row r="487" spans="1:11" hidden="1">
      <c r="A487" s="185">
        <v>40100000</v>
      </c>
      <c r="B487" s="185" t="s">
        <v>1140</v>
      </c>
      <c r="C487" s="185" t="s">
        <v>324</v>
      </c>
      <c r="D487" s="186">
        <v>45139</v>
      </c>
      <c r="E487" s="185">
        <v>1084</v>
      </c>
      <c r="F487" s="185" t="s">
        <v>972</v>
      </c>
      <c r="G487" s="185" t="s">
        <v>2010</v>
      </c>
      <c r="H487" s="185" t="s">
        <v>1136</v>
      </c>
      <c r="I487" s="185">
        <v>29.99</v>
      </c>
      <c r="J487" s="185">
        <v>0</v>
      </c>
      <c r="K487" s="185">
        <v>29.99</v>
      </c>
    </row>
    <row r="488" spans="1:11" hidden="1">
      <c r="A488" s="185">
        <v>40100000</v>
      </c>
      <c r="B488" s="185" t="s">
        <v>1140</v>
      </c>
      <c r="C488" s="185" t="s">
        <v>324</v>
      </c>
      <c r="D488" s="186">
        <v>45139</v>
      </c>
      <c r="E488" s="185">
        <v>1085</v>
      </c>
      <c r="F488" s="185" t="s">
        <v>972</v>
      </c>
      <c r="G488" s="185" t="s">
        <v>2011</v>
      </c>
      <c r="H488" s="185" t="s">
        <v>1136</v>
      </c>
      <c r="I488" s="185">
        <v>7.16</v>
      </c>
      <c r="J488" s="185">
        <v>0</v>
      </c>
      <c r="K488" s="185">
        <v>7.16</v>
      </c>
    </row>
    <row r="489" spans="1:11" hidden="1">
      <c r="A489" s="185">
        <v>40100000</v>
      </c>
      <c r="B489" s="185" t="s">
        <v>354</v>
      </c>
      <c r="C489" s="185" t="s">
        <v>324</v>
      </c>
      <c r="D489" s="186">
        <v>45139</v>
      </c>
      <c r="E489" s="185">
        <v>1087</v>
      </c>
      <c r="F489" s="185" t="s">
        <v>163</v>
      </c>
      <c r="G489" s="185" t="s">
        <v>2146</v>
      </c>
      <c r="H489" s="185" t="s">
        <v>1221</v>
      </c>
      <c r="I489" s="185">
        <v>0</v>
      </c>
      <c r="J489" s="185">
        <v>6636</v>
      </c>
      <c r="K489" s="185">
        <v>-6636</v>
      </c>
    </row>
    <row r="490" spans="1:11" hidden="1">
      <c r="A490" s="185">
        <v>40100000</v>
      </c>
      <c r="B490" s="185" t="s">
        <v>354</v>
      </c>
      <c r="C490" s="185" t="s">
        <v>324</v>
      </c>
      <c r="D490" s="186">
        <v>45139</v>
      </c>
      <c r="E490" s="185">
        <v>1088</v>
      </c>
      <c r="F490" s="185" t="s">
        <v>163</v>
      </c>
      <c r="G490" s="185" t="s">
        <v>2147</v>
      </c>
      <c r="H490" s="185" t="s">
        <v>1221</v>
      </c>
      <c r="I490" s="185">
        <v>0</v>
      </c>
      <c r="J490" s="185">
        <v>6458.25</v>
      </c>
      <c r="K490" s="185">
        <v>-6458.25</v>
      </c>
    </row>
    <row r="491" spans="1:11" hidden="1">
      <c r="A491" s="185">
        <v>40100000</v>
      </c>
      <c r="B491" s="185" t="s">
        <v>366</v>
      </c>
      <c r="C491" s="185" t="s">
        <v>324</v>
      </c>
      <c r="D491" s="186">
        <v>45139</v>
      </c>
      <c r="E491" s="185">
        <v>1089</v>
      </c>
      <c r="F491" s="185" t="s">
        <v>658</v>
      </c>
      <c r="G491" s="185" t="s">
        <v>2148</v>
      </c>
      <c r="H491" s="185" t="s">
        <v>1371</v>
      </c>
      <c r="I491" s="185">
        <v>0</v>
      </c>
      <c r="J491" s="185">
        <v>4200</v>
      </c>
      <c r="K491" s="185">
        <v>-4200</v>
      </c>
    </row>
    <row r="492" spans="1:11" hidden="1">
      <c r="A492" s="185">
        <v>40100000</v>
      </c>
      <c r="B492" s="185" t="s">
        <v>366</v>
      </c>
      <c r="C492" s="185" t="s">
        <v>324</v>
      </c>
      <c r="D492" s="186">
        <v>45139</v>
      </c>
      <c r="E492" s="185">
        <v>1090</v>
      </c>
      <c r="F492" s="185" t="s">
        <v>658</v>
      </c>
      <c r="G492" s="185" t="s">
        <v>2149</v>
      </c>
      <c r="H492" s="185" t="s">
        <v>1371</v>
      </c>
      <c r="I492" s="185">
        <v>0</v>
      </c>
      <c r="J492" s="185">
        <v>7003.2</v>
      </c>
      <c r="K492" s="185">
        <v>-7003.2</v>
      </c>
    </row>
    <row r="493" spans="1:11" hidden="1">
      <c r="A493" s="185">
        <v>40100000</v>
      </c>
      <c r="B493" s="185" t="s">
        <v>350</v>
      </c>
      <c r="C493" s="185" t="s">
        <v>324</v>
      </c>
      <c r="D493" s="186">
        <v>45139</v>
      </c>
      <c r="E493" s="185">
        <v>1091</v>
      </c>
      <c r="F493" s="185" t="s">
        <v>97</v>
      </c>
      <c r="G493" s="185" t="s">
        <v>2150</v>
      </c>
      <c r="H493" s="185" t="s">
        <v>1863</v>
      </c>
      <c r="I493" s="185">
        <v>0</v>
      </c>
      <c r="J493" s="185">
        <v>3686.84</v>
      </c>
      <c r="K493" s="185">
        <v>-3686.84</v>
      </c>
    </row>
    <row r="494" spans="1:11" hidden="1">
      <c r="A494" s="185">
        <v>40100000</v>
      </c>
      <c r="B494" s="185" t="s">
        <v>350</v>
      </c>
      <c r="C494" s="185" t="s">
        <v>324</v>
      </c>
      <c r="D494" s="186">
        <v>45139</v>
      </c>
      <c r="E494" s="185">
        <v>1092</v>
      </c>
      <c r="F494" s="185" t="s">
        <v>97</v>
      </c>
      <c r="G494" s="185" t="s">
        <v>2151</v>
      </c>
      <c r="H494" s="185" t="s">
        <v>1863</v>
      </c>
      <c r="I494" s="185">
        <v>0</v>
      </c>
      <c r="J494" s="185">
        <v>3151.22</v>
      </c>
      <c r="K494" s="185">
        <v>-3151.22</v>
      </c>
    </row>
    <row r="495" spans="1:11" hidden="1">
      <c r="A495" s="185">
        <v>40100000</v>
      </c>
      <c r="B495" s="185" t="s">
        <v>350</v>
      </c>
      <c r="C495" s="185" t="s">
        <v>324</v>
      </c>
      <c r="D495" s="186">
        <v>45139</v>
      </c>
      <c r="E495" s="185">
        <v>1093</v>
      </c>
      <c r="F495" s="185" t="s">
        <v>97</v>
      </c>
      <c r="G495" s="185" t="s">
        <v>2152</v>
      </c>
      <c r="H495" s="185" t="s">
        <v>1863</v>
      </c>
      <c r="I495" s="185">
        <v>0</v>
      </c>
      <c r="J495" s="185">
        <v>57.6</v>
      </c>
      <c r="K495" s="185">
        <v>-57.6</v>
      </c>
    </row>
    <row r="496" spans="1:11" hidden="1">
      <c r="A496" s="185">
        <v>40100000</v>
      </c>
      <c r="B496" s="185" t="s">
        <v>350</v>
      </c>
      <c r="C496" s="185" t="s">
        <v>324</v>
      </c>
      <c r="D496" s="186">
        <v>45139</v>
      </c>
      <c r="E496" s="185">
        <v>1094</v>
      </c>
      <c r="F496" s="185" t="s">
        <v>97</v>
      </c>
      <c r="G496" s="185" t="s">
        <v>2153</v>
      </c>
      <c r="H496" s="185" t="s">
        <v>1863</v>
      </c>
      <c r="I496" s="185">
        <v>0</v>
      </c>
      <c r="J496" s="185">
        <v>57.6</v>
      </c>
      <c r="K496" s="185">
        <v>-57.6</v>
      </c>
    </row>
    <row r="497" spans="1:11" hidden="1">
      <c r="A497" s="185">
        <v>40100000</v>
      </c>
      <c r="B497" s="185" t="s">
        <v>369</v>
      </c>
      <c r="C497" s="185" t="s">
        <v>324</v>
      </c>
      <c r="D497" s="186">
        <v>45139</v>
      </c>
      <c r="E497" s="185">
        <v>1095</v>
      </c>
      <c r="F497" s="185" t="s">
        <v>533</v>
      </c>
      <c r="G497" s="185" t="s">
        <v>2154</v>
      </c>
      <c r="H497" s="185" t="s">
        <v>2155</v>
      </c>
      <c r="I497" s="185">
        <v>0</v>
      </c>
      <c r="J497" s="185">
        <v>47.76</v>
      </c>
      <c r="K497" s="185">
        <v>-47.76</v>
      </c>
    </row>
    <row r="498" spans="1:11" hidden="1">
      <c r="A498" s="185">
        <v>40100000</v>
      </c>
      <c r="B498" s="185" t="s">
        <v>370</v>
      </c>
      <c r="C498" s="185" t="s">
        <v>324</v>
      </c>
      <c r="D498" s="186">
        <v>45139</v>
      </c>
      <c r="E498" s="185">
        <v>1096</v>
      </c>
      <c r="F498" s="185" t="s">
        <v>393</v>
      </c>
      <c r="G498" s="185" t="s">
        <v>2156</v>
      </c>
      <c r="H498" s="185" t="s">
        <v>1114</v>
      </c>
      <c r="I498" s="185">
        <v>0</v>
      </c>
      <c r="J498" s="185">
        <v>2336</v>
      </c>
      <c r="K498" s="185">
        <v>-2336</v>
      </c>
    </row>
    <row r="499" spans="1:11" hidden="1">
      <c r="A499" s="185">
        <v>40100000</v>
      </c>
      <c r="B499" s="185" t="s">
        <v>388</v>
      </c>
      <c r="C499" s="185" t="s">
        <v>324</v>
      </c>
      <c r="D499" s="186">
        <v>45139</v>
      </c>
      <c r="E499" s="185">
        <v>1097</v>
      </c>
      <c r="F499" s="185" t="s">
        <v>979</v>
      </c>
      <c r="G499" s="185" t="s">
        <v>2157</v>
      </c>
      <c r="H499" s="185" t="s">
        <v>1195</v>
      </c>
      <c r="I499" s="185">
        <v>0</v>
      </c>
      <c r="J499" s="185">
        <v>1437.6</v>
      </c>
      <c r="K499" s="185">
        <v>-1437.6</v>
      </c>
    </row>
    <row r="500" spans="1:11" hidden="1">
      <c r="A500" s="185">
        <v>40100000</v>
      </c>
      <c r="B500" s="185" t="s">
        <v>374</v>
      </c>
      <c r="C500" s="185" t="s">
        <v>324</v>
      </c>
      <c r="D500" s="186">
        <v>45140</v>
      </c>
      <c r="E500" s="185">
        <v>1078</v>
      </c>
      <c r="F500" s="185" t="s">
        <v>975</v>
      </c>
      <c r="G500" s="185" t="s">
        <v>2158</v>
      </c>
      <c r="H500" s="185" t="s">
        <v>1371</v>
      </c>
      <c r="I500" s="185">
        <v>0</v>
      </c>
      <c r="J500" s="185">
        <v>1210.5</v>
      </c>
      <c r="K500" s="185">
        <v>-1210.5</v>
      </c>
    </row>
    <row r="501" spans="1:11" hidden="1">
      <c r="A501" s="185">
        <v>40100000</v>
      </c>
      <c r="B501" s="185" t="s">
        <v>380</v>
      </c>
      <c r="C501" s="185" t="s">
        <v>324</v>
      </c>
      <c r="D501" s="186">
        <v>45141</v>
      </c>
      <c r="E501" s="185">
        <v>1048</v>
      </c>
      <c r="F501" s="185" t="s">
        <v>394</v>
      </c>
      <c r="G501" s="185" t="s">
        <v>2159</v>
      </c>
      <c r="H501" s="185" t="s">
        <v>1159</v>
      </c>
      <c r="I501" s="185">
        <v>0</v>
      </c>
      <c r="J501" s="185">
        <v>131.63999999999999</v>
      </c>
      <c r="K501" s="185">
        <v>-131.63999999999999</v>
      </c>
    </row>
    <row r="502" spans="1:11" hidden="1">
      <c r="A502" s="185">
        <v>40100000</v>
      </c>
      <c r="B502" s="185" t="s">
        <v>365</v>
      </c>
      <c r="C502" s="185" t="s">
        <v>324</v>
      </c>
      <c r="D502" s="186">
        <v>45145</v>
      </c>
      <c r="E502" s="185">
        <v>1053</v>
      </c>
      <c r="F502" s="185" t="s">
        <v>758</v>
      </c>
      <c r="G502" s="185" t="s">
        <v>2160</v>
      </c>
      <c r="H502" s="185" t="s">
        <v>1219</v>
      </c>
      <c r="I502" s="185">
        <v>0</v>
      </c>
      <c r="J502" s="185">
        <v>142.68</v>
      </c>
      <c r="K502" s="185">
        <v>-142.68</v>
      </c>
    </row>
    <row r="503" spans="1:11" hidden="1">
      <c r="A503" s="185">
        <v>40100000</v>
      </c>
      <c r="B503" s="185" t="s">
        <v>360</v>
      </c>
      <c r="C503" s="185" t="s">
        <v>324</v>
      </c>
      <c r="D503" s="186">
        <v>45145</v>
      </c>
      <c r="E503" s="185">
        <v>1062</v>
      </c>
      <c r="F503" s="185" t="s">
        <v>815</v>
      </c>
      <c r="G503" s="185" t="s">
        <v>2161</v>
      </c>
      <c r="H503" s="185" t="s">
        <v>1184</v>
      </c>
      <c r="I503" s="185">
        <v>0</v>
      </c>
      <c r="J503" s="185">
        <v>84</v>
      </c>
      <c r="K503" s="185">
        <v>-84</v>
      </c>
    </row>
    <row r="504" spans="1:11" hidden="1">
      <c r="A504" s="185">
        <v>40100000</v>
      </c>
      <c r="B504" s="185" t="s">
        <v>360</v>
      </c>
      <c r="C504" s="185" t="s">
        <v>324</v>
      </c>
      <c r="D504" s="186">
        <v>45145</v>
      </c>
      <c r="E504" s="185">
        <v>1063</v>
      </c>
      <c r="F504" s="185" t="s">
        <v>815</v>
      </c>
      <c r="G504" s="185" t="s">
        <v>2162</v>
      </c>
      <c r="H504" s="185" t="s">
        <v>1184</v>
      </c>
      <c r="I504" s="185">
        <v>0</v>
      </c>
      <c r="J504" s="185">
        <v>84</v>
      </c>
      <c r="K504" s="185">
        <v>-84</v>
      </c>
    </row>
    <row r="505" spans="1:11" hidden="1">
      <c r="A505" s="185">
        <v>40100000</v>
      </c>
      <c r="B505" s="185" t="s">
        <v>360</v>
      </c>
      <c r="C505" s="185" t="s">
        <v>324</v>
      </c>
      <c r="D505" s="186">
        <v>45145</v>
      </c>
      <c r="E505" s="185">
        <v>1064</v>
      </c>
      <c r="F505" s="185" t="s">
        <v>815</v>
      </c>
      <c r="G505" s="185" t="s">
        <v>2163</v>
      </c>
      <c r="H505" s="185" t="s">
        <v>1184</v>
      </c>
      <c r="I505" s="185">
        <v>0</v>
      </c>
      <c r="J505" s="185">
        <v>84</v>
      </c>
      <c r="K505" s="185">
        <v>-84</v>
      </c>
    </row>
    <row r="506" spans="1:11" hidden="1">
      <c r="A506" s="185">
        <v>40100000</v>
      </c>
      <c r="B506" s="185" t="s">
        <v>360</v>
      </c>
      <c r="C506" s="185" t="s">
        <v>324</v>
      </c>
      <c r="D506" s="186">
        <v>45145</v>
      </c>
      <c r="E506" s="185">
        <v>1065</v>
      </c>
      <c r="F506" s="185" t="s">
        <v>815</v>
      </c>
      <c r="G506" s="185" t="s">
        <v>2164</v>
      </c>
      <c r="H506" s="185" t="s">
        <v>1184</v>
      </c>
      <c r="I506" s="185">
        <v>0</v>
      </c>
      <c r="J506" s="185">
        <v>84</v>
      </c>
      <c r="K506" s="185">
        <v>-84</v>
      </c>
    </row>
    <row r="507" spans="1:11" hidden="1">
      <c r="A507" s="185">
        <v>40100000</v>
      </c>
      <c r="B507" s="185" t="s">
        <v>360</v>
      </c>
      <c r="C507" s="185" t="s">
        <v>324</v>
      </c>
      <c r="D507" s="186">
        <v>45145</v>
      </c>
      <c r="E507" s="185">
        <v>1066</v>
      </c>
      <c r="F507" s="185" t="s">
        <v>815</v>
      </c>
      <c r="G507" s="185" t="s">
        <v>2165</v>
      </c>
      <c r="H507" s="185" t="s">
        <v>1184</v>
      </c>
      <c r="I507" s="185">
        <v>0</v>
      </c>
      <c r="J507" s="185">
        <v>336</v>
      </c>
      <c r="K507" s="185">
        <v>-336</v>
      </c>
    </row>
    <row r="508" spans="1:11" hidden="1">
      <c r="A508" s="185">
        <v>40100000</v>
      </c>
      <c r="B508" s="185" t="s">
        <v>360</v>
      </c>
      <c r="C508" s="185" t="s">
        <v>324</v>
      </c>
      <c r="D508" s="186">
        <v>45145</v>
      </c>
      <c r="E508" s="185">
        <v>1086</v>
      </c>
      <c r="F508" s="185" t="s">
        <v>815</v>
      </c>
      <c r="G508" s="185" t="s">
        <v>2166</v>
      </c>
      <c r="H508" s="185" t="s">
        <v>1184</v>
      </c>
      <c r="I508" s="185">
        <v>0</v>
      </c>
      <c r="J508" s="185">
        <v>84</v>
      </c>
      <c r="K508" s="185">
        <v>-84</v>
      </c>
    </row>
    <row r="509" spans="1:11" hidden="1">
      <c r="A509" s="185">
        <v>40100000</v>
      </c>
      <c r="B509" s="185" t="s">
        <v>352</v>
      </c>
      <c r="C509" s="185" t="s">
        <v>324</v>
      </c>
      <c r="D509" s="186">
        <v>45146</v>
      </c>
      <c r="E509" s="185">
        <v>1054</v>
      </c>
      <c r="F509" s="185" t="s">
        <v>505</v>
      </c>
      <c r="G509" s="185" t="s">
        <v>2167</v>
      </c>
      <c r="H509" s="185" t="s">
        <v>1113</v>
      </c>
      <c r="I509" s="185">
        <v>0</v>
      </c>
      <c r="J509" s="185">
        <v>206.1</v>
      </c>
      <c r="K509" s="185">
        <v>-206.1</v>
      </c>
    </row>
    <row r="510" spans="1:11" hidden="1">
      <c r="A510" s="185">
        <v>40100000</v>
      </c>
      <c r="B510" s="185" t="s">
        <v>365</v>
      </c>
      <c r="C510" s="185" t="s">
        <v>324</v>
      </c>
      <c r="D510" s="186">
        <v>45146</v>
      </c>
      <c r="E510" s="185">
        <v>1055</v>
      </c>
      <c r="F510" s="185" t="s">
        <v>758</v>
      </c>
      <c r="G510" s="185" t="s">
        <v>2168</v>
      </c>
      <c r="H510" s="185" t="s">
        <v>1221</v>
      </c>
      <c r="I510" s="185">
        <v>0</v>
      </c>
      <c r="J510" s="185">
        <v>800.72</v>
      </c>
      <c r="K510" s="185">
        <v>-800.72</v>
      </c>
    </row>
    <row r="511" spans="1:11" hidden="1">
      <c r="A511" s="185">
        <v>40100000</v>
      </c>
      <c r="B511" s="185" t="s">
        <v>380</v>
      </c>
      <c r="C511" s="185" t="s">
        <v>324</v>
      </c>
      <c r="D511" s="186">
        <v>45148</v>
      </c>
      <c r="E511" s="185">
        <v>1061</v>
      </c>
      <c r="F511" s="185" t="s">
        <v>394</v>
      </c>
      <c r="G511" s="185" t="s">
        <v>2169</v>
      </c>
      <c r="H511" s="185" t="s">
        <v>1159</v>
      </c>
      <c r="I511" s="185">
        <v>0</v>
      </c>
      <c r="J511" s="185">
        <v>58.33</v>
      </c>
      <c r="K511" s="185">
        <v>-58.33</v>
      </c>
    </row>
    <row r="512" spans="1:11" hidden="1">
      <c r="A512" s="185">
        <v>40100000</v>
      </c>
      <c r="B512" s="185" t="s">
        <v>370</v>
      </c>
      <c r="C512" s="185" t="s">
        <v>324</v>
      </c>
      <c r="D512" s="186">
        <v>45152</v>
      </c>
      <c r="E512" s="185">
        <v>1058</v>
      </c>
      <c r="F512" s="185" t="s">
        <v>393</v>
      </c>
      <c r="G512" s="185" t="s">
        <v>2170</v>
      </c>
      <c r="H512" s="185" t="s">
        <v>1221</v>
      </c>
      <c r="I512" s="185">
        <v>0</v>
      </c>
      <c r="J512" s="185">
        <v>1197</v>
      </c>
      <c r="K512" s="185">
        <v>-1197</v>
      </c>
    </row>
    <row r="513" spans="1:11" hidden="1">
      <c r="A513" s="185">
        <v>40100000</v>
      </c>
      <c r="B513" s="185" t="s">
        <v>369</v>
      </c>
      <c r="C513" s="185" t="s">
        <v>324</v>
      </c>
      <c r="D513" s="186">
        <v>45152</v>
      </c>
      <c r="E513" s="185">
        <v>1060</v>
      </c>
      <c r="F513" s="185" t="s">
        <v>533</v>
      </c>
      <c r="G513" s="185" t="s">
        <v>2171</v>
      </c>
      <c r="H513" s="185" t="s">
        <v>2217</v>
      </c>
      <c r="I513" s="185">
        <v>0</v>
      </c>
      <c r="J513" s="185">
        <v>187.69</v>
      </c>
      <c r="K513" s="185">
        <v>-187.69</v>
      </c>
    </row>
    <row r="514" spans="1:11" hidden="1">
      <c r="A514" s="185">
        <v>40100000</v>
      </c>
      <c r="B514" s="185" t="s">
        <v>370</v>
      </c>
      <c r="C514" s="185" t="s">
        <v>324</v>
      </c>
      <c r="D514" s="186">
        <v>45156</v>
      </c>
      <c r="E514" s="185">
        <v>1057</v>
      </c>
      <c r="F514" s="185" t="s">
        <v>393</v>
      </c>
      <c r="G514" s="185" t="s">
        <v>2172</v>
      </c>
      <c r="H514" s="185" t="s">
        <v>1221</v>
      </c>
      <c r="I514" s="185">
        <v>0</v>
      </c>
      <c r="J514" s="185">
        <v>432</v>
      </c>
      <c r="K514" s="185">
        <v>-432</v>
      </c>
    </row>
    <row r="515" spans="1:11" hidden="1">
      <c r="A515" s="185">
        <v>40100000</v>
      </c>
      <c r="B515" s="185" t="s">
        <v>376</v>
      </c>
      <c r="C515" s="185" t="s">
        <v>324</v>
      </c>
      <c r="D515" s="186">
        <v>45158</v>
      </c>
      <c r="E515" s="185">
        <v>1059</v>
      </c>
      <c r="F515" s="185" t="s">
        <v>719</v>
      </c>
      <c r="G515" s="185" t="s">
        <v>2173</v>
      </c>
      <c r="H515" s="185" t="s">
        <v>1231</v>
      </c>
      <c r="I515" s="185">
        <v>0</v>
      </c>
      <c r="J515" s="185">
        <v>1415.39</v>
      </c>
      <c r="K515" s="185">
        <v>-1415.39</v>
      </c>
    </row>
    <row r="516" spans="1:11" hidden="1">
      <c r="A516" s="185">
        <v>40100000</v>
      </c>
      <c r="B516" s="185" t="s">
        <v>369</v>
      </c>
      <c r="C516" s="185" t="s">
        <v>324</v>
      </c>
      <c r="D516" s="186">
        <v>45159</v>
      </c>
      <c r="E516" s="185">
        <v>1056</v>
      </c>
      <c r="F516" s="185" t="s">
        <v>533</v>
      </c>
      <c r="G516" s="185" t="s">
        <v>2174</v>
      </c>
      <c r="H516" s="185" t="s">
        <v>2217</v>
      </c>
      <c r="I516" s="185">
        <v>0</v>
      </c>
      <c r="J516" s="185">
        <v>397.8</v>
      </c>
      <c r="K516" s="185">
        <v>-397.8</v>
      </c>
    </row>
    <row r="517" spans="1:11" hidden="1">
      <c r="A517" s="185">
        <v>40100000</v>
      </c>
      <c r="B517" s="185" t="s">
        <v>370</v>
      </c>
      <c r="C517" s="185" t="s">
        <v>324</v>
      </c>
      <c r="D517" s="186">
        <v>45162</v>
      </c>
      <c r="E517" s="185">
        <v>1075</v>
      </c>
      <c r="F517" s="185" t="s">
        <v>393</v>
      </c>
      <c r="G517" s="185" t="s">
        <v>2175</v>
      </c>
      <c r="H517" s="185" t="s">
        <v>1221</v>
      </c>
      <c r="I517" s="185">
        <v>0</v>
      </c>
      <c r="J517" s="185">
        <v>172</v>
      </c>
      <c r="K517" s="185">
        <v>-172</v>
      </c>
    </row>
    <row r="518" spans="1:11" hidden="1">
      <c r="A518" s="185">
        <v>40100000</v>
      </c>
      <c r="B518" s="185" t="s">
        <v>1681</v>
      </c>
      <c r="C518" s="185" t="s">
        <v>324</v>
      </c>
      <c r="D518" s="186">
        <v>45170</v>
      </c>
      <c r="E518" s="185">
        <v>1099</v>
      </c>
      <c r="F518" s="185" t="s">
        <v>1700</v>
      </c>
      <c r="G518" s="185" t="s">
        <v>2218</v>
      </c>
      <c r="H518" s="185" t="s">
        <v>351</v>
      </c>
      <c r="I518" s="185">
        <v>0</v>
      </c>
      <c r="J518" s="185">
        <v>5280</v>
      </c>
      <c r="K518" s="185">
        <v>-5280</v>
      </c>
    </row>
    <row r="519" spans="1:11" hidden="1">
      <c r="A519" s="185">
        <v>40100000</v>
      </c>
      <c r="B519" s="185" t="s">
        <v>1681</v>
      </c>
      <c r="C519" s="185" t="s">
        <v>324</v>
      </c>
      <c r="D519" s="186">
        <v>45170</v>
      </c>
      <c r="E519" s="185">
        <v>1100</v>
      </c>
      <c r="F519" s="185" t="s">
        <v>1700</v>
      </c>
      <c r="G519" s="185" t="s">
        <v>2219</v>
      </c>
      <c r="H519" s="185" t="s">
        <v>351</v>
      </c>
      <c r="I519" s="185">
        <v>0</v>
      </c>
      <c r="J519" s="185">
        <v>5280</v>
      </c>
      <c r="K519" s="185">
        <v>-5280</v>
      </c>
    </row>
    <row r="520" spans="1:11" hidden="1">
      <c r="A520" s="185">
        <v>40100000</v>
      </c>
      <c r="B520" s="185" t="s">
        <v>1091</v>
      </c>
      <c r="C520" s="185" t="s">
        <v>324</v>
      </c>
      <c r="D520" s="186">
        <v>45170</v>
      </c>
      <c r="E520" s="185">
        <v>1102</v>
      </c>
      <c r="F520" s="185" t="s">
        <v>2220</v>
      </c>
      <c r="G520" s="185" t="s">
        <v>2221</v>
      </c>
      <c r="H520" s="185" t="s">
        <v>1121</v>
      </c>
      <c r="I520" s="185">
        <v>0</v>
      </c>
      <c r="J520" s="185">
        <v>7.2</v>
      </c>
      <c r="K520" s="185">
        <v>-7.2</v>
      </c>
    </row>
    <row r="521" spans="1:11" hidden="1">
      <c r="A521" s="185">
        <v>40100000</v>
      </c>
      <c r="B521" s="185" t="s">
        <v>1681</v>
      </c>
      <c r="C521" s="185" t="s">
        <v>324</v>
      </c>
      <c r="D521" s="186">
        <v>45170</v>
      </c>
      <c r="E521" s="185">
        <v>1103</v>
      </c>
      <c r="F521" s="185" t="s">
        <v>1700</v>
      </c>
      <c r="G521" s="185" t="s">
        <v>2222</v>
      </c>
      <c r="H521" s="185" t="s">
        <v>351</v>
      </c>
      <c r="I521" s="185">
        <v>0</v>
      </c>
      <c r="J521" s="185">
        <v>5280</v>
      </c>
      <c r="K521" s="185">
        <v>-5280</v>
      </c>
    </row>
    <row r="522" spans="1:11" hidden="1">
      <c r="A522" s="185">
        <v>40100000</v>
      </c>
      <c r="B522" s="185" t="s">
        <v>1334</v>
      </c>
      <c r="C522" s="185" t="s">
        <v>324</v>
      </c>
      <c r="D522" s="186">
        <v>45170</v>
      </c>
      <c r="E522" s="185">
        <v>1104</v>
      </c>
      <c r="F522" s="185" t="s">
        <v>934</v>
      </c>
      <c r="G522" s="185" t="s">
        <v>2223</v>
      </c>
      <c r="H522" s="185" t="s">
        <v>362</v>
      </c>
      <c r="I522" s="185">
        <v>0</v>
      </c>
      <c r="J522" s="185">
        <v>33</v>
      </c>
      <c r="K522" s="185">
        <v>-33</v>
      </c>
    </row>
    <row r="523" spans="1:11" hidden="1">
      <c r="A523" s="185">
        <v>40100000</v>
      </c>
      <c r="B523" s="185" t="s">
        <v>370</v>
      </c>
      <c r="C523" s="185" t="s">
        <v>324</v>
      </c>
      <c r="D523" s="186">
        <v>45170</v>
      </c>
      <c r="E523" s="185">
        <v>1105</v>
      </c>
      <c r="F523" s="185" t="s">
        <v>2224</v>
      </c>
      <c r="G523" s="185" t="s">
        <v>2225</v>
      </c>
      <c r="H523" s="185" t="s">
        <v>1226</v>
      </c>
      <c r="I523" s="185">
        <v>0</v>
      </c>
      <c r="J523" s="185">
        <v>2297</v>
      </c>
      <c r="K523" s="185">
        <v>-2297</v>
      </c>
    </row>
    <row r="524" spans="1:11" hidden="1">
      <c r="A524" s="185">
        <v>40100000</v>
      </c>
      <c r="B524" s="185" t="s">
        <v>375</v>
      </c>
      <c r="C524" s="185" t="s">
        <v>324</v>
      </c>
      <c r="D524" s="186">
        <v>45170</v>
      </c>
      <c r="E524" s="185">
        <v>1106</v>
      </c>
      <c r="F524" s="185" t="s">
        <v>2226</v>
      </c>
      <c r="G524" s="185" t="s">
        <v>2227</v>
      </c>
      <c r="H524" s="185" t="s">
        <v>1141</v>
      </c>
      <c r="I524" s="185">
        <v>0</v>
      </c>
      <c r="J524" s="185">
        <v>1654.81</v>
      </c>
      <c r="K524" s="185">
        <v>-1654.81</v>
      </c>
    </row>
    <row r="525" spans="1:11" hidden="1">
      <c r="A525" s="185">
        <v>40100000</v>
      </c>
      <c r="B525" s="185" t="s">
        <v>350</v>
      </c>
      <c r="C525" s="185" t="s">
        <v>324</v>
      </c>
      <c r="D525" s="186">
        <v>45170</v>
      </c>
      <c r="E525" s="185">
        <v>1107</v>
      </c>
      <c r="F525" s="185" t="s">
        <v>2228</v>
      </c>
      <c r="G525" s="185" t="s">
        <v>2229</v>
      </c>
      <c r="H525" s="185" t="s">
        <v>1094</v>
      </c>
      <c r="I525" s="185">
        <v>0</v>
      </c>
      <c r="J525" s="185">
        <v>432</v>
      </c>
      <c r="K525" s="185">
        <v>-432</v>
      </c>
    </row>
    <row r="526" spans="1:11" hidden="1">
      <c r="A526" s="185">
        <v>40100000</v>
      </c>
      <c r="B526" s="185" t="s">
        <v>391</v>
      </c>
      <c r="C526" s="185" t="s">
        <v>324</v>
      </c>
      <c r="D526" s="186">
        <v>45170</v>
      </c>
      <c r="E526" s="185">
        <v>1108</v>
      </c>
      <c r="F526" s="185" t="s">
        <v>2230</v>
      </c>
      <c r="G526" s="185" t="s">
        <v>2231</v>
      </c>
      <c r="H526" s="185" t="s">
        <v>1184</v>
      </c>
      <c r="I526" s="185">
        <v>0</v>
      </c>
      <c r="J526" s="185">
        <v>4158</v>
      </c>
      <c r="K526" s="185">
        <v>-4158</v>
      </c>
    </row>
    <row r="527" spans="1:11" hidden="1">
      <c r="A527" s="185">
        <v>40100000</v>
      </c>
      <c r="B527" s="185" t="s">
        <v>391</v>
      </c>
      <c r="C527" s="185" t="s">
        <v>324</v>
      </c>
      <c r="D527" s="186">
        <v>45170</v>
      </c>
      <c r="E527" s="185">
        <v>1109</v>
      </c>
      <c r="F527" s="185" t="s">
        <v>2232</v>
      </c>
      <c r="G527" s="185" t="s">
        <v>2233</v>
      </c>
      <c r="H527" s="185" t="s">
        <v>1184</v>
      </c>
      <c r="I527" s="185">
        <v>0</v>
      </c>
      <c r="J527" s="185">
        <v>2409.6</v>
      </c>
      <c r="K527" s="185">
        <v>-2409.6</v>
      </c>
    </row>
    <row r="528" spans="1:11" hidden="1">
      <c r="A528" s="185">
        <v>40100000</v>
      </c>
      <c r="B528" s="185" t="s">
        <v>391</v>
      </c>
      <c r="C528" s="185" t="s">
        <v>324</v>
      </c>
      <c r="D528" s="186">
        <v>45170</v>
      </c>
      <c r="E528" s="185">
        <v>1110</v>
      </c>
      <c r="F528" s="185" t="s">
        <v>2234</v>
      </c>
      <c r="G528" s="185" t="s">
        <v>2235</v>
      </c>
      <c r="H528" s="185" t="s">
        <v>1184</v>
      </c>
      <c r="I528" s="185">
        <v>0</v>
      </c>
      <c r="J528" s="185">
        <v>1257.5999999999999</v>
      </c>
      <c r="K528" s="185">
        <v>-1257.5999999999999</v>
      </c>
    </row>
    <row r="529" spans="1:11" hidden="1">
      <c r="A529" s="185">
        <v>40100000</v>
      </c>
      <c r="B529" s="185" t="s">
        <v>2236</v>
      </c>
      <c r="C529" s="185" t="s">
        <v>324</v>
      </c>
      <c r="D529" s="186">
        <v>45170</v>
      </c>
      <c r="E529" s="185">
        <v>1111</v>
      </c>
      <c r="F529" s="185" t="s">
        <v>2237</v>
      </c>
      <c r="G529" s="185" t="s">
        <v>2238</v>
      </c>
      <c r="H529" s="185" t="s">
        <v>384</v>
      </c>
      <c r="I529" s="185">
        <v>0</v>
      </c>
      <c r="J529" s="185">
        <v>1415.39</v>
      </c>
      <c r="K529" s="185">
        <v>-1415.39</v>
      </c>
    </row>
    <row r="530" spans="1:11" hidden="1">
      <c r="A530" s="185">
        <v>40100000</v>
      </c>
      <c r="B530" s="185" t="s">
        <v>367</v>
      </c>
      <c r="C530" s="185" t="s">
        <v>324</v>
      </c>
      <c r="D530" s="186">
        <v>45170</v>
      </c>
      <c r="E530" s="185">
        <v>1112</v>
      </c>
      <c r="F530" s="185" t="s">
        <v>2239</v>
      </c>
      <c r="G530" s="185" t="s">
        <v>2240</v>
      </c>
      <c r="H530" s="185" t="s">
        <v>1159</v>
      </c>
      <c r="I530" s="185">
        <v>0</v>
      </c>
      <c r="J530" s="185">
        <v>4490.25</v>
      </c>
      <c r="K530" s="185">
        <v>-4490.25</v>
      </c>
    </row>
    <row r="531" spans="1:11" hidden="1">
      <c r="A531" s="185">
        <v>40100000</v>
      </c>
      <c r="B531" s="185" t="s">
        <v>369</v>
      </c>
      <c r="C531" s="185" t="s">
        <v>324</v>
      </c>
      <c r="D531" s="186">
        <v>45170</v>
      </c>
      <c r="E531" s="185">
        <v>1113</v>
      </c>
      <c r="F531" s="185" t="s">
        <v>2241</v>
      </c>
      <c r="G531" s="185" t="s">
        <v>2242</v>
      </c>
      <c r="H531" s="185" t="s">
        <v>2243</v>
      </c>
      <c r="I531" s="185">
        <v>0</v>
      </c>
      <c r="J531" s="185">
        <v>92.92</v>
      </c>
      <c r="K531" s="185">
        <v>-92.92</v>
      </c>
    </row>
    <row r="532" spans="1:11" hidden="1">
      <c r="A532" s="185">
        <v>40100000</v>
      </c>
      <c r="B532" s="185" t="s">
        <v>369</v>
      </c>
      <c r="C532" s="185" t="s">
        <v>324</v>
      </c>
      <c r="D532" s="186">
        <v>45170</v>
      </c>
      <c r="E532" s="185">
        <v>1114</v>
      </c>
      <c r="F532" s="185" t="s">
        <v>2244</v>
      </c>
      <c r="G532" s="185" t="s">
        <v>2245</v>
      </c>
      <c r="H532" s="185" t="s">
        <v>2336</v>
      </c>
      <c r="I532" s="185">
        <v>0</v>
      </c>
      <c r="J532" s="185">
        <v>296.32</v>
      </c>
      <c r="K532" s="185">
        <v>-296.32</v>
      </c>
    </row>
    <row r="533" spans="1:11" hidden="1">
      <c r="A533" s="185">
        <v>40100000</v>
      </c>
      <c r="B533" s="185" t="s">
        <v>377</v>
      </c>
      <c r="C533" s="185" t="s">
        <v>324</v>
      </c>
      <c r="D533" s="186">
        <v>45170</v>
      </c>
      <c r="E533" s="185">
        <v>1115</v>
      </c>
      <c r="F533" s="185" t="s">
        <v>2246</v>
      </c>
      <c r="G533" s="185" t="s">
        <v>2247</v>
      </c>
      <c r="H533" s="185" t="s">
        <v>1231</v>
      </c>
      <c r="I533" s="185">
        <v>0</v>
      </c>
      <c r="J533" s="185">
        <v>1768.86</v>
      </c>
      <c r="K533" s="185">
        <v>-1768.86</v>
      </c>
    </row>
    <row r="534" spans="1:11" hidden="1">
      <c r="A534" s="185">
        <v>40100000</v>
      </c>
      <c r="B534" s="185" t="s">
        <v>380</v>
      </c>
      <c r="C534" s="185" t="s">
        <v>324</v>
      </c>
      <c r="D534" s="186">
        <v>45170</v>
      </c>
      <c r="E534" s="185">
        <v>1116</v>
      </c>
      <c r="F534" s="185" t="s">
        <v>2248</v>
      </c>
      <c r="G534" s="185" t="s">
        <v>2249</v>
      </c>
      <c r="H534" s="185" t="s">
        <v>1219</v>
      </c>
      <c r="I534" s="185">
        <v>0</v>
      </c>
      <c r="J534" s="185">
        <v>225.27</v>
      </c>
      <c r="K534" s="185">
        <v>-225.27</v>
      </c>
    </row>
    <row r="535" spans="1:11" hidden="1">
      <c r="A535" s="185">
        <v>40100000</v>
      </c>
      <c r="B535" s="185" t="s">
        <v>2250</v>
      </c>
      <c r="C535" s="185" t="s">
        <v>324</v>
      </c>
      <c r="D535" s="186">
        <v>45170</v>
      </c>
      <c r="E535" s="185">
        <v>1117</v>
      </c>
      <c r="F535" s="185" t="s">
        <v>2251</v>
      </c>
      <c r="G535" s="185" t="s">
        <v>2252</v>
      </c>
      <c r="H535" s="185" t="s">
        <v>362</v>
      </c>
      <c r="I535" s="185">
        <v>0</v>
      </c>
      <c r="J535" s="185">
        <v>35.08</v>
      </c>
      <c r="K535" s="185">
        <v>-35.08</v>
      </c>
    </row>
    <row r="536" spans="1:11" hidden="1">
      <c r="A536" s="185">
        <v>40100000</v>
      </c>
      <c r="B536" s="185" t="s">
        <v>372</v>
      </c>
      <c r="C536" s="185" t="s">
        <v>324</v>
      </c>
      <c r="D536" s="186">
        <v>45170</v>
      </c>
      <c r="E536" s="185">
        <v>1120</v>
      </c>
      <c r="F536" s="185" t="s">
        <v>2253</v>
      </c>
      <c r="G536" s="185" t="s">
        <v>2254</v>
      </c>
      <c r="H536" s="185" t="s">
        <v>1136</v>
      </c>
      <c r="I536" s="185">
        <v>0</v>
      </c>
      <c r="J536" s="185">
        <v>277.32</v>
      </c>
      <c r="K536" s="185">
        <v>-277.32</v>
      </c>
    </row>
    <row r="537" spans="1:11" hidden="1">
      <c r="A537" s="185">
        <v>40100000</v>
      </c>
      <c r="B537" s="185" t="s">
        <v>360</v>
      </c>
      <c r="C537" s="185" t="s">
        <v>324</v>
      </c>
      <c r="D537" s="186">
        <v>45170</v>
      </c>
      <c r="E537" s="185">
        <v>1123</v>
      </c>
      <c r="F537" s="185" t="s">
        <v>2255</v>
      </c>
      <c r="G537" s="185" t="s">
        <v>2256</v>
      </c>
      <c r="H537" s="185" t="s">
        <v>1231</v>
      </c>
      <c r="I537" s="185">
        <v>0</v>
      </c>
      <c r="J537" s="185">
        <v>84</v>
      </c>
      <c r="K537" s="185">
        <v>-84</v>
      </c>
    </row>
    <row r="538" spans="1:11" hidden="1">
      <c r="A538" s="185">
        <v>40100000</v>
      </c>
      <c r="B538" s="185" t="s">
        <v>360</v>
      </c>
      <c r="C538" s="185" t="s">
        <v>324</v>
      </c>
      <c r="D538" s="186">
        <v>45170</v>
      </c>
      <c r="E538" s="185">
        <v>1124</v>
      </c>
      <c r="F538" s="185" t="s">
        <v>2257</v>
      </c>
      <c r="G538" s="185" t="s">
        <v>2258</v>
      </c>
      <c r="H538" s="185" t="s">
        <v>1231</v>
      </c>
      <c r="I538" s="185">
        <v>0</v>
      </c>
      <c r="J538" s="185">
        <v>84</v>
      </c>
      <c r="K538" s="185">
        <v>-84</v>
      </c>
    </row>
    <row r="539" spans="1:11" hidden="1">
      <c r="A539" s="185">
        <v>40100000</v>
      </c>
      <c r="B539" s="185" t="s">
        <v>360</v>
      </c>
      <c r="C539" s="185" t="s">
        <v>324</v>
      </c>
      <c r="D539" s="186">
        <v>45170</v>
      </c>
      <c r="E539" s="185">
        <v>1125</v>
      </c>
      <c r="F539" s="185" t="s">
        <v>2259</v>
      </c>
      <c r="G539" s="185" t="s">
        <v>2260</v>
      </c>
      <c r="H539" s="185" t="s">
        <v>1231</v>
      </c>
      <c r="I539" s="185">
        <v>0</v>
      </c>
      <c r="J539" s="185">
        <v>336</v>
      </c>
      <c r="K539" s="185">
        <v>-336</v>
      </c>
    </row>
    <row r="540" spans="1:11" hidden="1">
      <c r="A540" s="185">
        <v>40100000</v>
      </c>
      <c r="B540" s="185" t="s">
        <v>360</v>
      </c>
      <c r="C540" s="185" t="s">
        <v>324</v>
      </c>
      <c r="D540" s="186">
        <v>45170</v>
      </c>
      <c r="E540" s="185">
        <v>1126</v>
      </c>
      <c r="F540" s="185" t="s">
        <v>2261</v>
      </c>
      <c r="G540" s="185" t="s">
        <v>2262</v>
      </c>
      <c r="H540" s="185" t="s">
        <v>1231</v>
      </c>
      <c r="I540" s="185">
        <v>0</v>
      </c>
      <c r="J540" s="185">
        <v>84</v>
      </c>
      <c r="K540" s="185">
        <v>-84</v>
      </c>
    </row>
    <row r="541" spans="1:11" hidden="1">
      <c r="A541" s="185">
        <v>40100000</v>
      </c>
      <c r="B541" s="185" t="s">
        <v>360</v>
      </c>
      <c r="C541" s="185" t="s">
        <v>324</v>
      </c>
      <c r="D541" s="186">
        <v>45170</v>
      </c>
      <c r="E541" s="185">
        <v>1127</v>
      </c>
      <c r="F541" s="185" t="s">
        <v>2263</v>
      </c>
      <c r="G541" s="185" t="s">
        <v>2264</v>
      </c>
      <c r="H541" s="185" t="s">
        <v>1231</v>
      </c>
      <c r="I541" s="185">
        <v>0</v>
      </c>
      <c r="J541" s="185">
        <v>84</v>
      </c>
      <c r="K541" s="185">
        <v>-84</v>
      </c>
    </row>
    <row r="542" spans="1:11" hidden="1">
      <c r="A542" s="185">
        <v>40100000</v>
      </c>
      <c r="B542" s="185" t="s">
        <v>360</v>
      </c>
      <c r="C542" s="185" t="s">
        <v>324</v>
      </c>
      <c r="D542" s="186">
        <v>45170</v>
      </c>
      <c r="E542" s="185">
        <v>1128</v>
      </c>
      <c r="F542" s="185" t="s">
        <v>2265</v>
      </c>
      <c r="G542" s="185" t="s">
        <v>2266</v>
      </c>
      <c r="H542" s="185" t="s">
        <v>1231</v>
      </c>
      <c r="I542" s="185">
        <v>0</v>
      </c>
      <c r="J542" s="185">
        <v>84</v>
      </c>
      <c r="K542" s="185">
        <v>-84</v>
      </c>
    </row>
    <row r="543" spans="1:11" hidden="1">
      <c r="A543" s="185">
        <v>40100000</v>
      </c>
      <c r="B543" s="185" t="s">
        <v>1140</v>
      </c>
      <c r="C543" s="185" t="s">
        <v>324</v>
      </c>
      <c r="D543" s="186">
        <v>45170</v>
      </c>
      <c r="E543" s="185">
        <v>1129</v>
      </c>
      <c r="F543" s="185" t="s">
        <v>2267</v>
      </c>
      <c r="G543" s="185" t="s">
        <v>2268</v>
      </c>
      <c r="H543" s="185" t="s">
        <v>1103</v>
      </c>
      <c r="I543" s="185">
        <v>0</v>
      </c>
      <c r="J543" s="185">
        <v>13.23</v>
      </c>
      <c r="K543" s="185">
        <v>-13.23</v>
      </c>
    </row>
    <row r="544" spans="1:11" hidden="1">
      <c r="A544" s="185">
        <v>40100000</v>
      </c>
      <c r="B544" s="185" t="s">
        <v>1140</v>
      </c>
      <c r="C544" s="185" t="s">
        <v>324</v>
      </c>
      <c r="D544" s="186">
        <v>45170</v>
      </c>
      <c r="E544" s="185">
        <v>1131</v>
      </c>
      <c r="F544" s="185" t="s">
        <v>2269</v>
      </c>
      <c r="G544" s="185" t="s">
        <v>2270</v>
      </c>
      <c r="H544" s="185" t="s">
        <v>1103</v>
      </c>
      <c r="I544" s="185">
        <v>0</v>
      </c>
      <c r="J544" s="185">
        <v>92.78</v>
      </c>
      <c r="K544" s="185">
        <v>-92.78</v>
      </c>
    </row>
    <row r="545" spans="1:11" hidden="1">
      <c r="A545" s="185">
        <v>40100000</v>
      </c>
      <c r="B545" s="185" t="s">
        <v>1140</v>
      </c>
      <c r="C545" s="185" t="s">
        <v>324</v>
      </c>
      <c r="D545" s="186">
        <v>45170</v>
      </c>
      <c r="E545" s="185">
        <v>1133</v>
      </c>
      <c r="F545" s="185" t="s">
        <v>2271</v>
      </c>
      <c r="G545" s="185" t="s">
        <v>2272</v>
      </c>
      <c r="H545" s="185" t="s">
        <v>1103</v>
      </c>
      <c r="I545" s="185">
        <v>0</v>
      </c>
      <c r="J545" s="185">
        <v>96.08</v>
      </c>
      <c r="K545" s="185">
        <v>-96.08</v>
      </c>
    </row>
    <row r="546" spans="1:11" hidden="1">
      <c r="A546" s="185">
        <v>40100000</v>
      </c>
      <c r="B546" s="185" t="s">
        <v>1140</v>
      </c>
      <c r="C546" s="185" t="s">
        <v>324</v>
      </c>
      <c r="D546" s="186">
        <v>45170</v>
      </c>
      <c r="E546" s="185">
        <v>1135</v>
      </c>
      <c r="F546" s="185" t="s">
        <v>2273</v>
      </c>
      <c r="G546" s="185" t="s">
        <v>2274</v>
      </c>
      <c r="H546" s="185" t="s">
        <v>1103</v>
      </c>
      <c r="I546" s="185">
        <v>0</v>
      </c>
      <c r="J546" s="185">
        <v>39.26</v>
      </c>
      <c r="K546" s="185">
        <v>-39.26</v>
      </c>
    </row>
    <row r="547" spans="1:11" hidden="1">
      <c r="A547" s="185">
        <v>40100000</v>
      </c>
      <c r="B547" s="185" t="s">
        <v>1140</v>
      </c>
      <c r="C547" s="185" t="s">
        <v>324</v>
      </c>
      <c r="D547" s="186">
        <v>45170</v>
      </c>
      <c r="E547" s="185">
        <v>1137</v>
      </c>
      <c r="F547" s="185" t="s">
        <v>2275</v>
      </c>
      <c r="G547" s="185" t="s">
        <v>2276</v>
      </c>
      <c r="H547" s="185" t="s">
        <v>1103</v>
      </c>
      <c r="I547" s="185">
        <v>0</v>
      </c>
      <c r="J547" s="185">
        <v>118.72</v>
      </c>
      <c r="K547" s="185">
        <v>-118.72</v>
      </c>
    </row>
    <row r="548" spans="1:11" hidden="1">
      <c r="A548" s="185">
        <v>40100000</v>
      </c>
      <c r="B548" s="185" t="s">
        <v>1140</v>
      </c>
      <c r="C548" s="185" t="s">
        <v>324</v>
      </c>
      <c r="D548" s="186">
        <v>45170</v>
      </c>
      <c r="E548" s="185">
        <v>1139</v>
      </c>
      <c r="F548" s="185" t="s">
        <v>2277</v>
      </c>
      <c r="G548" s="185" t="s">
        <v>2278</v>
      </c>
      <c r="H548" s="185" t="s">
        <v>1103</v>
      </c>
      <c r="I548" s="185">
        <v>0</v>
      </c>
      <c r="J548" s="185">
        <v>44.97</v>
      </c>
      <c r="K548" s="185">
        <v>-44.97</v>
      </c>
    </row>
    <row r="549" spans="1:11" hidden="1">
      <c r="A549" s="185">
        <v>40100000</v>
      </c>
      <c r="B549" s="185" t="s">
        <v>1140</v>
      </c>
      <c r="C549" s="185" t="s">
        <v>324</v>
      </c>
      <c r="D549" s="186">
        <v>45170</v>
      </c>
      <c r="E549" s="185">
        <v>1141</v>
      </c>
      <c r="F549" s="185" t="s">
        <v>2279</v>
      </c>
      <c r="G549" s="185" t="s">
        <v>2280</v>
      </c>
      <c r="H549" s="185" t="s">
        <v>1237</v>
      </c>
      <c r="I549" s="185">
        <v>0</v>
      </c>
      <c r="J549" s="185">
        <v>113.54</v>
      </c>
      <c r="K549" s="185">
        <v>-113.54</v>
      </c>
    </row>
    <row r="550" spans="1:11" hidden="1">
      <c r="A550" s="185">
        <v>40100000</v>
      </c>
      <c r="B550" s="185" t="s">
        <v>1140</v>
      </c>
      <c r="C550" s="185" t="s">
        <v>324</v>
      </c>
      <c r="D550" s="186">
        <v>45170</v>
      </c>
      <c r="E550" s="185">
        <v>1143</v>
      </c>
      <c r="F550" s="185" t="s">
        <v>2281</v>
      </c>
      <c r="G550" s="185" t="s">
        <v>2282</v>
      </c>
      <c r="H550" s="185" t="s">
        <v>1103</v>
      </c>
      <c r="I550" s="185">
        <v>0</v>
      </c>
      <c r="J550" s="185">
        <v>33.72</v>
      </c>
      <c r="K550" s="185">
        <v>-33.72</v>
      </c>
    </row>
    <row r="551" spans="1:11" hidden="1">
      <c r="A551" s="185">
        <v>40100000</v>
      </c>
      <c r="B551" s="185" t="s">
        <v>1140</v>
      </c>
      <c r="C551" s="185" t="s">
        <v>324</v>
      </c>
      <c r="D551" s="186">
        <v>45170</v>
      </c>
      <c r="E551" s="185">
        <v>1144</v>
      </c>
      <c r="F551" s="185" t="s">
        <v>2283</v>
      </c>
      <c r="G551" s="185" t="s">
        <v>2284</v>
      </c>
      <c r="H551" s="185" t="s">
        <v>1103</v>
      </c>
      <c r="I551" s="185">
        <v>0</v>
      </c>
      <c r="J551" s="185">
        <v>128.94999999999999</v>
      </c>
      <c r="K551" s="185">
        <v>-128.94999999999999</v>
      </c>
    </row>
    <row r="552" spans="1:11" hidden="1">
      <c r="A552" s="185">
        <v>40100000</v>
      </c>
      <c r="B552" s="185" t="s">
        <v>388</v>
      </c>
      <c r="C552" s="185" t="s">
        <v>324</v>
      </c>
      <c r="D552" s="186">
        <v>45170</v>
      </c>
      <c r="E552" s="185">
        <v>1146</v>
      </c>
      <c r="F552" s="185" t="s">
        <v>2285</v>
      </c>
      <c r="G552" s="185" t="s">
        <v>2286</v>
      </c>
      <c r="H552" s="185" t="s">
        <v>1223</v>
      </c>
      <c r="I552" s="185">
        <v>0</v>
      </c>
      <c r="J552" s="185">
        <v>3440.92</v>
      </c>
      <c r="K552" s="185">
        <v>-3440.92</v>
      </c>
    </row>
    <row r="553" spans="1:11" hidden="1">
      <c r="A553" s="185">
        <v>40100000</v>
      </c>
      <c r="B553" s="185" t="s">
        <v>388</v>
      </c>
      <c r="C553" s="185" t="s">
        <v>324</v>
      </c>
      <c r="D553" s="186">
        <v>45170</v>
      </c>
      <c r="E553" s="185">
        <v>1147</v>
      </c>
      <c r="F553" s="185" t="s">
        <v>2287</v>
      </c>
      <c r="G553" s="185" t="s">
        <v>2288</v>
      </c>
      <c r="H553" s="185" t="s">
        <v>1158</v>
      </c>
      <c r="I553" s="185">
        <v>0</v>
      </c>
      <c r="J553" s="185">
        <v>3489.19</v>
      </c>
      <c r="K553" s="185">
        <v>-3489.19</v>
      </c>
    </row>
    <row r="554" spans="1:11" hidden="1">
      <c r="A554" s="185">
        <v>40100000</v>
      </c>
      <c r="B554" s="185" t="s">
        <v>365</v>
      </c>
      <c r="C554" s="185" t="s">
        <v>324</v>
      </c>
      <c r="D554" s="186">
        <v>45170</v>
      </c>
      <c r="E554" s="185">
        <v>1148</v>
      </c>
      <c r="F554" s="185" t="s">
        <v>2289</v>
      </c>
      <c r="G554" s="185" t="s">
        <v>2290</v>
      </c>
      <c r="H554" s="185" t="s">
        <v>1114</v>
      </c>
      <c r="I554" s="185">
        <v>0</v>
      </c>
      <c r="J554" s="185">
        <v>18</v>
      </c>
      <c r="K554" s="185">
        <v>-18</v>
      </c>
    </row>
    <row r="555" spans="1:11" hidden="1">
      <c r="A555" s="185">
        <v>40100000</v>
      </c>
      <c r="B555" s="185" t="s">
        <v>365</v>
      </c>
      <c r="C555" s="185" t="s">
        <v>324</v>
      </c>
      <c r="D555" s="186">
        <v>45170</v>
      </c>
      <c r="E555" s="185">
        <v>1149</v>
      </c>
      <c r="F555" s="185" t="s">
        <v>2291</v>
      </c>
      <c r="G555" s="185" t="s">
        <v>2292</v>
      </c>
      <c r="H555" s="185" t="s">
        <v>1114</v>
      </c>
      <c r="I555" s="185">
        <v>0</v>
      </c>
      <c r="J555" s="185">
        <v>18</v>
      </c>
      <c r="K555" s="185">
        <v>-18</v>
      </c>
    </row>
    <row r="556" spans="1:11" hidden="1">
      <c r="A556" s="185">
        <v>40100000</v>
      </c>
      <c r="B556" s="185" t="s">
        <v>365</v>
      </c>
      <c r="C556" s="185" t="s">
        <v>324</v>
      </c>
      <c r="D556" s="186">
        <v>45170</v>
      </c>
      <c r="E556" s="185">
        <v>1150</v>
      </c>
      <c r="F556" s="185" t="s">
        <v>2293</v>
      </c>
      <c r="G556" s="185" t="s">
        <v>2294</v>
      </c>
      <c r="H556" s="185" t="s">
        <v>1226</v>
      </c>
      <c r="I556" s="185">
        <v>0</v>
      </c>
      <c r="J556" s="185">
        <v>18</v>
      </c>
      <c r="K556" s="185">
        <v>-18</v>
      </c>
    </row>
    <row r="557" spans="1:11" hidden="1">
      <c r="A557" s="185">
        <v>40100000</v>
      </c>
      <c r="B557" s="185" t="s">
        <v>365</v>
      </c>
      <c r="C557" s="185" t="s">
        <v>324</v>
      </c>
      <c r="D557" s="186">
        <v>45170</v>
      </c>
      <c r="E557" s="185">
        <v>1151</v>
      </c>
      <c r="F557" s="185" t="s">
        <v>2295</v>
      </c>
      <c r="G557" s="185" t="s">
        <v>2296</v>
      </c>
      <c r="H557" s="185" t="s">
        <v>1226</v>
      </c>
      <c r="I557" s="185">
        <v>0</v>
      </c>
      <c r="J557" s="185">
        <v>932.78</v>
      </c>
      <c r="K557" s="185">
        <v>-932.78</v>
      </c>
    </row>
    <row r="558" spans="1:11" hidden="1">
      <c r="A558" s="185">
        <v>40100000</v>
      </c>
      <c r="B558" s="185" t="s">
        <v>365</v>
      </c>
      <c r="C558" s="185" t="s">
        <v>324</v>
      </c>
      <c r="D558" s="186">
        <v>45170</v>
      </c>
      <c r="E558" s="185">
        <v>1152</v>
      </c>
      <c r="F558" s="185" t="s">
        <v>2297</v>
      </c>
      <c r="G558" s="185" t="s">
        <v>2298</v>
      </c>
      <c r="H558" s="185" t="s">
        <v>1226</v>
      </c>
      <c r="I558" s="185">
        <v>0</v>
      </c>
      <c r="J558" s="185">
        <v>154.43</v>
      </c>
      <c r="K558" s="185">
        <v>-154.43</v>
      </c>
    </row>
    <row r="559" spans="1:11" hidden="1">
      <c r="A559" s="185">
        <v>40100000</v>
      </c>
      <c r="B559" s="185" t="s">
        <v>388</v>
      </c>
      <c r="C559" s="185" t="s">
        <v>324</v>
      </c>
      <c r="D559" s="186">
        <v>45170</v>
      </c>
      <c r="E559" s="185">
        <v>1154</v>
      </c>
      <c r="F559" s="185" t="s">
        <v>979</v>
      </c>
      <c r="G559" s="185" t="s">
        <v>2299</v>
      </c>
      <c r="H559" s="185" t="s">
        <v>1197</v>
      </c>
      <c r="I559" s="185">
        <v>0</v>
      </c>
      <c r="J559" s="185">
        <v>8400.8700000000008</v>
      </c>
      <c r="K559" s="185">
        <v>-8400.8700000000008</v>
      </c>
    </row>
    <row r="560" spans="1:11" hidden="1">
      <c r="A560" s="185">
        <v>40100000</v>
      </c>
      <c r="B560" s="185" t="s">
        <v>388</v>
      </c>
      <c r="C560" s="185" t="s">
        <v>324</v>
      </c>
      <c r="D560" s="186">
        <v>45170</v>
      </c>
      <c r="E560" s="185">
        <v>1156</v>
      </c>
      <c r="F560" s="185" t="s">
        <v>979</v>
      </c>
      <c r="G560" s="185" t="s">
        <v>2300</v>
      </c>
      <c r="H560" s="185" t="s">
        <v>1197</v>
      </c>
      <c r="I560" s="185">
        <v>0</v>
      </c>
      <c r="J560" s="185">
        <v>1437.6</v>
      </c>
      <c r="K560" s="185">
        <v>-1437.6</v>
      </c>
    </row>
    <row r="561" spans="1:11" hidden="1">
      <c r="A561" s="185">
        <v>40100000</v>
      </c>
      <c r="B561" s="185" t="s">
        <v>369</v>
      </c>
      <c r="C561" s="185" t="s">
        <v>324</v>
      </c>
      <c r="D561" s="186">
        <v>45170</v>
      </c>
      <c r="E561" s="185">
        <v>1157</v>
      </c>
      <c r="F561" s="185" t="s">
        <v>533</v>
      </c>
      <c r="G561" s="185" t="s">
        <v>2301</v>
      </c>
      <c r="H561" s="185" t="s">
        <v>2243</v>
      </c>
      <c r="I561" s="185">
        <v>0</v>
      </c>
      <c r="J561" s="185">
        <v>292.39</v>
      </c>
      <c r="K561" s="185">
        <v>-292.39</v>
      </c>
    </row>
    <row r="562" spans="1:11" hidden="1">
      <c r="A562" s="185">
        <v>40100000</v>
      </c>
      <c r="B562" s="185" t="s">
        <v>363</v>
      </c>
      <c r="C562" s="185" t="s">
        <v>324</v>
      </c>
      <c r="D562" s="186">
        <v>45170</v>
      </c>
      <c r="E562" s="185">
        <v>1158</v>
      </c>
      <c r="F562" s="185" t="s">
        <v>478</v>
      </c>
      <c r="G562" s="185" t="s">
        <v>2302</v>
      </c>
      <c r="H562" s="185" t="s">
        <v>1159</v>
      </c>
      <c r="I562" s="185">
        <v>0</v>
      </c>
      <c r="J562" s="185">
        <v>328.64</v>
      </c>
      <c r="K562" s="185">
        <v>-328.64</v>
      </c>
    </row>
    <row r="563" spans="1:11" hidden="1">
      <c r="A563" s="185">
        <v>40100000</v>
      </c>
      <c r="B563" s="185" t="s">
        <v>352</v>
      </c>
      <c r="C563" s="185" t="s">
        <v>324</v>
      </c>
      <c r="D563" s="186">
        <v>45170</v>
      </c>
      <c r="E563" s="185">
        <v>1159</v>
      </c>
      <c r="F563" s="185" t="s">
        <v>505</v>
      </c>
      <c r="G563" s="185" t="s">
        <v>2303</v>
      </c>
      <c r="H563" s="185" t="s">
        <v>1184</v>
      </c>
      <c r="I563" s="185">
        <v>0</v>
      </c>
      <c r="J563" s="185">
        <v>193.3</v>
      </c>
      <c r="K563" s="185">
        <v>-193.3</v>
      </c>
    </row>
    <row r="564" spans="1:11" hidden="1">
      <c r="A564" s="185">
        <v>40100000</v>
      </c>
      <c r="B564" s="185" t="s">
        <v>350</v>
      </c>
      <c r="C564" s="185" t="s">
        <v>324</v>
      </c>
      <c r="D564" s="186">
        <v>45170</v>
      </c>
      <c r="E564" s="185">
        <v>1162</v>
      </c>
      <c r="F564" s="185" t="s">
        <v>97</v>
      </c>
      <c r="G564" s="185" t="s">
        <v>2304</v>
      </c>
      <c r="H564" s="185" t="s">
        <v>1937</v>
      </c>
      <c r="I564" s="185">
        <v>0</v>
      </c>
      <c r="J564" s="185">
        <v>57.6</v>
      </c>
      <c r="K564" s="185">
        <v>-57.6</v>
      </c>
    </row>
    <row r="565" spans="1:11" hidden="1">
      <c r="A565" s="185">
        <v>40100000</v>
      </c>
      <c r="B565" s="185" t="s">
        <v>350</v>
      </c>
      <c r="C565" s="185" t="s">
        <v>324</v>
      </c>
      <c r="D565" s="186">
        <v>45170</v>
      </c>
      <c r="E565" s="185">
        <v>1163</v>
      </c>
      <c r="F565" s="185" t="s">
        <v>97</v>
      </c>
      <c r="G565" s="185" t="s">
        <v>2305</v>
      </c>
      <c r="H565" s="185" t="s">
        <v>1937</v>
      </c>
      <c r="I565" s="185">
        <v>0</v>
      </c>
      <c r="J565" s="185">
        <v>3286.78</v>
      </c>
      <c r="K565" s="185">
        <v>-3286.78</v>
      </c>
    </row>
    <row r="566" spans="1:11" hidden="1">
      <c r="A566" s="185">
        <v>40100000</v>
      </c>
      <c r="B566" s="185" t="s">
        <v>1681</v>
      </c>
      <c r="C566" s="185" t="s">
        <v>324</v>
      </c>
      <c r="D566" s="186">
        <v>45191</v>
      </c>
      <c r="E566" s="185">
        <v>1160</v>
      </c>
      <c r="F566" s="185" t="s">
        <v>1682</v>
      </c>
      <c r="G566" s="185" t="s">
        <v>2306</v>
      </c>
      <c r="H566" s="185" t="s">
        <v>1083</v>
      </c>
      <c r="I566" s="185">
        <v>0</v>
      </c>
      <c r="J566" s="185">
        <v>5280</v>
      </c>
      <c r="K566" s="185">
        <v>-5280</v>
      </c>
    </row>
    <row r="567" spans="1:11">
      <c r="A567" s="185">
        <v>40100000</v>
      </c>
      <c r="B567" s="185" t="s">
        <v>1181</v>
      </c>
      <c r="C567" s="185" t="s">
        <v>324</v>
      </c>
      <c r="D567" s="186">
        <v>45199</v>
      </c>
      <c r="E567" s="185">
        <v>1153</v>
      </c>
      <c r="F567" s="185" t="s">
        <v>2307</v>
      </c>
      <c r="G567" s="185" t="s">
        <v>2308</v>
      </c>
      <c r="H567" s="185" t="s">
        <v>1117</v>
      </c>
      <c r="I567" s="185">
        <v>2187</v>
      </c>
      <c r="J567" s="185">
        <v>0</v>
      </c>
      <c r="K567" s="185">
        <v>2187</v>
      </c>
    </row>
    <row r="568" spans="1:11" hidden="1">
      <c r="A568" s="185">
        <v>40100000</v>
      </c>
      <c r="B568" s="185" t="s">
        <v>350</v>
      </c>
      <c r="C568" s="185" t="s">
        <v>324</v>
      </c>
      <c r="D568" s="186">
        <v>45199</v>
      </c>
      <c r="E568" s="185">
        <v>1164</v>
      </c>
      <c r="F568" s="185" t="s">
        <v>97</v>
      </c>
      <c r="G568" s="185" t="s">
        <v>2309</v>
      </c>
      <c r="H568" s="185" t="s">
        <v>89</v>
      </c>
      <c r="I568" s="185">
        <v>0</v>
      </c>
      <c r="J568" s="185">
        <v>348.78</v>
      </c>
      <c r="K568" s="185">
        <v>-348.78</v>
      </c>
    </row>
    <row r="569" spans="1:11" hidden="1">
      <c r="A569" s="185">
        <v>40100000</v>
      </c>
      <c r="B569" s="185" t="s">
        <v>388</v>
      </c>
      <c r="C569" s="185" t="s">
        <v>324</v>
      </c>
      <c r="D569" s="186">
        <v>45200</v>
      </c>
      <c r="E569" s="185">
        <v>1155</v>
      </c>
      <c r="F569" s="185" t="s">
        <v>979</v>
      </c>
      <c r="G569" s="185" t="s">
        <v>2337</v>
      </c>
      <c r="H569" s="185" t="s">
        <v>1223</v>
      </c>
      <c r="I569" s="185">
        <v>0</v>
      </c>
      <c r="J569" s="185">
        <v>8400.8700000000008</v>
      </c>
      <c r="K569" s="185">
        <v>-8400.8700000000008</v>
      </c>
    </row>
    <row r="570" spans="1:11" hidden="1">
      <c r="A570" s="185">
        <v>40100000</v>
      </c>
      <c r="B570" s="185" t="s">
        <v>1130</v>
      </c>
      <c r="C570" s="185" t="s">
        <v>324</v>
      </c>
      <c r="D570" s="186">
        <v>45200</v>
      </c>
      <c r="E570" s="185">
        <v>1165</v>
      </c>
      <c r="F570" s="185" t="s">
        <v>764</v>
      </c>
      <c r="G570" s="185" t="s">
        <v>2338</v>
      </c>
      <c r="H570" s="185" t="s">
        <v>89</v>
      </c>
      <c r="I570" s="185">
        <v>0</v>
      </c>
      <c r="J570" s="185">
        <v>108897.24</v>
      </c>
      <c r="K570" s="185">
        <v>-108897.24</v>
      </c>
    </row>
    <row r="571" spans="1:11" hidden="1">
      <c r="A571" s="185">
        <v>40100000</v>
      </c>
      <c r="B571" s="185" t="s">
        <v>1091</v>
      </c>
      <c r="C571" s="185" t="s">
        <v>324</v>
      </c>
      <c r="D571" s="186">
        <v>45200</v>
      </c>
      <c r="E571" s="185">
        <v>1166</v>
      </c>
      <c r="F571" s="185" t="s">
        <v>496</v>
      </c>
      <c r="G571" s="185" t="s">
        <v>2339</v>
      </c>
      <c r="H571" s="185" t="s">
        <v>1242</v>
      </c>
      <c r="I571" s="185">
        <v>0</v>
      </c>
      <c r="J571" s="185">
        <v>360</v>
      </c>
      <c r="K571" s="185">
        <v>-360</v>
      </c>
    </row>
    <row r="572" spans="1:11" hidden="1">
      <c r="A572" s="185">
        <v>40100000</v>
      </c>
      <c r="B572" s="185" t="s">
        <v>350</v>
      </c>
      <c r="C572" s="185" t="s">
        <v>324</v>
      </c>
      <c r="D572" s="186">
        <v>45200</v>
      </c>
      <c r="E572" s="185">
        <v>1167</v>
      </c>
      <c r="F572" s="185" t="s">
        <v>97</v>
      </c>
      <c r="G572" s="185" t="s">
        <v>2340</v>
      </c>
      <c r="H572" s="185" t="s">
        <v>1985</v>
      </c>
      <c r="I572" s="185">
        <v>0</v>
      </c>
      <c r="J572" s="185">
        <v>135.47999999999999</v>
      </c>
      <c r="K572" s="185">
        <v>-135.47999999999999</v>
      </c>
    </row>
    <row r="573" spans="1:11" hidden="1">
      <c r="A573" s="185">
        <v>40100000</v>
      </c>
      <c r="B573" s="185" t="s">
        <v>2250</v>
      </c>
      <c r="C573" s="185" t="s">
        <v>324</v>
      </c>
      <c r="D573" s="186">
        <v>45200</v>
      </c>
      <c r="E573" s="185">
        <v>1168</v>
      </c>
      <c r="F573" s="185" t="s">
        <v>2341</v>
      </c>
      <c r="G573" s="185" t="s">
        <v>2342</v>
      </c>
      <c r="H573" s="185" t="s">
        <v>384</v>
      </c>
      <c r="I573" s="185">
        <v>0</v>
      </c>
      <c r="J573" s="185">
        <v>83.08</v>
      </c>
      <c r="K573" s="185">
        <v>-83.08</v>
      </c>
    </row>
    <row r="574" spans="1:11" hidden="1">
      <c r="A574" s="185">
        <v>40100000</v>
      </c>
      <c r="B574" s="185" t="s">
        <v>369</v>
      </c>
      <c r="C574" s="185" t="s">
        <v>324</v>
      </c>
      <c r="D574" s="186">
        <v>45200</v>
      </c>
      <c r="E574" s="185">
        <v>1169</v>
      </c>
      <c r="F574" s="185" t="s">
        <v>2343</v>
      </c>
      <c r="G574" s="185" t="s">
        <v>2344</v>
      </c>
      <c r="H574" s="185" t="s">
        <v>89</v>
      </c>
      <c r="I574" s="185">
        <v>0</v>
      </c>
      <c r="J574" s="185">
        <v>68.510000000000005</v>
      </c>
      <c r="K574" s="185">
        <v>-68.510000000000005</v>
      </c>
    </row>
    <row r="575" spans="1:11" hidden="1">
      <c r="A575" s="185">
        <v>40100000</v>
      </c>
      <c r="B575" s="185" t="s">
        <v>378</v>
      </c>
      <c r="C575" s="185" t="s">
        <v>324</v>
      </c>
      <c r="D575" s="186">
        <v>45200</v>
      </c>
      <c r="E575" s="185">
        <v>1170</v>
      </c>
      <c r="F575" s="185" t="s">
        <v>2345</v>
      </c>
      <c r="G575" s="185" t="s">
        <v>2346</v>
      </c>
      <c r="H575" s="185" t="s">
        <v>1351</v>
      </c>
      <c r="I575" s="185">
        <v>0</v>
      </c>
      <c r="J575" s="185">
        <v>9576</v>
      </c>
      <c r="K575" s="185">
        <v>-9576</v>
      </c>
    </row>
    <row r="576" spans="1:11" hidden="1">
      <c r="A576" s="185">
        <v>40100000</v>
      </c>
      <c r="B576" s="185" t="s">
        <v>367</v>
      </c>
      <c r="C576" s="185" t="s">
        <v>324</v>
      </c>
      <c r="D576" s="186">
        <v>45200</v>
      </c>
      <c r="E576" s="185">
        <v>1171</v>
      </c>
      <c r="F576" s="185" t="s">
        <v>2239</v>
      </c>
      <c r="G576" s="185" t="s">
        <v>2347</v>
      </c>
      <c r="H576" s="185" t="s">
        <v>1219</v>
      </c>
      <c r="I576" s="185">
        <v>0</v>
      </c>
      <c r="J576" s="185">
        <v>4213.57</v>
      </c>
      <c r="K576" s="185">
        <v>-4213.57</v>
      </c>
    </row>
    <row r="577" spans="1:11" hidden="1">
      <c r="A577" s="185">
        <v>40100000</v>
      </c>
      <c r="B577" s="185" t="s">
        <v>369</v>
      </c>
      <c r="C577" s="185" t="s">
        <v>324</v>
      </c>
      <c r="D577" s="186">
        <v>45200</v>
      </c>
      <c r="E577" s="185">
        <v>1172</v>
      </c>
      <c r="F577" s="185" t="s">
        <v>2348</v>
      </c>
      <c r="G577" s="185" t="s">
        <v>2349</v>
      </c>
      <c r="H577" s="185" t="s">
        <v>2350</v>
      </c>
      <c r="I577" s="185">
        <v>0</v>
      </c>
      <c r="J577" s="185">
        <v>343.56</v>
      </c>
      <c r="K577" s="185">
        <v>-343.56</v>
      </c>
    </row>
    <row r="578" spans="1:11" hidden="1">
      <c r="A578" s="185">
        <v>40100000</v>
      </c>
      <c r="B578" s="185" t="s">
        <v>369</v>
      </c>
      <c r="C578" s="185" t="s">
        <v>324</v>
      </c>
      <c r="D578" s="186">
        <v>45200</v>
      </c>
      <c r="E578" s="185">
        <v>1173</v>
      </c>
      <c r="F578" s="185" t="s">
        <v>2351</v>
      </c>
      <c r="G578" s="185" t="s">
        <v>2301</v>
      </c>
      <c r="H578" s="185" t="s">
        <v>89</v>
      </c>
      <c r="I578" s="185">
        <v>0</v>
      </c>
      <c r="J578" s="185">
        <v>292.39</v>
      </c>
      <c r="K578" s="185">
        <v>-292.39</v>
      </c>
    </row>
    <row r="579" spans="1:11" hidden="1">
      <c r="A579" s="185">
        <v>40100000</v>
      </c>
      <c r="B579" s="185" t="s">
        <v>369</v>
      </c>
      <c r="C579" s="185" t="s">
        <v>324</v>
      </c>
      <c r="D579" s="186">
        <v>45200</v>
      </c>
      <c r="E579" s="185">
        <v>1174</v>
      </c>
      <c r="F579" s="185" t="s">
        <v>2352</v>
      </c>
      <c r="G579" s="185" t="s">
        <v>2353</v>
      </c>
      <c r="H579" s="185" t="s">
        <v>2350</v>
      </c>
      <c r="I579" s="185">
        <v>0</v>
      </c>
      <c r="J579" s="185">
        <v>358.87</v>
      </c>
      <c r="K579" s="185">
        <v>-358.87</v>
      </c>
    </row>
    <row r="580" spans="1:11" hidden="1">
      <c r="A580" s="185">
        <v>40100000</v>
      </c>
      <c r="B580" s="185" t="s">
        <v>369</v>
      </c>
      <c r="C580" s="185" t="s">
        <v>324</v>
      </c>
      <c r="D580" s="186">
        <v>45200</v>
      </c>
      <c r="E580" s="185">
        <v>1175</v>
      </c>
      <c r="F580" s="185" t="s">
        <v>2354</v>
      </c>
      <c r="G580" s="185" t="s">
        <v>2355</v>
      </c>
      <c r="H580" s="185" t="s">
        <v>2350</v>
      </c>
      <c r="I580" s="185">
        <v>0</v>
      </c>
      <c r="J580" s="185">
        <v>698.07</v>
      </c>
      <c r="K580" s="185">
        <v>-698.07</v>
      </c>
    </row>
    <row r="581" spans="1:11" hidden="1">
      <c r="A581" s="185">
        <v>40100000</v>
      </c>
      <c r="B581" s="185" t="s">
        <v>369</v>
      </c>
      <c r="C581" s="185" t="s">
        <v>324</v>
      </c>
      <c r="D581" s="186">
        <v>45200</v>
      </c>
      <c r="E581" s="185">
        <v>1176</v>
      </c>
      <c r="F581" s="185" t="s">
        <v>2356</v>
      </c>
      <c r="G581" s="185" t="s">
        <v>2357</v>
      </c>
      <c r="H581" s="185" t="s">
        <v>89</v>
      </c>
      <c r="I581" s="185">
        <v>0</v>
      </c>
      <c r="J581" s="185">
        <v>143.38</v>
      </c>
      <c r="K581" s="185">
        <v>-143.38</v>
      </c>
    </row>
    <row r="582" spans="1:11" hidden="1">
      <c r="A582" s="185">
        <v>40100000</v>
      </c>
      <c r="B582" s="185" t="s">
        <v>1779</v>
      </c>
      <c r="C582" s="185" t="s">
        <v>324</v>
      </c>
      <c r="D582" s="186">
        <v>45200</v>
      </c>
      <c r="E582" s="185">
        <v>1177</v>
      </c>
      <c r="F582" s="185" t="s">
        <v>2358</v>
      </c>
      <c r="G582" s="185" t="s">
        <v>2359</v>
      </c>
      <c r="H582" s="185" t="s">
        <v>384</v>
      </c>
      <c r="I582" s="185">
        <v>0</v>
      </c>
      <c r="J582" s="185">
        <v>2260</v>
      </c>
      <c r="K582" s="185">
        <v>-2260</v>
      </c>
    </row>
    <row r="583" spans="1:11" hidden="1">
      <c r="A583" s="185">
        <v>40100000</v>
      </c>
      <c r="B583" s="185" t="s">
        <v>1162</v>
      </c>
      <c r="C583" s="185" t="s">
        <v>324</v>
      </c>
      <c r="D583" s="186">
        <v>45200</v>
      </c>
      <c r="E583" s="185">
        <v>1178</v>
      </c>
      <c r="F583" s="185" t="s">
        <v>2360</v>
      </c>
      <c r="G583" s="185" t="s">
        <v>2361</v>
      </c>
      <c r="H583" s="185" t="s">
        <v>384</v>
      </c>
      <c r="I583" s="185">
        <v>0</v>
      </c>
      <c r="J583" s="185">
        <v>336</v>
      </c>
      <c r="K583" s="185">
        <v>-336</v>
      </c>
    </row>
    <row r="584" spans="1:11" hidden="1">
      <c r="A584" s="185">
        <v>40100000</v>
      </c>
      <c r="B584" s="185" t="s">
        <v>374</v>
      </c>
      <c r="C584" s="185" t="s">
        <v>324</v>
      </c>
      <c r="D584" s="186">
        <v>45200</v>
      </c>
      <c r="E584" s="185">
        <v>1179</v>
      </c>
      <c r="F584" s="185" t="s">
        <v>2362</v>
      </c>
      <c r="G584" s="185" t="s">
        <v>2363</v>
      </c>
      <c r="H584" s="185" t="s">
        <v>1096</v>
      </c>
      <c r="I584" s="185">
        <v>0</v>
      </c>
      <c r="J584" s="185">
        <v>489.6</v>
      </c>
      <c r="K584" s="185">
        <v>-489.6</v>
      </c>
    </row>
    <row r="585" spans="1:11" hidden="1">
      <c r="A585" s="185">
        <v>40100000</v>
      </c>
      <c r="B585" s="185" t="s">
        <v>370</v>
      </c>
      <c r="C585" s="185" t="s">
        <v>324</v>
      </c>
      <c r="D585" s="186">
        <v>45200</v>
      </c>
      <c r="E585" s="185">
        <v>1180</v>
      </c>
      <c r="F585" s="185" t="s">
        <v>2364</v>
      </c>
      <c r="G585" s="185" t="s">
        <v>2365</v>
      </c>
      <c r="H585" s="185" t="s">
        <v>1121</v>
      </c>
      <c r="I585" s="185">
        <v>0</v>
      </c>
      <c r="J585" s="185">
        <v>208</v>
      </c>
      <c r="K585" s="185">
        <v>-208</v>
      </c>
    </row>
    <row r="586" spans="1:11" hidden="1">
      <c r="A586" s="185">
        <v>40100000</v>
      </c>
      <c r="B586" s="185" t="s">
        <v>370</v>
      </c>
      <c r="C586" s="185" t="s">
        <v>324</v>
      </c>
      <c r="D586" s="186">
        <v>45200</v>
      </c>
      <c r="E586" s="185">
        <v>1182</v>
      </c>
      <c r="F586" s="185" t="s">
        <v>2366</v>
      </c>
      <c r="G586" s="185" t="s">
        <v>2367</v>
      </c>
      <c r="H586" s="185" t="s">
        <v>1121</v>
      </c>
      <c r="I586" s="185">
        <v>0</v>
      </c>
      <c r="J586" s="185">
        <v>802</v>
      </c>
      <c r="K586" s="185">
        <v>-802</v>
      </c>
    </row>
    <row r="587" spans="1:11" hidden="1">
      <c r="A587" s="185">
        <v>40100000</v>
      </c>
      <c r="B587" s="185" t="s">
        <v>380</v>
      </c>
      <c r="C587" s="185" t="s">
        <v>324</v>
      </c>
      <c r="D587" s="186">
        <v>45200</v>
      </c>
      <c r="E587" s="185">
        <v>1184</v>
      </c>
      <c r="F587" s="185" t="s">
        <v>2368</v>
      </c>
      <c r="G587" s="185" t="s">
        <v>2369</v>
      </c>
      <c r="H587" s="185" t="s">
        <v>1219</v>
      </c>
      <c r="I587" s="185">
        <v>0</v>
      </c>
      <c r="J587" s="185">
        <v>159.81</v>
      </c>
      <c r="K587" s="185">
        <v>-159.81</v>
      </c>
    </row>
    <row r="588" spans="1:11" hidden="1">
      <c r="A588" s="185">
        <v>40100000</v>
      </c>
      <c r="B588" s="185" t="s">
        <v>380</v>
      </c>
      <c r="C588" s="185" t="s">
        <v>324</v>
      </c>
      <c r="D588" s="186">
        <v>45200</v>
      </c>
      <c r="E588" s="185">
        <v>1185</v>
      </c>
      <c r="F588" s="185" t="s">
        <v>2370</v>
      </c>
      <c r="G588" s="185" t="s">
        <v>2371</v>
      </c>
      <c r="H588" s="185" t="s">
        <v>1219</v>
      </c>
      <c r="I588" s="185">
        <v>0</v>
      </c>
      <c r="J588" s="185">
        <v>350.33</v>
      </c>
      <c r="K588" s="185">
        <v>-350.33</v>
      </c>
    </row>
    <row r="589" spans="1:11" hidden="1">
      <c r="A589" s="185">
        <v>40100000</v>
      </c>
      <c r="B589" s="185" t="s">
        <v>380</v>
      </c>
      <c r="C589" s="185" t="s">
        <v>324</v>
      </c>
      <c r="D589" s="186">
        <v>45200</v>
      </c>
      <c r="E589" s="185">
        <v>1186</v>
      </c>
      <c r="F589" s="185" t="s">
        <v>2372</v>
      </c>
      <c r="G589" s="185" t="s">
        <v>2373</v>
      </c>
      <c r="H589" s="185" t="s">
        <v>1219</v>
      </c>
      <c r="I589" s="185">
        <v>0</v>
      </c>
      <c r="J589" s="185">
        <v>132.19999999999999</v>
      </c>
      <c r="K589" s="185">
        <v>-132.19999999999999</v>
      </c>
    </row>
    <row r="590" spans="1:11" hidden="1">
      <c r="A590" s="185">
        <v>40100000</v>
      </c>
      <c r="B590" s="185" t="s">
        <v>380</v>
      </c>
      <c r="C590" s="185" t="s">
        <v>324</v>
      </c>
      <c r="D590" s="186">
        <v>45200</v>
      </c>
      <c r="E590" s="185">
        <v>1187</v>
      </c>
      <c r="F590" s="185" t="s">
        <v>2374</v>
      </c>
      <c r="G590" s="185" t="s">
        <v>2375</v>
      </c>
      <c r="H590" s="185" t="s">
        <v>1219</v>
      </c>
      <c r="I590" s="185">
        <v>0</v>
      </c>
      <c r="J590" s="185">
        <v>425.91</v>
      </c>
      <c r="K590" s="185">
        <v>-425.91</v>
      </c>
    </row>
    <row r="591" spans="1:11" hidden="1">
      <c r="A591" s="185">
        <v>40100000</v>
      </c>
      <c r="B591" s="185" t="s">
        <v>375</v>
      </c>
      <c r="C591" s="185" t="s">
        <v>324</v>
      </c>
      <c r="D591" s="186">
        <v>45200</v>
      </c>
      <c r="E591" s="185">
        <v>1188</v>
      </c>
      <c r="F591" s="185" t="s">
        <v>2376</v>
      </c>
      <c r="G591" s="185" t="s">
        <v>2377</v>
      </c>
      <c r="H591" s="185" t="s">
        <v>1141</v>
      </c>
      <c r="I591" s="185">
        <v>0</v>
      </c>
      <c r="J591" s="185">
        <v>1654.81</v>
      </c>
      <c r="K591" s="185">
        <v>-1654.81</v>
      </c>
    </row>
    <row r="592" spans="1:11" hidden="1">
      <c r="A592" s="185">
        <v>40100000</v>
      </c>
      <c r="B592" s="185" t="s">
        <v>2378</v>
      </c>
      <c r="C592" s="185" t="s">
        <v>324</v>
      </c>
      <c r="D592" s="186">
        <v>45200</v>
      </c>
      <c r="E592" s="185">
        <v>1190</v>
      </c>
      <c r="F592" s="185" t="s">
        <v>2379</v>
      </c>
      <c r="G592" s="185" t="s">
        <v>2380</v>
      </c>
      <c r="H592" s="185" t="s">
        <v>384</v>
      </c>
      <c r="I592" s="185">
        <v>0</v>
      </c>
      <c r="J592" s="185">
        <v>274.89</v>
      </c>
      <c r="K592" s="185">
        <v>-274.89</v>
      </c>
    </row>
    <row r="593" spans="1:11" hidden="1">
      <c r="A593" s="185">
        <v>40100000</v>
      </c>
      <c r="B593" s="185" t="s">
        <v>391</v>
      </c>
      <c r="C593" s="185" t="s">
        <v>324</v>
      </c>
      <c r="D593" s="186">
        <v>45200</v>
      </c>
      <c r="E593" s="185">
        <v>1191</v>
      </c>
      <c r="F593" s="185" t="s">
        <v>2381</v>
      </c>
      <c r="G593" s="185" t="s">
        <v>2382</v>
      </c>
      <c r="H593" s="185" t="s">
        <v>1184</v>
      </c>
      <c r="I593" s="185">
        <v>0</v>
      </c>
      <c r="J593" s="185">
        <v>4158</v>
      </c>
      <c r="K593" s="185">
        <v>-4158</v>
      </c>
    </row>
    <row r="594" spans="1:11" hidden="1">
      <c r="A594" s="185">
        <v>40100000</v>
      </c>
      <c r="B594" s="185" t="s">
        <v>391</v>
      </c>
      <c r="C594" s="185" t="s">
        <v>324</v>
      </c>
      <c r="D594" s="186">
        <v>45200</v>
      </c>
      <c r="E594" s="185">
        <v>1192</v>
      </c>
      <c r="F594" s="185" t="s">
        <v>2383</v>
      </c>
      <c r="G594" s="185" t="s">
        <v>2384</v>
      </c>
      <c r="H594" s="185" t="s">
        <v>1184</v>
      </c>
      <c r="I594" s="185">
        <v>0</v>
      </c>
      <c r="J594" s="185">
        <v>2328</v>
      </c>
      <c r="K594" s="185">
        <v>-2328</v>
      </c>
    </row>
    <row r="595" spans="1:11" hidden="1">
      <c r="A595" s="185">
        <v>40100000</v>
      </c>
      <c r="B595" s="185" t="s">
        <v>354</v>
      </c>
      <c r="C595" s="185" t="s">
        <v>324</v>
      </c>
      <c r="D595" s="186">
        <v>45200</v>
      </c>
      <c r="E595" s="185">
        <v>1193</v>
      </c>
      <c r="F595" s="185" t="s">
        <v>2385</v>
      </c>
      <c r="G595" s="185" t="s">
        <v>2386</v>
      </c>
      <c r="H595" s="185" t="s">
        <v>89</v>
      </c>
      <c r="I595" s="185">
        <v>0</v>
      </c>
      <c r="J595" s="185">
        <v>6833.5</v>
      </c>
      <c r="K595" s="185">
        <v>-6833.5</v>
      </c>
    </row>
    <row r="596" spans="1:11" hidden="1">
      <c r="A596" s="185">
        <v>40100000</v>
      </c>
      <c r="B596" s="185" t="s">
        <v>354</v>
      </c>
      <c r="C596" s="185" t="s">
        <v>324</v>
      </c>
      <c r="D596" s="186">
        <v>45200</v>
      </c>
      <c r="E596" s="185">
        <v>1195</v>
      </c>
      <c r="F596" s="185" t="s">
        <v>2387</v>
      </c>
      <c r="G596" s="185" t="s">
        <v>2388</v>
      </c>
      <c r="H596" s="185" t="s">
        <v>89</v>
      </c>
      <c r="I596" s="185">
        <v>0</v>
      </c>
      <c r="J596" s="185">
        <v>6675.5</v>
      </c>
      <c r="K596" s="185">
        <v>-6675.5</v>
      </c>
    </row>
    <row r="597" spans="1:11">
      <c r="A597" s="185">
        <v>40100000</v>
      </c>
      <c r="B597" s="185" t="s">
        <v>1181</v>
      </c>
      <c r="C597" s="185" t="s">
        <v>324</v>
      </c>
      <c r="D597" s="186">
        <v>45200</v>
      </c>
      <c r="E597" s="185">
        <v>1197</v>
      </c>
      <c r="F597" s="185" t="s">
        <v>2389</v>
      </c>
      <c r="G597" s="185" t="s">
        <v>2390</v>
      </c>
      <c r="H597" s="185" t="s">
        <v>89</v>
      </c>
      <c r="I597" s="185">
        <v>0</v>
      </c>
      <c r="J597" s="185">
        <v>3265</v>
      </c>
      <c r="K597" s="185">
        <v>-3265</v>
      </c>
    </row>
    <row r="598" spans="1:11" hidden="1">
      <c r="A598" s="185">
        <v>40100000</v>
      </c>
      <c r="B598" s="185" t="s">
        <v>352</v>
      </c>
      <c r="C598" s="185" t="s">
        <v>324</v>
      </c>
      <c r="D598" s="186">
        <v>45200</v>
      </c>
      <c r="E598" s="185">
        <v>1199</v>
      </c>
      <c r="F598" s="185" t="s">
        <v>2391</v>
      </c>
      <c r="G598" s="185" t="s">
        <v>2392</v>
      </c>
      <c r="H598" s="185" t="s">
        <v>1231</v>
      </c>
      <c r="I598" s="185">
        <v>0</v>
      </c>
      <c r="J598" s="185">
        <v>131</v>
      </c>
      <c r="K598" s="185">
        <v>-131</v>
      </c>
    </row>
    <row r="599" spans="1:11" hidden="1">
      <c r="A599" s="185">
        <v>40100000</v>
      </c>
      <c r="B599" s="185" t="s">
        <v>379</v>
      </c>
      <c r="C599" s="185" t="s">
        <v>324</v>
      </c>
      <c r="D599" s="186">
        <v>45200</v>
      </c>
      <c r="E599" s="185">
        <v>1200</v>
      </c>
      <c r="F599" s="185" t="s">
        <v>2393</v>
      </c>
      <c r="G599" s="185" t="s">
        <v>2394</v>
      </c>
      <c r="H599" s="185" t="s">
        <v>89</v>
      </c>
      <c r="I599" s="185">
        <v>0</v>
      </c>
      <c r="J599" s="185">
        <v>8145.55</v>
      </c>
      <c r="K599" s="185">
        <v>-8145.55</v>
      </c>
    </row>
    <row r="600" spans="1:11" hidden="1">
      <c r="A600" s="185">
        <v>40100000</v>
      </c>
      <c r="B600" s="185" t="s">
        <v>353</v>
      </c>
      <c r="C600" s="185" t="s">
        <v>324</v>
      </c>
      <c r="D600" s="186">
        <v>45200</v>
      </c>
      <c r="E600" s="185">
        <v>1202</v>
      </c>
      <c r="F600" s="185" t="s">
        <v>2395</v>
      </c>
      <c r="G600" s="185" t="s">
        <v>2396</v>
      </c>
      <c r="H600" s="185" t="s">
        <v>1359</v>
      </c>
      <c r="I600" s="185">
        <v>0</v>
      </c>
      <c r="J600" s="185">
        <v>419.8</v>
      </c>
      <c r="K600" s="185">
        <v>-419.8</v>
      </c>
    </row>
    <row r="601" spans="1:11" hidden="1">
      <c r="A601" s="185">
        <v>40100000</v>
      </c>
      <c r="B601" s="185" t="s">
        <v>364</v>
      </c>
      <c r="C601" s="185" t="s">
        <v>324</v>
      </c>
      <c r="D601" s="186">
        <v>45200</v>
      </c>
      <c r="E601" s="185">
        <v>1203</v>
      </c>
      <c r="F601" s="185" t="s">
        <v>2397</v>
      </c>
      <c r="G601" s="185" t="s">
        <v>2398</v>
      </c>
      <c r="H601" s="185" t="s">
        <v>1092</v>
      </c>
      <c r="I601" s="185">
        <v>0</v>
      </c>
      <c r="J601" s="185">
        <v>594.42999999999995</v>
      </c>
      <c r="K601" s="185">
        <v>-594.42999999999995</v>
      </c>
    </row>
    <row r="602" spans="1:11" hidden="1">
      <c r="A602" s="185">
        <v>40100000</v>
      </c>
      <c r="B602" s="185" t="s">
        <v>377</v>
      </c>
      <c r="C602" s="185" t="s">
        <v>324</v>
      </c>
      <c r="D602" s="186">
        <v>45200</v>
      </c>
      <c r="E602" s="185">
        <v>1204</v>
      </c>
      <c r="F602" s="185" t="s">
        <v>2399</v>
      </c>
      <c r="G602" s="185" t="s">
        <v>2400</v>
      </c>
      <c r="H602" s="185" t="s">
        <v>1231</v>
      </c>
      <c r="I602" s="185">
        <v>0</v>
      </c>
      <c r="J602" s="185">
        <v>1569.99</v>
      </c>
      <c r="K602" s="185">
        <v>-1569.99</v>
      </c>
    </row>
    <row r="603" spans="1:11" hidden="1">
      <c r="A603" s="185">
        <v>40100000</v>
      </c>
      <c r="B603" s="185" t="s">
        <v>388</v>
      </c>
      <c r="C603" s="185" t="s">
        <v>324</v>
      </c>
      <c r="D603" s="186">
        <v>45200</v>
      </c>
      <c r="E603" s="185">
        <v>1206</v>
      </c>
      <c r="F603" s="185" t="s">
        <v>979</v>
      </c>
      <c r="G603" s="185" t="s">
        <v>2401</v>
      </c>
      <c r="H603" s="185" t="s">
        <v>89</v>
      </c>
      <c r="I603" s="185">
        <v>0</v>
      </c>
      <c r="J603" s="185">
        <v>3393.62</v>
      </c>
      <c r="K603" s="185">
        <v>-3393.62</v>
      </c>
    </row>
    <row r="604" spans="1:11" hidden="1">
      <c r="A604" s="185">
        <v>40100000</v>
      </c>
      <c r="B604" s="185" t="s">
        <v>388</v>
      </c>
      <c r="C604" s="185" t="s">
        <v>324</v>
      </c>
      <c r="D604" s="186">
        <v>45200</v>
      </c>
      <c r="E604" s="185">
        <v>1207</v>
      </c>
      <c r="F604" s="185" t="s">
        <v>979</v>
      </c>
      <c r="G604" s="185" t="s">
        <v>2402</v>
      </c>
      <c r="H604" s="185" t="s">
        <v>1148</v>
      </c>
      <c r="I604" s="185">
        <v>0</v>
      </c>
      <c r="J604" s="185">
        <v>1437.6</v>
      </c>
      <c r="K604" s="185">
        <v>-1437.6</v>
      </c>
    </row>
    <row r="605" spans="1:11" hidden="1">
      <c r="A605" s="185">
        <v>40100000</v>
      </c>
      <c r="B605" s="185" t="s">
        <v>1140</v>
      </c>
      <c r="C605" s="185" t="s">
        <v>324</v>
      </c>
      <c r="D605" s="186">
        <v>45200</v>
      </c>
      <c r="E605" s="185">
        <v>1215</v>
      </c>
      <c r="F605" s="185" t="s">
        <v>2403</v>
      </c>
      <c r="G605" s="185" t="s">
        <v>2404</v>
      </c>
      <c r="H605" s="185" t="s">
        <v>1237</v>
      </c>
      <c r="I605" s="185">
        <v>0</v>
      </c>
      <c r="J605" s="185">
        <v>6.22</v>
      </c>
      <c r="K605" s="185">
        <v>-6.22</v>
      </c>
    </row>
    <row r="606" spans="1:11" hidden="1">
      <c r="A606" s="185">
        <v>40100000</v>
      </c>
      <c r="B606" s="185" t="s">
        <v>1140</v>
      </c>
      <c r="C606" s="185" t="s">
        <v>324</v>
      </c>
      <c r="D606" s="186">
        <v>45200</v>
      </c>
      <c r="E606" s="185">
        <v>1217</v>
      </c>
      <c r="F606" s="185" t="s">
        <v>2405</v>
      </c>
      <c r="G606" s="185" t="s">
        <v>2406</v>
      </c>
      <c r="H606" s="185" t="s">
        <v>1237</v>
      </c>
      <c r="I606" s="185">
        <v>0</v>
      </c>
      <c r="J606" s="185">
        <v>20.25</v>
      </c>
      <c r="K606" s="185">
        <v>-20.25</v>
      </c>
    </row>
    <row r="607" spans="1:11" hidden="1">
      <c r="A607" s="185">
        <v>40100000</v>
      </c>
      <c r="B607" s="185" t="s">
        <v>1140</v>
      </c>
      <c r="C607" s="185" t="s">
        <v>324</v>
      </c>
      <c r="D607" s="186">
        <v>45200</v>
      </c>
      <c r="E607" s="185">
        <v>1219</v>
      </c>
      <c r="F607" s="185" t="s">
        <v>2407</v>
      </c>
      <c r="G607" s="185" t="s">
        <v>2408</v>
      </c>
      <c r="H607" s="185" t="s">
        <v>1237</v>
      </c>
      <c r="I607" s="185">
        <v>0</v>
      </c>
      <c r="J607" s="185">
        <v>13.4</v>
      </c>
      <c r="K607" s="185">
        <v>-13.4</v>
      </c>
    </row>
    <row r="608" spans="1:11" hidden="1">
      <c r="A608" s="185">
        <v>40100000</v>
      </c>
      <c r="B608" s="185" t="s">
        <v>1140</v>
      </c>
      <c r="C608" s="185" t="s">
        <v>324</v>
      </c>
      <c r="D608" s="186">
        <v>45200</v>
      </c>
      <c r="E608" s="185">
        <v>1220</v>
      </c>
      <c r="F608" s="185" t="s">
        <v>2409</v>
      </c>
      <c r="G608" s="185" t="s">
        <v>2410</v>
      </c>
      <c r="H608" s="185" t="s">
        <v>1237</v>
      </c>
      <c r="I608" s="185">
        <v>0</v>
      </c>
      <c r="J608" s="185">
        <v>99</v>
      </c>
      <c r="K608" s="185">
        <v>-99</v>
      </c>
    </row>
    <row r="609" spans="1:11" hidden="1">
      <c r="A609" s="185">
        <v>40100000</v>
      </c>
      <c r="B609" s="185" t="s">
        <v>1140</v>
      </c>
      <c r="C609" s="185" t="s">
        <v>324</v>
      </c>
      <c r="D609" s="186">
        <v>45200</v>
      </c>
      <c r="E609" s="185">
        <v>1221</v>
      </c>
      <c r="F609" s="185" t="s">
        <v>2411</v>
      </c>
      <c r="G609" s="185" t="s">
        <v>2412</v>
      </c>
      <c r="H609" s="185" t="s">
        <v>1237</v>
      </c>
      <c r="I609" s="185">
        <v>0</v>
      </c>
      <c r="J609" s="185">
        <v>10.32</v>
      </c>
      <c r="K609" s="185">
        <v>-10.32</v>
      </c>
    </row>
    <row r="610" spans="1:11" hidden="1">
      <c r="A610" s="185">
        <v>40100000</v>
      </c>
      <c r="B610" s="185" t="s">
        <v>1140</v>
      </c>
      <c r="C610" s="185" t="s">
        <v>324</v>
      </c>
      <c r="D610" s="186">
        <v>45200</v>
      </c>
      <c r="E610" s="185">
        <v>1222</v>
      </c>
      <c r="F610" s="185" t="s">
        <v>2413</v>
      </c>
      <c r="G610" s="185" t="s">
        <v>2414</v>
      </c>
      <c r="H610" s="185" t="s">
        <v>1237</v>
      </c>
      <c r="I610" s="185">
        <v>0</v>
      </c>
      <c r="J610" s="185">
        <v>23.15</v>
      </c>
      <c r="K610" s="185">
        <v>-23.15</v>
      </c>
    </row>
    <row r="611" spans="1:11" hidden="1">
      <c r="A611" s="185">
        <v>40100000</v>
      </c>
      <c r="B611" s="185" t="s">
        <v>369</v>
      </c>
      <c r="C611" s="185" t="s">
        <v>324</v>
      </c>
      <c r="D611" s="186">
        <v>45200</v>
      </c>
      <c r="E611" s="185">
        <v>1223</v>
      </c>
      <c r="F611" s="185" t="s">
        <v>2415</v>
      </c>
      <c r="G611" s="185" t="s">
        <v>2416</v>
      </c>
      <c r="H611" s="185" t="s">
        <v>2417</v>
      </c>
      <c r="I611" s="185">
        <v>0</v>
      </c>
      <c r="J611" s="185">
        <v>89.44</v>
      </c>
      <c r="K611" s="185">
        <v>-89.44</v>
      </c>
    </row>
    <row r="612" spans="1:11" hidden="1">
      <c r="A612" s="185">
        <v>40100000</v>
      </c>
      <c r="B612" s="185" t="s">
        <v>360</v>
      </c>
      <c r="C612" s="185" t="s">
        <v>324</v>
      </c>
      <c r="D612" s="186">
        <v>45200</v>
      </c>
      <c r="E612" s="185">
        <v>1224</v>
      </c>
      <c r="F612" s="185" t="s">
        <v>2418</v>
      </c>
      <c r="G612" s="185" t="s">
        <v>2419</v>
      </c>
      <c r="H612" s="185" t="s">
        <v>1351</v>
      </c>
      <c r="I612" s="185">
        <v>0</v>
      </c>
      <c r="J612" s="185">
        <v>84</v>
      </c>
      <c r="K612" s="185">
        <v>-84</v>
      </c>
    </row>
    <row r="613" spans="1:11" hidden="1">
      <c r="A613" s="185">
        <v>40100000</v>
      </c>
      <c r="B613" s="185" t="s">
        <v>360</v>
      </c>
      <c r="C613" s="185" t="s">
        <v>324</v>
      </c>
      <c r="D613" s="186">
        <v>45200</v>
      </c>
      <c r="E613" s="185">
        <v>1225</v>
      </c>
      <c r="F613" s="185" t="s">
        <v>2420</v>
      </c>
      <c r="G613" s="185" t="s">
        <v>2421</v>
      </c>
      <c r="H613" s="185" t="s">
        <v>1351</v>
      </c>
      <c r="I613" s="185">
        <v>0</v>
      </c>
      <c r="J613" s="185">
        <v>336</v>
      </c>
      <c r="K613" s="185">
        <v>-336</v>
      </c>
    </row>
    <row r="614" spans="1:11" hidden="1">
      <c r="A614" s="185">
        <v>40100000</v>
      </c>
      <c r="B614" s="185" t="s">
        <v>360</v>
      </c>
      <c r="C614" s="185" t="s">
        <v>324</v>
      </c>
      <c r="D614" s="186">
        <v>45200</v>
      </c>
      <c r="E614" s="185">
        <v>1226</v>
      </c>
      <c r="F614" s="185" t="s">
        <v>2422</v>
      </c>
      <c r="G614" s="185" t="s">
        <v>2423</v>
      </c>
      <c r="H614" s="185" t="s">
        <v>1351</v>
      </c>
      <c r="I614" s="185">
        <v>0</v>
      </c>
      <c r="J614" s="185">
        <v>84</v>
      </c>
      <c r="K614" s="185">
        <v>-84</v>
      </c>
    </row>
    <row r="615" spans="1:11" hidden="1">
      <c r="A615" s="185">
        <v>40100000</v>
      </c>
      <c r="B615" s="185" t="s">
        <v>360</v>
      </c>
      <c r="C615" s="185" t="s">
        <v>324</v>
      </c>
      <c r="D615" s="186">
        <v>45200</v>
      </c>
      <c r="E615" s="185">
        <v>1227</v>
      </c>
      <c r="F615" s="185" t="s">
        <v>2424</v>
      </c>
      <c r="G615" s="185" t="s">
        <v>2425</v>
      </c>
      <c r="H615" s="185" t="s">
        <v>1351</v>
      </c>
      <c r="I615" s="185">
        <v>0</v>
      </c>
      <c r="J615" s="185">
        <v>84</v>
      </c>
      <c r="K615" s="185">
        <v>-84</v>
      </c>
    </row>
    <row r="616" spans="1:11" hidden="1">
      <c r="A616" s="185">
        <v>40100000</v>
      </c>
      <c r="B616" s="185" t="s">
        <v>360</v>
      </c>
      <c r="C616" s="185" t="s">
        <v>324</v>
      </c>
      <c r="D616" s="186">
        <v>45200</v>
      </c>
      <c r="E616" s="185">
        <v>1228</v>
      </c>
      <c r="F616" s="185" t="s">
        <v>2426</v>
      </c>
      <c r="G616" s="185" t="s">
        <v>2427</v>
      </c>
      <c r="H616" s="185" t="s">
        <v>1351</v>
      </c>
      <c r="I616" s="185">
        <v>0</v>
      </c>
      <c r="J616" s="185">
        <v>84</v>
      </c>
      <c r="K616" s="185">
        <v>-84</v>
      </c>
    </row>
    <row r="617" spans="1:11" hidden="1">
      <c r="A617" s="185">
        <v>40100000</v>
      </c>
      <c r="B617" s="185" t="s">
        <v>360</v>
      </c>
      <c r="C617" s="185" t="s">
        <v>324</v>
      </c>
      <c r="D617" s="186">
        <v>45200</v>
      </c>
      <c r="E617" s="185">
        <v>1229</v>
      </c>
      <c r="F617" s="185" t="s">
        <v>2428</v>
      </c>
      <c r="G617" s="185" t="s">
        <v>2429</v>
      </c>
      <c r="H617" s="185" t="s">
        <v>1351</v>
      </c>
      <c r="I617" s="185">
        <v>0</v>
      </c>
      <c r="J617" s="185">
        <v>84</v>
      </c>
      <c r="K617" s="185">
        <v>-84</v>
      </c>
    </row>
    <row r="618" spans="1:11" hidden="1">
      <c r="A618" s="185">
        <v>40100000</v>
      </c>
      <c r="B618" s="185" t="s">
        <v>365</v>
      </c>
      <c r="C618" s="185" t="s">
        <v>324</v>
      </c>
      <c r="D618" s="186">
        <v>45200</v>
      </c>
      <c r="E618" s="185">
        <v>1230</v>
      </c>
      <c r="F618" s="185" t="s">
        <v>2430</v>
      </c>
      <c r="G618" s="185" t="s">
        <v>2431</v>
      </c>
      <c r="H618" s="185" t="s">
        <v>1121</v>
      </c>
      <c r="I618" s="185">
        <v>0</v>
      </c>
      <c r="J618" s="185">
        <v>921.02</v>
      </c>
      <c r="K618" s="185">
        <v>-921.02</v>
      </c>
    </row>
    <row r="619" spans="1:11" hidden="1">
      <c r="A619" s="185">
        <v>40100000</v>
      </c>
      <c r="B619" s="185" t="s">
        <v>365</v>
      </c>
      <c r="C619" s="185" t="s">
        <v>324</v>
      </c>
      <c r="D619" s="186">
        <v>45200</v>
      </c>
      <c r="E619" s="185">
        <v>1231</v>
      </c>
      <c r="F619" s="185" t="s">
        <v>2432</v>
      </c>
      <c r="G619" s="185" t="s">
        <v>2433</v>
      </c>
      <c r="H619" s="185" t="s">
        <v>1121</v>
      </c>
      <c r="I619" s="185">
        <v>0</v>
      </c>
      <c r="J619" s="185">
        <v>18</v>
      </c>
      <c r="K619" s="185">
        <v>-18</v>
      </c>
    </row>
    <row r="620" spans="1:11" hidden="1">
      <c r="A620" s="185">
        <v>40100000</v>
      </c>
      <c r="B620" s="185" t="s">
        <v>365</v>
      </c>
      <c r="C620" s="185" t="s">
        <v>324</v>
      </c>
      <c r="D620" s="186">
        <v>45200</v>
      </c>
      <c r="E620" s="185">
        <v>1232</v>
      </c>
      <c r="F620" s="185" t="s">
        <v>2434</v>
      </c>
      <c r="G620" s="185" t="s">
        <v>2435</v>
      </c>
      <c r="H620" s="185" t="s">
        <v>1121</v>
      </c>
      <c r="I620" s="185">
        <v>0</v>
      </c>
      <c r="J620" s="185">
        <v>212.67</v>
      </c>
      <c r="K620" s="185">
        <v>-212.67</v>
      </c>
    </row>
    <row r="621" spans="1:11" hidden="1">
      <c r="A621" s="185">
        <v>40100000</v>
      </c>
      <c r="B621" s="185" t="s">
        <v>372</v>
      </c>
      <c r="C621" s="185" t="s">
        <v>324</v>
      </c>
      <c r="D621" s="186">
        <v>45200</v>
      </c>
      <c r="E621" s="185">
        <v>1239</v>
      </c>
      <c r="F621" s="185" t="s">
        <v>2436</v>
      </c>
      <c r="G621" s="185" t="s">
        <v>2437</v>
      </c>
      <c r="H621" s="185" t="s">
        <v>1103</v>
      </c>
      <c r="I621" s="185">
        <v>0</v>
      </c>
      <c r="J621" s="185">
        <v>277.32</v>
      </c>
      <c r="K621" s="185">
        <v>-277.32</v>
      </c>
    </row>
    <row r="622" spans="1:11" hidden="1">
      <c r="A622" s="185">
        <v>40100000</v>
      </c>
      <c r="B622" s="185" t="s">
        <v>1091</v>
      </c>
      <c r="C622" s="185" t="s">
        <v>324</v>
      </c>
      <c r="D622" s="186">
        <v>45200</v>
      </c>
      <c r="E622" s="185">
        <v>1242</v>
      </c>
      <c r="F622" s="185" t="s">
        <v>496</v>
      </c>
      <c r="G622" s="185" t="s">
        <v>2438</v>
      </c>
      <c r="H622" s="185" t="s">
        <v>1136</v>
      </c>
      <c r="I622" s="185">
        <v>0</v>
      </c>
      <c r="J622" s="185">
        <v>360</v>
      </c>
      <c r="K622" s="185">
        <v>-360</v>
      </c>
    </row>
    <row r="623" spans="1:11" hidden="1">
      <c r="A623" s="185">
        <v>40100000</v>
      </c>
      <c r="B623" s="185" t="s">
        <v>350</v>
      </c>
      <c r="C623" s="185" t="s">
        <v>324</v>
      </c>
      <c r="D623" s="186">
        <v>45200</v>
      </c>
      <c r="E623" s="185">
        <v>1243</v>
      </c>
      <c r="F623" s="185" t="s">
        <v>97</v>
      </c>
      <c r="G623" s="185" t="s">
        <v>2439</v>
      </c>
      <c r="H623" s="185" t="s">
        <v>2027</v>
      </c>
      <c r="I623" s="185">
        <v>0</v>
      </c>
      <c r="J623" s="185">
        <v>14173.98</v>
      </c>
      <c r="K623" s="185">
        <v>-14173.98</v>
      </c>
    </row>
    <row r="624" spans="1:11" hidden="1">
      <c r="A624" s="185">
        <v>40100000</v>
      </c>
      <c r="B624" s="185" t="s">
        <v>2250</v>
      </c>
      <c r="C624" s="185" t="s">
        <v>324</v>
      </c>
      <c r="D624" s="186">
        <v>45200</v>
      </c>
      <c r="E624" s="185">
        <v>1244</v>
      </c>
      <c r="F624" s="185" t="s">
        <v>2440</v>
      </c>
      <c r="G624" s="185" t="s">
        <v>2441</v>
      </c>
      <c r="H624" s="185" t="s">
        <v>351</v>
      </c>
      <c r="I624" s="185">
        <v>0</v>
      </c>
      <c r="J624" s="185">
        <v>48</v>
      </c>
      <c r="K624" s="185">
        <v>-48</v>
      </c>
    </row>
    <row r="625" spans="1:11" hidden="1">
      <c r="A625" s="185">
        <v>40100000</v>
      </c>
      <c r="B625" s="185" t="s">
        <v>1671</v>
      </c>
      <c r="C625" s="185" t="s">
        <v>324</v>
      </c>
      <c r="D625" s="186">
        <v>45200</v>
      </c>
      <c r="E625" s="185">
        <v>1246</v>
      </c>
      <c r="F625" s="185" t="s">
        <v>1672</v>
      </c>
      <c r="G625" s="185" t="s">
        <v>2145</v>
      </c>
      <c r="H625" s="185" t="s">
        <v>362</v>
      </c>
      <c r="I625" s="185">
        <v>282</v>
      </c>
      <c r="J625" s="185">
        <v>0</v>
      </c>
      <c r="K625" s="185">
        <v>282</v>
      </c>
    </row>
    <row r="626" spans="1:11" hidden="1">
      <c r="A626" s="185">
        <v>40100000</v>
      </c>
      <c r="B626" s="185" t="s">
        <v>1140</v>
      </c>
      <c r="C626" s="185" t="s">
        <v>324</v>
      </c>
      <c r="D626" s="186">
        <v>45204</v>
      </c>
      <c r="E626" s="185">
        <v>1209</v>
      </c>
      <c r="F626" s="185" t="s">
        <v>2442</v>
      </c>
      <c r="G626" s="185" t="s">
        <v>2443</v>
      </c>
      <c r="H626" s="185" t="s">
        <v>1237</v>
      </c>
      <c r="I626" s="185">
        <v>0</v>
      </c>
      <c r="J626" s="185">
        <v>40.36</v>
      </c>
      <c r="K626" s="185">
        <v>-40.36</v>
      </c>
    </row>
    <row r="627" spans="1:11" hidden="1">
      <c r="A627" s="185">
        <v>40100000</v>
      </c>
      <c r="B627" s="185" t="s">
        <v>370</v>
      </c>
      <c r="C627" s="185" t="s">
        <v>324</v>
      </c>
      <c r="D627" s="186">
        <v>45210</v>
      </c>
      <c r="E627" s="185">
        <v>1233</v>
      </c>
      <c r="F627" s="185" t="s">
        <v>393</v>
      </c>
      <c r="G627" s="185" t="s">
        <v>2444</v>
      </c>
      <c r="H627" s="185" t="s">
        <v>1121</v>
      </c>
      <c r="I627" s="185">
        <v>0</v>
      </c>
      <c r="J627" s="185">
        <v>266</v>
      </c>
      <c r="K627" s="185">
        <v>-266</v>
      </c>
    </row>
    <row r="628" spans="1:11" hidden="1">
      <c r="A628" s="185">
        <v>40100000</v>
      </c>
      <c r="B628" s="185" t="s">
        <v>370</v>
      </c>
      <c r="C628" s="185" t="s">
        <v>324</v>
      </c>
      <c r="D628" s="186">
        <v>45210</v>
      </c>
      <c r="E628" s="185">
        <v>1234</v>
      </c>
      <c r="F628" s="185" t="s">
        <v>393</v>
      </c>
      <c r="G628" s="185" t="s">
        <v>2445</v>
      </c>
      <c r="H628" s="185" t="s">
        <v>1121</v>
      </c>
      <c r="I628" s="185">
        <v>0</v>
      </c>
      <c r="J628" s="185">
        <v>410</v>
      </c>
      <c r="K628" s="185">
        <v>-410</v>
      </c>
    </row>
    <row r="629" spans="1:11" hidden="1">
      <c r="A629" s="185">
        <v>40100000</v>
      </c>
      <c r="B629" s="185" t="s">
        <v>370</v>
      </c>
      <c r="C629" s="185" t="s">
        <v>324</v>
      </c>
      <c r="D629" s="186">
        <v>45210</v>
      </c>
      <c r="E629" s="185">
        <v>1235</v>
      </c>
      <c r="F629" s="185" t="s">
        <v>393</v>
      </c>
      <c r="G629" s="185" t="s">
        <v>2446</v>
      </c>
      <c r="H629" s="185" t="s">
        <v>1121</v>
      </c>
      <c r="I629" s="185">
        <v>0</v>
      </c>
      <c r="J629" s="185">
        <v>370</v>
      </c>
      <c r="K629" s="185">
        <v>-370</v>
      </c>
    </row>
    <row r="630" spans="1:11" hidden="1">
      <c r="A630" s="185">
        <v>40100000</v>
      </c>
      <c r="B630" s="185" t="s">
        <v>370</v>
      </c>
      <c r="C630" s="185" t="s">
        <v>324</v>
      </c>
      <c r="D630" s="186">
        <v>45210</v>
      </c>
      <c r="E630" s="185">
        <v>1236</v>
      </c>
      <c r="F630" s="185" t="s">
        <v>393</v>
      </c>
      <c r="G630" s="185" t="s">
        <v>2447</v>
      </c>
      <c r="H630" s="185" t="s">
        <v>1121</v>
      </c>
      <c r="I630" s="185">
        <v>0</v>
      </c>
      <c r="J630" s="185">
        <v>420</v>
      </c>
      <c r="K630" s="185">
        <v>-420</v>
      </c>
    </row>
    <row r="631" spans="1:11" hidden="1">
      <c r="A631" s="185">
        <v>40100000</v>
      </c>
      <c r="B631" s="185" t="s">
        <v>370</v>
      </c>
      <c r="C631" s="185" t="s">
        <v>324</v>
      </c>
      <c r="D631" s="186">
        <v>45210</v>
      </c>
      <c r="E631" s="185">
        <v>1237</v>
      </c>
      <c r="F631" s="185" t="s">
        <v>393</v>
      </c>
      <c r="G631" s="185" t="s">
        <v>2448</v>
      </c>
      <c r="H631" s="185" t="s">
        <v>1121</v>
      </c>
      <c r="I631" s="185">
        <v>0</v>
      </c>
      <c r="J631" s="185">
        <v>360</v>
      </c>
      <c r="K631" s="185">
        <v>-360</v>
      </c>
    </row>
    <row r="632" spans="1:11" hidden="1">
      <c r="A632" s="185">
        <v>40100000</v>
      </c>
      <c r="B632" s="185" t="s">
        <v>370</v>
      </c>
      <c r="C632" s="185" t="s">
        <v>324</v>
      </c>
      <c r="D632" s="186">
        <v>45210</v>
      </c>
      <c r="E632" s="185">
        <v>1238</v>
      </c>
      <c r="F632" s="185" t="s">
        <v>393</v>
      </c>
      <c r="G632" s="185" t="s">
        <v>2449</v>
      </c>
      <c r="H632" s="185" t="s">
        <v>1121</v>
      </c>
      <c r="I632" s="185">
        <v>0</v>
      </c>
      <c r="J632" s="185">
        <v>300</v>
      </c>
      <c r="K632" s="185">
        <v>-300</v>
      </c>
    </row>
    <row r="633" spans="1:11" hidden="1">
      <c r="A633" s="185">
        <v>40100000</v>
      </c>
      <c r="B633" s="185" t="s">
        <v>1140</v>
      </c>
      <c r="C633" s="185" t="s">
        <v>324</v>
      </c>
      <c r="D633" s="186">
        <v>45221</v>
      </c>
      <c r="E633" s="185">
        <v>1211</v>
      </c>
      <c r="F633" s="185" t="s">
        <v>2450</v>
      </c>
      <c r="G633" s="185" t="s">
        <v>2451</v>
      </c>
      <c r="H633" s="185" t="s">
        <v>1237</v>
      </c>
      <c r="I633" s="185">
        <v>0</v>
      </c>
      <c r="J633" s="185">
        <v>22.24</v>
      </c>
      <c r="K633" s="185">
        <v>-22.24</v>
      </c>
    </row>
    <row r="634" spans="1:11" hidden="1">
      <c r="A634" s="185">
        <v>40100000</v>
      </c>
      <c r="B634" s="185" t="s">
        <v>1140</v>
      </c>
      <c r="C634" s="185" t="s">
        <v>324</v>
      </c>
      <c r="D634" s="186">
        <v>45221</v>
      </c>
      <c r="E634" s="185">
        <v>1213</v>
      </c>
      <c r="F634" s="185" t="s">
        <v>2452</v>
      </c>
      <c r="G634" s="185" t="s">
        <v>2453</v>
      </c>
      <c r="H634" s="185" t="s">
        <v>1237</v>
      </c>
      <c r="I634" s="185">
        <v>0</v>
      </c>
      <c r="J634" s="185">
        <v>16.45</v>
      </c>
      <c r="K634" s="185">
        <v>-16.45</v>
      </c>
    </row>
    <row r="635" spans="1:11" hidden="1">
      <c r="A635" s="185">
        <v>40100000</v>
      </c>
      <c r="B635" s="185" t="s">
        <v>350</v>
      </c>
      <c r="C635" s="185" t="s">
        <v>324</v>
      </c>
      <c r="D635" s="186">
        <v>45222</v>
      </c>
      <c r="E635" s="185">
        <v>1241</v>
      </c>
      <c r="F635" s="185" t="s">
        <v>2454</v>
      </c>
      <c r="G635" s="185" t="s">
        <v>2455</v>
      </c>
      <c r="H635" s="185" t="s">
        <v>2027</v>
      </c>
      <c r="I635" s="185">
        <v>0</v>
      </c>
      <c r="J635" s="185">
        <v>57.6</v>
      </c>
      <c r="K635" s="185">
        <v>-57.6</v>
      </c>
    </row>
    <row r="636" spans="1:11" hidden="1">
      <c r="A636" s="185">
        <v>40100000</v>
      </c>
      <c r="B636" s="185" t="s">
        <v>372</v>
      </c>
      <c r="C636" s="185" t="s">
        <v>324</v>
      </c>
      <c r="D636" s="186">
        <v>45228</v>
      </c>
      <c r="E636" s="185">
        <v>1240</v>
      </c>
      <c r="F636" s="185" t="s">
        <v>2456</v>
      </c>
      <c r="G636" s="185" t="s">
        <v>2457</v>
      </c>
      <c r="H636" s="185" t="s">
        <v>1237</v>
      </c>
      <c r="I636" s="185">
        <v>0</v>
      </c>
      <c r="J636" s="185">
        <v>35.380000000000003</v>
      </c>
      <c r="K636" s="185">
        <v>-35.380000000000003</v>
      </c>
    </row>
    <row r="637" spans="1:11" hidden="1">
      <c r="A637" s="185">
        <v>40100000</v>
      </c>
      <c r="B637" s="185" t="s">
        <v>370</v>
      </c>
      <c r="C637" s="185" t="s">
        <v>324</v>
      </c>
      <c r="D637" s="186">
        <v>45230</v>
      </c>
      <c r="E637" s="185">
        <v>1245</v>
      </c>
      <c r="F637" s="185" t="s">
        <v>2458</v>
      </c>
      <c r="G637" s="185" t="s">
        <v>943</v>
      </c>
      <c r="H637" s="185" t="s">
        <v>1242</v>
      </c>
      <c r="I637" s="185">
        <v>333</v>
      </c>
      <c r="J637" s="185">
        <v>0</v>
      </c>
      <c r="K637" s="185">
        <v>333</v>
      </c>
    </row>
    <row r="638" spans="1:11" hidden="1">
      <c r="A638" s="185">
        <v>40100000</v>
      </c>
      <c r="B638" s="185" t="s">
        <v>369</v>
      </c>
      <c r="C638" s="185" t="s">
        <v>355</v>
      </c>
      <c r="D638" s="186">
        <v>44927</v>
      </c>
      <c r="E638" s="185">
        <v>11</v>
      </c>
      <c r="F638" s="185" t="s">
        <v>358</v>
      </c>
      <c r="G638" s="185" t="s">
        <v>357</v>
      </c>
      <c r="H638" s="185" t="s">
        <v>89</v>
      </c>
      <c r="I638" s="185">
        <v>2199.7399999999998</v>
      </c>
      <c r="J638" s="185">
        <v>0</v>
      </c>
      <c r="K638" s="185">
        <v>2199.7399999999998</v>
      </c>
    </row>
    <row r="639" spans="1:11" hidden="1">
      <c r="A639" s="185">
        <v>40100000</v>
      </c>
      <c r="B639" s="185" t="s">
        <v>1346</v>
      </c>
      <c r="C639" s="185" t="s">
        <v>355</v>
      </c>
      <c r="D639" s="186">
        <v>44927</v>
      </c>
      <c r="E639" s="185">
        <v>11</v>
      </c>
      <c r="F639" s="185" t="s">
        <v>358</v>
      </c>
      <c r="G639" s="185" t="s">
        <v>357</v>
      </c>
      <c r="H639" s="185" t="s">
        <v>89</v>
      </c>
      <c r="I639" s="185">
        <v>0</v>
      </c>
      <c r="J639" s="185">
        <v>151.19999999999999</v>
      </c>
      <c r="K639" s="185">
        <v>-151.19999999999999</v>
      </c>
    </row>
    <row r="640" spans="1:11" hidden="1">
      <c r="A640" s="185">
        <v>40100000</v>
      </c>
      <c r="B640" s="185" t="s">
        <v>391</v>
      </c>
      <c r="C640" s="185" t="s">
        <v>355</v>
      </c>
      <c r="D640" s="186">
        <v>44927</v>
      </c>
      <c r="E640" s="185">
        <v>11</v>
      </c>
      <c r="F640" s="185" t="s">
        <v>358</v>
      </c>
      <c r="G640" s="185" t="s">
        <v>357</v>
      </c>
      <c r="H640" s="185" t="s">
        <v>89</v>
      </c>
      <c r="I640" s="185">
        <v>0</v>
      </c>
      <c r="J640" s="185">
        <v>12775.2</v>
      </c>
      <c r="K640" s="185">
        <v>-12775.2</v>
      </c>
    </row>
    <row r="641" spans="1:11" hidden="1">
      <c r="A641" s="185">
        <v>40100000</v>
      </c>
      <c r="B641" s="185" t="s">
        <v>370</v>
      </c>
      <c r="C641" s="185" t="s">
        <v>355</v>
      </c>
      <c r="D641" s="186">
        <v>44927</v>
      </c>
      <c r="E641" s="185">
        <v>11</v>
      </c>
      <c r="F641" s="185" t="s">
        <v>358</v>
      </c>
      <c r="G641" s="185" t="s">
        <v>357</v>
      </c>
      <c r="H641" s="185" t="s">
        <v>89</v>
      </c>
      <c r="I641" s="185">
        <v>0</v>
      </c>
      <c r="J641" s="185">
        <v>333</v>
      </c>
      <c r="K641" s="185">
        <v>-333</v>
      </c>
    </row>
    <row r="642" spans="1:11" hidden="1">
      <c r="A642" s="185">
        <v>40100000</v>
      </c>
      <c r="B642" s="185" t="s">
        <v>1334</v>
      </c>
      <c r="C642" s="185" t="s">
        <v>355</v>
      </c>
      <c r="D642" s="186">
        <v>44927</v>
      </c>
      <c r="E642" s="185">
        <v>11</v>
      </c>
      <c r="F642" s="185" t="s">
        <v>358</v>
      </c>
      <c r="G642" s="185" t="s">
        <v>357</v>
      </c>
      <c r="H642" s="185" t="s">
        <v>89</v>
      </c>
      <c r="I642" s="185">
        <v>0</v>
      </c>
      <c r="J642" s="185">
        <v>90</v>
      </c>
      <c r="K642" s="185">
        <v>-90</v>
      </c>
    </row>
    <row r="643" spans="1:11" hidden="1">
      <c r="A643" s="185">
        <v>40100000</v>
      </c>
      <c r="B643" s="185" t="s">
        <v>1328</v>
      </c>
      <c r="C643" s="185" t="s">
        <v>355</v>
      </c>
      <c r="D643" s="186">
        <v>44927</v>
      </c>
      <c r="E643" s="185">
        <v>11</v>
      </c>
      <c r="F643" s="185" t="s">
        <v>358</v>
      </c>
      <c r="G643" s="185" t="s">
        <v>357</v>
      </c>
      <c r="H643" s="185" t="s">
        <v>89</v>
      </c>
      <c r="I643" s="185">
        <v>0</v>
      </c>
      <c r="J643" s="185">
        <v>5125.05</v>
      </c>
      <c r="K643" s="185">
        <v>-5125.05</v>
      </c>
    </row>
    <row r="644" spans="1:11" hidden="1">
      <c r="A644" s="185">
        <v>40100000</v>
      </c>
      <c r="B644" s="185" t="s">
        <v>383</v>
      </c>
      <c r="C644" s="185" t="s">
        <v>355</v>
      </c>
      <c r="D644" s="186">
        <v>44927</v>
      </c>
      <c r="E644" s="185">
        <v>11</v>
      </c>
      <c r="F644" s="185" t="s">
        <v>358</v>
      </c>
      <c r="G644" s="185" t="s">
        <v>357</v>
      </c>
      <c r="H644" s="185" t="s">
        <v>89</v>
      </c>
      <c r="I644" s="185">
        <v>0</v>
      </c>
      <c r="J644" s="185">
        <v>105.44</v>
      </c>
      <c r="K644" s="185">
        <v>-105.44</v>
      </c>
    </row>
    <row r="645" spans="1:11" hidden="1">
      <c r="A645" s="185">
        <v>40100000</v>
      </c>
      <c r="B645" s="185" t="s">
        <v>366</v>
      </c>
      <c r="C645" s="185" t="s">
        <v>355</v>
      </c>
      <c r="D645" s="186">
        <v>44927</v>
      </c>
      <c r="E645" s="185">
        <v>11</v>
      </c>
      <c r="F645" s="185" t="s">
        <v>358</v>
      </c>
      <c r="G645" s="185" t="s">
        <v>357</v>
      </c>
      <c r="H645" s="185" t="s">
        <v>89</v>
      </c>
      <c r="I645" s="185">
        <v>4200</v>
      </c>
      <c r="J645" s="185">
        <v>0</v>
      </c>
      <c r="K645" s="185">
        <v>4200</v>
      </c>
    </row>
    <row r="646" spans="1:11" hidden="1">
      <c r="A646" s="185">
        <v>40100000</v>
      </c>
      <c r="B646" s="185" t="s">
        <v>359</v>
      </c>
      <c r="C646" s="185" t="s">
        <v>355</v>
      </c>
      <c r="D646" s="186">
        <v>44927</v>
      </c>
      <c r="E646" s="185">
        <v>11</v>
      </c>
      <c r="F646" s="185" t="s">
        <v>358</v>
      </c>
      <c r="G646" s="185" t="s">
        <v>357</v>
      </c>
      <c r="H646" s="185" t="s">
        <v>89</v>
      </c>
      <c r="I646" s="185">
        <v>0</v>
      </c>
      <c r="J646" s="185">
        <v>8815.83</v>
      </c>
      <c r="K646" s="185">
        <v>-8815.83</v>
      </c>
    </row>
    <row r="647" spans="1:11" hidden="1">
      <c r="A647" s="185">
        <v>40100000</v>
      </c>
      <c r="B647" s="185" t="s">
        <v>1320</v>
      </c>
      <c r="C647" s="185" t="s">
        <v>355</v>
      </c>
      <c r="D647" s="186">
        <v>44927</v>
      </c>
      <c r="E647" s="185">
        <v>11</v>
      </c>
      <c r="F647" s="185" t="s">
        <v>358</v>
      </c>
      <c r="G647" s="185" t="s">
        <v>357</v>
      </c>
      <c r="H647" s="185" t="s">
        <v>89</v>
      </c>
      <c r="I647" s="185">
        <v>0</v>
      </c>
      <c r="J647" s="185">
        <v>2036.08</v>
      </c>
      <c r="K647" s="185">
        <v>-2036.08</v>
      </c>
    </row>
    <row r="648" spans="1:11" hidden="1">
      <c r="A648" s="185">
        <v>40100000</v>
      </c>
      <c r="B648" s="185" t="s">
        <v>374</v>
      </c>
      <c r="C648" s="185" t="s">
        <v>355</v>
      </c>
      <c r="D648" s="186">
        <v>44927</v>
      </c>
      <c r="E648" s="185">
        <v>11</v>
      </c>
      <c r="F648" s="185" t="s">
        <v>358</v>
      </c>
      <c r="G648" s="185" t="s">
        <v>357</v>
      </c>
      <c r="H648" s="185" t="s">
        <v>89</v>
      </c>
      <c r="I648" s="185">
        <v>0</v>
      </c>
      <c r="J648" s="185">
        <v>1362</v>
      </c>
      <c r="K648" s="185">
        <v>-1362</v>
      </c>
    </row>
    <row r="649" spans="1:11" hidden="1">
      <c r="A649" s="185">
        <v>40100000</v>
      </c>
      <c r="B649" s="185" t="s">
        <v>1145</v>
      </c>
      <c r="C649" s="185" t="s">
        <v>355</v>
      </c>
      <c r="D649" s="186">
        <v>44927</v>
      </c>
      <c r="E649" s="185">
        <v>11</v>
      </c>
      <c r="F649" s="185" t="s">
        <v>358</v>
      </c>
      <c r="G649" s="185" t="s">
        <v>357</v>
      </c>
      <c r="H649" s="185" t="s">
        <v>89</v>
      </c>
      <c r="I649" s="185">
        <v>0</v>
      </c>
      <c r="J649" s="185">
        <v>15702.35</v>
      </c>
      <c r="K649" s="185">
        <v>-15702.35</v>
      </c>
    </row>
    <row r="650" spans="1:11" hidden="1">
      <c r="A650" s="185">
        <v>40100000</v>
      </c>
      <c r="B650" s="185" t="s">
        <v>361</v>
      </c>
      <c r="C650" s="185" t="s">
        <v>355</v>
      </c>
      <c r="D650" s="186">
        <v>44927</v>
      </c>
      <c r="E650" s="185">
        <v>11</v>
      </c>
      <c r="F650" s="185" t="s">
        <v>358</v>
      </c>
      <c r="G650" s="185" t="s">
        <v>357</v>
      </c>
      <c r="H650" s="185" t="s">
        <v>89</v>
      </c>
      <c r="I650" s="185">
        <v>0</v>
      </c>
      <c r="J650" s="185">
        <v>1600</v>
      </c>
      <c r="K650" s="185">
        <v>-1600</v>
      </c>
    </row>
    <row r="651" spans="1:11" hidden="1">
      <c r="A651" s="185">
        <v>40100000</v>
      </c>
      <c r="B651" s="185" t="s">
        <v>372</v>
      </c>
      <c r="C651" s="185" t="s">
        <v>355</v>
      </c>
      <c r="D651" s="186">
        <v>44927</v>
      </c>
      <c r="E651" s="185">
        <v>11</v>
      </c>
      <c r="F651" s="185" t="s">
        <v>358</v>
      </c>
      <c r="G651" s="185" t="s">
        <v>357</v>
      </c>
      <c r="H651" s="185" t="s">
        <v>89</v>
      </c>
      <c r="I651" s="185">
        <v>0</v>
      </c>
      <c r="J651" s="185">
        <v>1564.47</v>
      </c>
      <c r="K651" s="185">
        <v>-1564.47</v>
      </c>
    </row>
    <row r="652" spans="1:11" hidden="1">
      <c r="A652" s="185">
        <v>40100000</v>
      </c>
      <c r="B652" s="185" t="s">
        <v>388</v>
      </c>
      <c r="C652" s="185" t="s">
        <v>355</v>
      </c>
      <c r="D652" s="186">
        <v>44927</v>
      </c>
      <c r="E652" s="185">
        <v>11</v>
      </c>
      <c r="F652" s="185" t="s">
        <v>358</v>
      </c>
      <c r="G652" s="185" t="s">
        <v>357</v>
      </c>
      <c r="H652" s="185" t="s">
        <v>89</v>
      </c>
      <c r="I652" s="185">
        <v>0</v>
      </c>
      <c r="J652" s="185">
        <v>1062.75</v>
      </c>
      <c r="K652" s="185">
        <v>-1062.75</v>
      </c>
    </row>
    <row r="653" spans="1:11" hidden="1">
      <c r="A653" s="185">
        <v>40100000</v>
      </c>
      <c r="B653" s="185" t="s">
        <v>354</v>
      </c>
      <c r="C653" s="185" t="s">
        <v>355</v>
      </c>
      <c r="D653" s="186">
        <v>44927</v>
      </c>
      <c r="E653" s="185">
        <v>11</v>
      </c>
      <c r="F653" s="185" t="s">
        <v>358</v>
      </c>
      <c r="G653" s="185" t="s">
        <v>357</v>
      </c>
      <c r="H653" s="185" t="s">
        <v>89</v>
      </c>
      <c r="I653" s="185">
        <v>0</v>
      </c>
      <c r="J653" s="185">
        <v>13840</v>
      </c>
      <c r="K653" s="185">
        <v>-13840</v>
      </c>
    </row>
    <row r="654" spans="1:11" hidden="1">
      <c r="A654" s="185">
        <v>40100000</v>
      </c>
      <c r="B654" s="185" t="s">
        <v>365</v>
      </c>
      <c r="C654" s="185" t="s">
        <v>355</v>
      </c>
      <c r="D654" s="186">
        <v>44927</v>
      </c>
      <c r="E654" s="185">
        <v>11</v>
      </c>
      <c r="F654" s="185" t="s">
        <v>358</v>
      </c>
      <c r="G654" s="185" t="s">
        <v>357</v>
      </c>
      <c r="H654" s="185" t="s">
        <v>89</v>
      </c>
      <c r="I654" s="185">
        <v>0</v>
      </c>
      <c r="J654" s="185">
        <v>1325.6</v>
      </c>
      <c r="K654" s="185">
        <v>-1325.6</v>
      </c>
    </row>
    <row r="655" spans="1:11" hidden="1">
      <c r="A655" s="185">
        <v>40100000</v>
      </c>
      <c r="B655" s="185" t="s">
        <v>373</v>
      </c>
      <c r="C655" s="185" t="s">
        <v>355</v>
      </c>
      <c r="D655" s="186">
        <v>44927</v>
      </c>
      <c r="E655" s="185">
        <v>11</v>
      </c>
      <c r="F655" s="185" t="s">
        <v>358</v>
      </c>
      <c r="G655" s="185" t="s">
        <v>357</v>
      </c>
      <c r="H655" s="185" t="s">
        <v>89</v>
      </c>
      <c r="I655" s="185">
        <v>0</v>
      </c>
      <c r="J655" s="185">
        <v>1735.8</v>
      </c>
      <c r="K655" s="185">
        <v>-1735.8</v>
      </c>
    </row>
    <row r="656" spans="1:11" hidden="1">
      <c r="A656" s="185">
        <v>40100000</v>
      </c>
      <c r="B656" s="185" t="s">
        <v>352</v>
      </c>
      <c r="C656" s="185" t="s">
        <v>355</v>
      </c>
      <c r="D656" s="186">
        <v>44927</v>
      </c>
      <c r="E656" s="185">
        <v>11</v>
      </c>
      <c r="F656" s="185" t="s">
        <v>358</v>
      </c>
      <c r="G656" s="185" t="s">
        <v>357</v>
      </c>
      <c r="H656" s="185" t="s">
        <v>89</v>
      </c>
      <c r="I656" s="185">
        <v>111.72</v>
      </c>
      <c r="J656" s="185">
        <v>0</v>
      </c>
      <c r="K656" s="185">
        <v>111.72</v>
      </c>
    </row>
    <row r="657" spans="1:11" hidden="1">
      <c r="A657" s="185">
        <v>40100000</v>
      </c>
      <c r="B657" s="185" t="s">
        <v>375</v>
      </c>
      <c r="C657" s="185" t="s">
        <v>355</v>
      </c>
      <c r="D657" s="186">
        <v>44927</v>
      </c>
      <c r="E657" s="185">
        <v>11</v>
      </c>
      <c r="F657" s="185" t="s">
        <v>358</v>
      </c>
      <c r="G657" s="185" t="s">
        <v>357</v>
      </c>
      <c r="H657" s="185" t="s">
        <v>89</v>
      </c>
      <c r="I657" s="185">
        <v>0</v>
      </c>
      <c r="J657" s="185">
        <v>1667.2</v>
      </c>
      <c r="K657" s="185">
        <v>-1667.2</v>
      </c>
    </row>
    <row r="658" spans="1:11" hidden="1">
      <c r="A658" s="185">
        <v>40100000</v>
      </c>
      <c r="B658" s="185" t="s">
        <v>363</v>
      </c>
      <c r="C658" s="185" t="s">
        <v>355</v>
      </c>
      <c r="D658" s="186">
        <v>44927</v>
      </c>
      <c r="E658" s="185">
        <v>11</v>
      </c>
      <c r="F658" s="185" t="s">
        <v>358</v>
      </c>
      <c r="G658" s="185" t="s">
        <v>357</v>
      </c>
      <c r="H658" s="185" t="s">
        <v>89</v>
      </c>
      <c r="I658" s="185">
        <v>1019</v>
      </c>
      <c r="J658" s="185">
        <v>0</v>
      </c>
      <c r="K658" s="185">
        <v>1019</v>
      </c>
    </row>
    <row r="659" spans="1:11" hidden="1">
      <c r="A659" s="185">
        <v>40100000</v>
      </c>
      <c r="B659" s="185" t="s">
        <v>350</v>
      </c>
      <c r="C659" s="185" t="s">
        <v>355</v>
      </c>
      <c r="D659" s="186">
        <v>44927</v>
      </c>
      <c r="E659" s="185">
        <v>11</v>
      </c>
      <c r="F659" s="185" t="s">
        <v>358</v>
      </c>
      <c r="G659" s="185" t="s">
        <v>357</v>
      </c>
      <c r="H659" s="185" t="s">
        <v>89</v>
      </c>
      <c r="I659" s="185">
        <v>0</v>
      </c>
      <c r="J659" s="185">
        <v>6900.78</v>
      </c>
      <c r="K659" s="185">
        <v>-6900.78</v>
      </c>
    </row>
    <row r="660" spans="1:11" hidden="1">
      <c r="A660" s="185">
        <v>40100000</v>
      </c>
      <c r="B660" s="185" t="s">
        <v>377</v>
      </c>
      <c r="C660" s="185" t="s">
        <v>355</v>
      </c>
      <c r="D660" s="186">
        <v>44927</v>
      </c>
      <c r="E660" s="185">
        <v>11</v>
      </c>
      <c r="F660" s="185" t="s">
        <v>358</v>
      </c>
      <c r="G660" s="185" t="s">
        <v>357</v>
      </c>
      <c r="H660" s="185" t="s">
        <v>89</v>
      </c>
      <c r="I660" s="185">
        <v>0</v>
      </c>
      <c r="J660" s="185">
        <v>1000.81</v>
      </c>
      <c r="K660" s="185">
        <v>-1000.81</v>
      </c>
    </row>
    <row r="661" spans="1:11" hidden="1">
      <c r="A661" s="185">
        <v>40100000</v>
      </c>
      <c r="B661" s="185" t="s">
        <v>367</v>
      </c>
      <c r="C661" s="185" t="s">
        <v>355</v>
      </c>
      <c r="D661" s="186">
        <v>44927</v>
      </c>
      <c r="E661" s="185">
        <v>11</v>
      </c>
      <c r="F661" s="185" t="s">
        <v>358</v>
      </c>
      <c r="G661" s="185" t="s">
        <v>357</v>
      </c>
      <c r="H661" s="185" t="s">
        <v>89</v>
      </c>
      <c r="I661" s="185">
        <v>0</v>
      </c>
      <c r="J661" s="185">
        <v>4160.9799999999996</v>
      </c>
      <c r="K661" s="185">
        <v>-4160.9799999999996</v>
      </c>
    </row>
    <row r="662" spans="1:11" hidden="1">
      <c r="A662" s="185">
        <v>40100000</v>
      </c>
      <c r="B662" s="185" t="s">
        <v>1313</v>
      </c>
      <c r="C662" s="185" t="s">
        <v>355</v>
      </c>
      <c r="D662" s="186">
        <v>44927</v>
      </c>
      <c r="E662" s="185">
        <v>11</v>
      </c>
      <c r="F662" s="185" t="s">
        <v>358</v>
      </c>
      <c r="G662" s="185" t="s">
        <v>357</v>
      </c>
      <c r="H662" s="185" t="s">
        <v>89</v>
      </c>
      <c r="I662" s="185">
        <v>0</v>
      </c>
      <c r="J662" s="185">
        <v>3534</v>
      </c>
      <c r="K662" s="185">
        <v>-3534</v>
      </c>
    </row>
    <row r="663" spans="1:11" hidden="1">
      <c r="A663" s="185">
        <v>40100000</v>
      </c>
      <c r="B663" s="185" t="s">
        <v>378</v>
      </c>
      <c r="C663" s="185" t="s">
        <v>355</v>
      </c>
      <c r="D663" s="186">
        <v>44927</v>
      </c>
      <c r="E663" s="185">
        <v>11</v>
      </c>
      <c r="F663" s="185" t="s">
        <v>358</v>
      </c>
      <c r="G663" s="185" t="s">
        <v>357</v>
      </c>
      <c r="H663" s="185" t="s">
        <v>89</v>
      </c>
      <c r="I663" s="185">
        <v>0</v>
      </c>
      <c r="J663" s="185">
        <v>7752</v>
      </c>
      <c r="K663" s="185">
        <v>-7752</v>
      </c>
    </row>
    <row r="664" spans="1:11" hidden="1">
      <c r="A664" s="185">
        <v>40100000</v>
      </c>
      <c r="B664" s="185" t="s">
        <v>1091</v>
      </c>
      <c r="C664" s="185" t="s">
        <v>355</v>
      </c>
      <c r="D664" s="186">
        <v>44927</v>
      </c>
      <c r="E664" s="185">
        <v>11</v>
      </c>
      <c r="F664" s="185" t="s">
        <v>358</v>
      </c>
      <c r="G664" s="185" t="s">
        <v>357</v>
      </c>
      <c r="H664" s="185" t="s">
        <v>89</v>
      </c>
      <c r="I664" s="185">
        <v>360</v>
      </c>
      <c r="J664" s="185">
        <v>0</v>
      </c>
      <c r="K664" s="185">
        <v>360</v>
      </c>
    </row>
    <row r="665" spans="1:11" hidden="1">
      <c r="A665" s="185">
        <v>40100000</v>
      </c>
      <c r="B665" s="185" t="s">
        <v>385</v>
      </c>
      <c r="C665" s="185" t="s">
        <v>355</v>
      </c>
      <c r="D665" s="186">
        <v>44927</v>
      </c>
      <c r="E665" s="185">
        <v>11</v>
      </c>
      <c r="F665" s="185" t="s">
        <v>358</v>
      </c>
      <c r="G665" s="185" t="s">
        <v>357</v>
      </c>
      <c r="H665" s="185" t="s">
        <v>89</v>
      </c>
      <c r="I665" s="185">
        <v>0</v>
      </c>
      <c r="J665" s="185">
        <v>129.36000000000001</v>
      </c>
      <c r="K665" s="185">
        <v>-129.36000000000001</v>
      </c>
    </row>
    <row r="666" spans="1:11" hidden="1">
      <c r="A666" s="185">
        <v>40100000</v>
      </c>
      <c r="B666" s="185" t="s">
        <v>1315</v>
      </c>
      <c r="C666" s="185" t="s">
        <v>355</v>
      </c>
      <c r="D666" s="186">
        <v>44927</v>
      </c>
      <c r="E666" s="185">
        <v>11</v>
      </c>
      <c r="F666" s="185" t="s">
        <v>358</v>
      </c>
      <c r="G666" s="185" t="s">
        <v>357</v>
      </c>
      <c r="H666" s="185" t="s">
        <v>89</v>
      </c>
      <c r="I666" s="185">
        <v>677.17</v>
      </c>
      <c r="J666" s="185">
        <v>0</v>
      </c>
      <c r="K666" s="185">
        <v>677.17</v>
      </c>
    </row>
    <row r="667" spans="1:11" hidden="1">
      <c r="A667" s="185">
        <v>40100000</v>
      </c>
      <c r="B667" s="185" t="s">
        <v>1204</v>
      </c>
      <c r="C667" s="185" t="s">
        <v>93</v>
      </c>
      <c r="D667" s="186">
        <v>44928</v>
      </c>
      <c r="E667" s="185">
        <v>2</v>
      </c>
      <c r="F667" s="185" t="s">
        <v>1350</v>
      </c>
      <c r="G667" s="185" t="s">
        <v>89</v>
      </c>
      <c r="H667" s="185" t="s">
        <v>384</v>
      </c>
      <c r="I667" s="185">
        <v>3200</v>
      </c>
      <c r="J667" s="185">
        <v>0</v>
      </c>
      <c r="K667" s="185">
        <v>3200</v>
      </c>
    </row>
    <row r="668" spans="1:11" hidden="1">
      <c r="A668" s="185">
        <v>40100000</v>
      </c>
      <c r="B668" s="185" t="s">
        <v>1204</v>
      </c>
      <c r="C668" s="185" t="s">
        <v>93</v>
      </c>
      <c r="D668" s="186">
        <v>44928</v>
      </c>
      <c r="E668" s="185">
        <v>2</v>
      </c>
      <c r="F668" s="185" t="s">
        <v>1348</v>
      </c>
      <c r="G668" s="185" t="s">
        <v>89</v>
      </c>
      <c r="H668" s="185" t="s">
        <v>351</v>
      </c>
      <c r="I668" s="185">
        <v>3200</v>
      </c>
      <c r="J668" s="185">
        <v>0</v>
      </c>
      <c r="K668" s="185">
        <v>3200</v>
      </c>
    </row>
    <row r="669" spans="1:11" hidden="1">
      <c r="A669" s="185">
        <v>40100000</v>
      </c>
      <c r="B669" s="185" t="s">
        <v>1354</v>
      </c>
      <c r="C669" s="185" t="s">
        <v>93</v>
      </c>
      <c r="D669" s="186">
        <v>44928</v>
      </c>
      <c r="E669" s="185">
        <v>2</v>
      </c>
      <c r="F669" s="185" t="s">
        <v>1353</v>
      </c>
      <c r="G669" s="185" t="s">
        <v>89</v>
      </c>
      <c r="H669" s="185" t="s">
        <v>89</v>
      </c>
      <c r="I669" s="185">
        <v>12000</v>
      </c>
      <c r="J669" s="185">
        <v>0</v>
      </c>
      <c r="K669" s="185">
        <v>12000</v>
      </c>
    </row>
    <row r="670" spans="1:11" hidden="1">
      <c r="A670" s="185">
        <v>40100000</v>
      </c>
      <c r="B670" s="185" t="s">
        <v>364</v>
      </c>
      <c r="C670" s="185" t="s">
        <v>93</v>
      </c>
      <c r="D670" s="186">
        <v>44928</v>
      </c>
      <c r="E670" s="185">
        <v>2</v>
      </c>
      <c r="F670" s="185" t="s">
        <v>654</v>
      </c>
      <c r="G670" s="185" t="s">
        <v>89</v>
      </c>
      <c r="H670" s="185" t="s">
        <v>1110</v>
      </c>
      <c r="I670" s="185">
        <v>594.42999999999995</v>
      </c>
      <c r="J670" s="185">
        <v>0</v>
      </c>
      <c r="K670" s="185">
        <v>594.42999999999995</v>
      </c>
    </row>
    <row r="671" spans="1:11" hidden="1">
      <c r="A671" s="185">
        <v>40100000</v>
      </c>
      <c r="B671" s="185" t="s">
        <v>350</v>
      </c>
      <c r="C671" s="185" t="s">
        <v>93</v>
      </c>
      <c r="D671" s="186">
        <v>44928</v>
      </c>
      <c r="E671" s="185">
        <v>2</v>
      </c>
      <c r="F671" s="185" t="s">
        <v>1349</v>
      </c>
      <c r="G671" s="185" t="s">
        <v>89</v>
      </c>
      <c r="H671" s="185" t="s">
        <v>1351</v>
      </c>
      <c r="I671" s="185">
        <v>3420.37</v>
      </c>
      <c r="J671" s="185">
        <v>0</v>
      </c>
      <c r="K671" s="185">
        <v>3420.37</v>
      </c>
    </row>
    <row r="672" spans="1:11" hidden="1">
      <c r="A672" s="185">
        <v>40100000</v>
      </c>
      <c r="B672" s="185" t="s">
        <v>372</v>
      </c>
      <c r="C672" s="185" t="s">
        <v>93</v>
      </c>
      <c r="D672" s="186">
        <v>44928</v>
      </c>
      <c r="E672" s="185">
        <v>2</v>
      </c>
      <c r="F672" s="185" t="s">
        <v>126</v>
      </c>
      <c r="G672" s="185" t="s">
        <v>89</v>
      </c>
      <c r="H672" s="185" t="s">
        <v>1159</v>
      </c>
      <c r="I672" s="185">
        <v>252</v>
      </c>
      <c r="J672" s="185">
        <v>0</v>
      </c>
      <c r="K672" s="185">
        <v>252</v>
      </c>
    </row>
    <row r="673" spans="1:11" hidden="1">
      <c r="A673" s="185">
        <v>40100000</v>
      </c>
      <c r="B673" s="185" t="s">
        <v>363</v>
      </c>
      <c r="C673" s="185" t="s">
        <v>93</v>
      </c>
      <c r="D673" s="186">
        <v>44928</v>
      </c>
      <c r="E673" s="185">
        <v>2</v>
      </c>
      <c r="F673" s="185" t="s">
        <v>478</v>
      </c>
      <c r="G673" s="185" t="s">
        <v>89</v>
      </c>
      <c r="H673" s="185" t="s">
        <v>1184</v>
      </c>
      <c r="I673" s="185">
        <v>328.64</v>
      </c>
      <c r="J673" s="185">
        <v>0</v>
      </c>
      <c r="K673" s="185">
        <v>328.64</v>
      </c>
    </row>
    <row r="674" spans="1:11" hidden="1">
      <c r="A674" s="185">
        <v>40100000</v>
      </c>
      <c r="B674" s="185" t="s">
        <v>350</v>
      </c>
      <c r="C674" s="185" t="s">
        <v>93</v>
      </c>
      <c r="D674" s="186">
        <v>44928</v>
      </c>
      <c r="E674" s="185">
        <v>2</v>
      </c>
      <c r="F674" s="185" t="s">
        <v>1349</v>
      </c>
      <c r="G674" s="185" t="s">
        <v>89</v>
      </c>
      <c r="H674" s="185" t="s">
        <v>1351</v>
      </c>
      <c r="I674" s="185">
        <v>396.7</v>
      </c>
      <c r="J674" s="185">
        <v>0</v>
      </c>
      <c r="K674" s="185">
        <v>396.7</v>
      </c>
    </row>
    <row r="675" spans="1:11" hidden="1">
      <c r="A675" s="185">
        <v>40100000</v>
      </c>
      <c r="B675" s="185" t="s">
        <v>1140</v>
      </c>
      <c r="C675" s="185" t="s">
        <v>93</v>
      </c>
      <c r="D675" s="186">
        <v>44930</v>
      </c>
      <c r="E675" s="185">
        <v>2</v>
      </c>
      <c r="F675" s="185" t="s">
        <v>1357</v>
      </c>
      <c r="G675" s="185" t="s">
        <v>89</v>
      </c>
      <c r="H675" s="185" t="s">
        <v>1141</v>
      </c>
      <c r="I675" s="185">
        <v>43.67</v>
      </c>
      <c r="J675" s="185">
        <v>0</v>
      </c>
      <c r="K675" s="185">
        <v>43.67</v>
      </c>
    </row>
    <row r="676" spans="1:11" hidden="1">
      <c r="A676" s="185">
        <v>40100000</v>
      </c>
      <c r="B676" s="185" t="s">
        <v>367</v>
      </c>
      <c r="C676" s="185" t="s">
        <v>93</v>
      </c>
      <c r="D676" s="186">
        <v>44931</v>
      </c>
      <c r="E676" s="185">
        <v>2</v>
      </c>
      <c r="F676" s="185" t="s">
        <v>116</v>
      </c>
      <c r="G676" s="185" t="s">
        <v>89</v>
      </c>
      <c r="H676" s="185" t="s">
        <v>1087</v>
      </c>
      <c r="I676" s="185">
        <v>4160.9799999999996</v>
      </c>
      <c r="J676" s="185">
        <v>0</v>
      </c>
      <c r="K676" s="185">
        <v>4160.9799999999996</v>
      </c>
    </row>
    <row r="677" spans="1:11" hidden="1">
      <c r="A677" s="185">
        <v>40100000</v>
      </c>
      <c r="B677" s="185" t="s">
        <v>388</v>
      </c>
      <c r="C677" s="185" t="s">
        <v>93</v>
      </c>
      <c r="D677" s="186">
        <v>44931</v>
      </c>
      <c r="E677" s="185">
        <v>2</v>
      </c>
      <c r="F677" s="185" t="s">
        <v>107</v>
      </c>
      <c r="G677" s="185" t="s">
        <v>89</v>
      </c>
      <c r="H677" s="185" t="s">
        <v>1121</v>
      </c>
      <c r="I677" s="185">
        <v>7457.96</v>
      </c>
      <c r="J677" s="185">
        <v>0</v>
      </c>
      <c r="K677" s="185">
        <v>7457.96</v>
      </c>
    </row>
    <row r="678" spans="1:11" hidden="1">
      <c r="A678" s="185">
        <v>40100000</v>
      </c>
      <c r="B678" s="185" t="s">
        <v>388</v>
      </c>
      <c r="C678" s="185" t="s">
        <v>93</v>
      </c>
      <c r="D678" s="186">
        <v>44931</v>
      </c>
      <c r="E678" s="185">
        <v>2</v>
      </c>
      <c r="F678" s="185" t="s">
        <v>107</v>
      </c>
      <c r="G678" s="185" t="s">
        <v>89</v>
      </c>
      <c r="H678" s="185" t="s">
        <v>1242</v>
      </c>
      <c r="I678" s="185">
        <v>1660.92</v>
      </c>
      <c r="J678" s="185">
        <v>0</v>
      </c>
      <c r="K678" s="185">
        <v>1660.92</v>
      </c>
    </row>
    <row r="679" spans="1:11" hidden="1">
      <c r="A679" s="185">
        <v>40100000</v>
      </c>
      <c r="B679" s="185" t="s">
        <v>372</v>
      </c>
      <c r="C679" s="185" t="s">
        <v>93</v>
      </c>
      <c r="D679" s="186">
        <v>44935</v>
      </c>
      <c r="E679" s="185">
        <v>1</v>
      </c>
      <c r="F679" s="185" t="s">
        <v>126</v>
      </c>
      <c r="G679" s="185" t="s">
        <v>89</v>
      </c>
      <c r="H679" s="185" t="s">
        <v>1221</v>
      </c>
      <c r="I679" s="185">
        <v>158.13</v>
      </c>
      <c r="J679" s="185">
        <v>0</v>
      </c>
      <c r="K679" s="185">
        <v>158.13</v>
      </c>
    </row>
    <row r="680" spans="1:11" hidden="1">
      <c r="A680" s="185">
        <v>40100000</v>
      </c>
      <c r="B680" s="185" t="s">
        <v>1143</v>
      </c>
      <c r="C680" s="185" t="s">
        <v>93</v>
      </c>
      <c r="D680" s="186">
        <v>44935</v>
      </c>
      <c r="E680" s="185">
        <v>1</v>
      </c>
      <c r="F680" s="185" t="s">
        <v>1368</v>
      </c>
      <c r="G680" s="185" t="s">
        <v>89</v>
      </c>
      <c r="H680" s="185" t="s">
        <v>312</v>
      </c>
      <c r="I680" s="185">
        <v>876</v>
      </c>
      <c r="J680" s="185">
        <v>0</v>
      </c>
      <c r="K680" s="185">
        <v>876</v>
      </c>
    </row>
    <row r="681" spans="1:11" hidden="1">
      <c r="A681" s="185">
        <v>40100000</v>
      </c>
      <c r="B681" s="185" t="s">
        <v>391</v>
      </c>
      <c r="C681" s="185" t="s">
        <v>93</v>
      </c>
      <c r="D681" s="186">
        <v>44935</v>
      </c>
      <c r="E681" s="185">
        <v>1</v>
      </c>
      <c r="F681" s="185" t="s">
        <v>1360</v>
      </c>
      <c r="G681" s="185" t="s">
        <v>89</v>
      </c>
      <c r="H681" s="185" t="s">
        <v>1117</v>
      </c>
      <c r="I681" s="185">
        <v>12157.64</v>
      </c>
      <c r="J681" s="185">
        <v>0</v>
      </c>
      <c r="K681" s="185">
        <v>12157.64</v>
      </c>
    </row>
    <row r="682" spans="1:11" hidden="1">
      <c r="A682" s="185">
        <v>40100000</v>
      </c>
      <c r="B682" s="185" t="s">
        <v>372</v>
      </c>
      <c r="C682" s="185" t="s">
        <v>93</v>
      </c>
      <c r="D682" s="186">
        <v>44935</v>
      </c>
      <c r="E682" s="185">
        <v>2</v>
      </c>
      <c r="F682" s="185" t="s">
        <v>126</v>
      </c>
      <c r="G682" s="185" t="s">
        <v>89</v>
      </c>
      <c r="H682" s="185" t="s">
        <v>1219</v>
      </c>
      <c r="I682" s="185">
        <v>25.33</v>
      </c>
      <c r="J682" s="185">
        <v>0</v>
      </c>
      <c r="K682" s="185">
        <v>25.33</v>
      </c>
    </row>
    <row r="683" spans="1:11" hidden="1">
      <c r="A683" s="185">
        <v>40100000</v>
      </c>
      <c r="B683" s="185" t="s">
        <v>1320</v>
      </c>
      <c r="C683" s="185" t="s">
        <v>93</v>
      </c>
      <c r="D683" s="186">
        <v>44936</v>
      </c>
      <c r="E683" s="185">
        <v>1</v>
      </c>
      <c r="F683" s="185" t="s">
        <v>1380</v>
      </c>
      <c r="G683" s="185" t="s">
        <v>89</v>
      </c>
      <c r="H683" s="185" t="s">
        <v>351</v>
      </c>
      <c r="I683" s="185">
        <v>2036.08</v>
      </c>
      <c r="J683" s="185">
        <v>0</v>
      </c>
      <c r="K683" s="185">
        <v>2036.08</v>
      </c>
    </row>
    <row r="684" spans="1:11" hidden="1">
      <c r="A684" s="185">
        <v>40100000</v>
      </c>
      <c r="B684" s="185" t="s">
        <v>1145</v>
      </c>
      <c r="C684" s="185" t="s">
        <v>93</v>
      </c>
      <c r="D684" s="186">
        <v>44936</v>
      </c>
      <c r="E684" s="185">
        <v>1</v>
      </c>
      <c r="F684" s="185" t="s">
        <v>1376</v>
      </c>
      <c r="G684" s="185" t="s">
        <v>89</v>
      </c>
      <c r="H684" s="185" t="s">
        <v>1110</v>
      </c>
      <c r="I684" s="185">
        <v>10584</v>
      </c>
      <c r="J684" s="185">
        <v>0</v>
      </c>
      <c r="K684" s="185">
        <v>10584</v>
      </c>
    </row>
    <row r="685" spans="1:11" hidden="1">
      <c r="A685" s="185">
        <v>40100000</v>
      </c>
      <c r="B685" s="185" t="s">
        <v>370</v>
      </c>
      <c r="C685" s="185" t="s">
        <v>93</v>
      </c>
      <c r="D685" s="186">
        <v>44936</v>
      </c>
      <c r="E685" s="185">
        <v>1</v>
      </c>
      <c r="F685" s="185" t="s">
        <v>393</v>
      </c>
      <c r="G685" s="185" t="s">
        <v>89</v>
      </c>
      <c r="H685" s="185" t="s">
        <v>1159</v>
      </c>
      <c r="I685" s="185">
        <v>142</v>
      </c>
      <c r="J685" s="185">
        <v>0</v>
      </c>
      <c r="K685" s="185">
        <v>142</v>
      </c>
    </row>
    <row r="686" spans="1:11" hidden="1">
      <c r="A686" s="185">
        <v>40100000</v>
      </c>
      <c r="B686" s="185" t="s">
        <v>375</v>
      </c>
      <c r="C686" s="185" t="s">
        <v>93</v>
      </c>
      <c r="D686" s="186">
        <v>44936</v>
      </c>
      <c r="E686" s="185">
        <v>1</v>
      </c>
      <c r="F686" s="185" t="s">
        <v>1377</v>
      </c>
      <c r="G686" s="185" t="s">
        <v>89</v>
      </c>
      <c r="H686" s="185" t="s">
        <v>1371</v>
      </c>
      <c r="I686" s="185">
        <v>1698.2</v>
      </c>
      <c r="J686" s="185">
        <v>0</v>
      </c>
      <c r="K686" s="185">
        <v>1698.2</v>
      </c>
    </row>
    <row r="687" spans="1:11" hidden="1">
      <c r="A687" s="185">
        <v>40100000</v>
      </c>
      <c r="B687" s="185" t="s">
        <v>379</v>
      </c>
      <c r="C687" s="185" t="s">
        <v>93</v>
      </c>
      <c r="D687" s="186">
        <v>44936</v>
      </c>
      <c r="E687" s="185">
        <v>1</v>
      </c>
      <c r="F687" s="185" t="s">
        <v>1382</v>
      </c>
      <c r="G687" s="185" t="s">
        <v>89</v>
      </c>
      <c r="H687" s="185" t="s">
        <v>1117</v>
      </c>
      <c r="I687" s="185">
        <v>14836.72</v>
      </c>
      <c r="J687" s="185">
        <v>0</v>
      </c>
      <c r="K687" s="185">
        <v>14836.72</v>
      </c>
    </row>
    <row r="688" spans="1:11" hidden="1">
      <c r="A688" s="185">
        <v>40100000</v>
      </c>
      <c r="B688" s="185" t="s">
        <v>361</v>
      </c>
      <c r="C688" s="185" t="s">
        <v>93</v>
      </c>
      <c r="D688" s="186">
        <v>44936</v>
      </c>
      <c r="E688" s="185">
        <v>1</v>
      </c>
      <c r="F688" s="185" t="s">
        <v>1383</v>
      </c>
      <c r="G688" s="185" t="s">
        <v>89</v>
      </c>
      <c r="H688" s="185" t="s">
        <v>1141</v>
      </c>
      <c r="I688" s="185">
        <v>1600</v>
      </c>
      <c r="J688" s="185">
        <v>0</v>
      </c>
      <c r="K688" s="185">
        <v>1600</v>
      </c>
    </row>
    <row r="689" spans="1:11" hidden="1">
      <c r="A689" s="185">
        <v>40100000</v>
      </c>
      <c r="B689" s="185" t="s">
        <v>1145</v>
      </c>
      <c r="C689" s="185" t="s">
        <v>93</v>
      </c>
      <c r="D689" s="186">
        <v>44936</v>
      </c>
      <c r="E689" s="185">
        <v>1</v>
      </c>
      <c r="F689" s="185" t="s">
        <v>1378</v>
      </c>
      <c r="G689" s="185" t="s">
        <v>89</v>
      </c>
      <c r="H689" s="185" t="s">
        <v>1110</v>
      </c>
      <c r="I689" s="185">
        <v>3907.15</v>
      </c>
      <c r="J689" s="185">
        <v>0</v>
      </c>
      <c r="K689" s="185">
        <v>3907.15</v>
      </c>
    </row>
    <row r="690" spans="1:11" hidden="1">
      <c r="A690" s="185">
        <v>40100000</v>
      </c>
      <c r="B690" s="185" t="s">
        <v>373</v>
      </c>
      <c r="C690" s="185" t="s">
        <v>93</v>
      </c>
      <c r="D690" s="186">
        <v>44936</v>
      </c>
      <c r="E690" s="185">
        <v>1</v>
      </c>
      <c r="F690" s="185" t="s">
        <v>130</v>
      </c>
      <c r="G690" s="185" t="s">
        <v>89</v>
      </c>
      <c r="H690" s="185" t="s">
        <v>371</v>
      </c>
      <c r="I690" s="185">
        <v>1735.8</v>
      </c>
      <c r="J690" s="185">
        <v>0</v>
      </c>
      <c r="K690" s="185">
        <v>1735.8</v>
      </c>
    </row>
    <row r="691" spans="1:11" hidden="1">
      <c r="A691" s="185">
        <v>40100000</v>
      </c>
      <c r="B691" s="185" t="s">
        <v>377</v>
      </c>
      <c r="C691" s="185" t="s">
        <v>93</v>
      </c>
      <c r="D691" s="186">
        <v>44936</v>
      </c>
      <c r="E691" s="185">
        <v>1</v>
      </c>
      <c r="F691" s="185" t="s">
        <v>1381</v>
      </c>
      <c r="G691" s="185" t="s">
        <v>89</v>
      </c>
      <c r="H691" s="185" t="s">
        <v>1087</v>
      </c>
      <c r="I691" s="185">
        <v>1000.81</v>
      </c>
      <c r="J691" s="185">
        <v>0</v>
      </c>
      <c r="K691" s="185">
        <v>1000.81</v>
      </c>
    </row>
    <row r="692" spans="1:11" hidden="1">
      <c r="A692" s="185">
        <v>40100000</v>
      </c>
      <c r="B692" s="185" t="s">
        <v>374</v>
      </c>
      <c r="C692" s="185" t="s">
        <v>93</v>
      </c>
      <c r="D692" s="186">
        <v>44936</v>
      </c>
      <c r="E692" s="185">
        <v>1</v>
      </c>
      <c r="F692" s="185" t="s">
        <v>1379</v>
      </c>
      <c r="G692" s="185" t="s">
        <v>89</v>
      </c>
      <c r="H692" s="185" t="s">
        <v>384</v>
      </c>
      <c r="I692" s="185">
        <v>1362</v>
      </c>
      <c r="J692" s="185">
        <v>0</v>
      </c>
      <c r="K692" s="185">
        <v>1362</v>
      </c>
    </row>
    <row r="693" spans="1:11" hidden="1">
      <c r="A693" s="185">
        <v>40100000</v>
      </c>
      <c r="B693" s="185" t="s">
        <v>354</v>
      </c>
      <c r="C693" s="185" t="s">
        <v>93</v>
      </c>
      <c r="D693" s="186">
        <v>44936</v>
      </c>
      <c r="E693" s="185">
        <v>1</v>
      </c>
      <c r="F693" s="185" t="s">
        <v>163</v>
      </c>
      <c r="G693" s="185" t="s">
        <v>89</v>
      </c>
      <c r="H693" s="185" t="s">
        <v>1113</v>
      </c>
      <c r="I693" s="185">
        <v>13832</v>
      </c>
      <c r="J693" s="185">
        <v>0</v>
      </c>
      <c r="K693" s="185">
        <v>13832</v>
      </c>
    </row>
    <row r="694" spans="1:11" hidden="1">
      <c r="A694" s="185">
        <v>40100000</v>
      </c>
      <c r="B694" s="185" t="s">
        <v>391</v>
      </c>
      <c r="C694" s="185" t="s">
        <v>93</v>
      </c>
      <c r="D694" s="186">
        <v>44936</v>
      </c>
      <c r="E694" s="185">
        <v>1</v>
      </c>
      <c r="F694" s="185" t="s">
        <v>1360</v>
      </c>
      <c r="G694" s="185" t="s">
        <v>89</v>
      </c>
      <c r="H694" s="185" t="s">
        <v>1117</v>
      </c>
      <c r="I694" s="185">
        <v>617.55999999999995</v>
      </c>
      <c r="J694" s="185">
        <v>0</v>
      </c>
      <c r="K694" s="185">
        <v>617.55999999999995</v>
      </c>
    </row>
    <row r="695" spans="1:11" hidden="1">
      <c r="A695" s="185">
        <v>40100000</v>
      </c>
      <c r="B695" s="185" t="s">
        <v>1313</v>
      </c>
      <c r="C695" s="185" t="s">
        <v>93</v>
      </c>
      <c r="D695" s="186">
        <v>44936</v>
      </c>
      <c r="E695" s="185">
        <v>1</v>
      </c>
      <c r="F695" s="185" t="s">
        <v>1375</v>
      </c>
      <c r="G695" s="185" t="s">
        <v>89</v>
      </c>
      <c r="H695" s="185" t="s">
        <v>312</v>
      </c>
      <c r="I695" s="185">
        <v>3534</v>
      </c>
      <c r="J695" s="185">
        <v>0</v>
      </c>
      <c r="K695" s="185">
        <v>3534</v>
      </c>
    </row>
    <row r="696" spans="1:11" hidden="1">
      <c r="A696" s="185">
        <v>40100000</v>
      </c>
      <c r="B696" s="185" t="s">
        <v>1091</v>
      </c>
      <c r="C696" s="185" t="s">
        <v>93</v>
      </c>
      <c r="D696" s="186">
        <v>44936</v>
      </c>
      <c r="E696" s="185">
        <v>1</v>
      </c>
      <c r="F696" s="185" t="s">
        <v>1384</v>
      </c>
      <c r="G696" s="185" t="s">
        <v>89</v>
      </c>
      <c r="H696" s="185" t="s">
        <v>1092</v>
      </c>
      <c r="I696" s="185">
        <v>360</v>
      </c>
      <c r="J696" s="185">
        <v>0</v>
      </c>
      <c r="K696" s="185">
        <v>360</v>
      </c>
    </row>
    <row r="697" spans="1:11" hidden="1">
      <c r="A697" s="185">
        <v>40100000</v>
      </c>
      <c r="B697" s="185" t="s">
        <v>378</v>
      </c>
      <c r="C697" s="185" t="s">
        <v>93</v>
      </c>
      <c r="D697" s="186">
        <v>44936</v>
      </c>
      <c r="E697" s="185">
        <v>1</v>
      </c>
      <c r="F697" s="185" t="s">
        <v>165</v>
      </c>
      <c r="G697" s="185" t="s">
        <v>89</v>
      </c>
      <c r="H697" s="185" t="s">
        <v>1110</v>
      </c>
      <c r="I697" s="185">
        <v>7752</v>
      </c>
      <c r="J697" s="185">
        <v>0</v>
      </c>
      <c r="K697" s="185">
        <v>7752</v>
      </c>
    </row>
    <row r="698" spans="1:11" hidden="1">
      <c r="A698" s="185">
        <v>40100000</v>
      </c>
      <c r="B698" s="185" t="s">
        <v>1346</v>
      </c>
      <c r="C698" s="185" t="s">
        <v>93</v>
      </c>
      <c r="D698" s="186">
        <v>44938</v>
      </c>
      <c r="E698" s="185">
        <v>1</v>
      </c>
      <c r="F698" s="185" t="s">
        <v>1385</v>
      </c>
      <c r="G698" s="185" t="s">
        <v>89</v>
      </c>
      <c r="H698" s="185" t="s">
        <v>312</v>
      </c>
      <c r="I698" s="185">
        <v>151.19999999999999</v>
      </c>
      <c r="J698" s="185">
        <v>0</v>
      </c>
      <c r="K698" s="185">
        <v>151.19999999999999</v>
      </c>
    </row>
    <row r="699" spans="1:11" hidden="1">
      <c r="A699" s="185">
        <v>40100000</v>
      </c>
      <c r="B699" s="185" t="s">
        <v>1149</v>
      </c>
      <c r="C699" s="185" t="s">
        <v>93</v>
      </c>
      <c r="D699" s="186">
        <v>44938</v>
      </c>
      <c r="E699" s="185">
        <v>1</v>
      </c>
      <c r="F699" s="185" t="s">
        <v>1386</v>
      </c>
      <c r="G699" s="185" t="s">
        <v>89</v>
      </c>
      <c r="H699" s="185" t="s">
        <v>1092</v>
      </c>
      <c r="I699" s="185">
        <v>75</v>
      </c>
      <c r="J699" s="185">
        <v>0</v>
      </c>
      <c r="K699" s="185">
        <v>75</v>
      </c>
    </row>
    <row r="700" spans="1:11" hidden="1">
      <c r="A700" s="185">
        <v>40100000</v>
      </c>
      <c r="B700" s="185" t="s">
        <v>1149</v>
      </c>
      <c r="C700" s="185" t="s">
        <v>93</v>
      </c>
      <c r="D700" s="186">
        <v>44938</v>
      </c>
      <c r="E700" s="185">
        <v>1</v>
      </c>
      <c r="F700" s="185" t="s">
        <v>1386</v>
      </c>
      <c r="G700" s="185" t="s">
        <v>89</v>
      </c>
      <c r="H700" s="185" t="s">
        <v>1092</v>
      </c>
      <c r="I700" s="185">
        <v>75</v>
      </c>
      <c r="J700" s="185">
        <v>0</v>
      </c>
      <c r="K700" s="185">
        <v>75</v>
      </c>
    </row>
    <row r="701" spans="1:11" hidden="1">
      <c r="A701" s="185">
        <v>40100000</v>
      </c>
      <c r="B701" s="185" t="s">
        <v>1149</v>
      </c>
      <c r="C701" s="185" t="s">
        <v>93</v>
      </c>
      <c r="D701" s="186">
        <v>44938</v>
      </c>
      <c r="E701" s="185">
        <v>1</v>
      </c>
      <c r="F701" s="185" t="s">
        <v>1386</v>
      </c>
      <c r="G701" s="185" t="s">
        <v>89</v>
      </c>
      <c r="H701" s="185" t="s">
        <v>1092</v>
      </c>
      <c r="I701" s="185">
        <v>75</v>
      </c>
      <c r="J701" s="185">
        <v>0</v>
      </c>
      <c r="K701" s="185">
        <v>75</v>
      </c>
    </row>
    <row r="702" spans="1:11" hidden="1">
      <c r="A702" s="185">
        <v>40100000</v>
      </c>
      <c r="B702" s="185" t="s">
        <v>1149</v>
      </c>
      <c r="C702" s="185" t="s">
        <v>93</v>
      </c>
      <c r="D702" s="186">
        <v>44939</v>
      </c>
      <c r="E702" s="185">
        <v>1</v>
      </c>
      <c r="F702" s="185" t="s">
        <v>1386</v>
      </c>
      <c r="G702" s="185" t="s">
        <v>89</v>
      </c>
      <c r="H702" s="185" t="s">
        <v>1092</v>
      </c>
      <c r="I702" s="185">
        <v>75</v>
      </c>
      <c r="J702" s="185">
        <v>0</v>
      </c>
      <c r="K702" s="185">
        <v>75</v>
      </c>
    </row>
    <row r="703" spans="1:11" hidden="1">
      <c r="A703" s="185">
        <v>40100000</v>
      </c>
      <c r="B703" s="185" t="s">
        <v>1149</v>
      </c>
      <c r="C703" s="185" t="s">
        <v>93</v>
      </c>
      <c r="D703" s="186">
        <v>44939</v>
      </c>
      <c r="E703" s="185">
        <v>1</v>
      </c>
      <c r="F703" s="185" t="s">
        <v>1386</v>
      </c>
      <c r="G703" s="185" t="s">
        <v>89</v>
      </c>
      <c r="H703" s="185" t="s">
        <v>1092</v>
      </c>
      <c r="I703" s="185">
        <v>300</v>
      </c>
      <c r="J703" s="185">
        <v>0</v>
      </c>
      <c r="K703" s="185">
        <v>300</v>
      </c>
    </row>
    <row r="704" spans="1:11" hidden="1">
      <c r="A704" s="185">
        <v>40100000</v>
      </c>
      <c r="B704" s="185" t="s">
        <v>1140</v>
      </c>
      <c r="C704" s="185" t="s">
        <v>93</v>
      </c>
      <c r="D704" s="186">
        <v>44939</v>
      </c>
      <c r="E704" s="185">
        <v>1</v>
      </c>
      <c r="F704" s="185" t="s">
        <v>1387</v>
      </c>
      <c r="G704" s="185" t="s">
        <v>89</v>
      </c>
      <c r="H704" s="185" t="s">
        <v>1141</v>
      </c>
      <c r="I704" s="185">
        <v>154.03</v>
      </c>
      <c r="J704" s="185">
        <v>0</v>
      </c>
      <c r="K704" s="185">
        <v>154.03</v>
      </c>
    </row>
    <row r="705" spans="1:11" hidden="1">
      <c r="A705" s="185">
        <v>40100000</v>
      </c>
      <c r="B705" s="185" t="s">
        <v>369</v>
      </c>
      <c r="C705" s="185" t="s">
        <v>93</v>
      </c>
      <c r="D705" s="186">
        <v>44939</v>
      </c>
      <c r="E705" s="185">
        <v>1</v>
      </c>
      <c r="F705" s="185" t="s">
        <v>1388</v>
      </c>
      <c r="G705" s="185" t="s">
        <v>89</v>
      </c>
      <c r="H705" s="185" t="s">
        <v>1389</v>
      </c>
      <c r="I705" s="185">
        <v>363.98</v>
      </c>
      <c r="J705" s="185">
        <v>0</v>
      </c>
      <c r="K705" s="185">
        <v>363.98</v>
      </c>
    </row>
    <row r="706" spans="1:11" hidden="1">
      <c r="A706" s="185">
        <v>40100000</v>
      </c>
      <c r="B706" s="185" t="s">
        <v>1140</v>
      </c>
      <c r="C706" s="185" t="s">
        <v>93</v>
      </c>
      <c r="D706" s="186">
        <v>44939</v>
      </c>
      <c r="E706" s="185">
        <v>1</v>
      </c>
      <c r="F706" s="185" t="s">
        <v>1387</v>
      </c>
      <c r="G706" s="185" t="s">
        <v>89</v>
      </c>
      <c r="H706" s="185" t="s">
        <v>1141</v>
      </c>
      <c r="I706" s="185">
        <v>119.43</v>
      </c>
      <c r="J706" s="185">
        <v>0</v>
      </c>
      <c r="K706" s="185">
        <v>119.43</v>
      </c>
    </row>
    <row r="707" spans="1:11" hidden="1">
      <c r="A707" s="185">
        <v>40100000</v>
      </c>
      <c r="B707" s="185" t="s">
        <v>388</v>
      </c>
      <c r="C707" s="185" t="s">
        <v>93</v>
      </c>
      <c r="D707" s="186">
        <v>44942</v>
      </c>
      <c r="E707" s="185">
        <v>1</v>
      </c>
      <c r="F707" s="185" t="s">
        <v>107</v>
      </c>
      <c r="G707" s="185" t="s">
        <v>89</v>
      </c>
      <c r="H707" s="185" t="s">
        <v>1136</v>
      </c>
      <c r="I707" s="185">
        <v>1437.6</v>
      </c>
      <c r="J707" s="185">
        <v>0</v>
      </c>
      <c r="K707" s="185">
        <v>1437.6</v>
      </c>
    </row>
    <row r="708" spans="1:11" hidden="1">
      <c r="A708" s="185">
        <v>40100000</v>
      </c>
      <c r="B708" s="185" t="s">
        <v>350</v>
      </c>
      <c r="C708" s="185" t="s">
        <v>93</v>
      </c>
      <c r="D708" s="186">
        <v>44944</v>
      </c>
      <c r="E708" s="185">
        <v>1</v>
      </c>
      <c r="F708" s="185" t="s">
        <v>1349</v>
      </c>
      <c r="G708" s="185" t="s">
        <v>89</v>
      </c>
      <c r="H708" s="185" t="s">
        <v>1226</v>
      </c>
      <c r="I708" s="185">
        <v>57.6</v>
      </c>
      <c r="J708" s="185">
        <v>0</v>
      </c>
      <c r="K708" s="185">
        <v>57.6</v>
      </c>
    </row>
    <row r="709" spans="1:11" hidden="1">
      <c r="A709" s="185">
        <v>40100000</v>
      </c>
      <c r="B709" s="185" t="s">
        <v>352</v>
      </c>
      <c r="C709" s="185" t="s">
        <v>93</v>
      </c>
      <c r="D709" s="186">
        <v>44946</v>
      </c>
      <c r="E709" s="185">
        <v>1</v>
      </c>
      <c r="F709" s="185" t="s">
        <v>1391</v>
      </c>
      <c r="G709" s="185" t="s">
        <v>89</v>
      </c>
      <c r="H709" s="185" t="s">
        <v>1117</v>
      </c>
      <c r="I709" s="185">
        <v>152.62</v>
      </c>
      <c r="J709" s="185">
        <v>0</v>
      </c>
      <c r="K709" s="185">
        <v>152.62</v>
      </c>
    </row>
    <row r="710" spans="1:11" hidden="1">
      <c r="A710" s="185">
        <v>40100000</v>
      </c>
      <c r="B710" s="185" t="s">
        <v>369</v>
      </c>
      <c r="C710" s="185" t="s">
        <v>93</v>
      </c>
      <c r="D710" s="186">
        <v>44946</v>
      </c>
      <c r="E710" s="185">
        <v>1</v>
      </c>
      <c r="F710" s="185" t="s">
        <v>1388</v>
      </c>
      <c r="G710" s="185" t="s">
        <v>89</v>
      </c>
      <c r="H710" s="185" t="s">
        <v>1393</v>
      </c>
      <c r="I710" s="185">
        <v>251.77</v>
      </c>
      <c r="J710" s="185">
        <v>0</v>
      </c>
      <c r="K710" s="185">
        <v>251.77</v>
      </c>
    </row>
    <row r="711" spans="1:11" hidden="1">
      <c r="A711" s="185">
        <v>40100000</v>
      </c>
      <c r="B711" s="185" t="s">
        <v>374</v>
      </c>
      <c r="C711" s="185" t="s">
        <v>93</v>
      </c>
      <c r="D711" s="186">
        <v>44949</v>
      </c>
      <c r="E711" s="185">
        <v>1</v>
      </c>
      <c r="F711" s="185" t="s">
        <v>1379</v>
      </c>
      <c r="G711" s="185" t="s">
        <v>89</v>
      </c>
      <c r="H711" s="185" t="s">
        <v>384</v>
      </c>
      <c r="I711" s="185">
        <v>2444.4</v>
      </c>
      <c r="J711" s="185">
        <v>0</v>
      </c>
      <c r="K711" s="185">
        <v>2444.4</v>
      </c>
    </row>
    <row r="712" spans="1:11" hidden="1">
      <c r="A712" s="185">
        <v>40100000</v>
      </c>
      <c r="B712" s="185" t="s">
        <v>370</v>
      </c>
      <c r="C712" s="185" t="s">
        <v>93</v>
      </c>
      <c r="D712" s="186">
        <v>44949</v>
      </c>
      <c r="E712" s="185">
        <v>1</v>
      </c>
      <c r="F712" s="185" t="s">
        <v>393</v>
      </c>
      <c r="G712" s="185" t="s">
        <v>89</v>
      </c>
      <c r="H712" s="185" t="s">
        <v>1159</v>
      </c>
      <c r="I712" s="185">
        <v>1692</v>
      </c>
      <c r="J712" s="185">
        <v>0</v>
      </c>
      <c r="K712" s="185">
        <v>1692</v>
      </c>
    </row>
    <row r="713" spans="1:11" hidden="1">
      <c r="A713" s="185">
        <v>40100000</v>
      </c>
      <c r="B713" s="185" t="s">
        <v>377</v>
      </c>
      <c r="C713" s="185" t="s">
        <v>93</v>
      </c>
      <c r="D713" s="186">
        <v>44949</v>
      </c>
      <c r="E713" s="185">
        <v>1</v>
      </c>
      <c r="F713" s="185" t="s">
        <v>1381</v>
      </c>
      <c r="G713" s="185" t="s">
        <v>89</v>
      </c>
      <c r="H713" s="185" t="s">
        <v>1087</v>
      </c>
      <c r="I713" s="185">
        <v>807.37</v>
      </c>
      <c r="J713" s="185">
        <v>0</v>
      </c>
      <c r="K713" s="185">
        <v>807.37</v>
      </c>
    </row>
    <row r="714" spans="1:11" hidden="1">
      <c r="A714" s="185">
        <v>40100000</v>
      </c>
      <c r="B714" s="185" t="s">
        <v>350</v>
      </c>
      <c r="C714" s="185" t="s">
        <v>93</v>
      </c>
      <c r="D714" s="186">
        <v>44949</v>
      </c>
      <c r="E714" s="185">
        <v>1</v>
      </c>
      <c r="F714" s="185" t="s">
        <v>1349</v>
      </c>
      <c r="G714" s="185" t="s">
        <v>89</v>
      </c>
      <c r="H714" s="185" t="s">
        <v>1221</v>
      </c>
      <c r="I714" s="185">
        <v>202.55</v>
      </c>
      <c r="J714" s="185">
        <v>0</v>
      </c>
      <c r="K714" s="185">
        <v>202.55</v>
      </c>
    </row>
    <row r="715" spans="1:11" hidden="1">
      <c r="A715" s="185">
        <v>40100000</v>
      </c>
      <c r="B715" s="185" t="s">
        <v>1095</v>
      </c>
      <c r="C715" s="185" t="s">
        <v>93</v>
      </c>
      <c r="D715" s="186">
        <v>44949</v>
      </c>
      <c r="E715" s="185">
        <v>1</v>
      </c>
      <c r="F715" s="185" t="s">
        <v>1396</v>
      </c>
      <c r="G715" s="185" t="s">
        <v>89</v>
      </c>
      <c r="H715" s="185" t="s">
        <v>1096</v>
      </c>
      <c r="I715" s="185">
        <v>14112</v>
      </c>
      <c r="J715" s="185">
        <v>0</v>
      </c>
      <c r="K715" s="185">
        <v>14112</v>
      </c>
    </row>
    <row r="716" spans="1:11" hidden="1">
      <c r="A716" s="185">
        <v>40100000</v>
      </c>
      <c r="B716" s="185" t="s">
        <v>354</v>
      </c>
      <c r="C716" s="185" t="s">
        <v>93</v>
      </c>
      <c r="D716" s="186">
        <v>44949</v>
      </c>
      <c r="E716" s="185">
        <v>1</v>
      </c>
      <c r="F716" s="185" t="s">
        <v>163</v>
      </c>
      <c r="G716" s="185" t="s">
        <v>89</v>
      </c>
      <c r="H716" s="185" t="s">
        <v>1092</v>
      </c>
      <c r="I716" s="185">
        <v>19247</v>
      </c>
      <c r="J716" s="185">
        <v>0</v>
      </c>
      <c r="K716" s="185">
        <v>19247</v>
      </c>
    </row>
    <row r="717" spans="1:11" hidden="1">
      <c r="A717" s="185">
        <v>40100000</v>
      </c>
      <c r="B717" s="185" t="s">
        <v>350</v>
      </c>
      <c r="C717" s="185" t="s">
        <v>93</v>
      </c>
      <c r="D717" s="186">
        <v>44949</v>
      </c>
      <c r="E717" s="185">
        <v>1</v>
      </c>
      <c r="F717" s="185" t="s">
        <v>1349</v>
      </c>
      <c r="G717" s="185" t="s">
        <v>89</v>
      </c>
      <c r="H717" s="185" t="s">
        <v>1351</v>
      </c>
      <c r="I717" s="185">
        <v>3315.54</v>
      </c>
      <c r="J717" s="185">
        <v>0</v>
      </c>
      <c r="K717" s="185">
        <v>3315.54</v>
      </c>
    </row>
    <row r="718" spans="1:11" hidden="1">
      <c r="A718" s="185">
        <v>40100000</v>
      </c>
      <c r="B718" s="185" t="s">
        <v>1162</v>
      </c>
      <c r="C718" s="185" t="s">
        <v>93</v>
      </c>
      <c r="D718" s="186">
        <v>44949</v>
      </c>
      <c r="E718" s="185">
        <v>1</v>
      </c>
      <c r="F718" s="185" t="s">
        <v>1397</v>
      </c>
      <c r="G718" s="185" t="s">
        <v>89</v>
      </c>
      <c r="H718" s="185" t="s">
        <v>312</v>
      </c>
      <c r="I718" s="185">
        <v>240</v>
      </c>
      <c r="J718" s="185">
        <v>0</v>
      </c>
      <c r="K718" s="185">
        <v>240</v>
      </c>
    </row>
    <row r="719" spans="1:11" hidden="1">
      <c r="A719" s="185">
        <v>40100000</v>
      </c>
      <c r="B719" s="185" t="s">
        <v>365</v>
      </c>
      <c r="C719" s="185" t="s">
        <v>93</v>
      </c>
      <c r="D719" s="186">
        <v>44949</v>
      </c>
      <c r="E719" s="185">
        <v>1</v>
      </c>
      <c r="F719" s="185" t="s">
        <v>183</v>
      </c>
      <c r="G719" s="185" t="s">
        <v>89</v>
      </c>
      <c r="H719" s="185" t="s">
        <v>1141</v>
      </c>
      <c r="I719" s="185">
        <v>1325.6</v>
      </c>
      <c r="J719" s="185">
        <v>0</v>
      </c>
      <c r="K719" s="185">
        <v>1325.6</v>
      </c>
    </row>
    <row r="720" spans="1:11" hidden="1">
      <c r="A720" s="185">
        <v>40100000</v>
      </c>
      <c r="B720" s="185" t="s">
        <v>1140</v>
      </c>
      <c r="C720" s="185" t="s">
        <v>93</v>
      </c>
      <c r="D720" s="186">
        <v>44952</v>
      </c>
      <c r="E720" s="185">
        <v>1</v>
      </c>
      <c r="F720" s="185" t="s">
        <v>1387</v>
      </c>
      <c r="G720" s="185" t="s">
        <v>89</v>
      </c>
      <c r="H720" s="185" t="s">
        <v>1141</v>
      </c>
      <c r="I720" s="185">
        <v>69.98</v>
      </c>
      <c r="J720" s="185">
        <v>0</v>
      </c>
      <c r="K720" s="185">
        <v>69.98</v>
      </c>
    </row>
    <row r="721" spans="1:11" hidden="1">
      <c r="A721" s="185">
        <v>40100000</v>
      </c>
      <c r="B721" s="185" t="s">
        <v>1140</v>
      </c>
      <c r="C721" s="185" t="s">
        <v>93</v>
      </c>
      <c r="D721" s="186">
        <v>44952</v>
      </c>
      <c r="E721" s="185">
        <v>1</v>
      </c>
      <c r="F721" s="185" t="s">
        <v>1387</v>
      </c>
      <c r="G721" s="185" t="s">
        <v>89</v>
      </c>
      <c r="H721" s="185" t="s">
        <v>1141</v>
      </c>
      <c r="I721" s="185">
        <v>34.880000000000003</v>
      </c>
      <c r="J721" s="185">
        <v>0</v>
      </c>
      <c r="K721" s="185">
        <v>34.880000000000003</v>
      </c>
    </row>
    <row r="722" spans="1:11" hidden="1">
      <c r="A722" s="185">
        <v>40100000</v>
      </c>
      <c r="B722" s="185" t="s">
        <v>1140</v>
      </c>
      <c r="C722" s="185" t="s">
        <v>93</v>
      </c>
      <c r="D722" s="186">
        <v>44952</v>
      </c>
      <c r="E722" s="185">
        <v>1</v>
      </c>
      <c r="F722" s="185" t="s">
        <v>1387</v>
      </c>
      <c r="G722" s="185" t="s">
        <v>89</v>
      </c>
      <c r="H722" s="185" t="s">
        <v>1141</v>
      </c>
      <c r="I722" s="185">
        <v>94.84</v>
      </c>
      <c r="J722" s="185">
        <v>0</v>
      </c>
      <c r="K722" s="185">
        <v>94.84</v>
      </c>
    </row>
    <row r="723" spans="1:11" hidden="1">
      <c r="A723" s="185">
        <v>40100000</v>
      </c>
      <c r="B723" s="185" t="s">
        <v>1140</v>
      </c>
      <c r="C723" s="185" t="s">
        <v>93</v>
      </c>
      <c r="D723" s="186">
        <v>44952</v>
      </c>
      <c r="E723" s="185">
        <v>1</v>
      </c>
      <c r="F723" s="185" t="s">
        <v>1387</v>
      </c>
      <c r="G723" s="185" t="s">
        <v>89</v>
      </c>
      <c r="H723" s="185" t="s">
        <v>1141</v>
      </c>
      <c r="I723" s="185">
        <v>15.97</v>
      </c>
      <c r="J723" s="185">
        <v>0</v>
      </c>
      <c r="K723" s="185">
        <v>15.97</v>
      </c>
    </row>
    <row r="724" spans="1:11" hidden="1">
      <c r="A724" s="185">
        <v>40100000</v>
      </c>
      <c r="B724" s="185" t="s">
        <v>365</v>
      </c>
      <c r="C724" s="185" t="s">
        <v>93</v>
      </c>
      <c r="D724" s="186">
        <v>44956</v>
      </c>
      <c r="E724" s="185">
        <v>1</v>
      </c>
      <c r="F724" s="185" t="s">
        <v>183</v>
      </c>
      <c r="G724" s="185" t="s">
        <v>89</v>
      </c>
      <c r="H724" s="185" t="s">
        <v>1141</v>
      </c>
      <c r="I724" s="185">
        <v>68.8</v>
      </c>
      <c r="J724" s="185">
        <v>0</v>
      </c>
      <c r="K724" s="185">
        <v>68.8</v>
      </c>
    </row>
    <row r="725" spans="1:11" hidden="1">
      <c r="A725" s="185">
        <v>40100000</v>
      </c>
      <c r="B725" s="185" t="s">
        <v>372</v>
      </c>
      <c r="C725" s="185" t="s">
        <v>93</v>
      </c>
      <c r="D725" s="186">
        <v>44956</v>
      </c>
      <c r="E725" s="185">
        <v>1</v>
      </c>
      <c r="F725" s="185" t="s">
        <v>126</v>
      </c>
      <c r="G725" s="185" t="s">
        <v>89</v>
      </c>
      <c r="H725" s="185" t="s">
        <v>1221</v>
      </c>
      <c r="I725" s="185">
        <v>1284.9100000000001</v>
      </c>
      <c r="J725" s="185">
        <v>0</v>
      </c>
      <c r="K725" s="185">
        <v>1284.9100000000001</v>
      </c>
    </row>
    <row r="726" spans="1:11" hidden="1">
      <c r="A726" s="185">
        <v>40100000</v>
      </c>
      <c r="B726" s="185" t="s">
        <v>1091</v>
      </c>
      <c r="C726" s="185" t="s">
        <v>93</v>
      </c>
      <c r="D726" s="186">
        <v>44956</v>
      </c>
      <c r="E726" s="185">
        <v>1</v>
      </c>
      <c r="F726" s="185" t="s">
        <v>1384</v>
      </c>
      <c r="G726" s="185" t="s">
        <v>89</v>
      </c>
      <c r="H726" s="185" t="s">
        <v>1113</v>
      </c>
      <c r="I726" s="185">
        <v>164.4</v>
      </c>
      <c r="J726" s="185">
        <v>0</v>
      </c>
      <c r="K726" s="185">
        <v>164.4</v>
      </c>
    </row>
    <row r="727" spans="1:11" hidden="1">
      <c r="A727" s="185">
        <v>40100000</v>
      </c>
      <c r="B727" s="185" t="s">
        <v>353</v>
      </c>
      <c r="C727" s="185" t="s">
        <v>93</v>
      </c>
      <c r="D727" s="186">
        <v>44957</v>
      </c>
      <c r="E727" s="185">
        <v>1</v>
      </c>
      <c r="F727" s="185" t="s">
        <v>1434</v>
      </c>
      <c r="G727" s="185" t="s">
        <v>89</v>
      </c>
      <c r="H727" s="185" t="s">
        <v>371</v>
      </c>
      <c r="I727" s="185">
        <v>419.8</v>
      </c>
      <c r="J727" s="185">
        <v>0</v>
      </c>
      <c r="K727" s="185">
        <v>419.8</v>
      </c>
    </row>
    <row r="728" spans="1:11" hidden="1">
      <c r="A728" s="185">
        <v>40100000</v>
      </c>
      <c r="B728" s="185" t="s">
        <v>369</v>
      </c>
      <c r="C728" s="185" t="s">
        <v>93</v>
      </c>
      <c r="D728" s="186">
        <v>44957</v>
      </c>
      <c r="E728" s="185">
        <v>1</v>
      </c>
      <c r="F728" s="185" t="s">
        <v>1435</v>
      </c>
      <c r="G728" s="185" t="s">
        <v>89</v>
      </c>
      <c r="H728" s="185" t="s">
        <v>1148</v>
      </c>
      <c r="I728" s="185">
        <v>415.95</v>
      </c>
      <c r="J728" s="185">
        <v>0</v>
      </c>
      <c r="K728" s="185">
        <v>415.95</v>
      </c>
    </row>
    <row r="729" spans="1:11" hidden="1">
      <c r="A729" s="185">
        <v>40100000</v>
      </c>
      <c r="B729" s="185" t="s">
        <v>1204</v>
      </c>
      <c r="C729" s="185" t="s">
        <v>93</v>
      </c>
      <c r="D729" s="186">
        <v>44958</v>
      </c>
      <c r="E729" s="185">
        <v>2</v>
      </c>
      <c r="F729" s="185" t="s">
        <v>1438</v>
      </c>
      <c r="G729" s="185" t="s">
        <v>89</v>
      </c>
      <c r="H729" s="185" t="s">
        <v>371</v>
      </c>
      <c r="I729" s="185">
        <v>3200</v>
      </c>
      <c r="J729" s="185">
        <v>0</v>
      </c>
      <c r="K729" s="185">
        <v>3200</v>
      </c>
    </row>
    <row r="730" spans="1:11" hidden="1">
      <c r="A730" s="185">
        <v>40100000</v>
      </c>
      <c r="B730" s="185" t="s">
        <v>1130</v>
      </c>
      <c r="C730" s="185" t="s">
        <v>93</v>
      </c>
      <c r="D730" s="186">
        <v>44958</v>
      </c>
      <c r="E730" s="185">
        <v>2</v>
      </c>
      <c r="F730" s="185" t="s">
        <v>1437</v>
      </c>
      <c r="G730" s="185" t="s">
        <v>89</v>
      </c>
      <c r="H730" s="185" t="s">
        <v>1083</v>
      </c>
      <c r="I730" s="185">
        <v>102327.03999999999</v>
      </c>
      <c r="J730" s="185">
        <v>0</v>
      </c>
      <c r="K730" s="185">
        <v>102327.03999999999</v>
      </c>
    </row>
    <row r="731" spans="1:11" hidden="1">
      <c r="A731" s="185">
        <v>40100000</v>
      </c>
      <c r="B731" s="185" t="s">
        <v>1140</v>
      </c>
      <c r="C731" s="185" t="s">
        <v>93</v>
      </c>
      <c r="D731" s="186">
        <v>44959</v>
      </c>
      <c r="E731" s="185">
        <v>2</v>
      </c>
      <c r="F731" s="185" t="s">
        <v>1357</v>
      </c>
      <c r="G731" s="185" t="s">
        <v>89</v>
      </c>
      <c r="H731" s="185" t="s">
        <v>1184</v>
      </c>
      <c r="I731" s="185">
        <v>31.97</v>
      </c>
      <c r="J731" s="185">
        <v>0</v>
      </c>
      <c r="K731" s="185">
        <v>31.97</v>
      </c>
    </row>
    <row r="732" spans="1:11" hidden="1">
      <c r="A732" s="185">
        <v>40100000</v>
      </c>
      <c r="B732" s="185" t="s">
        <v>1140</v>
      </c>
      <c r="C732" s="185" t="s">
        <v>93</v>
      </c>
      <c r="D732" s="186">
        <v>44959</v>
      </c>
      <c r="E732" s="185">
        <v>2</v>
      </c>
      <c r="F732" s="185" t="s">
        <v>970</v>
      </c>
      <c r="G732" s="185" t="s">
        <v>89</v>
      </c>
      <c r="H732" s="185" t="s">
        <v>1092</v>
      </c>
      <c r="I732" s="185">
        <v>14.71</v>
      </c>
      <c r="J732" s="185">
        <v>0</v>
      </c>
      <c r="K732" s="185">
        <v>14.71</v>
      </c>
    </row>
    <row r="733" spans="1:11" hidden="1">
      <c r="A733" s="185">
        <v>40100000</v>
      </c>
      <c r="B733" s="185" t="s">
        <v>1140</v>
      </c>
      <c r="C733" s="185" t="s">
        <v>93</v>
      </c>
      <c r="D733" s="186">
        <v>44960</v>
      </c>
      <c r="E733" s="185">
        <v>2</v>
      </c>
      <c r="F733" s="185" t="s">
        <v>970</v>
      </c>
      <c r="G733" s="185" t="s">
        <v>89</v>
      </c>
      <c r="H733" s="185" t="s">
        <v>1092</v>
      </c>
      <c r="I733" s="185">
        <v>15.76</v>
      </c>
      <c r="J733" s="185">
        <v>0</v>
      </c>
      <c r="K733" s="185">
        <v>15.76</v>
      </c>
    </row>
    <row r="734" spans="1:11" hidden="1">
      <c r="A734" s="185">
        <v>40100000</v>
      </c>
      <c r="B734" s="185" t="s">
        <v>350</v>
      </c>
      <c r="C734" s="185" t="s">
        <v>93</v>
      </c>
      <c r="D734" s="186">
        <v>44960</v>
      </c>
      <c r="E734" s="185">
        <v>2</v>
      </c>
      <c r="F734" s="185" t="s">
        <v>1440</v>
      </c>
      <c r="G734" s="185" t="s">
        <v>89</v>
      </c>
      <c r="H734" s="185" t="s">
        <v>1114</v>
      </c>
      <c r="I734" s="185">
        <v>432</v>
      </c>
      <c r="J734" s="185">
        <v>0</v>
      </c>
      <c r="K734" s="185">
        <v>432</v>
      </c>
    </row>
    <row r="735" spans="1:11" hidden="1">
      <c r="A735" s="185">
        <v>40100000</v>
      </c>
      <c r="B735" s="185" t="s">
        <v>373</v>
      </c>
      <c r="C735" s="185" t="s">
        <v>93</v>
      </c>
      <c r="D735" s="186">
        <v>44963</v>
      </c>
      <c r="E735" s="185">
        <v>2</v>
      </c>
      <c r="F735" s="185" t="s">
        <v>1463</v>
      </c>
      <c r="G735" s="185" t="s">
        <v>89</v>
      </c>
      <c r="H735" s="185" t="s">
        <v>1371</v>
      </c>
      <c r="I735" s="185">
        <v>3005.16</v>
      </c>
      <c r="J735" s="185">
        <v>0</v>
      </c>
      <c r="K735" s="185">
        <v>3005.16</v>
      </c>
    </row>
    <row r="736" spans="1:11" hidden="1">
      <c r="A736" s="185">
        <v>40100000</v>
      </c>
      <c r="B736" s="185" t="s">
        <v>376</v>
      </c>
      <c r="C736" s="185" t="s">
        <v>93</v>
      </c>
      <c r="D736" s="186">
        <v>44963</v>
      </c>
      <c r="E736" s="185">
        <v>2</v>
      </c>
      <c r="F736" s="185" t="s">
        <v>144</v>
      </c>
      <c r="G736" s="185" t="s">
        <v>89</v>
      </c>
      <c r="H736" s="185" t="s">
        <v>1110</v>
      </c>
      <c r="I736" s="185">
        <v>1415.39</v>
      </c>
      <c r="J736" s="185">
        <v>0</v>
      </c>
      <c r="K736" s="185">
        <v>1415.39</v>
      </c>
    </row>
    <row r="737" spans="1:11" hidden="1">
      <c r="A737" s="185">
        <v>40100000</v>
      </c>
      <c r="B737" s="185" t="s">
        <v>391</v>
      </c>
      <c r="C737" s="185" t="s">
        <v>93</v>
      </c>
      <c r="D737" s="186">
        <v>44964</v>
      </c>
      <c r="E737" s="185">
        <v>1</v>
      </c>
      <c r="F737" s="185" t="s">
        <v>1360</v>
      </c>
      <c r="G737" s="185" t="s">
        <v>89</v>
      </c>
      <c r="H737" s="185" t="s">
        <v>1087</v>
      </c>
      <c r="I737" s="185">
        <v>6228</v>
      </c>
      <c r="J737" s="185">
        <v>0</v>
      </c>
      <c r="K737" s="185">
        <v>6228</v>
      </c>
    </row>
    <row r="738" spans="1:11" hidden="1">
      <c r="A738" s="185">
        <v>40100000</v>
      </c>
      <c r="B738" s="185" t="s">
        <v>1091</v>
      </c>
      <c r="C738" s="185" t="s">
        <v>93</v>
      </c>
      <c r="D738" s="186">
        <v>44966</v>
      </c>
      <c r="E738" s="185">
        <v>1</v>
      </c>
      <c r="F738" s="185" t="s">
        <v>1384</v>
      </c>
      <c r="G738" s="185" t="s">
        <v>89</v>
      </c>
      <c r="H738" s="185" t="s">
        <v>1231</v>
      </c>
      <c r="I738" s="185">
        <v>192</v>
      </c>
      <c r="J738" s="185">
        <v>0</v>
      </c>
      <c r="K738" s="185">
        <v>192</v>
      </c>
    </row>
    <row r="739" spans="1:11" hidden="1">
      <c r="A739" s="185">
        <v>40100000</v>
      </c>
      <c r="B739" s="185" t="s">
        <v>1091</v>
      </c>
      <c r="C739" s="185" t="s">
        <v>93</v>
      </c>
      <c r="D739" s="186">
        <v>44966</v>
      </c>
      <c r="E739" s="185">
        <v>1</v>
      </c>
      <c r="F739" s="185" t="s">
        <v>1384</v>
      </c>
      <c r="G739" s="185" t="s">
        <v>89</v>
      </c>
      <c r="H739" s="185" t="s">
        <v>1231</v>
      </c>
      <c r="I739" s="185">
        <v>360</v>
      </c>
      <c r="J739" s="185">
        <v>0</v>
      </c>
      <c r="K739" s="185">
        <v>360</v>
      </c>
    </row>
    <row r="740" spans="1:11" hidden="1">
      <c r="A740" s="185">
        <v>40100000</v>
      </c>
      <c r="B740" s="185" t="s">
        <v>360</v>
      </c>
      <c r="C740" s="185" t="s">
        <v>93</v>
      </c>
      <c r="D740" s="186">
        <v>44967</v>
      </c>
      <c r="E740" s="185">
        <v>1</v>
      </c>
      <c r="F740" s="185" t="s">
        <v>1466</v>
      </c>
      <c r="G740" s="185" t="s">
        <v>89</v>
      </c>
      <c r="H740" s="185" t="s">
        <v>371</v>
      </c>
      <c r="I740" s="185">
        <v>336</v>
      </c>
      <c r="J740" s="185">
        <v>0</v>
      </c>
      <c r="K740" s="185">
        <v>336</v>
      </c>
    </row>
    <row r="741" spans="1:11" hidden="1">
      <c r="A741" s="185">
        <v>40100000</v>
      </c>
      <c r="B741" s="185" t="s">
        <v>360</v>
      </c>
      <c r="C741" s="185" t="s">
        <v>93</v>
      </c>
      <c r="D741" s="186">
        <v>44967</v>
      </c>
      <c r="E741" s="185">
        <v>1</v>
      </c>
      <c r="F741" s="185" t="s">
        <v>1466</v>
      </c>
      <c r="G741" s="185" t="s">
        <v>89</v>
      </c>
      <c r="H741" s="185" t="s">
        <v>371</v>
      </c>
      <c r="I741" s="185">
        <v>84</v>
      </c>
      <c r="J741" s="185">
        <v>0</v>
      </c>
      <c r="K741" s="185">
        <v>84</v>
      </c>
    </row>
    <row r="742" spans="1:11" hidden="1">
      <c r="A742" s="185">
        <v>40100000</v>
      </c>
      <c r="B742" s="185" t="s">
        <v>360</v>
      </c>
      <c r="C742" s="185" t="s">
        <v>93</v>
      </c>
      <c r="D742" s="186">
        <v>44967</v>
      </c>
      <c r="E742" s="185">
        <v>1</v>
      </c>
      <c r="F742" s="185" t="s">
        <v>1466</v>
      </c>
      <c r="G742" s="185" t="s">
        <v>89</v>
      </c>
      <c r="H742" s="185" t="s">
        <v>371</v>
      </c>
      <c r="I742" s="185">
        <v>84</v>
      </c>
      <c r="J742" s="185">
        <v>0</v>
      </c>
      <c r="K742" s="185">
        <v>84</v>
      </c>
    </row>
    <row r="743" spans="1:11" hidden="1">
      <c r="A743" s="185">
        <v>40100000</v>
      </c>
      <c r="B743" s="185" t="s">
        <v>360</v>
      </c>
      <c r="C743" s="185" t="s">
        <v>93</v>
      </c>
      <c r="D743" s="186">
        <v>44967</v>
      </c>
      <c r="E743" s="185">
        <v>1</v>
      </c>
      <c r="F743" s="185" t="s">
        <v>1466</v>
      </c>
      <c r="G743" s="185" t="s">
        <v>89</v>
      </c>
      <c r="H743" s="185" t="s">
        <v>371</v>
      </c>
      <c r="I743" s="185">
        <v>84</v>
      </c>
      <c r="J743" s="185">
        <v>0</v>
      </c>
      <c r="K743" s="185">
        <v>84</v>
      </c>
    </row>
    <row r="744" spans="1:11" hidden="1">
      <c r="A744" s="185">
        <v>40100000</v>
      </c>
      <c r="B744" s="185" t="s">
        <v>360</v>
      </c>
      <c r="C744" s="185" t="s">
        <v>93</v>
      </c>
      <c r="D744" s="186">
        <v>44967</v>
      </c>
      <c r="E744" s="185">
        <v>1</v>
      </c>
      <c r="F744" s="185" t="s">
        <v>1466</v>
      </c>
      <c r="G744" s="185" t="s">
        <v>89</v>
      </c>
      <c r="H744" s="185" t="s">
        <v>371</v>
      </c>
      <c r="I744" s="185">
        <v>84</v>
      </c>
      <c r="J744" s="185">
        <v>0</v>
      </c>
      <c r="K744" s="185">
        <v>84</v>
      </c>
    </row>
    <row r="745" spans="1:11" hidden="1">
      <c r="A745" s="185">
        <v>40100000</v>
      </c>
      <c r="B745" s="185" t="s">
        <v>367</v>
      </c>
      <c r="C745" s="185" t="s">
        <v>93</v>
      </c>
      <c r="D745" s="186">
        <v>44967</v>
      </c>
      <c r="E745" s="185">
        <v>1</v>
      </c>
      <c r="F745" s="185" t="s">
        <v>116</v>
      </c>
      <c r="G745" s="185" t="s">
        <v>89</v>
      </c>
      <c r="H745" s="185" t="s">
        <v>1110</v>
      </c>
      <c r="I745" s="185">
        <v>4160.9799999999996</v>
      </c>
      <c r="J745" s="185">
        <v>0</v>
      </c>
      <c r="K745" s="185">
        <v>4160.9799999999996</v>
      </c>
    </row>
    <row r="746" spans="1:11" hidden="1">
      <c r="A746" s="185">
        <v>40100000</v>
      </c>
      <c r="B746" s="185" t="s">
        <v>369</v>
      </c>
      <c r="C746" s="185" t="s">
        <v>93</v>
      </c>
      <c r="D746" s="186">
        <v>44967</v>
      </c>
      <c r="E746" s="185">
        <v>1</v>
      </c>
      <c r="F746" s="185" t="s">
        <v>1388</v>
      </c>
      <c r="G746" s="185" t="s">
        <v>89</v>
      </c>
      <c r="H746" s="185" t="s">
        <v>1195</v>
      </c>
      <c r="I746" s="185">
        <v>205.75</v>
      </c>
      <c r="J746" s="185">
        <v>0</v>
      </c>
      <c r="K746" s="185">
        <v>205.75</v>
      </c>
    </row>
    <row r="747" spans="1:11" hidden="1">
      <c r="A747" s="185">
        <v>40100000</v>
      </c>
      <c r="B747" s="185" t="s">
        <v>388</v>
      </c>
      <c r="C747" s="185" t="s">
        <v>93</v>
      </c>
      <c r="D747" s="186">
        <v>44970</v>
      </c>
      <c r="E747" s="185">
        <v>1</v>
      </c>
      <c r="F747" s="185" t="s">
        <v>1469</v>
      </c>
      <c r="G747" s="185" t="s">
        <v>89</v>
      </c>
      <c r="H747" s="185" t="s">
        <v>1237</v>
      </c>
      <c r="I747" s="185">
        <v>7457.96</v>
      </c>
      <c r="J747" s="185">
        <v>0</v>
      </c>
      <c r="K747" s="185">
        <v>7457.96</v>
      </c>
    </row>
    <row r="748" spans="1:11" hidden="1">
      <c r="A748" s="185">
        <v>40100000</v>
      </c>
      <c r="B748" s="185" t="s">
        <v>388</v>
      </c>
      <c r="C748" s="185" t="s">
        <v>93</v>
      </c>
      <c r="D748" s="186">
        <v>44970</v>
      </c>
      <c r="E748" s="185">
        <v>1</v>
      </c>
      <c r="F748" s="185" t="s">
        <v>1469</v>
      </c>
      <c r="G748" s="185" t="s">
        <v>89</v>
      </c>
      <c r="H748" s="185" t="s">
        <v>1237</v>
      </c>
      <c r="I748" s="185">
        <v>3137</v>
      </c>
      <c r="J748" s="185">
        <v>0</v>
      </c>
      <c r="K748" s="185">
        <v>3137</v>
      </c>
    </row>
    <row r="749" spans="1:11" hidden="1">
      <c r="A749" s="185">
        <v>40100000</v>
      </c>
      <c r="B749" s="185" t="s">
        <v>1154</v>
      </c>
      <c r="C749" s="185" t="s">
        <v>93</v>
      </c>
      <c r="D749" s="186">
        <v>44970</v>
      </c>
      <c r="E749" s="185">
        <v>1</v>
      </c>
      <c r="F749" s="185" t="s">
        <v>1472</v>
      </c>
      <c r="G749" s="185" t="s">
        <v>89</v>
      </c>
      <c r="H749" s="185" t="s">
        <v>384</v>
      </c>
      <c r="I749" s="185">
        <v>267.23</v>
      </c>
      <c r="J749" s="185">
        <v>0</v>
      </c>
      <c r="K749" s="185">
        <v>267.23</v>
      </c>
    </row>
    <row r="750" spans="1:11">
      <c r="A750" s="185">
        <v>40100000</v>
      </c>
      <c r="B750" s="185" t="s">
        <v>1181</v>
      </c>
      <c r="C750" s="185" t="s">
        <v>93</v>
      </c>
      <c r="D750" s="186">
        <v>44970</v>
      </c>
      <c r="E750" s="185">
        <v>1</v>
      </c>
      <c r="F750" s="185" t="s">
        <v>1467</v>
      </c>
      <c r="G750" s="185" t="s">
        <v>89</v>
      </c>
      <c r="H750" s="185" t="s">
        <v>371</v>
      </c>
      <c r="I750" s="185">
        <v>21784</v>
      </c>
      <c r="J750" s="185">
        <v>0</v>
      </c>
      <c r="K750" s="185">
        <v>21784</v>
      </c>
    </row>
    <row r="751" spans="1:11" hidden="1">
      <c r="A751" s="185">
        <v>40100000</v>
      </c>
      <c r="B751" s="185" t="s">
        <v>1177</v>
      </c>
      <c r="C751" s="185" t="s">
        <v>93</v>
      </c>
      <c r="D751" s="186">
        <v>44970</v>
      </c>
      <c r="E751" s="185">
        <v>1</v>
      </c>
      <c r="F751" s="185" t="s">
        <v>1470</v>
      </c>
      <c r="G751" s="185" t="s">
        <v>89</v>
      </c>
      <c r="H751" s="185" t="s">
        <v>351</v>
      </c>
      <c r="I751" s="185">
        <v>9816</v>
      </c>
      <c r="J751" s="185">
        <v>0</v>
      </c>
      <c r="K751" s="185">
        <v>9816</v>
      </c>
    </row>
    <row r="752" spans="1:11" hidden="1">
      <c r="A752" s="185">
        <v>40100000</v>
      </c>
      <c r="B752" s="185" t="s">
        <v>1140</v>
      </c>
      <c r="C752" s="185" t="s">
        <v>93</v>
      </c>
      <c r="D752" s="186">
        <v>44970</v>
      </c>
      <c r="E752" s="185">
        <v>1</v>
      </c>
      <c r="F752" s="185" t="s">
        <v>1357</v>
      </c>
      <c r="G752" s="185" t="s">
        <v>89</v>
      </c>
      <c r="H752" s="185" t="s">
        <v>1231</v>
      </c>
      <c r="I752" s="185">
        <v>27.9</v>
      </c>
      <c r="J752" s="185">
        <v>0</v>
      </c>
      <c r="K752" s="185">
        <v>27.9</v>
      </c>
    </row>
    <row r="753" spans="1:11" hidden="1">
      <c r="A753" s="185">
        <v>40100000</v>
      </c>
      <c r="B753" s="185" t="s">
        <v>1140</v>
      </c>
      <c r="C753" s="185" t="s">
        <v>93</v>
      </c>
      <c r="D753" s="186">
        <v>44971</v>
      </c>
      <c r="E753" s="185">
        <v>1</v>
      </c>
      <c r="F753" s="185" t="s">
        <v>1357</v>
      </c>
      <c r="G753" s="185" t="s">
        <v>89</v>
      </c>
      <c r="H753" s="185" t="s">
        <v>1231</v>
      </c>
      <c r="I753" s="185">
        <v>71.56</v>
      </c>
      <c r="J753" s="185">
        <v>0</v>
      </c>
      <c r="K753" s="185">
        <v>71.56</v>
      </c>
    </row>
    <row r="754" spans="1:11" hidden="1">
      <c r="A754" s="185">
        <v>40100000</v>
      </c>
      <c r="B754" s="185" t="s">
        <v>1140</v>
      </c>
      <c r="C754" s="185" t="s">
        <v>93</v>
      </c>
      <c r="D754" s="186">
        <v>44971</v>
      </c>
      <c r="E754" s="185">
        <v>1</v>
      </c>
      <c r="F754" s="185" t="s">
        <v>1357</v>
      </c>
      <c r="G754" s="185" t="s">
        <v>89</v>
      </c>
      <c r="H754" s="185" t="s">
        <v>1231</v>
      </c>
      <c r="I754" s="185">
        <v>23.1</v>
      </c>
      <c r="J754" s="185">
        <v>0</v>
      </c>
      <c r="K754" s="185">
        <v>23.1</v>
      </c>
    </row>
    <row r="755" spans="1:11" hidden="1">
      <c r="A755" s="185">
        <v>40100000</v>
      </c>
      <c r="B755" s="185" t="s">
        <v>1140</v>
      </c>
      <c r="C755" s="185" t="s">
        <v>93</v>
      </c>
      <c r="D755" s="186">
        <v>44971</v>
      </c>
      <c r="E755" s="185">
        <v>1</v>
      </c>
      <c r="F755" s="185" t="s">
        <v>1357</v>
      </c>
      <c r="G755" s="185" t="s">
        <v>89</v>
      </c>
      <c r="H755" s="185" t="s">
        <v>1113</v>
      </c>
      <c r="I755" s="185">
        <v>89.22</v>
      </c>
      <c r="J755" s="185">
        <v>0</v>
      </c>
      <c r="K755" s="185">
        <v>89.22</v>
      </c>
    </row>
    <row r="756" spans="1:11" hidden="1">
      <c r="A756" s="185">
        <v>40100000</v>
      </c>
      <c r="B756" s="185" t="s">
        <v>369</v>
      </c>
      <c r="C756" s="185" t="s">
        <v>93</v>
      </c>
      <c r="D756" s="186">
        <v>44974</v>
      </c>
      <c r="E756" s="185">
        <v>1</v>
      </c>
      <c r="F756" s="185" t="s">
        <v>1388</v>
      </c>
      <c r="G756" s="185" t="s">
        <v>89</v>
      </c>
      <c r="H756" s="185" t="s">
        <v>1158</v>
      </c>
      <c r="I756" s="185">
        <v>502.94</v>
      </c>
      <c r="J756" s="185">
        <v>0</v>
      </c>
      <c r="K756" s="185">
        <v>502.94</v>
      </c>
    </row>
    <row r="757" spans="1:11" hidden="1">
      <c r="A757" s="185">
        <v>40100000</v>
      </c>
      <c r="B757" s="185" t="s">
        <v>388</v>
      </c>
      <c r="C757" s="185" t="s">
        <v>93</v>
      </c>
      <c r="D757" s="186">
        <v>44977</v>
      </c>
      <c r="E757" s="185">
        <v>1</v>
      </c>
      <c r="F757" s="185" t="s">
        <v>1469</v>
      </c>
      <c r="G757" s="185" t="s">
        <v>89</v>
      </c>
      <c r="H757" s="185" t="s">
        <v>1630</v>
      </c>
      <c r="I757" s="185">
        <v>1437.6</v>
      </c>
      <c r="J757" s="185">
        <v>0</v>
      </c>
      <c r="K757" s="185">
        <v>1437.6</v>
      </c>
    </row>
    <row r="758" spans="1:11" hidden="1">
      <c r="A758" s="185">
        <v>40100000</v>
      </c>
      <c r="B758" s="185" t="s">
        <v>352</v>
      </c>
      <c r="C758" s="185" t="s">
        <v>93</v>
      </c>
      <c r="D758" s="186">
        <v>44977</v>
      </c>
      <c r="E758" s="185">
        <v>1</v>
      </c>
      <c r="F758" s="185" t="s">
        <v>1391</v>
      </c>
      <c r="G758" s="185" t="s">
        <v>89</v>
      </c>
      <c r="H758" s="185" t="s">
        <v>1359</v>
      </c>
      <c r="I758" s="185">
        <v>137.41999999999999</v>
      </c>
      <c r="J758" s="185">
        <v>0</v>
      </c>
      <c r="K758" s="185">
        <v>137.41999999999999</v>
      </c>
    </row>
    <row r="759" spans="1:11" hidden="1">
      <c r="A759" s="185">
        <v>40100000</v>
      </c>
      <c r="B759" s="185" t="s">
        <v>350</v>
      </c>
      <c r="C759" s="185" t="s">
        <v>93</v>
      </c>
      <c r="D759" s="186">
        <v>44977</v>
      </c>
      <c r="E759" s="185">
        <v>1</v>
      </c>
      <c r="F759" s="185" t="s">
        <v>1475</v>
      </c>
      <c r="G759" s="185" t="s">
        <v>89</v>
      </c>
      <c r="H759" s="185" t="s">
        <v>1226</v>
      </c>
      <c r="I759" s="185">
        <v>57.6</v>
      </c>
      <c r="J759" s="185">
        <v>0</v>
      </c>
      <c r="K759" s="185">
        <v>57.6</v>
      </c>
    </row>
    <row r="760" spans="1:11" hidden="1">
      <c r="A760" s="185">
        <v>40100000</v>
      </c>
      <c r="B760" s="185" t="s">
        <v>374</v>
      </c>
      <c r="C760" s="185" t="s">
        <v>93</v>
      </c>
      <c r="D760" s="186">
        <v>44978</v>
      </c>
      <c r="E760" s="185">
        <v>1</v>
      </c>
      <c r="F760" s="185" t="s">
        <v>1379</v>
      </c>
      <c r="G760" s="185" t="s">
        <v>89</v>
      </c>
      <c r="H760" s="185" t="s">
        <v>1083</v>
      </c>
      <c r="I760" s="185">
        <v>2949.51</v>
      </c>
      <c r="J760" s="185">
        <v>0</v>
      </c>
      <c r="K760" s="185">
        <v>2949.51</v>
      </c>
    </row>
    <row r="761" spans="1:11">
      <c r="A761" s="185">
        <v>40100000</v>
      </c>
      <c r="B761" s="185" t="s">
        <v>1181</v>
      </c>
      <c r="C761" s="185" t="s">
        <v>93</v>
      </c>
      <c r="D761" s="186">
        <v>44978</v>
      </c>
      <c r="E761" s="185">
        <v>1</v>
      </c>
      <c r="F761" s="185" t="s">
        <v>1467</v>
      </c>
      <c r="G761" s="185" t="s">
        <v>89</v>
      </c>
      <c r="H761" s="185" t="s">
        <v>371</v>
      </c>
      <c r="I761" s="185">
        <v>3181</v>
      </c>
      <c r="J761" s="185">
        <v>0</v>
      </c>
      <c r="K761" s="185">
        <v>3181</v>
      </c>
    </row>
    <row r="762" spans="1:11" hidden="1">
      <c r="A762" s="185">
        <v>40100000</v>
      </c>
      <c r="B762" s="185" t="s">
        <v>378</v>
      </c>
      <c r="C762" s="185" t="s">
        <v>93</v>
      </c>
      <c r="D762" s="186">
        <v>44978</v>
      </c>
      <c r="E762" s="185">
        <v>1</v>
      </c>
      <c r="F762" s="185" t="s">
        <v>165</v>
      </c>
      <c r="G762" s="185" t="s">
        <v>89</v>
      </c>
      <c r="H762" s="185" t="s">
        <v>1092</v>
      </c>
      <c r="I762" s="185">
        <v>16872</v>
      </c>
      <c r="J762" s="185">
        <v>0</v>
      </c>
      <c r="K762" s="185">
        <v>16872</v>
      </c>
    </row>
    <row r="763" spans="1:11" hidden="1">
      <c r="A763" s="185">
        <v>40100000</v>
      </c>
      <c r="B763" s="185" t="s">
        <v>400</v>
      </c>
      <c r="C763" s="185" t="s">
        <v>93</v>
      </c>
      <c r="D763" s="186">
        <v>44978</v>
      </c>
      <c r="E763" s="185">
        <v>1</v>
      </c>
      <c r="F763" s="185" t="s">
        <v>651</v>
      </c>
      <c r="G763" s="185" t="s">
        <v>89</v>
      </c>
      <c r="H763" s="185" t="s">
        <v>384</v>
      </c>
      <c r="I763" s="185">
        <v>7560</v>
      </c>
      <c r="J763" s="185">
        <v>0</v>
      </c>
      <c r="K763" s="185">
        <v>7560</v>
      </c>
    </row>
    <row r="764" spans="1:11" hidden="1">
      <c r="A764" s="185">
        <v>40100000</v>
      </c>
      <c r="B764" s="185" t="s">
        <v>1091</v>
      </c>
      <c r="C764" s="185" t="s">
        <v>93</v>
      </c>
      <c r="D764" s="186">
        <v>44978</v>
      </c>
      <c r="E764" s="185">
        <v>1</v>
      </c>
      <c r="F764" s="185" t="s">
        <v>1476</v>
      </c>
      <c r="G764" s="185" t="s">
        <v>89</v>
      </c>
      <c r="H764" s="185" t="s">
        <v>1231</v>
      </c>
      <c r="I764" s="185">
        <v>318</v>
      </c>
      <c r="J764" s="185">
        <v>0</v>
      </c>
      <c r="K764" s="185">
        <v>318</v>
      </c>
    </row>
    <row r="765" spans="1:11" hidden="1">
      <c r="A765" s="185">
        <v>40100000</v>
      </c>
      <c r="B765" s="185" t="s">
        <v>354</v>
      </c>
      <c r="C765" s="185" t="s">
        <v>93</v>
      </c>
      <c r="D765" s="186">
        <v>44978</v>
      </c>
      <c r="E765" s="185">
        <v>1</v>
      </c>
      <c r="F765" s="185" t="s">
        <v>163</v>
      </c>
      <c r="G765" s="185" t="s">
        <v>89</v>
      </c>
      <c r="H765" s="185" t="s">
        <v>1184</v>
      </c>
      <c r="I765" s="185">
        <v>18449</v>
      </c>
      <c r="J765" s="185">
        <v>0</v>
      </c>
      <c r="K765" s="185">
        <v>18449</v>
      </c>
    </row>
    <row r="766" spans="1:11" hidden="1">
      <c r="A766" s="185">
        <v>40100000</v>
      </c>
      <c r="B766" s="185" t="s">
        <v>350</v>
      </c>
      <c r="C766" s="185" t="s">
        <v>93</v>
      </c>
      <c r="D766" s="186">
        <v>44984</v>
      </c>
      <c r="E766" s="185">
        <v>1</v>
      </c>
      <c r="F766" s="185" t="s">
        <v>1440</v>
      </c>
      <c r="G766" s="185" t="s">
        <v>89</v>
      </c>
      <c r="H766" s="185" t="s">
        <v>1226</v>
      </c>
      <c r="I766" s="185">
        <v>3268.16</v>
      </c>
      <c r="J766" s="185">
        <v>0</v>
      </c>
      <c r="K766" s="185">
        <v>3268.16</v>
      </c>
    </row>
    <row r="767" spans="1:11" hidden="1">
      <c r="A767" s="185">
        <v>40100000</v>
      </c>
      <c r="B767" s="185" t="s">
        <v>350</v>
      </c>
      <c r="C767" s="185" t="s">
        <v>93</v>
      </c>
      <c r="D767" s="186">
        <v>44984</v>
      </c>
      <c r="E767" s="185">
        <v>1</v>
      </c>
      <c r="F767" s="185" t="s">
        <v>1440</v>
      </c>
      <c r="G767" s="185" t="s">
        <v>89</v>
      </c>
      <c r="H767" s="185" t="s">
        <v>1226</v>
      </c>
      <c r="I767" s="185">
        <v>254.35</v>
      </c>
      <c r="J767" s="185">
        <v>0</v>
      </c>
      <c r="K767" s="185">
        <v>254.35</v>
      </c>
    </row>
    <row r="768" spans="1:11" hidden="1">
      <c r="A768" s="185">
        <v>40100000</v>
      </c>
      <c r="B768" s="185" t="s">
        <v>382</v>
      </c>
      <c r="C768" s="185" t="s">
        <v>93</v>
      </c>
      <c r="D768" s="186">
        <v>44985</v>
      </c>
      <c r="E768" s="185">
        <v>1</v>
      </c>
      <c r="F768" s="185" t="s">
        <v>396</v>
      </c>
      <c r="G768" s="185" t="s">
        <v>89</v>
      </c>
      <c r="H768" s="185" t="s">
        <v>1083</v>
      </c>
      <c r="I768" s="185">
        <v>250.56</v>
      </c>
      <c r="J768" s="185">
        <v>0</v>
      </c>
      <c r="K768" s="185">
        <v>250.56</v>
      </c>
    </row>
    <row r="769" spans="1:11" hidden="1">
      <c r="A769" s="185">
        <v>40100000</v>
      </c>
      <c r="B769" s="185" t="s">
        <v>369</v>
      </c>
      <c r="C769" s="185" t="s">
        <v>93</v>
      </c>
      <c r="D769" s="186">
        <v>44985</v>
      </c>
      <c r="E769" s="185">
        <v>1</v>
      </c>
      <c r="F769" s="185" t="s">
        <v>1388</v>
      </c>
      <c r="G769" s="185" t="s">
        <v>89</v>
      </c>
      <c r="H769" s="185" t="s">
        <v>1223</v>
      </c>
      <c r="I769" s="185">
        <v>1019.87</v>
      </c>
      <c r="J769" s="185">
        <v>0</v>
      </c>
      <c r="K769" s="185">
        <v>1019.87</v>
      </c>
    </row>
    <row r="770" spans="1:11" hidden="1">
      <c r="A770" s="185">
        <v>40100000</v>
      </c>
      <c r="B770" s="185" t="s">
        <v>1162</v>
      </c>
      <c r="C770" s="185" t="s">
        <v>93</v>
      </c>
      <c r="D770" s="186">
        <v>44985</v>
      </c>
      <c r="E770" s="185">
        <v>1</v>
      </c>
      <c r="F770" s="185" t="s">
        <v>1397</v>
      </c>
      <c r="G770" s="185" t="s">
        <v>89</v>
      </c>
      <c r="H770" s="185" t="s">
        <v>362</v>
      </c>
      <c r="I770" s="185">
        <v>360</v>
      </c>
      <c r="J770" s="185">
        <v>0</v>
      </c>
      <c r="K770" s="185">
        <v>360</v>
      </c>
    </row>
    <row r="771" spans="1:11" hidden="1">
      <c r="A771" s="185">
        <v>40100000</v>
      </c>
      <c r="B771" s="185" t="s">
        <v>399</v>
      </c>
      <c r="C771" s="185" t="s">
        <v>93</v>
      </c>
      <c r="D771" s="186">
        <v>44985</v>
      </c>
      <c r="E771" s="185">
        <v>1</v>
      </c>
      <c r="F771" s="185" t="s">
        <v>1504</v>
      </c>
      <c r="G771" s="185" t="s">
        <v>89</v>
      </c>
      <c r="H771" s="185" t="s">
        <v>1083</v>
      </c>
      <c r="I771" s="185">
        <v>5185.78</v>
      </c>
      <c r="J771" s="185">
        <v>0</v>
      </c>
      <c r="K771" s="185">
        <v>5185.78</v>
      </c>
    </row>
    <row r="772" spans="1:11" hidden="1">
      <c r="A772" s="185">
        <v>40100000</v>
      </c>
      <c r="B772" s="185" t="s">
        <v>388</v>
      </c>
      <c r="C772" s="185" t="s">
        <v>93</v>
      </c>
      <c r="D772" s="186">
        <v>44985</v>
      </c>
      <c r="E772" s="185">
        <v>1</v>
      </c>
      <c r="F772" s="185" t="s">
        <v>1503</v>
      </c>
      <c r="G772" s="185" t="s">
        <v>89</v>
      </c>
      <c r="H772" s="185" t="s">
        <v>1272</v>
      </c>
      <c r="I772" s="185">
        <v>581.04</v>
      </c>
      <c r="J772" s="185">
        <v>0</v>
      </c>
      <c r="K772" s="185">
        <v>581.04</v>
      </c>
    </row>
    <row r="773" spans="1:11" hidden="1">
      <c r="A773" s="185">
        <v>40100000</v>
      </c>
      <c r="B773" s="185" t="s">
        <v>361</v>
      </c>
      <c r="C773" s="185" t="s">
        <v>93</v>
      </c>
      <c r="D773" s="186">
        <v>44985</v>
      </c>
      <c r="E773" s="185">
        <v>1</v>
      </c>
      <c r="F773" s="185" t="s">
        <v>1383</v>
      </c>
      <c r="G773" s="185" t="s">
        <v>89</v>
      </c>
      <c r="H773" s="185" t="s">
        <v>1261</v>
      </c>
      <c r="I773" s="185">
        <v>3200</v>
      </c>
      <c r="J773" s="185">
        <v>0</v>
      </c>
      <c r="K773" s="185">
        <v>3200</v>
      </c>
    </row>
    <row r="774" spans="1:11" hidden="1">
      <c r="A774" s="185">
        <v>40100000</v>
      </c>
      <c r="B774" s="185" t="s">
        <v>377</v>
      </c>
      <c r="C774" s="185" t="s">
        <v>93</v>
      </c>
      <c r="D774" s="186">
        <v>44985</v>
      </c>
      <c r="E774" s="185">
        <v>1</v>
      </c>
      <c r="F774" s="185" t="s">
        <v>1381</v>
      </c>
      <c r="G774" s="185" t="s">
        <v>89</v>
      </c>
      <c r="H774" s="185" t="s">
        <v>1110</v>
      </c>
      <c r="I774" s="185">
        <v>1171.48</v>
      </c>
      <c r="J774" s="185">
        <v>0</v>
      </c>
      <c r="K774" s="185">
        <v>1171.48</v>
      </c>
    </row>
    <row r="775" spans="1:11" hidden="1">
      <c r="A775" s="185">
        <v>40100000</v>
      </c>
      <c r="B775" s="185" t="s">
        <v>376</v>
      </c>
      <c r="C775" s="185" t="s">
        <v>93</v>
      </c>
      <c r="D775" s="186">
        <v>44985</v>
      </c>
      <c r="E775" s="185">
        <v>1</v>
      </c>
      <c r="F775" s="185" t="s">
        <v>144</v>
      </c>
      <c r="G775" s="185" t="s">
        <v>89</v>
      </c>
      <c r="H775" s="185" t="s">
        <v>1141</v>
      </c>
      <c r="I775" s="185">
        <v>1415.39</v>
      </c>
      <c r="J775" s="185">
        <v>0</v>
      </c>
      <c r="K775" s="185">
        <v>1415.39</v>
      </c>
    </row>
    <row r="776" spans="1:11" hidden="1">
      <c r="A776" s="185">
        <v>40100000</v>
      </c>
      <c r="B776" s="185" t="s">
        <v>1204</v>
      </c>
      <c r="C776" s="185" t="s">
        <v>93</v>
      </c>
      <c r="D776" s="186">
        <v>44986</v>
      </c>
      <c r="E776" s="185">
        <v>1</v>
      </c>
      <c r="F776" s="185" t="s">
        <v>1438</v>
      </c>
      <c r="G776" s="185" t="s">
        <v>89</v>
      </c>
      <c r="H776" s="185" t="s">
        <v>1110</v>
      </c>
      <c r="I776" s="185">
        <v>3200</v>
      </c>
      <c r="J776" s="185">
        <v>0</v>
      </c>
      <c r="K776" s="185">
        <v>3200</v>
      </c>
    </row>
    <row r="777" spans="1:11" hidden="1">
      <c r="A777" s="185">
        <v>40100000</v>
      </c>
      <c r="B777" s="185" t="s">
        <v>1140</v>
      </c>
      <c r="C777" s="185" t="s">
        <v>93</v>
      </c>
      <c r="D777" s="186">
        <v>44987</v>
      </c>
      <c r="E777" s="185">
        <v>1</v>
      </c>
      <c r="F777" s="185" t="s">
        <v>1357</v>
      </c>
      <c r="G777" s="185" t="s">
        <v>89</v>
      </c>
      <c r="H777" s="185" t="s">
        <v>1351</v>
      </c>
      <c r="I777" s="185">
        <v>174.63</v>
      </c>
      <c r="J777" s="185">
        <v>0</v>
      </c>
      <c r="K777" s="185">
        <v>174.63</v>
      </c>
    </row>
    <row r="778" spans="1:11" hidden="1">
      <c r="A778" s="185">
        <v>40100000</v>
      </c>
      <c r="B778" s="185" t="s">
        <v>385</v>
      </c>
      <c r="C778" s="185" t="s">
        <v>93</v>
      </c>
      <c r="D778" s="186">
        <v>44987</v>
      </c>
      <c r="E778" s="185">
        <v>1</v>
      </c>
      <c r="F778" s="185" t="s">
        <v>1690</v>
      </c>
      <c r="G778" s="185" t="s">
        <v>89</v>
      </c>
      <c r="H778" s="185" t="s">
        <v>1087</v>
      </c>
      <c r="I778" s="185">
        <v>40.659999999999997</v>
      </c>
      <c r="J778" s="185">
        <v>0</v>
      </c>
      <c r="K778" s="185">
        <v>40.659999999999997</v>
      </c>
    </row>
    <row r="779" spans="1:11" hidden="1">
      <c r="A779" s="185">
        <v>40100000</v>
      </c>
      <c r="B779" s="185" t="s">
        <v>388</v>
      </c>
      <c r="C779" s="185" t="s">
        <v>93</v>
      </c>
      <c r="D779" s="186">
        <v>44991</v>
      </c>
      <c r="E779" s="185">
        <v>1</v>
      </c>
      <c r="F779" s="185" t="s">
        <v>1469</v>
      </c>
      <c r="G779" s="185" t="s">
        <v>89</v>
      </c>
      <c r="H779" s="185" t="s">
        <v>1629</v>
      </c>
      <c r="I779" s="185">
        <v>2663.62</v>
      </c>
      <c r="J779" s="185">
        <v>0</v>
      </c>
      <c r="K779" s="185">
        <v>2663.62</v>
      </c>
    </row>
    <row r="780" spans="1:11" hidden="1">
      <c r="A780" s="185">
        <v>40100000</v>
      </c>
      <c r="B780" s="185" t="s">
        <v>388</v>
      </c>
      <c r="C780" s="185" t="s">
        <v>93</v>
      </c>
      <c r="D780" s="186">
        <v>44991</v>
      </c>
      <c r="E780" s="185">
        <v>1</v>
      </c>
      <c r="F780" s="185" t="s">
        <v>1469</v>
      </c>
      <c r="G780" s="185" t="s">
        <v>89</v>
      </c>
      <c r="H780" s="185" t="s">
        <v>1632</v>
      </c>
      <c r="I780" s="185">
        <v>7457.96</v>
      </c>
      <c r="J780" s="185">
        <v>0</v>
      </c>
      <c r="K780" s="185">
        <v>7457.96</v>
      </c>
    </row>
    <row r="781" spans="1:11" hidden="1">
      <c r="A781" s="185">
        <v>40100000</v>
      </c>
      <c r="B781" s="185" t="s">
        <v>1091</v>
      </c>
      <c r="C781" s="185" t="s">
        <v>93</v>
      </c>
      <c r="D781" s="186">
        <v>44992</v>
      </c>
      <c r="E781" s="185">
        <v>1</v>
      </c>
      <c r="F781" s="185" t="s">
        <v>1384</v>
      </c>
      <c r="G781" s="185" t="s">
        <v>89</v>
      </c>
      <c r="H781" s="185" t="s">
        <v>1351</v>
      </c>
      <c r="I781" s="185">
        <v>360</v>
      </c>
      <c r="J781" s="185">
        <v>0</v>
      </c>
      <c r="K781" s="185">
        <v>360</v>
      </c>
    </row>
    <row r="782" spans="1:11" hidden="1">
      <c r="A782" s="185">
        <v>40100000</v>
      </c>
      <c r="B782" s="185" t="s">
        <v>1149</v>
      </c>
      <c r="C782" s="185" t="s">
        <v>93</v>
      </c>
      <c r="D782" s="186">
        <v>44994</v>
      </c>
      <c r="E782" s="185">
        <v>1</v>
      </c>
      <c r="F782" s="185" t="s">
        <v>1466</v>
      </c>
      <c r="G782" s="185" t="s">
        <v>89</v>
      </c>
      <c r="H782" s="185" t="s">
        <v>1113</v>
      </c>
      <c r="I782" s="185">
        <v>84</v>
      </c>
      <c r="J782" s="185">
        <v>0</v>
      </c>
      <c r="K782" s="185">
        <v>84</v>
      </c>
    </row>
    <row r="783" spans="1:11" hidden="1">
      <c r="A783" s="185">
        <v>40100000</v>
      </c>
      <c r="B783" s="185" t="s">
        <v>1149</v>
      </c>
      <c r="C783" s="185" t="s">
        <v>93</v>
      </c>
      <c r="D783" s="186">
        <v>44994</v>
      </c>
      <c r="E783" s="185">
        <v>1</v>
      </c>
      <c r="F783" s="185" t="s">
        <v>1466</v>
      </c>
      <c r="G783" s="185" t="s">
        <v>89</v>
      </c>
      <c r="H783" s="185" t="s">
        <v>1113</v>
      </c>
      <c r="I783" s="185">
        <v>84</v>
      </c>
      <c r="J783" s="185">
        <v>0</v>
      </c>
      <c r="K783" s="185">
        <v>84</v>
      </c>
    </row>
    <row r="784" spans="1:11" hidden="1">
      <c r="A784" s="185">
        <v>40100000</v>
      </c>
      <c r="B784" s="185" t="s">
        <v>1149</v>
      </c>
      <c r="C784" s="185" t="s">
        <v>93</v>
      </c>
      <c r="D784" s="186">
        <v>44994</v>
      </c>
      <c r="E784" s="185">
        <v>1</v>
      </c>
      <c r="F784" s="185" t="s">
        <v>1466</v>
      </c>
      <c r="G784" s="185" t="s">
        <v>89</v>
      </c>
      <c r="H784" s="185" t="s">
        <v>1113</v>
      </c>
      <c r="I784" s="185">
        <v>84</v>
      </c>
      <c r="J784" s="185">
        <v>0</v>
      </c>
      <c r="K784" s="185">
        <v>84</v>
      </c>
    </row>
    <row r="785" spans="1:11" hidden="1">
      <c r="A785" s="185">
        <v>40100000</v>
      </c>
      <c r="B785" s="185" t="s">
        <v>380</v>
      </c>
      <c r="C785" s="185" t="s">
        <v>93</v>
      </c>
      <c r="D785" s="186">
        <v>44995</v>
      </c>
      <c r="E785" s="185">
        <v>1</v>
      </c>
      <c r="F785" s="185" t="s">
        <v>394</v>
      </c>
      <c r="G785" s="185" t="s">
        <v>89</v>
      </c>
      <c r="H785" s="185" t="s">
        <v>1261</v>
      </c>
      <c r="I785" s="185">
        <v>4118.51</v>
      </c>
      <c r="J785" s="185">
        <v>0</v>
      </c>
      <c r="K785" s="185">
        <v>4118.51</v>
      </c>
    </row>
    <row r="786" spans="1:11" hidden="1">
      <c r="A786" s="185">
        <v>40100000</v>
      </c>
      <c r="B786" s="185" t="s">
        <v>1149</v>
      </c>
      <c r="C786" s="185" t="s">
        <v>93</v>
      </c>
      <c r="D786" s="186">
        <v>44995</v>
      </c>
      <c r="E786" s="185">
        <v>1</v>
      </c>
      <c r="F786" s="185" t="s">
        <v>1466</v>
      </c>
      <c r="G786" s="185" t="s">
        <v>89</v>
      </c>
      <c r="H786" s="185" t="s">
        <v>1113</v>
      </c>
      <c r="I786" s="185">
        <v>336</v>
      </c>
      <c r="J786" s="185">
        <v>0</v>
      </c>
      <c r="K786" s="185">
        <v>336</v>
      </c>
    </row>
    <row r="787" spans="1:11" hidden="1">
      <c r="A787" s="185">
        <v>40100000</v>
      </c>
      <c r="B787" s="185" t="s">
        <v>369</v>
      </c>
      <c r="C787" s="185" t="s">
        <v>93</v>
      </c>
      <c r="D787" s="186">
        <v>44995</v>
      </c>
      <c r="E787" s="185">
        <v>1</v>
      </c>
      <c r="F787" s="185" t="s">
        <v>1691</v>
      </c>
      <c r="G787" s="185" t="s">
        <v>89</v>
      </c>
      <c r="H787" s="185" t="s">
        <v>1763</v>
      </c>
      <c r="I787" s="185">
        <v>99.43</v>
      </c>
      <c r="J787" s="185">
        <v>0</v>
      </c>
      <c r="K787" s="185">
        <v>99.43</v>
      </c>
    </row>
    <row r="788" spans="1:11" hidden="1">
      <c r="A788" s="185">
        <v>40100000</v>
      </c>
      <c r="B788" s="185" t="s">
        <v>1149</v>
      </c>
      <c r="C788" s="185" t="s">
        <v>93</v>
      </c>
      <c r="D788" s="186">
        <v>44995</v>
      </c>
      <c r="E788" s="185">
        <v>1</v>
      </c>
      <c r="F788" s="185" t="s">
        <v>1466</v>
      </c>
      <c r="G788" s="185" t="s">
        <v>89</v>
      </c>
      <c r="H788" s="185" t="s">
        <v>1113</v>
      </c>
      <c r="I788" s="185">
        <v>84</v>
      </c>
      <c r="J788" s="185">
        <v>0</v>
      </c>
      <c r="K788" s="185">
        <v>84</v>
      </c>
    </row>
    <row r="789" spans="1:11" hidden="1">
      <c r="A789" s="185">
        <v>40100000</v>
      </c>
      <c r="B789" s="185" t="s">
        <v>367</v>
      </c>
      <c r="C789" s="185" t="s">
        <v>93</v>
      </c>
      <c r="D789" s="186">
        <v>45001</v>
      </c>
      <c r="E789" s="185">
        <v>1</v>
      </c>
      <c r="F789" s="185" t="s">
        <v>1692</v>
      </c>
      <c r="G789" s="185" t="s">
        <v>89</v>
      </c>
      <c r="H789" s="185" t="s">
        <v>1141</v>
      </c>
      <c r="I789" s="185">
        <v>4160.9799999999996</v>
      </c>
      <c r="J789" s="185">
        <v>0</v>
      </c>
      <c r="K789" s="185">
        <v>4160.9799999999996</v>
      </c>
    </row>
    <row r="790" spans="1:11" hidden="1">
      <c r="A790" s="185">
        <v>40100000</v>
      </c>
      <c r="B790" s="185" t="s">
        <v>376</v>
      </c>
      <c r="C790" s="185" t="s">
        <v>93</v>
      </c>
      <c r="D790" s="186">
        <v>45002</v>
      </c>
      <c r="E790" s="185">
        <v>1</v>
      </c>
      <c r="F790" s="185" t="s">
        <v>1695</v>
      </c>
      <c r="G790" s="185" t="s">
        <v>89</v>
      </c>
      <c r="H790" s="185" t="s">
        <v>1261</v>
      </c>
      <c r="I790" s="185">
        <v>1335.28</v>
      </c>
      <c r="J790" s="185">
        <v>0</v>
      </c>
      <c r="K790" s="185">
        <v>1335.28</v>
      </c>
    </row>
    <row r="791" spans="1:11" hidden="1">
      <c r="A791" s="185">
        <v>40100000</v>
      </c>
      <c r="B791" s="185" t="s">
        <v>1641</v>
      </c>
      <c r="C791" s="185" t="s">
        <v>93</v>
      </c>
      <c r="D791" s="186">
        <v>45002</v>
      </c>
      <c r="E791" s="185">
        <v>1</v>
      </c>
      <c r="F791" s="185" t="s">
        <v>1694</v>
      </c>
      <c r="G791" s="185" t="s">
        <v>89</v>
      </c>
      <c r="H791" s="185" t="s">
        <v>312</v>
      </c>
      <c r="I791" s="185">
        <v>120</v>
      </c>
      <c r="J791" s="185">
        <v>0</v>
      </c>
      <c r="K791" s="185">
        <v>120</v>
      </c>
    </row>
    <row r="792" spans="1:11" hidden="1">
      <c r="A792" s="185">
        <v>40100000</v>
      </c>
      <c r="B792" s="185" t="s">
        <v>1636</v>
      </c>
      <c r="C792" s="185" t="s">
        <v>93</v>
      </c>
      <c r="D792" s="186">
        <v>45002</v>
      </c>
      <c r="E792" s="185">
        <v>1</v>
      </c>
      <c r="F792" s="185" t="s">
        <v>1696</v>
      </c>
      <c r="G792" s="185" t="s">
        <v>89</v>
      </c>
      <c r="H792" s="185" t="s">
        <v>312</v>
      </c>
      <c r="I792" s="185">
        <v>90</v>
      </c>
      <c r="J792" s="185">
        <v>0</v>
      </c>
      <c r="K792" s="185">
        <v>90</v>
      </c>
    </row>
    <row r="793" spans="1:11" hidden="1">
      <c r="A793" s="185">
        <v>40100000</v>
      </c>
      <c r="B793" s="185" t="s">
        <v>361</v>
      </c>
      <c r="C793" s="185" t="s">
        <v>93</v>
      </c>
      <c r="D793" s="186">
        <v>45002</v>
      </c>
      <c r="E793" s="185">
        <v>1</v>
      </c>
      <c r="F793" s="185" t="s">
        <v>1383</v>
      </c>
      <c r="G793" s="185" t="s">
        <v>89</v>
      </c>
      <c r="H793" s="185" t="s">
        <v>1092</v>
      </c>
      <c r="I793" s="185">
        <v>3200</v>
      </c>
      <c r="J793" s="185">
        <v>0</v>
      </c>
      <c r="K793" s="185">
        <v>3200</v>
      </c>
    </row>
    <row r="794" spans="1:11" hidden="1">
      <c r="A794" s="185">
        <v>40100000</v>
      </c>
      <c r="B794" s="185" t="s">
        <v>354</v>
      </c>
      <c r="C794" s="185" t="s">
        <v>93</v>
      </c>
      <c r="D794" s="186">
        <v>45002</v>
      </c>
      <c r="E794" s="185">
        <v>1</v>
      </c>
      <c r="F794" s="185" t="s">
        <v>163</v>
      </c>
      <c r="G794" s="185" t="s">
        <v>89</v>
      </c>
      <c r="H794" s="185" t="s">
        <v>1231</v>
      </c>
      <c r="I794" s="185">
        <v>15922</v>
      </c>
      <c r="J794" s="185">
        <v>0</v>
      </c>
      <c r="K794" s="185">
        <v>15922</v>
      </c>
    </row>
    <row r="795" spans="1:11" hidden="1">
      <c r="A795" s="185">
        <v>40100000</v>
      </c>
      <c r="B795" s="185" t="s">
        <v>1669</v>
      </c>
      <c r="C795" s="185" t="s">
        <v>93</v>
      </c>
      <c r="D795" s="186">
        <v>45002</v>
      </c>
      <c r="E795" s="185">
        <v>1</v>
      </c>
      <c r="F795" s="185" t="s">
        <v>1697</v>
      </c>
      <c r="G795" s="185" t="s">
        <v>89</v>
      </c>
      <c r="H795" s="185" t="s">
        <v>351</v>
      </c>
      <c r="I795" s="185">
        <v>532.79999999999995</v>
      </c>
      <c r="J795" s="185">
        <v>0</v>
      </c>
      <c r="K795" s="185">
        <v>532.79999999999995</v>
      </c>
    </row>
    <row r="796" spans="1:11" hidden="1">
      <c r="A796" s="185">
        <v>40100000</v>
      </c>
      <c r="B796" s="185" t="s">
        <v>372</v>
      </c>
      <c r="C796" s="185" t="s">
        <v>93</v>
      </c>
      <c r="D796" s="186">
        <v>45002</v>
      </c>
      <c r="E796" s="185">
        <v>1</v>
      </c>
      <c r="F796" s="185" t="s">
        <v>126</v>
      </c>
      <c r="G796" s="185" t="s">
        <v>89</v>
      </c>
      <c r="H796" s="185" t="s">
        <v>1226</v>
      </c>
      <c r="I796" s="185">
        <v>316.27</v>
      </c>
      <c r="J796" s="185">
        <v>0</v>
      </c>
      <c r="K796" s="185">
        <v>316.27</v>
      </c>
    </row>
    <row r="797" spans="1:11" hidden="1">
      <c r="A797" s="185">
        <v>40100000</v>
      </c>
      <c r="B797" s="185" t="s">
        <v>1693</v>
      </c>
      <c r="C797" s="185" t="s">
        <v>93</v>
      </c>
      <c r="D797" s="186">
        <v>45002</v>
      </c>
      <c r="E797" s="185">
        <v>1</v>
      </c>
      <c r="F797" s="185" t="s">
        <v>981</v>
      </c>
      <c r="G797" s="185" t="s">
        <v>89</v>
      </c>
      <c r="H797" s="185" t="s">
        <v>362</v>
      </c>
      <c r="I797" s="185">
        <v>150</v>
      </c>
      <c r="J797" s="185">
        <v>0</v>
      </c>
      <c r="K797" s="185">
        <v>150</v>
      </c>
    </row>
    <row r="798" spans="1:11" hidden="1">
      <c r="A798" s="185">
        <v>40100000</v>
      </c>
      <c r="B798" s="185" t="s">
        <v>377</v>
      </c>
      <c r="C798" s="185" t="s">
        <v>93</v>
      </c>
      <c r="D798" s="186">
        <v>45002</v>
      </c>
      <c r="E798" s="185">
        <v>1</v>
      </c>
      <c r="F798" s="185" t="s">
        <v>1381</v>
      </c>
      <c r="G798" s="185" t="s">
        <v>89</v>
      </c>
      <c r="H798" s="185" t="s">
        <v>1141</v>
      </c>
      <c r="I798" s="185">
        <v>1022.12</v>
      </c>
      <c r="J798" s="185">
        <v>0</v>
      </c>
      <c r="K798" s="185">
        <v>1022.12</v>
      </c>
    </row>
    <row r="799" spans="1:11" hidden="1">
      <c r="A799" s="185">
        <v>40100000</v>
      </c>
      <c r="B799" s="185" t="s">
        <v>398</v>
      </c>
      <c r="C799" s="185" t="s">
        <v>93</v>
      </c>
      <c r="D799" s="186">
        <v>45002</v>
      </c>
      <c r="E799" s="185">
        <v>1</v>
      </c>
      <c r="F799" s="185" t="s">
        <v>1698</v>
      </c>
      <c r="G799" s="185" t="s">
        <v>89</v>
      </c>
      <c r="H799" s="185" t="s">
        <v>362</v>
      </c>
      <c r="I799" s="185">
        <v>22032</v>
      </c>
      <c r="J799" s="185">
        <v>0</v>
      </c>
      <c r="K799" s="185">
        <v>22032</v>
      </c>
    </row>
    <row r="800" spans="1:11" hidden="1">
      <c r="A800" s="185">
        <v>40100000</v>
      </c>
      <c r="B800" s="185" t="s">
        <v>391</v>
      </c>
      <c r="C800" s="185" t="s">
        <v>93</v>
      </c>
      <c r="D800" s="186">
        <v>45002</v>
      </c>
      <c r="E800" s="185">
        <v>1</v>
      </c>
      <c r="F800" s="185" t="s">
        <v>1360</v>
      </c>
      <c r="G800" s="185" t="s">
        <v>89</v>
      </c>
      <c r="H800" s="185" t="s">
        <v>1110</v>
      </c>
      <c r="I800" s="185">
        <v>7266</v>
      </c>
      <c r="J800" s="185">
        <v>0</v>
      </c>
      <c r="K800" s="185">
        <v>7266</v>
      </c>
    </row>
    <row r="801" spans="1:11" hidden="1">
      <c r="A801" s="185">
        <v>40100000</v>
      </c>
      <c r="B801" s="185" t="s">
        <v>378</v>
      </c>
      <c r="C801" s="185" t="s">
        <v>93</v>
      </c>
      <c r="D801" s="186">
        <v>45002</v>
      </c>
      <c r="E801" s="185">
        <v>1</v>
      </c>
      <c r="F801" s="185" t="s">
        <v>165</v>
      </c>
      <c r="G801" s="185" t="s">
        <v>89</v>
      </c>
      <c r="H801" s="185" t="s">
        <v>1261</v>
      </c>
      <c r="I801" s="185">
        <v>1368</v>
      </c>
      <c r="J801" s="185">
        <v>0</v>
      </c>
      <c r="K801" s="185">
        <v>1368</v>
      </c>
    </row>
    <row r="802" spans="1:11" hidden="1">
      <c r="A802" s="185">
        <v>40100000</v>
      </c>
      <c r="B802" s="185" t="s">
        <v>369</v>
      </c>
      <c r="C802" s="185" t="s">
        <v>93</v>
      </c>
      <c r="D802" s="186">
        <v>45002</v>
      </c>
      <c r="E802" s="185">
        <v>1</v>
      </c>
      <c r="F802" s="185" t="s">
        <v>1691</v>
      </c>
      <c r="G802" s="185" t="s">
        <v>89</v>
      </c>
      <c r="H802" s="185" t="s">
        <v>1763</v>
      </c>
      <c r="I802" s="185">
        <v>156.08000000000001</v>
      </c>
      <c r="J802" s="185">
        <v>0</v>
      </c>
      <c r="K802" s="185">
        <v>156.08000000000001</v>
      </c>
    </row>
    <row r="803" spans="1:11" hidden="1">
      <c r="A803" s="185">
        <v>40100000</v>
      </c>
      <c r="B803" s="185" t="s">
        <v>350</v>
      </c>
      <c r="C803" s="185" t="s">
        <v>93</v>
      </c>
      <c r="D803" s="186">
        <v>45005</v>
      </c>
      <c r="E803" s="185">
        <v>1</v>
      </c>
      <c r="F803" s="185" t="s">
        <v>1699</v>
      </c>
      <c r="G803" s="185" t="s">
        <v>89</v>
      </c>
      <c r="H803" s="185" t="s">
        <v>1272</v>
      </c>
      <c r="I803" s="185">
        <v>57.6</v>
      </c>
      <c r="J803" s="185">
        <v>0</v>
      </c>
      <c r="K803" s="185">
        <v>57.6</v>
      </c>
    </row>
    <row r="804" spans="1:11" hidden="1">
      <c r="A804" s="185">
        <v>40100000</v>
      </c>
      <c r="B804" s="185" t="s">
        <v>352</v>
      </c>
      <c r="C804" s="185" t="s">
        <v>93</v>
      </c>
      <c r="D804" s="186">
        <v>45005</v>
      </c>
      <c r="E804" s="185">
        <v>1</v>
      </c>
      <c r="F804" s="185" t="s">
        <v>1391</v>
      </c>
      <c r="G804" s="185" t="s">
        <v>89</v>
      </c>
      <c r="H804" s="185" t="s">
        <v>1096</v>
      </c>
      <c r="I804" s="185">
        <v>212.52</v>
      </c>
      <c r="J804" s="185">
        <v>0</v>
      </c>
      <c r="K804" s="185">
        <v>212.52</v>
      </c>
    </row>
    <row r="805" spans="1:11" hidden="1">
      <c r="A805" s="185">
        <v>40100000</v>
      </c>
      <c r="B805" s="185" t="s">
        <v>388</v>
      </c>
      <c r="C805" s="185" t="s">
        <v>93</v>
      </c>
      <c r="D805" s="186">
        <v>45006</v>
      </c>
      <c r="E805" s="185">
        <v>1</v>
      </c>
      <c r="F805" s="185" t="s">
        <v>1469</v>
      </c>
      <c r="G805" s="185" t="s">
        <v>89</v>
      </c>
      <c r="H805" s="185" t="s">
        <v>1687</v>
      </c>
      <c r="I805" s="185">
        <v>1437.6</v>
      </c>
      <c r="J805" s="185">
        <v>0</v>
      </c>
      <c r="K805" s="185">
        <v>1437.6</v>
      </c>
    </row>
    <row r="806" spans="1:11" hidden="1">
      <c r="A806" s="185">
        <v>40100000</v>
      </c>
      <c r="B806" s="185" t="s">
        <v>369</v>
      </c>
      <c r="C806" s="185" t="s">
        <v>93</v>
      </c>
      <c r="D806" s="186">
        <v>45009</v>
      </c>
      <c r="E806" s="185">
        <v>1</v>
      </c>
      <c r="F806" s="185" t="s">
        <v>1691</v>
      </c>
      <c r="G806" s="185" t="s">
        <v>89</v>
      </c>
      <c r="H806" s="185" t="s">
        <v>1763</v>
      </c>
      <c r="I806" s="185">
        <v>146.63999999999999</v>
      </c>
      <c r="J806" s="185">
        <v>0</v>
      </c>
      <c r="K806" s="185">
        <v>146.63999999999999</v>
      </c>
    </row>
    <row r="807" spans="1:11" hidden="1">
      <c r="A807" s="185">
        <v>40100000</v>
      </c>
      <c r="B807" s="185" t="s">
        <v>1140</v>
      </c>
      <c r="C807" s="185" t="s">
        <v>93</v>
      </c>
      <c r="D807" s="186">
        <v>45009</v>
      </c>
      <c r="E807" s="185">
        <v>1</v>
      </c>
      <c r="F807" s="185" t="s">
        <v>1357</v>
      </c>
      <c r="G807" s="185" t="s">
        <v>89</v>
      </c>
      <c r="H807" s="185" t="s">
        <v>1159</v>
      </c>
      <c r="I807" s="185">
        <v>60.54</v>
      </c>
      <c r="J807" s="185">
        <v>0</v>
      </c>
      <c r="K807" s="185">
        <v>60.54</v>
      </c>
    </row>
    <row r="808" spans="1:11" hidden="1">
      <c r="A808" s="185">
        <v>40100000</v>
      </c>
      <c r="B808" s="185" t="s">
        <v>1140</v>
      </c>
      <c r="C808" s="185" t="s">
        <v>93</v>
      </c>
      <c r="D808" s="186">
        <v>45009</v>
      </c>
      <c r="E808" s="185">
        <v>1</v>
      </c>
      <c r="F808" s="185" t="s">
        <v>1357</v>
      </c>
      <c r="G808" s="185" t="s">
        <v>89</v>
      </c>
      <c r="H808" s="185" t="s">
        <v>1159</v>
      </c>
      <c r="I808" s="185">
        <v>42.81</v>
      </c>
      <c r="J808" s="185">
        <v>0</v>
      </c>
      <c r="K808" s="185">
        <v>42.81</v>
      </c>
    </row>
    <row r="809" spans="1:11" hidden="1">
      <c r="A809" s="185">
        <v>40100000</v>
      </c>
      <c r="B809" s="185" t="s">
        <v>1140</v>
      </c>
      <c r="C809" s="185" t="s">
        <v>93</v>
      </c>
      <c r="D809" s="186">
        <v>45009</v>
      </c>
      <c r="E809" s="185">
        <v>1</v>
      </c>
      <c r="F809" s="185" t="s">
        <v>1357</v>
      </c>
      <c r="G809" s="185" t="s">
        <v>89</v>
      </c>
      <c r="H809" s="185" t="s">
        <v>1159</v>
      </c>
      <c r="I809" s="185">
        <v>71.28</v>
      </c>
      <c r="J809" s="185">
        <v>0</v>
      </c>
      <c r="K809" s="185">
        <v>71.28</v>
      </c>
    </row>
    <row r="810" spans="1:11" hidden="1">
      <c r="A810" s="185">
        <v>40100000</v>
      </c>
      <c r="B810" s="185" t="s">
        <v>1140</v>
      </c>
      <c r="C810" s="185" t="s">
        <v>93</v>
      </c>
      <c r="D810" s="186">
        <v>45009</v>
      </c>
      <c r="E810" s="185">
        <v>1</v>
      </c>
      <c r="F810" s="185" t="s">
        <v>1357</v>
      </c>
      <c r="G810" s="185" t="s">
        <v>89</v>
      </c>
      <c r="H810" s="185" t="s">
        <v>1159</v>
      </c>
      <c r="I810" s="185">
        <v>13</v>
      </c>
      <c r="J810" s="185">
        <v>0</v>
      </c>
      <c r="K810" s="185">
        <v>13</v>
      </c>
    </row>
    <row r="811" spans="1:11" hidden="1">
      <c r="A811" s="185">
        <v>40100000</v>
      </c>
      <c r="B811" s="185" t="s">
        <v>350</v>
      </c>
      <c r="C811" s="185" t="s">
        <v>93</v>
      </c>
      <c r="D811" s="186">
        <v>45012</v>
      </c>
      <c r="E811" s="185">
        <v>1</v>
      </c>
      <c r="F811" s="185" t="s">
        <v>1440</v>
      </c>
      <c r="G811" s="185" t="s">
        <v>89</v>
      </c>
      <c r="H811" s="185" t="s">
        <v>1136</v>
      </c>
      <c r="I811" s="185">
        <v>3168.72</v>
      </c>
      <c r="J811" s="185">
        <v>0</v>
      </c>
      <c r="K811" s="185">
        <v>3168.72</v>
      </c>
    </row>
    <row r="812" spans="1:11" hidden="1">
      <c r="A812" s="185">
        <v>40100000</v>
      </c>
      <c r="B812" s="185" t="s">
        <v>350</v>
      </c>
      <c r="C812" s="185" t="s">
        <v>93</v>
      </c>
      <c r="D812" s="186">
        <v>45012</v>
      </c>
      <c r="E812" s="185">
        <v>1</v>
      </c>
      <c r="F812" s="185" t="s">
        <v>1440</v>
      </c>
      <c r="G812" s="185" t="s">
        <v>89</v>
      </c>
      <c r="H812" s="185" t="s">
        <v>1136</v>
      </c>
      <c r="I812" s="185">
        <v>236.86</v>
      </c>
      <c r="J812" s="185">
        <v>0</v>
      </c>
      <c r="K812" s="185">
        <v>236.86</v>
      </c>
    </row>
    <row r="813" spans="1:11" hidden="1">
      <c r="A813" s="185">
        <v>40100000</v>
      </c>
      <c r="B813" s="185" t="s">
        <v>1681</v>
      </c>
      <c r="C813" s="185" t="s">
        <v>93</v>
      </c>
      <c r="D813" s="186">
        <v>45013</v>
      </c>
      <c r="E813" s="185">
        <v>1</v>
      </c>
      <c r="F813" s="185" t="s">
        <v>1700</v>
      </c>
      <c r="G813" s="185" t="s">
        <v>89</v>
      </c>
      <c r="H813" s="185" t="s">
        <v>312</v>
      </c>
      <c r="I813" s="185">
        <v>36309</v>
      </c>
      <c r="J813" s="185">
        <v>0</v>
      </c>
      <c r="K813" s="185">
        <v>36309</v>
      </c>
    </row>
    <row r="814" spans="1:11" hidden="1">
      <c r="A814" s="185">
        <v>40100000</v>
      </c>
      <c r="B814" s="185" t="s">
        <v>1095</v>
      </c>
      <c r="C814" s="185" t="s">
        <v>93</v>
      </c>
      <c r="D814" s="186">
        <v>45014</v>
      </c>
      <c r="E814" s="185">
        <v>1</v>
      </c>
      <c r="F814" s="185" t="s">
        <v>1396</v>
      </c>
      <c r="G814" s="185" t="s">
        <v>89</v>
      </c>
      <c r="H814" s="185" t="s">
        <v>1359</v>
      </c>
      <c r="I814" s="185">
        <v>6720</v>
      </c>
      <c r="J814" s="185">
        <v>0</v>
      </c>
      <c r="K814" s="185">
        <v>6720</v>
      </c>
    </row>
    <row r="815" spans="1:11" hidden="1">
      <c r="A815" s="185">
        <v>40100000</v>
      </c>
      <c r="B815" s="185" t="s">
        <v>1354</v>
      </c>
      <c r="C815" s="185" t="s">
        <v>93</v>
      </c>
      <c r="D815" s="186">
        <v>45015</v>
      </c>
      <c r="E815" s="185">
        <v>1</v>
      </c>
      <c r="F815" s="185" t="s">
        <v>1701</v>
      </c>
      <c r="G815" s="185" t="s">
        <v>89</v>
      </c>
      <c r="H815" s="185" t="s">
        <v>89</v>
      </c>
      <c r="I815" s="185">
        <v>12000</v>
      </c>
      <c r="J815" s="185">
        <v>0</v>
      </c>
      <c r="K815" s="185">
        <v>12000</v>
      </c>
    </row>
    <row r="816" spans="1:11" hidden="1">
      <c r="A816" s="185">
        <v>40100000</v>
      </c>
      <c r="B816" s="185" t="s">
        <v>369</v>
      </c>
      <c r="C816" s="185" t="s">
        <v>93</v>
      </c>
      <c r="D816" s="186">
        <v>45019</v>
      </c>
      <c r="E816" s="185">
        <v>1</v>
      </c>
      <c r="F816" s="185" t="s">
        <v>766</v>
      </c>
      <c r="G816" s="185" t="s">
        <v>89</v>
      </c>
      <c r="H816" s="185" t="s">
        <v>1804</v>
      </c>
      <c r="I816" s="185">
        <v>837.66</v>
      </c>
      <c r="J816" s="185">
        <v>0</v>
      </c>
      <c r="K816" s="185">
        <v>837.66</v>
      </c>
    </row>
    <row r="817" spans="1:11" hidden="1">
      <c r="A817" s="185">
        <v>40100000</v>
      </c>
      <c r="B817" s="185" t="s">
        <v>1204</v>
      </c>
      <c r="C817" s="185" t="s">
        <v>93</v>
      </c>
      <c r="D817" s="186">
        <v>45019</v>
      </c>
      <c r="E817" s="185">
        <v>1</v>
      </c>
      <c r="F817" s="185" t="s">
        <v>1819</v>
      </c>
      <c r="G817" s="185" t="s">
        <v>89</v>
      </c>
      <c r="H817" s="185" t="s">
        <v>89</v>
      </c>
      <c r="I817" s="185">
        <v>3200</v>
      </c>
      <c r="J817" s="185">
        <v>0</v>
      </c>
      <c r="K817" s="185">
        <v>3200</v>
      </c>
    </row>
    <row r="818" spans="1:11" hidden="1">
      <c r="A818" s="185">
        <v>40100000</v>
      </c>
      <c r="B818" s="185" t="s">
        <v>364</v>
      </c>
      <c r="C818" s="185" t="s">
        <v>93</v>
      </c>
      <c r="D818" s="186">
        <v>45019</v>
      </c>
      <c r="E818" s="185">
        <v>1</v>
      </c>
      <c r="F818" s="185" t="s">
        <v>1818</v>
      </c>
      <c r="G818" s="185" t="s">
        <v>89</v>
      </c>
      <c r="H818" s="185" t="s">
        <v>1141</v>
      </c>
      <c r="I818" s="185">
        <v>594.42999999999995</v>
      </c>
      <c r="J818" s="185">
        <v>0</v>
      </c>
      <c r="K818" s="185">
        <v>594.42999999999995</v>
      </c>
    </row>
    <row r="819" spans="1:11" hidden="1">
      <c r="A819" s="185">
        <v>40100000</v>
      </c>
      <c r="B819" s="185" t="s">
        <v>372</v>
      </c>
      <c r="C819" s="185" t="s">
        <v>93</v>
      </c>
      <c r="D819" s="186">
        <v>45019</v>
      </c>
      <c r="E819" s="185">
        <v>2</v>
      </c>
      <c r="F819" s="185" t="s">
        <v>1820</v>
      </c>
      <c r="G819" s="185" t="s">
        <v>89</v>
      </c>
      <c r="H819" s="185" t="s">
        <v>1121</v>
      </c>
      <c r="I819" s="185">
        <v>252</v>
      </c>
      <c r="J819" s="185">
        <v>0</v>
      </c>
      <c r="K819" s="185">
        <v>252</v>
      </c>
    </row>
    <row r="820" spans="1:11" hidden="1">
      <c r="A820" s="185">
        <v>40100000</v>
      </c>
      <c r="B820" s="185" t="s">
        <v>365</v>
      </c>
      <c r="C820" s="185" t="s">
        <v>93</v>
      </c>
      <c r="D820" s="186">
        <v>45019</v>
      </c>
      <c r="E820" s="185">
        <v>2</v>
      </c>
      <c r="F820" s="185" t="s">
        <v>1822</v>
      </c>
      <c r="G820" s="185" t="s">
        <v>89</v>
      </c>
      <c r="H820" s="185" t="s">
        <v>1261</v>
      </c>
      <c r="I820" s="185">
        <v>7173.65</v>
      </c>
      <c r="J820" s="185">
        <v>0</v>
      </c>
      <c r="K820" s="185">
        <v>7173.65</v>
      </c>
    </row>
    <row r="821" spans="1:11" hidden="1">
      <c r="A821" s="185">
        <v>40100000</v>
      </c>
      <c r="B821" s="185" t="s">
        <v>363</v>
      </c>
      <c r="C821" s="185" t="s">
        <v>93</v>
      </c>
      <c r="D821" s="186">
        <v>45019</v>
      </c>
      <c r="E821" s="185">
        <v>2</v>
      </c>
      <c r="F821" s="185" t="s">
        <v>1821</v>
      </c>
      <c r="G821" s="185" t="s">
        <v>89</v>
      </c>
      <c r="H821" s="185" t="s">
        <v>1184</v>
      </c>
      <c r="I821" s="185">
        <v>328.64</v>
      </c>
      <c r="J821" s="185">
        <v>0</v>
      </c>
      <c r="K821" s="185">
        <v>328.64</v>
      </c>
    </row>
    <row r="822" spans="1:11" hidden="1">
      <c r="A822" s="185">
        <v>40100000</v>
      </c>
      <c r="B822" s="185" t="s">
        <v>365</v>
      </c>
      <c r="C822" s="185" t="s">
        <v>93</v>
      </c>
      <c r="D822" s="186">
        <v>45020</v>
      </c>
      <c r="E822" s="185">
        <v>1</v>
      </c>
      <c r="F822" s="185" t="s">
        <v>1822</v>
      </c>
      <c r="G822" s="185" t="s">
        <v>89</v>
      </c>
      <c r="H822" s="185" t="s">
        <v>1261</v>
      </c>
      <c r="I822" s="185">
        <v>229.2</v>
      </c>
      <c r="J822" s="185">
        <v>0</v>
      </c>
      <c r="K822" s="185">
        <v>229.2</v>
      </c>
    </row>
    <row r="823" spans="1:11" hidden="1">
      <c r="A823" s="185">
        <v>40100000</v>
      </c>
      <c r="B823" s="185" t="s">
        <v>1315</v>
      </c>
      <c r="C823" s="185" t="s">
        <v>93</v>
      </c>
      <c r="D823" s="186">
        <v>45021</v>
      </c>
      <c r="E823" s="185">
        <v>1</v>
      </c>
      <c r="F823" s="185" t="s">
        <v>1823</v>
      </c>
      <c r="G823" s="185" t="s">
        <v>89</v>
      </c>
      <c r="H823" s="185" t="s">
        <v>362</v>
      </c>
      <c r="I823" s="185">
        <v>711.07</v>
      </c>
      <c r="J823" s="185">
        <v>0</v>
      </c>
      <c r="K823" s="185">
        <v>711.07</v>
      </c>
    </row>
    <row r="824" spans="1:11" hidden="1">
      <c r="A824" s="185">
        <v>40100000</v>
      </c>
      <c r="B824" s="185" t="s">
        <v>350</v>
      </c>
      <c r="C824" s="185" t="s">
        <v>93</v>
      </c>
      <c r="D824" s="186">
        <v>45021</v>
      </c>
      <c r="E824" s="185">
        <v>1</v>
      </c>
      <c r="F824" s="185" t="s">
        <v>1440</v>
      </c>
      <c r="G824" s="185" t="s">
        <v>89</v>
      </c>
      <c r="H824" s="185" t="s">
        <v>1237</v>
      </c>
      <c r="I824" s="185">
        <v>432</v>
      </c>
      <c r="J824" s="185">
        <v>0</v>
      </c>
      <c r="K824" s="185">
        <v>432</v>
      </c>
    </row>
    <row r="825" spans="1:11" hidden="1">
      <c r="A825" s="185">
        <v>40100000</v>
      </c>
      <c r="B825" s="185" t="s">
        <v>388</v>
      </c>
      <c r="C825" s="185" t="s">
        <v>93</v>
      </c>
      <c r="D825" s="186">
        <v>45021</v>
      </c>
      <c r="E825" s="185">
        <v>1</v>
      </c>
      <c r="F825" s="185" t="s">
        <v>1469</v>
      </c>
      <c r="G825" s="185" t="s">
        <v>89</v>
      </c>
      <c r="H825" s="185" t="s">
        <v>1771</v>
      </c>
      <c r="I825" s="185">
        <v>8978.3799999999992</v>
      </c>
      <c r="J825" s="185">
        <v>0</v>
      </c>
      <c r="K825" s="185">
        <v>8978.3799999999992</v>
      </c>
    </row>
    <row r="826" spans="1:11" hidden="1">
      <c r="A826" s="185">
        <v>40100000</v>
      </c>
      <c r="B826" s="185" t="s">
        <v>388</v>
      </c>
      <c r="C826" s="185" t="s">
        <v>93</v>
      </c>
      <c r="D826" s="186">
        <v>45021</v>
      </c>
      <c r="E826" s="185">
        <v>1</v>
      </c>
      <c r="F826" s="185" t="s">
        <v>1469</v>
      </c>
      <c r="G826" s="185" t="s">
        <v>89</v>
      </c>
      <c r="H826" s="185" t="s">
        <v>1771</v>
      </c>
      <c r="I826" s="185">
        <v>1771.67</v>
      </c>
      <c r="J826" s="185">
        <v>0</v>
      </c>
      <c r="K826" s="185">
        <v>1771.67</v>
      </c>
    </row>
    <row r="827" spans="1:11" hidden="1">
      <c r="A827" s="185">
        <v>40100000</v>
      </c>
      <c r="B827" s="185" t="s">
        <v>372</v>
      </c>
      <c r="C827" s="185" t="s">
        <v>93</v>
      </c>
      <c r="D827" s="186">
        <v>45022</v>
      </c>
      <c r="E827" s="185">
        <v>1</v>
      </c>
      <c r="F827" s="185" t="s">
        <v>1820</v>
      </c>
      <c r="G827" s="185" t="s">
        <v>89</v>
      </c>
      <c r="H827" s="185" t="s">
        <v>1121</v>
      </c>
      <c r="I827" s="185">
        <v>30.32</v>
      </c>
      <c r="J827" s="185">
        <v>0</v>
      </c>
      <c r="K827" s="185">
        <v>30.32</v>
      </c>
    </row>
    <row r="828" spans="1:11" hidden="1">
      <c r="A828" s="185">
        <v>40100000</v>
      </c>
      <c r="B828" s="185" t="s">
        <v>360</v>
      </c>
      <c r="C828" s="185" t="s">
        <v>93</v>
      </c>
      <c r="D828" s="186">
        <v>45022</v>
      </c>
      <c r="E828" s="185">
        <v>1</v>
      </c>
      <c r="F828" s="185" t="s">
        <v>1466</v>
      </c>
      <c r="G828" s="185" t="s">
        <v>89</v>
      </c>
      <c r="H828" s="185" t="s">
        <v>1096</v>
      </c>
      <c r="I828" s="185">
        <v>84</v>
      </c>
      <c r="J828" s="185">
        <v>0</v>
      </c>
      <c r="K828" s="185">
        <v>84</v>
      </c>
    </row>
    <row r="829" spans="1:11" hidden="1">
      <c r="A829" s="185">
        <v>40100000</v>
      </c>
      <c r="B829" s="185" t="s">
        <v>360</v>
      </c>
      <c r="C829" s="185" t="s">
        <v>93</v>
      </c>
      <c r="D829" s="186">
        <v>45022</v>
      </c>
      <c r="E829" s="185">
        <v>1</v>
      </c>
      <c r="F829" s="185" t="s">
        <v>1466</v>
      </c>
      <c r="G829" s="185" t="s">
        <v>89</v>
      </c>
      <c r="H829" s="185" t="s">
        <v>1096</v>
      </c>
      <c r="I829" s="185">
        <v>84</v>
      </c>
      <c r="J829" s="185">
        <v>0</v>
      </c>
      <c r="K829" s="185">
        <v>84</v>
      </c>
    </row>
    <row r="830" spans="1:11" hidden="1">
      <c r="A830" s="185">
        <v>40100000</v>
      </c>
      <c r="B830" s="185" t="s">
        <v>360</v>
      </c>
      <c r="C830" s="185" t="s">
        <v>93</v>
      </c>
      <c r="D830" s="186">
        <v>45022</v>
      </c>
      <c r="E830" s="185">
        <v>1</v>
      </c>
      <c r="F830" s="185" t="s">
        <v>1466</v>
      </c>
      <c r="G830" s="185" t="s">
        <v>89</v>
      </c>
      <c r="H830" s="185" t="s">
        <v>1096</v>
      </c>
      <c r="I830" s="185">
        <v>84</v>
      </c>
      <c r="J830" s="185">
        <v>0</v>
      </c>
      <c r="K830" s="185">
        <v>84</v>
      </c>
    </row>
    <row r="831" spans="1:11" hidden="1">
      <c r="A831" s="185">
        <v>40100000</v>
      </c>
      <c r="B831" s="185" t="s">
        <v>360</v>
      </c>
      <c r="C831" s="185" t="s">
        <v>93</v>
      </c>
      <c r="D831" s="186">
        <v>45022</v>
      </c>
      <c r="E831" s="185">
        <v>1</v>
      </c>
      <c r="F831" s="185" t="s">
        <v>1466</v>
      </c>
      <c r="G831" s="185" t="s">
        <v>89</v>
      </c>
      <c r="H831" s="185" t="s">
        <v>1096</v>
      </c>
      <c r="I831" s="185">
        <v>84</v>
      </c>
      <c r="J831" s="185">
        <v>0</v>
      </c>
      <c r="K831" s="185">
        <v>84</v>
      </c>
    </row>
    <row r="832" spans="1:11" hidden="1">
      <c r="A832" s="185">
        <v>40100000</v>
      </c>
      <c r="B832" s="185" t="s">
        <v>369</v>
      </c>
      <c r="C832" s="185" t="s">
        <v>93</v>
      </c>
      <c r="D832" s="186">
        <v>45027</v>
      </c>
      <c r="E832" s="185">
        <v>1</v>
      </c>
      <c r="F832" s="185" t="s">
        <v>1388</v>
      </c>
      <c r="G832" s="185" t="s">
        <v>89</v>
      </c>
      <c r="H832" s="185" t="s">
        <v>1788</v>
      </c>
      <c r="I832" s="185">
        <v>141.69999999999999</v>
      </c>
      <c r="J832" s="185">
        <v>0</v>
      </c>
      <c r="K832" s="185">
        <v>141.69999999999999</v>
      </c>
    </row>
    <row r="833" spans="1:11" hidden="1">
      <c r="A833" s="185">
        <v>40100000</v>
      </c>
      <c r="B833" s="185" t="s">
        <v>360</v>
      </c>
      <c r="C833" s="185" t="s">
        <v>93</v>
      </c>
      <c r="D833" s="186">
        <v>45027</v>
      </c>
      <c r="E833" s="185">
        <v>1</v>
      </c>
      <c r="F833" s="185" t="s">
        <v>1466</v>
      </c>
      <c r="G833" s="185" t="s">
        <v>89</v>
      </c>
      <c r="H833" s="185" t="s">
        <v>1096</v>
      </c>
      <c r="I833" s="185">
        <v>336</v>
      </c>
      <c r="J833" s="185">
        <v>0</v>
      </c>
      <c r="K833" s="185">
        <v>336</v>
      </c>
    </row>
    <row r="834" spans="1:11" hidden="1">
      <c r="A834" s="185">
        <v>40100000</v>
      </c>
      <c r="B834" s="185" t="s">
        <v>360</v>
      </c>
      <c r="C834" s="185" t="s">
        <v>93</v>
      </c>
      <c r="D834" s="186">
        <v>45027</v>
      </c>
      <c r="E834" s="185">
        <v>1</v>
      </c>
      <c r="F834" s="185" t="s">
        <v>1466</v>
      </c>
      <c r="G834" s="185" t="s">
        <v>89</v>
      </c>
      <c r="H834" s="185" t="s">
        <v>1096</v>
      </c>
      <c r="I834" s="185">
        <v>84</v>
      </c>
      <c r="J834" s="185">
        <v>0</v>
      </c>
      <c r="K834" s="185">
        <v>84</v>
      </c>
    </row>
    <row r="835" spans="1:11" hidden="1">
      <c r="A835" s="185">
        <v>40100000</v>
      </c>
      <c r="B835" s="185" t="s">
        <v>1091</v>
      </c>
      <c r="C835" s="185" t="s">
        <v>93</v>
      </c>
      <c r="D835" s="186">
        <v>45027</v>
      </c>
      <c r="E835" s="185">
        <v>1</v>
      </c>
      <c r="F835" s="185" t="s">
        <v>1476</v>
      </c>
      <c r="G835" s="185" t="s">
        <v>89</v>
      </c>
      <c r="H835" s="185" t="s">
        <v>1159</v>
      </c>
      <c r="I835" s="185">
        <v>360</v>
      </c>
      <c r="J835" s="185">
        <v>0</v>
      </c>
      <c r="K835" s="185">
        <v>360</v>
      </c>
    </row>
    <row r="836" spans="1:11" hidden="1">
      <c r="A836" s="185">
        <v>40100000</v>
      </c>
      <c r="B836" s="185" t="s">
        <v>367</v>
      </c>
      <c r="C836" s="185" t="s">
        <v>93</v>
      </c>
      <c r="D836" s="186">
        <v>45028</v>
      </c>
      <c r="E836" s="185">
        <v>1</v>
      </c>
      <c r="F836" s="185" t="s">
        <v>116</v>
      </c>
      <c r="G836" s="185" t="s">
        <v>89</v>
      </c>
      <c r="H836" s="185" t="s">
        <v>1261</v>
      </c>
      <c r="I836" s="185">
        <v>4160.9799999999996</v>
      </c>
      <c r="J836" s="185">
        <v>0</v>
      </c>
      <c r="K836" s="185">
        <v>4160.9799999999996</v>
      </c>
    </row>
    <row r="837" spans="1:11" hidden="1">
      <c r="A837" s="185">
        <v>40100000</v>
      </c>
      <c r="B837" s="185" t="s">
        <v>388</v>
      </c>
      <c r="C837" s="185" t="s">
        <v>93</v>
      </c>
      <c r="D837" s="186">
        <v>45030</v>
      </c>
      <c r="E837" s="185">
        <v>1</v>
      </c>
      <c r="F837" s="185" t="s">
        <v>1469</v>
      </c>
      <c r="G837" s="185" t="s">
        <v>89</v>
      </c>
      <c r="H837" s="185" t="s">
        <v>1771</v>
      </c>
      <c r="I837" s="185">
        <v>1437.6</v>
      </c>
      <c r="J837" s="185">
        <v>0</v>
      </c>
      <c r="K837" s="185">
        <v>1437.6</v>
      </c>
    </row>
    <row r="838" spans="1:11" hidden="1">
      <c r="A838" s="185">
        <v>40100000</v>
      </c>
      <c r="B838" s="185" t="s">
        <v>369</v>
      </c>
      <c r="C838" s="185" t="s">
        <v>93</v>
      </c>
      <c r="D838" s="186">
        <v>45030</v>
      </c>
      <c r="E838" s="185">
        <v>1</v>
      </c>
      <c r="F838" s="185" t="s">
        <v>1825</v>
      </c>
      <c r="G838" s="185" t="s">
        <v>89</v>
      </c>
      <c r="H838" s="185" t="s">
        <v>1794</v>
      </c>
      <c r="I838" s="185">
        <v>497.53</v>
      </c>
      <c r="J838" s="185">
        <v>0</v>
      </c>
      <c r="K838" s="185">
        <v>497.53</v>
      </c>
    </row>
    <row r="839" spans="1:11" hidden="1">
      <c r="A839" s="185">
        <v>40100000</v>
      </c>
      <c r="B839" s="185" t="s">
        <v>379</v>
      </c>
      <c r="C839" s="185" t="s">
        <v>93</v>
      </c>
      <c r="D839" s="186">
        <v>45034</v>
      </c>
      <c r="E839" s="185">
        <v>1</v>
      </c>
      <c r="F839" s="185" t="s">
        <v>1382</v>
      </c>
      <c r="G839" s="185" t="s">
        <v>89</v>
      </c>
      <c r="H839" s="185" t="s">
        <v>1087</v>
      </c>
      <c r="I839" s="185">
        <v>16925.79</v>
      </c>
      <c r="J839" s="185">
        <v>0</v>
      </c>
      <c r="K839" s="185">
        <v>16925.79</v>
      </c>
    </row>
    <row r="840" spans="1:11" hidden="1">
      <c r="A840" s="185">
        <v>40100000</v>
      </c>
      <c r="B840" s="185" t="s">
        <v>376</v>
      </c>
      <c r="C840" s="185" t="s">
        <v>93</v>
      </c>
      <c r="D840" s="186">
        <v>45034</v>
      </c>
      <c r="E840" s="185">
        <v>1</v>
      </c>
      <c r="F840" s="185" t="s">
        <v>144</v>
      </c>
      <c r="G840" s="185" t="s">
        <v>89</v>
      </c>
      <c r="H840" s="185" t="s">
        <v>1092</v>
      </c>
      <c r="I840" s="185">
        <v>1415.39</v>
      </c>
      <c r="J840" s="185">
        <v>0</v>
      </c>
      <c r="K840" s="185">
        <v>1415.39</v>
      </c>
    </row>
    <row r="841" spans="1:11" hidden="1">
      <c r="A841" s="185">
        <v>40100000</v>
      </c>
      <c r="B841" s="185" t="s">
        <v>1693</v>
      </c>
      <c r="C841" s="185" t="s">
        <v>93</v>
      </c>
      <c r="D841" s="186">
        <v>45034</v>
      </c>
      <c r="E841" s="185">
        <v>1</v>
      </c>
      <c r="F841" s="185" t="s">
        <v>981</v>
      </c>
      <c r="G841" s="185" t="s">
        <v>89</v>
      </c>
      <c r="H841" s="185" t="s">
        <v>362</v>
      </c>
      <c r="I841" s="185">
        <v>7</v>
      </c>
      <c r="J841" s="185">
        <v>0</v>
      </c>
      <c r="K841" s="185">
        <v>7</v>
      </c>
    </row>
    <row r="842" spans="1:11" hidden="1">
      <c r="A842" s="185">
        <v>40100000</v>
      </c>
      <c r="B842" s="185" t="s">
        <v>350</v>
      </c>
      <c r="C842" s="185" t="s">
        <v>93</v>
      </c>
      <c r="D842" s="186">
        <v>45034</v>
      </c>
      <c r="E842" s="185">
        <v>1</v>
      </c>
      <c r="F842" s="185" t="s">
        <v>1699</v>
      </c>
      <c r="G842" s="185" t="s">
        <v>89</v>
      </c>
      <c r="H842" s="185" t="s">
        <v>1630</v>
      </c>
      <c r="I842" s="185">
        <v>57.6</v>
      </c>
      <c r="J842" s="185">
        <v>0</v>
      </c>
      <c r="K842" s="185">
        <v>57.6</v>
      </c>
    </row>
    <row r="843" spans="1:11" hidden="1">
      <c r="A843" s="185">
        <v>40100000</v>
      </c>
      <c r="B843" s="185" t="s">
        <v>1130</v>
      </c>
      <c r="C843" s="185" t="s">
        <v>93</v>
      </c>
      <c r="D843" s="186">
        <v>45034</v>
      </c>
      <c r="E843" s="185">
        <v>1</v>
      </c>
      <c r="F843" s="185" t="s">
        <v>1437</v>
      </c>
      <c r="G843" s="185" t="s">
        <v>89</v>
      </c>
      <c r="H843" s="185" t="s">
        <v>371</v>
      </c>
      <c r="I843" s="185">
        <v>119732.48</v>
      </c>
      <c r="J843" s="185">
        <v>0</v>
      </c>
      <c r="K843" s="185">
        <v>119732.48</v>
      </c>
    </row>
    <row r="844" spans="1:11" hidden="1">
      <c r="A844" s="185">
        <v>40100000</v>
      </c>
      <c r="B844" s="185" t="s">
        <v>1669</v>
      </c>
      <c r="C844" s="185" t="s">
        <v>93</v>
      </c>
      <c r="D844" s="186">
        <v>45034</v>
      </c>
      <c r="E844" s="185">
        <v>1</v>
      </c>
      <c r="F844" s="185" t="s">
        <v>1829</v>
      </c>
      <c r="G844" s="185" t="s">
        <v>89</v>
      </c>
      <c r="H844" s="185" t="s">
        <v>1083</v>
      </c>
      <c r="I844" s="185">
        <v>1044</v>
      </c>
      <c r="J844" s="185">
        <v>0</v>
      </c>
      <c r="K844" s="185">
        <v>1044</v>
      </c>
    </row>
    <row r="845" spans="1:11" hidden="1">
      <c r="A845" s="185">
        <v>40100000</v>
      </c>
      <c r="B845" s="185" t="s">
        <v>1636</v>
      </c>
      <c r="C845" s="185" t="s">
        <v>93</v>
      </c>
      <c r="D845" s="186">
        <v>45034</v>
      </c>
      <c r="E845" s="185">
        <v>1</v>
      </c>
      <c r="F845" s="185" t="s">
        <v>1828</v>
      </c>
      <c r="G845" s="185" t="s">
        <v>89</v>
      </c>
      <c r="H845" s="185" t="s">
        <v>362</v>
      </c>
      <c r="I845" s="185">
        <v>33</v>
      </c>
      <c r="J845" s="185">
        <v>0</v>
      </c>
      <c r="K845" s="185">
        <v>33</v>
      </c>
    </row>
    <row r="846" spans="1:11" hidden="1">
      <c r="A846" s="185">
        <v>40100000</v>
      </c>
      <c r="B846" s="185" t="s">
        <v>1722</v>
      </c>
      <c r="C846" s="185" t="s">
        <v>93</v>
      </c>
      <c r="D846" s="186">
        <v>45034</v>
      </c>
      <c r="E846" s="185">
        <v>1</v>
      </c>
      <c r="F846" s="185" t="s">
        <v>1826</v>
      </c>
      <c r="G846" s="185" t="s">
        <v>89</v>
      </c>
      <c r="H846" s="185" t="s">
        <v>362</v>
      </c>
      <c r="I846" s="185">
        <v>1050</v>
      </c>
      <c r="J846" s="185">
        <v>0</v>
      </c>
      <c r="K846" s="185">
        <v>1050</v>
      </c>
    </row>
    <row r="847" spans="1:11" hidden="1">
      <c r="A847" s="185">
        <v>40100000</v>
      </c>
      <c r="B847" s="185" t="s">
        <v>380</v>
      </c>
      <c r="C847" s="185" t="s">
        <v>93</v>
      </c>
      <c r="D847" s="186">
        <v>45034</v>
      </c>
      <c r="E847" s="185">
        <v>1</v>
      </c>
      <c r="F847" s="185" t="s">
        <v>394</v>
      </c>
      <c r="G847" s="185" t="s">
        <v>89</v>
      </c>
      <c r="H847" s="185" t="s">
        <v>1092</v>
      </c>
      <c r="I847" s="185">
        <v>289.13</v>
      </c>
      <c r="J847" s="185">
        <v>0</v>
      </c>
      <c r="K847" s="185">
        <v>289.13</v>
      </c>
    </row>
    <row r="848" spans="1:11" hidden="1">
      <c r="A848" s="185">
        <v>40100000</v>
      </c>
      <c r="B848" s="185" t="s">
        <v>1731</v>
      </c>
      <c r="C848" s="185" t="s">
        <v>93</v>
      </c>
      <c r="D848" s="186">
        <v>45034</v>
      </c>
      <c r="E848" s="185">
        <v>1</v>
      </c>
      <c r="F848" s="185" t="s">
        <v>1827</v>
      </c>
      <c r="G848" s="185" t="s">
        <v>89</v>
      </c>
      <c r="H848" s="185" t="s">
        <v>312</v>
      </c>
      <c r="I848" s="185">
        <v>27150</v>
      </c>
      <c r="J848" s="185">
        <v>0</v>
      </c>
      <c r="K848" s="185">
        <v>27150</v>
      </c>
    </row>
    <row r="849" spans="1:11" hidden="1">
      <c r="A849" s="185">
        <v>40100000</v>
      </c>
      <c r="B849" s="185" t="s">
        <v>1749</v>
      </c>
      <c r="C849" s="185" t="s">
        <v>93</v>
      </c>
      <c r="D849" s="186">
        <v>45034</v>
      </c>
      <c r="E849" s="185">
        <v>1</v>
      </c>
      <c r="F849" s="185" t="s">
        <v>1830</v>
      </c>
      <c r="G849" s="185" t="s">
        <v>89</v>
      </c>
      <c r="H849" s="185" t="s">
        <v>312</v>
      </c>
      <c r="I849" s="185">
        <v>2232</v>
      </c>
      <c r="J849" s="185">
        <v>0</v>
      </c>
      <c r="K849" s="185">
        <v>2232</v>
      </c>
    </row>
    <row r="850" spans="1:11" hidden="1">
      <c r="A850" s="185">
        <v>40100000</v>
      </c>
      <c r="B850" s="185" t="s">
        <v>1779</v>
      </c>
      <c r="C850" s="185" t="s">
        <v>93</v>
      </c>
      <c r="D850" s="186">
        <v>45034</v>
      </c>
      <c r="E850" s="185">
        <v>1</v>
      </c>
      <c r="F850" s="185" t="s">
        <v>1831</v>
      </c>
      <c r="G850" s="185" t="s">
        <v>89</v>
      </c>
      <c r="H850" s="185" t="s">
        <v>312</v>
      </c>
      <c r="I850" s="185">
        <v>1100</v>
      </c>
      <c r="J850" s="185">
        <v>0</v>
      </c>
      <c r="K850" s="185">
        <v>1100</v>
      </c>
    </row>
    <row r="851" spans="1:11" hidden="1">
      <c r="A851" s="185">
        <v>40100000</v>
      </c>
      <c r="B851" s="185" t="s">
        <v>361</v>
      </c>
      <c r="C851" s="185" t="s">
        <v>93</v>
      </c>
      <c r="D851" s="186">
        <v>45034</v>
      </c>
      <c r="E851" s="185">
        <v>1</v>
      </c>
      <c r="F851" s="185" t="s">
        <v>1383</v>
      </c>
      <c r="G851" s="185" t="s">
        <v>89</v>
      </c>
      <c r="H851" s="185" t="s">
        <v>1113</v>
      </c>
      <c r="I851" s="185">
        <v>3200</v>
      </c>
      <c r="J851" s="185">
        <v>0</v>
      </c>
      <c r="K851" s="185">
        <v>3200</v>
      </c>
    </row>
    <row r="852" spans="1:11" hidden="1">
      <c r="A852" s="185">
        <v>40100000</v>
      </c>
      <c r="B852" s="185" t="s">
        <v>375</v>
      </c>
      <c r="C852" s="185" t="s">
        <v>93</v>
      </c>
      <c r="D852" s="186">
        <v>45035</v>
      </c>
      <c r="E852" s="185">
        <v>1</v>
      </c>
      <c r="F852" s="185" t="s">
        <v>1377</v>
      </c>
      <c r="G852" s="185" t="s">
        <v>89</v>
      </c>
      <c r="H852" s="185" t="s">
        <v>1096</v>
      </c>
      <c r="I852" s="185">
        <v>4995.43</v>
      </c>
      <c r="J852" s="185">
        <v>0</v>
      </c>
      <c r="K852" s="185">
        <v>4995.43</v>
      </c>
    </row>
    <row r="853" spans="1:11" hidden="1">
      <c r="A853" s="185">
        <v>40100000</v>
      </c>
      <c r="B853" s="185" t="s">
        <v>1759</v>
      </c>
      <c r="C853" s="185" t="s">
        <v>93</v>
      </c>
      <c r="D853" s="186">
        <v>45036</v>
      </c>
      <c r="E853" s="185">
        <v>1</v>
      </c>
      <c r="F853" s="185" t="s">
        <v>1832</v>
      </c>
      <c r="G853" s="185" t="s">
        <v>89</v>
      </c>
      <c r="H853" s="185" t="s">
        <v>362</v>
      </c>
      <c r="I853" s="185">
        <v>3000</v>
      </c>
      <c r="J853" s="185">
        <v>0</v>
      </c>
      <c r="K853" s="185">
        <v>3000</v>
      </c>
    </row>
    <row r="854" spans="1:11" hidden="1">
      <c r="A854" s="185">
        <v>40100000</v>
      </c>
      <c r="B854" s="185" t="s">
        <v>352</v>
      </c>
      <c r="C854" s="185" t="s">
        <v>93</v>
      </c>
      <c r="D854" s="186">
        <v>45036</v>
      </c>
      <c r="E854" s="185">
        <v>1</v>
      </c>
      <c r="F854" s="185" t="s">
        <v>1391</v>
      </c>
      <c r="G854" s="185" t="s">
        <v>89</v>
      </c>
      <c r="H854" s="185" t="s">
        <v>1110</v>
      </c>
      <c r="I854" s="185">
        <v>129.41999999999999</v>
      </c>
      <c r="J854" s="185">
        <v>0</v>
      </c>
      <c r="K854" s="185">
        <v>129.41999999999999</v>
      </c>
    </row>
    <row r="855" spans="1:11" hidden="1">
      <c r="A855" s="185">
        <v>40100000</v>
      </c>
      <c r="B855" s="185" t="s">
        <v>1140</v>
      </c>
      <c r="C855" s="185" t="s">
        <v>93</v>
      </c>
      <c r="D855" s="186">
        <v>45037</v>
      </c>
      <c r="E855" s="185">
        <v>1</v>
      </c>
      <c r="F855" s="185" t="s">
        <v>970</v>
      </c>
      <c r="G855" s="185" t="s">
        <v>89</v>
      </c>
      <c r="H855" s="185" t="s">
        <v>1219</v>
      </c>
      <c r="I855" s="185">
        <v>19.88</v>
      </c>
      <c r="J855" s="185">
        <v>0</v>
      </c>
      <c r="K855" s="185">
        <v>19.88</v>
      </c>
    </row>
    <row r="856" spans="1:11" hidden="1">
      <c r="A856" s="185">
        <v>40100000</v>
      </c>
      <c r="B856" s="185" t="s">
        <v>369</v>
      </c>
      <c r="C856" s="185" t="s">
        <v>93</v>
      </c>
      <c r="D856" s="186">
        <v>45037</v>
      </c>
      <c r="E856" s="185">
        <v>1</v>
      </c>
      <c r="F856" s="185" t="s">
        <v>1388</v>
      </c>
      <c r="G856" s="185" t="s">
        <v>89</v>
      </c>
      <c r="H856" s="185" t="s">
        <v>1719</v>
      </c>
      <c r="I856" s="185">
        <v>244.65</v>
      </c>
      <c r="J856" s="185">
        <v>0</v>
      </c>
      <c r="K856" s="185">
        <v>244.65</v>
      </c>
    </row>
    <row r="857" spans="1:11" hidden="1">
      <c r="A857" s="185">
        <v>40100000</v>
      </c>
      <c r="B857" s="185" t="s">
        <v>1140</v>
      </c>
      <c r="C857" s="185" t="s">
        <v>93</v>
      </c>
      <c r="D857" s="186">
        <v>45037</v>
      </c>
      <c r="E857" s="185">
        <v>1</v>
      </c>
      <c r="F857" s="185" t="s">
        <v>1357</v>
      </c>
      <c r="G857" s="185" t="s">
        <v>89</v>
      </c>
      <c r="H857" s="185" t="s">
        <v>1219</v>
      </c>
      <c r="I857" s="185">
        <v>37.880000000000003</v>
      </c>
      <c r="J857" s="185">
        <v>0</v>
      </c>
      <c r="K857" s="185">
        <v>37.880000000000003</v>
      </c>
    </row>
    <row r="858" spans="1:11" hidden="1">
      <c r="A858" s="185">
        <v>40100000</v>
      </c>
      <c r="B858" s="185" t="s">
        <v>1140</v>
      </c>
      <c r="C858" s="185" t="s">
        <v>93</v>
      </c>
      <c r="D858" s="186">
        <v>45040</v>
      </c>
      <c r="E858" s="185">
        <v>1</v>
      </c>
      <c r="F858" s="185" t="s">
        <v>1357</v>
      </c>
      <c r="G858" s="185" t="s">
        <v>89</v>
      </c>
      <c r="H858" s="185" t="s">
        <v>1219</v>
      </c>
      <c r="I858" s="185">
        <v>36.630000000000003</v>
      </c>
      <c r="J858" s="185">
        <v>0</v>
      </c>
      <c r="K858" s="185">
        <v>36.630000000000003</v>
      </c>
    </row>
    <row r="859" spans="1:11" hidden="1">
      <c r="A859" s="185">
        <v>40100000</v>
      </c>
      <c r="B859" s="185" t="s">
        <v>1140</v>
      </c>
      <c r="C859" s="185" t="s">
        <v>93</v>
      </c>
      <c r="D859" s="186">
        <v>45040</v>
      </c>
      <c r="E859" s="185">
        <v>1</v>
      </c>
      <c r="F859" s="185" t="s">
        <v>970</v>
      </c>
      <c r="G859" s="185" t="s">
        <v>89</v>
      </c>
      <c r="H859" s="185" t="s">
        <v>1219</v>
      </c>
      <c r="I859" s="185">
        <v>27.68</v>
      </c>
      <c r="J859" s="185">
        <v>0</v>
      </c>
      <c r="K859" s="185">
        <v>27.68</v>
      </c>
    </row>
    <row r="860" spans="1:11" hidden="1">
      <c r="A860" s="185">
        <v>40100000</v>
      </c>
      <c r="B860" s="185" t="s">
        <v>365</v>
      </c>
      <c r="C860" s="185" t="s">
        <v>93</v>
      </c>
      <c r="D860" s="186">
        <v>45040</v>
      </c>
      <c r="E860" s="185">
        <v>1</v>
      </c>
      <c r="F860" s="185" t="s">
        <v>1822</v>
      </c>
      <c r="G860" s="185" t="s">
        <v>89</v>
      </c>
      <c r="H860" s="185" t="s">
        <v>1092</v>
      </c>
      <c r="I860" s="185">
        <v>2244.29</v>
      </c>
      <c r="J860" s="185">
        <v>0</v>
      </c>
      <c r="K860" s="185">
        <v>2244.29</v>
      </c>
    </row>
    <row r="861" spans="1:11" hidden="1">
      <c r="A861" s="185">
        <v>40100000</v>
      </c>
      <c r="B861" s="185" t="s">
        <v>350</v>
      </c>
      <c r="C861" s="185" t="s">
        <v>93</v>
      </c>
      <c r="D861" s="186">
        <v>45043</v>
      </c>
      <c r="E861" s="185">
        <v>1</v>
      </c>
      <c r="F861" s="185" t="s">
        <v>1440</v>
      </c>
      <c r="G861" s="185" t="s">
        <v>89</v>
      </c>
      <c r="H861" s="185" t="s">
        <v>1103</v>
      </c>
      <c r="I861" s="185">
        <v>3139.85</v>
      </c>
      <c r="J861" s="185">
        <v>0</v>
      </c>
      <c r="K861" s="185">
        <v>3139.85</v>
      </c>
    </row>
    <row r="862" spans="1:11" hidden="1">
      <c r="A862" s="185">
        <v>40100000</v>
      </c>
      <c r="B862" s="185" t="s">
        <v>367</v>
      </c>
      <c r="C862" s="185" t="s">
        <v>93</v>
      </c>
      <c r="D862" s="186">
        <v>45043</v>
      </c>
      <c r="E862" s="185">
        <v>1</v>
      </c>
      <c r="F862" s="185" t="s">
        <v>1833</v>
      </c>
      <c r="G862" s="185" t="s">
        <v>89</v>
      </c>
      <c r="H862" s="185" t="s">
        <v>1261</v>
      </c>
      <c r="I862" s="185">
        <v>329.27</v>
      </c>
      <c r="J862" s="185">
        <v>0</v>
      </c>
      <c r="K862" s="185">
        <v>329.27</v>
      </c>
    </row>
    <row r="863" spans="1:11" hidden="1">
      <c r="A863" s="185">
        <v>40100000</v>
      </c>
      <c r="B863" s="185" t="s">
        <v>369</v>
      </c>
      <c r="C863" s="185" t="s">
        <v>93</v>
      </c>
      <c r="D863" s="186">
        <v>45044</v>
      </c>
      <c r="E863" s="185">
        <v>1</v>
      </c>
      <c r="F863" s="185" t="s">
        <v>1691</v>
      </c>
      <c r="G863" s="185" t="s">
        <v>89</v>
      </c>
      <c r="H863" s="185" t="s">
        <v>1719</v>
      </c>
      <c r="I863" s="185">
        <v>299.62</v>
      </c>
      <c r="J863" s="185">
        <v>0</v>
      </c>
      <c r="K863" s="185">
        <v>299.62</v>
      </c>
    </row>
    <row r="864" spans="1:11" hidden="1">
      <c r="A864" s="185">
        <v>40100000</v>
      </c>
      <c r="B864" s="185" t="s">
        <v>365</v>
      </c>
      <c r="C864" s="185" t="s">
        <v>93</v>
      </c>
      <c r="D864" s="186">
        <v>45044</v>
      </c>
      <c r="E864" s="185">
        <v>1</v>
      </c>
      <c r="F864" s="185" t="s">
        <v>1822</v>
      </c>
      <c r="G864" s="185" t="s">
        <v>89</v>
      </c>
      <c r="H864" s="185" t="s">
        <v>1351</v>
      </c>
      <c r="I864" s="185">
        <v>85.18</v>
      </c>
      <c r="J864" s="185">
        <v>0</v>
      </c>
      <c r="K864" s="185">
        <v>85.18</v>
      </c>
    </row>
    <row r="865" spans="1:11" hidden="1">
      <c r="A865" s="185">
        <v>40100000</v>
      </c>
      <c r="B865" s="185" t="s">
        <v>353</v>
      </c>
      <c r="C865" s="185" t="s">
        <v>93</v>
      </c>
      <c r="D865" s="186">
        <v>45044</v>
      </c>
      <c r="E865" s="185">
        <v>1</v>
      </c>
      <c r="F865" s="185" t="s">
        <v>1434</v>
      </c>
      <c r="G865" s="185" t="s">
        <v>89</v>
      </c>
      <c r="H865" s="185" t="s">
        <v>1371</v>
      </c>
      <c r="I865" s="185">
        <v>419.8</v>
      </c>
      <c r="J865" s="185">
        <v>0</v>
      </c>
      <c r="K865" s="185">
        <v>419.8</v>
      </c>
    </row>
    <row r="866" spans="1:11" hidden="1">
      <c r="A866" s="185">
        <v>40100000</v>
      </c>
      <c r="B866" s="185" t="s">
        <v>385</v>
      </c>
      <c r="C866" s="185" t="s">
        <v>93</v>
      </c>
      <c r="D866" s="186">
        <v>45048</v>
      </c>
      <c r="E866" s="185">
        <v>2</v>
      </c>
      <c r="F866" s="185" t="s">
        <v>1690</v>
      </c>
      <c r="G866" s="185" t="s">
        <v>89</v>
      </c>
      <c r="H866" s="185" t="s">
        <v>1141</v>
      </c>
      <c r="I866" s="185">
        <v>28.73</v>
      </c>
      <c r="J866" s="185">
        <v>0</v>
      </c>
      <c r="K866" s="185">
        <v>28.73</v>
      </c>
    </row>
    <row r="867" spans="1:11" hidden="1">
      <c r="A867" s="185">
        <v>40100000</v>
      </c>
      <c r="B867" s="185" t="s">
        <v>1681</v>
      </c>
      <c r="C867" s="185" t="s">
        <v>93</v>
      </c>
      <c r="D867" s="186">
        <v>45048</v>
      </c>
      <c r="E867" s="185">
        <v>2</v>
      </c>
      <c r="F867" s="185" t="s">
        <v>1897</v>
      </c>
      <c r="G867" s="185" t="s">
        <v>89</v>
      </c>
      <c r="H867" s="185" t="s">
        <v>362</v>
      </c>
      <c r="I867" s="185">
        <v>5280</v>
      </c>
      <c r="J867" s="185">
        <v>0</v>
      </c>
      <c r="K867" s="185">
        <v>5280</v>
      </c>
    </row>
    <row r="868" spans="1:11" hidden="1">
      <c r="A868" s="185">
        <v>40100000</v>
      </c>
      <c r="B868" s="185" t="s">
        <v>350</v>
      </c>
      <c r="C868" s="185" t="s">
        <v>93</v>
      </c>
      <c r="D868" s="186">
        <v>45048</v>
      </c>
      <c r="E868" s="185">
        <v>2</v>
      </c>
      <c r="F868" s="185" t="s">
        <v>1699</v>
      </c>
      <c r="G868" s="185" t="s">
        <v>89</v>
      </c>
      <c r="H868" s="185" t="s">
        <v>89</v>
      </c>
      <c r="I868" s="185">
        <v>28.99</v>
      </c>
      <c r="J868" s="185">
        <v>0</v>
      </c>
      <c r="K868" s="185">
        <v>28.99</v>
      </c>
    </row>
    <row r="869" spans="1:11" hidden="1">
      <c r="A869" s="185">
        <v>40100000</v>
      </c>
      <c r="B869" s="185" t="s">
        <v>388</v>
      </c>
      <c r="C869" s="185" t="s">
        <v>93</v>
      </c>
      <c r="D869" s="186">
        <v>45051</v>
      </c>
      <c r="E869" s="185">
        <v>1</v>
      </c>
      <c r="F869" s="185" t="s">
        <v>1469</v>
      </c>
      <c r="G869" s="185" t="s">
        <v>89</v>
      </c>
      <c r="H869" s="185" t="s">
        <v>1863</v>
      </c>
      <c r="I869" s="185">
        <v>1867.86</v>
      </c>
      <c r="J869" s="185">
        <v>0</v>
      </c>
      <c r="K869" s="185">
        <v>1867.86</v>
      </c>
    </row>
    <row r="870" spans="1:11" hidden="1">
      <c r="A870" s="185">
        <v>40100000</v>
      </c>
      <c r="B870" s="185" t="s">
        <v>1738</v>
      </c>
      <c r="C870" s="185" t="s">
        <v>93</v>
      </c>
      <c r="D870" s="186">
        <v>45051</v>
      </c>
      <c r="E870" s="185">
        <v>1</v>
      </c>
      <c r="F870" s="185" t="s">
        <v>1902</v>
      </c>
      <c r="G870" s="185" t="s">
        <v>89</v>
      </c>
      <c r="H870" s="185" t="s">
        <v>312</v>
      </c>
      <c r="I870" s="185">
        <v>2325.6</v>
      </c>
      <c r="J870" s="185">
        <v>0</v>
      </c>
      <c r="K870" s="185">
        <v>2325.6</v>
      </c>
    </row>
    <row r="871" spans="1:11" hidden="1">
      <c r="A871" s="185">
        <v>40100000</v>
      </c>
      <c r="B871" s="185" t="s">
        <v>391</v>
      </c>
      <c r="C871" s="185" t="s">
        <v>93</v>
      </c>
      <c r="D871" s="186">
        <v>45051</v>
      </c>
      <c r="E871" s="185">
        <v>1</v>
      </c>
      <c r="F871" s="185" t="s">
        <v>1901</v>
      </c>
      <c r="G871" s="185" t="s">
        <v>89</v>
      </c>
      <c r="H871" s="185" t="s">
        <v>1141</v>
      </c>
      <c r="I871" s="185">
        <v>6918</v>
      </c>
      <c r="J871" s="185">
        <v>0</v>
      </c>
      <c r="K871" s="185">
        <v>6918</v>
      </c>
    </row>
    <row r="872" spans="1:11" hidden="1">
      <c r="A872" s="185">
        <v>40100000</v>
      </c>
      <c r="B872" s="185" t="s">
        <v>380</v>
      </c>
      <c r="C872" s="185" t="s">
        <v>93</v>
      </c>
      <c r="D872" s="186">
        <v>45051</v>
      </c>
      <c r="E872" s="185">
        <v>1</v>
      </c>
      <c r="F872" s="185" t="s">
        <v>1898</v>
      </c>
      <c r="G872" s="185" t="s">
        <v>89</v>
      </c>
      <c r="H872" s="185" t="s">
        <v>1113</v>
      </c>
      <c r="I872" s="185">
        <v>640.01</v>
      </c>
      <c r="J872" s="185">
        <v>0</v>
      </c>
      <c r="K872" s="185">
        <v>640.01</v>
      </c>
    </row>
    <row r="873" spans="1:11" hidden="1">
      <c r="A873" s="185">
        <v>40100000</v>
      </c>
      <c r="B873" s="185" t="s">
        <v>388</v>
      </c>
      <c r="C873" s="185" t="s">
        <v>93</v>
      </c>
      <c r="D873" s="186">
        <v>45051</v>
      </c>
      <c r="E873" s="185">
        <v>1</v>
      </c>
      <c r="F873" s="185" t="s">
        <v>1469</v>
      </c>
      <c r="G873" s="185" t="s">
        <v>89</v>
      </c>
      <c r="H873" s="185" t="s">
        <v>1846</v>
      </c>
      <c r="I873" s="185">
        <v>9528.76</v>
      </c>
      <c r="J873" s="185">
        <v>0</v>
      </c>
      <c r="K873" s="185">
        <v>9528.76</v>
      </c>
    </row>
    <row r="874" spans="1:11" hidden="1">
      <c r="A874" s="185">
        <v>40100000</v>
      </c>
      <c r="B874" s="185" t="s">
        <v>1731</v>
      </c>
      <c r="C874" s="185" t="s">
        <v>93</v>
      </c>
      <c r="D874" s="186">
        <v>45051</v>
      </c>
      <c r="E874" s="185">
        <v>1</v>
      </c>
      <c r="F874" s="185" t="s">
        <v>1900</v>
      </c>
      <c r="G874" s="185" t="s">
        <v>89</v>
      </c>
      <c r="H874" s="185" t="s">
        <v>384</v>
      </c>
      <c r="I874" s="185">
        <v>46200</v>
      </c>
      <c r="J874" s="185">
        <v>0</v>
      </c>
      <c r="K874" s="185">
        <v>46200</v>
      </c>
    </row>
    <row r="875" spans="1:11" hidden="1">
      <c r="A875" s="185">
        <v>40100000</v>
      </c>
      <c r="B875" s="185" t="s">
        <v>377</v>
      </c>
      <c r="C875" s="185" t="s">
        <v>93</v>
      </c>
      <c r="D875" s="186">
        <v>45051</v>
      </c>
      <c r="E875" s="185">
        <v>1</v>
      </c>
      <c r="F875" s="185" t="s">
        <v>1899</v>
      </c>
      <c r="G875" s="185" t="s">
        <v>89</v>
      </c>
      <c r="H875" s="185" t="s">
        <v>1261</v>
      </c>
      <c r="I875" s="185">
        <v>952.64</v>
      </c>
      <c r="J875" s="185">
        <v>0</v>
      </c>
      <c r="K875" s="185">
        <v>952.64</v>
      </c>
    </row>
    <row r="876" spans="1:11" hidden="1">
      <c r="A876" s="185">
        <v>40100000</v>
      </c>
      <c r="B876" s="185" t="s">
        <v>1742</v>
      </c>
      <c r="C876" s="185" t="s">
        <v>93</v>
      </c>
      <c r="D876" s="186">
        <v>45051</v>
      </c>
      <c r="E876" s="185">
        <v>1</v>
      </c>
      <c r="F876" s="185" t="s">
        <v>1903</v>
      </c>
      <c r="G876" s="185" t="s">
        <v>89</v>
      </c>
      <c r="H876" s="185" t="s">
        <v>362</v>
      </c>
      <c r="I876" s="185">
        <v>2547</v>
      </c>
      <c r="J876" s="185">
        <v>0</v>
      </c>
      <c r="K876" s="185">
        <v>2547</v>
      </c>
    </row>
    <row r="877" spans="1:11" hidden="1">
      <c r="A877" s="185">
        <v>40100000</v>
      </c>
      <c r="B877" s="185" t="s">
        <v>1091</v>
      </c>
      <c r="C877" s="185" t="s">
        <v>93</v>
      </c>
      <c r="D877" s="186">
        <v>45055</v>
      </c>
      <c r="E877" s="185">
        <v>1</v>
      </c>
      <c r="F877" s="185" t="s">
        <v>1476</v>
      </c>
      <c r="G877" s="185" t="s">
        <v>89</v>
      </c>
      <c r="H877" s="185" t="s">
        <v>1219</v>
      </c>
      <c r="I877" s="185">
        <v>360</v>
      </c>
      <c r="J877" s="185">
        <v>0</v>
      </c>
      <c r="K877" s="185">
        <v>360</v>
      </c>
    </row>
    <row r="878" spans="1:11" hidden="1">
      <c r="A878" s="185">
        <v>40100000</v>
      </c>
      <c r="B878" s="185" t="s">
        <v>1742</v>
      </c>
      <c r="C878" s="185" t="s">
        <v>93</v>
      </c>
      <c r="D878" s="186">
        <v>45055</v>
      </c>
      <c r="E878" s="185">
        <v>1</v>
      </c>
      <c r="F878" s="185" t="s">
        <v>1904</v>
      </c>
      <c r="G878" s="185" t="s">
        <v>89</v>
      </c>
      <c r="H878" s="185" t="s">
        <v>384</v>
      </c>
      <c r="I878" s="185">
        <v>0</v>
      </c>
      <c r="J878" s="185">
        <v>2547</v>
      </c>
      <c r="K878" s="185">
        <v>-2547</v>
      </c>
    </row>
    <row r="879" spans="1:11" hidden="1">
      <c r="A879" s="185">
        <v>40100000</v>
      </c>
      <c r="B879" s="185" t="s">
        <v>360</v>
      </c>
      <c r="C879" s="185" t="s">
        <v>93</v>
      </c>
      <c r="D879" s="186">
        <v>45056</v>
      </c>
      <c r="E879" s="185">
        <v>1</v>
      </c>
      <c r="F879" s="185" t="s">
        <v>1466</v>
      </c>
      <c r="G879" s="185" t="s">
        <v>89</v>
      </c>
      <c r="H879" s="185" t="s">
        <v>1359</v>
      </c>
      <c r="I879" s="185">
        <v>84</v>
      </c>
      <c r="J879" s="185">
        <v>0</v>
      </c>
      <c r="K879" s="185">
        <v>84</v>
      </c>
    </row>
    <row r="880" spans="1:11" hidden="1">
      <c r="A880" s="185">
        <v>40100000</v>
      </c>
      <c r="B880" s="185" t="s">
        <v>360</v>
      </c>
      <c r="C880" s="185" t="s">
        <v>93</v>
      </c>
      <c r="D880" s="186">
        <v>45056</v>
      </c>
      <c r="E880" s="185">
        <v>1</v>
      </c>
      <c r="F880" s="185" t="s">
        <v>1466</v>
      </c>
      <c r="G880" s="185" t="s">
        <v>89</v>
      </c>
      <c r="H880" s="185" t="s">
        <v>1359</v>
      </c>
      <c r="I880" s="185">
        <v>84</v>
      </c>
      <c r="J880" s="185">
        <v>0</v>
      </c>
      <c r="K880" s="185">
        <v>84</v>
      </c>
    </row>
    <row r="881" spans="1:11" hidden="1">
      <c r="A881" s="185">
        <v>40100000</v>
      </c>
      <c r="B881" s="185" t="s">
        <v>360</v>
      </c>
      <c r="C881" s="185" t="s">
        <v>93</v>
      </c>
      <c r="D881" s="186">
        <v>45056</v>
      </c>
      <c r="E881" s="185">
        <v>1</v>
      </c>
      <c r="F881" s="185" t="s">
        <v>1466</v>
      </c>
      <c r="G881" s="185" t="s">
        <v>89</v>
      </c>
      <c r="H881" s="185" t="s">
        <v>1359</v>
      </c>
      <c r="I881" s="185">
        <v>84</v>
      </c>
      <c r="J881" s="185">
        <v>0</v>
      </c>
      <c r="K881" s="185">
        <v>84</v>
      </c>
    </row>
    <row r="882" spans="1:11" hidden="1">
      <c r="A882" s="185">
        <v>40100000</v>
      </c>
      <c r="B882" s="185" t="s">
        <v>360</v>
      </c>
      <c r="C882" s="185" t="s">
        <v>93</v>
      </c>
      <c r="D882" s="186">
        <v>45056</v>
      </c>
      <c r="E882" s="185">
        <v>1</v>
      </c>
      <c r="F882" s="185" t="s">
        <v>1466</v>
      </c>
      <c r="G882" s="185" t="s">
        <v>89</v>
      </c>
      <c r="H882" s="185" t="s">
        <v>1359</v>
      </c>
      <c r="I882" s="185">
        <v>84</v>
      </c>
      <c r="J882" s="185">
        <v>0</v>
      </c>
      <c r="K882" s="185">
        <v>84</v>
      </c>
    </row>
    <row r="883" spans="1:11" hidden="1">
      <c r="A883" s="185">
        <v>40100000</v>
      </c>
      <c r="B883" s="185" t="s">
        <v>360</v>
      </c>
      <c r="C883" s="185" t="s">
        <v>93</v>
      </c>
      <c r="D883" s="186">
        <v>45058</v>
      </c>
      <c r="E883" s="185">
        <v>1</v>
      </c>
      <c r="F883" s="185" t="s">
        <v>1466</v>
      </c>
      <c r="G883" s="185" t="s">
        <v>89</v>
      </c>
      <c r="H883" s="185" t="s">
        <v>1359</v>
      </c>
      <c r="I883" s="185">
        <v>84</v>
      </c>
      <c r="J883" s="185">
        <v>0</v>
      </c>
      <c r="K883" s="185">
        <v>84</v>
      </c>
    </row>
    <row r="884" spans="1:11" hidden="1">
      <c r="A884" s="185">
        <v>40100000</v>
      </c>
      <c r="B884" s="185" t="s">
        <v>360</v>
      </c>
      <c r="C884" s="185" t="s">
        <v>93</v>
      </c>
      <c r="D884" s="186">
        <v>45058</v>
      </c>
      <c r="E884" s="185">
        <v>1</v>
      </c>
      <c r="F884" s="185" t="s">
        <v>1466</v>
      </c>
      <c r="G884" s="185" t="s">
        <v>89</v>
      </c>
      <c r="H884" s="185" t="s">
        <v>1359</v>
      </c>
      <c r="I884" s="185">
        <v>336</v>
      </c>
      <c r="J884" s="185">
        <v>0</v>
      </c>
      <c r="K884" s="185">
        <v>336</v>
      </c>
    </row>
    <row r="885" spans="1:11" hidden="1">
      <c r="A885" s="185">
        <v>40100000</v>
      </c>
      <c r="B885" s="185" t="s">
        <v>369</v>
      </c>
      <c r="C885" s="185" t="s">
        <v>93</v>
      </c>
      <c r="D885" s="186">
        <v>45058</v>
      </c>
      <c r="E885" s="185">
        <v>1</v>
      </c>
      <c r="F885" s="185" t="s">
        <v>1691</v>
      </c>
      <c r="G885" s="185" t="s">
        <v>89</v>
      </c>
      <c r="H885" s="185" t="s">
        <v>1843</v>
      </c>
      <c r="I885" s="185">
        <v>356.84</v>
      </c>
      <c r="J885" s="185">
        <v>0</v>
      </c>
      <c r="K885" s="185">
        <v>356.84</v>
      </c>
    </row>
    <row r="886" spans="1:11" hidden="1">
      <c r="A886" s="185">
        <v>40100000</v>
      </c>
      <c r="B886" s="185" t="s">
        <v>388</v>
      </c>
      <c r="C886" s="185" t="s">
        <v>93</v>
      </c>
      <c r="D886" s="186">
        <v>45061</v>
      </c>
      <c r="E886" s="185">
        <v>1</v>
      </c>
      <c r="F886" s="185" t="s">
        <v>1906</v>
      </c>
      <c r="G886" s="185" t="s">
        <v>89</v>
      </c>
      <c r="H886" s="185" t="s">
        <v>1863</v>
      </c>
      <c r="I886" s="185">
        <v>1785.96</v>
      </c>
      <c r="J886" s="185">
        <v>0</v>
      </c>
      <c r="K886" s="185">
        <v>1785.96</v>
      </c>
    </row>
    <row r="887" spans="1:11" hidden="1">
      <c r="A887" s="185">
        <v>40100000</v>
      </c>
      <c r="B887" s="185" t="s">
        <v>388</v>
      </c>
      <c r="C887" s="185" t="s">
        <v>93</v>
      </c>
      <c r="D887" s="186">
        <v>45061</v>
      </c>
      <c r="E887" s="185">
        <v>1</v>
      </c>
      <c r="F887" s="185" t="s">
        <v>1905</v>
      </c>
      <c r="G887" s="185" t="s">
        <v>89</v>
      </c>
      <c r="H887" s="185" t="s">
        <v>1896</v>
      </c>
      <c r="I887" s="185">
        <v>1437.6</v>
      </c>
      <c r="J887" s="185">
        <v>0</v>
      </c>
      <c r="K887" s="185">
        <v>1437.6</v>
      </c>
    </row>
    <row r="888" spans="1:11" hidden="1">
      <c r="A888" s="185">
        <v>40100000</v>
      </c>
      <c r="B888" s="185" t="s">
        <v>367</v>
      </c>
      <c r="C888" s="185" t="s">
        <v>93</v>
      </c>
      <c r="D888" s="186">
        <v>45063</v>
      </c>
      <c r="E888" s="185">
        <v>1</v>
      </c>
      <c r="F888" s="185" t="s">
        <v>1907</v>
      </c>
      <c r="G888" s="185" t="s">
        <v>89</v>
      </c>
      <c r="H888" s="185" t="s">
        <v>1113</v>
      </c>
      <c r="I888" s="185">
        <v>4160.9799999999996</v>
      </c>
      <c r="J888" s="185">
        <v>0</v>
      </c>
      <c r="K888" s="185">
        <v>4160.9799999999996</v>
      </c>
    </row>
    <row r="889" spans="1:11" hidden="1">
      <c r="A889" s="185">
        <v>40100000</v>
      </c>
      <c r="B889" s="185" t="s">
        <v>1154</v>
      </c>
      <c r="C889" s="185" t="s">
        <v>93</v>
      </c>
      <c r="D889" s="186">
        <v>45065</v>
      </c>
      <c r="E889" s="185">
        <v>1</v>
      </c>
      <c r="F889" s="185" t="s">
        <v>1911</v>
      </c>
      <c r="G889" s="185" t="s">
        <v>89</v>
      </c>
      <c r="H889" s="185" t="s">
        <v>351</v>
      </c>
      <c r="I889" s="185">
        <v>267.23</v>
      </c>
      <c r="J889" s="185">
        <v>0</v>
      </c>
      <c r="K889" s="185">
        <v>267.23</v>
      </c>
    </row>
    <row r="890" spans="1:11" hidden="1">
      <c r="A890" s="185">
        <v>40100000</v>
      </c>
      <c r="B890" s="185" t="s">
        <v>1881</v>
      </c>
      <c r="C890" s="185" t="s">
        <v>93</v>
      </c>
      <c r="D890" s="186">
        <v>45065</v>
      </c>
      <c r="E890" s="185">
        <v>1</v>
      </c>
      <c r="F890" s="185" t="s">
        <v>1908</v>
      </c>
      <c r="G890" s="185" t="s">
        <v>89</v>
      </c>
      <c r="H890" s="185" t="s">
        <v>312</v>
      </c>
      <c r="I890" s="185">
        <v>1750</v>
      </c>
      <c r="J890" s="185">
        <v>0</v>
      </c>
      <c r="K890" s="185">
        <v>1750</v>
      </c>
    </row>
    <row r="891" spans="1:11" hidden="1">
      <c r="A891" s="185">
        <v>40100000</v>
      </c>
      <c r="B891" s="185" t="s">
        <v>1140</v>
      </c>
      <c r="C891" s="185" t="s">
        <v>93</v>
      </c>
      <c r="D891" s="186">
        <v>45065</v>
      </c>
      <c r="E891" s="185">
        <v>1</v>
      </c>
      <c r="F891" s="185" t="s">
        <v>1357</v>
      </c>
      <c r="G891" s="185" t="s">
        <v>89</v>
      </c>
      <c r="H891" s="185" t="s">
        <v>1221</v>
      </c>
      <c r="I891" s="185">
        <v>8.65</v>
      </c>
      <c r="J891" s="185">
        <v>0</v>
      </c>
      <c r="K891" s="185">
        <v>8.65</v>
      </c>
    </row>
    <row r="892" spans="1:11" hidden="1">
      <c r="A892" s="185">
        <v>40100000</v>
      </c>
      <c r="B892" s="185" t="s">
        <v>372</v>
      </c>
      <c r="C892" s="185" t="s">
        <v>93</v>
      </c>
      <c r="D892" s="186">
        <v>45065</v>
      </c>
      <c r="E892" s="185">
        <v>1</v>
      </c>
      <c r="F892" s="185" t="s">
        <v>1917</v>
      </c>
      <c r="G892" s="185" t="s">
        <v>89</v>
      </c>
      <c r="H892" s="185" t="s">
        <v>1242</v>
      </c>
      <c r="I892" s="185">
        <v>414</v>
      </c>
      <c r="J892" s="185">
        <v>0</v>
      </c>
      <c r="K892" s="185">
        <v>414</v>
      </c>
    </row>
    <row r="893" spans="1:11" hidden="1">
      <c r="A893" s="185">
        <v>40100000</v>
      </c>
      <c r="B893" s="185" t="s">
        <v>1749</v>
      </c>
      <c r="C893" s="185" t="s">
        <v>93</v>
      </c>
      <c r="D893" s="186">
        <v>45065</v>
      </c>
      <c r="E893" s="185">
        <v>1</v>
      </c>
      <c r="F893" s="185" t="s">
        <v>1919</v>
      </c>
      <c r="G893" s="185" t="s">
        <v>89</v>
      </c>
      <c r="H893" s="185" t="s">
        <v>362</v>
      </c>
      <c r="I893" s="185">
        <v>1317.6</v>
      </c>
      <c r="J893" s="185">
        <v>0</v>
      </c>
      <c r="K893" s="185">
        <v>1317.6</v>
      </c>
    </row>
    <row r="894" spans="1:11" hidden="1">
      <c r="A894" s="185">
        <v>40100000</v>
      </c>
      <c r="B894" s="185" t="s">
        <v>1140</v>
      </c>
      <c r="C894" s="185" t="s">
        <v>93</v>
      </c>
      <c r="D894" s="186">
        <v>45065</v>
      </c>
      <c r="E894" s="185">
        <v>1</v>
      </c>
      <c r="F894" s="185" t="s">
        <v>1357</v>
      </c>
      <c r="G894" s="185" t="s">
        <v>89</v>
      </c>
      <c r="H894" s="185" t="s">
        <v>1221</v>
      </c>
      <c r="I894" s="185">
        <v>28.32</v>
      </c>
      <c r="J894" s="185">
        <v>0</v>
      </c>
      <c r="K894" s="185">
        <v>28.32</v>
      </c>
    </row>
    <row r="895" spans="1:11" hidden="1">
      <c r="A895" s="185">
        <v>40100000</v>
      </c>
      <c r="B895" s="185" t="s">
        <v>1140</v>
      </c>
      <c r="C895" s="185" t="s">
        <v>93</v>
      </c>
      <c r="D895" s="186">
        <v>45065</v>
      </c>
      <c r="E895" s="185">
        <v>1</v>
      </c>
      <c r="F895" s="185" t="s">
        <v>1357</v>
      </c>
      <c r="G895" s="185" t="s">
        <v>89</v>
      </c>
      <c r="H895" s="185" t="s">
        <v>1221</v>
      </c>
      <c r="I895" s="185">
        <v>46.99</v>
      </c>
      <c r="J895" s="185">
        <v>0</v>
      </c>
      <c r="K895" s="185">
        <v>46.99</v>
      </c>
    </row>
    <row r="896" spans="1:11">
      <c r="A896" s="185">
        <v>40100000</v>
      </c>
      <c r="B896" s="185" t="s">
        <v>1181</v>
      </c>
      <c r="C896" s="185" t="s">
        <v>93</v>
      </c>
      <c r="D896" s="186">
        <v>45065</v>
      </c>
      <c r="E896" s="185">
        <v>1</v>
      </c>
      <c r="F896" s="185" t="s">
        <v>1467</v>
      </c>
      <c r="G896" s="185" t="s">
        <v>89</v>
      </c>
      <c r="H896" s="185" t="s">
        <v>1371</v>
      </c>
      <c r="I896" s="185">
        <v>20371</v>
      </c>
      <c r="J896" s="185">
        <v>0</v>
      </c>
      <c r="K896" s="185">
        <v>20371</v>
      </c>
    </row>
    <row r="897" spans="1:11" hidden="1">
      <c r="A897" s="185">
        <v>40100000</v>
      </c>
      <c r="B897" s="185" t="s">
        <v>370</v>
      </c>
      <c r="C897" s="185" t="s">
        <v>93</v>
      </c>
      <c r="D897" s="186">
        <v>45065</v>
      </c>
      <c r="E897" s="185">
        <v>1</v>
      </c>
      <c r="F897" s="185" t="s">
        <v>1915</v>
      </c>
      <c r="G897" s="185" t="s">
        <v>89</v>
      </c>
      <c r="H897" s="185" t="s">
        <v>1219</v>
      </c>
      <c r="I897" s="185">
        <v>1920</v>
      </c>
      <c r="J897" s="185">
        <v>0</v>
      </c>
      <c r="K897" s="185">
        <v>1920</v>
      </c>
    </row>
    <row r="898" spans="1:11" hidden="1">
      <c r="A898" s="185">
        <v>40100000</v>
      </c>
      <c r="B898" s="185" t="s">
        <v>380</v>
      </c>
      <c r="C898" s="185" t="s">
        <v>93</v>
      </c>
      <c r="D898" s="186">
        <v>45065</v>
      </c>
      <c r="E898" s="185">
        <v>1</v>
      </c>
      <c r="F898" s="185" t="s">
        <v>1910</v>
      </c>
      <c r="G898" s="185" t="s">
        <v>89</v>
      </c>
      <c r="H898" s="185" t="s">
        <v>1113</v>
      </c>
      <c r="I898" s="185">
        <v>521.03</v>
      </c>
      <c r="J898" s="185">
        <v>0</v>
      </c>
      <c r="K898" s="185">
        <v>521.03</v>
      </c>
    </row>
    <row r="899" spans="1:11" hidden="1">
      <c r="A899" s="185">
        <v>40100000</v>
      </c>
      <c r="B899" s="185" t="s">
        <v>361</v>
      </c>
      <c r="C899" s="185" t="s">
        <v>93</v>
      </c>
      <c r="D899" s="186">
        <v>45065</v>
      </c>
      <c r="E899" s="185">
        <v>1</v>
      </c>
      <c r="F899" s="185" t="s">
        <v>1916</v>
      </c>
      <c r="G899" s="185" t="s">
        <v>89</v>
      </c>
      <c r="H899" s="185" t="s">
        <v>1184</v>
      </c>
      <c r="I899" s="185">
        <v>3600</v>
      </c>
      <c r="J899" s="185">
        <v>0</v>
      </c>
      <c r="K899" s="185">
        <v>3600</v>
      </c>
    </row>
    <row r="900" spans="1:11" hidden="1">
      <c r="A900" s="185">
        <v>40100000</v>
      </c>
      <c r="B900" s="185" t="s">
        <v>378</v>
      </c>
      <c r="C900" s="185" t="s">
        <v>93</v>
      </c>
      <c r="D900" s="186">
        <v>45065</v>
      </c>
      <c r="E900" s="185">
        <v>1</v>
      </c>
      <c r="F900" s="185" t="s">
        <v>1914</v>
      </c>
      <c r="G900" s="185" t="s">
        <v>89</v>
      </c>
      <c r="H900" s="185" t="s">
        <v>1092</v>
      </c>
      <c r="I900" s="185">
        <v>10032</v>
      </c>
      <c r="J900" s="185">
        <v>0</v>
      </c>
      <c r="K900" s="185">
        <v>10032</v>
      </c>
    </row>
    <row r="901" spans="1:11" hidden="1">
      <c r="A901" s="185">
        <v>40100000</v>
      </c>
      <c r="B901" s="185" t="s">
        <v>376</v>
      </c>
      <c r="C901" s="185" t="s">
        <v>93</v>
      </c>
      <c r="D901" s="186">
        <v>45065</v>
      </c>
      <c r="E901" s="185">
        <v>1</v>
      </c>
      <c r="F901" s="185" t="s">
        <v>1920</v>
      </c>
      <c r="G901" s="185" t="s">
        <v>89</v>
      </c>
      <c r="H901" s="185" t="s">
        <v>1113</v>
      </c>
      <c r="I901" s="185">
        <v>1415.39</v>
      </c>
      <c r="J901" s="185">
        <v>0</v>
      </c>
      <c r="K901" s="185">
        <v>1415.39</v>
      </c>
    </row>
    <row r="902" spans="1:11" hidden="1">
      <c r="A902" s="185">
        <v>40100000</v>
      </c>
      <c r="B902" s="185" t="s">
        <v>377</v>
      </c>
      <c r="C902" s="185" t="s">
        <v>93</v>
      </c>
      <c r="D902" s="186">
        <v>45065</v>
      </c>
      <c r="E902" s="185">
        <v>1</v>
      </c>
      <c r="F902" s="185" t="s">
        <v>1913</v>
      </c>
      <c r="G902" s="185" t="s">
        <v>89</v>
      </c>
      <c r="H902" s="185" t="s">
        <v>1261</v>
      </c>
      <c r="I902" s="185">
        <v>952.64</v>
      </c>
      <c r="J902" s="185">
        <v>0</v>
      </c>
      <c r="K902" s="185">
        <v>952.64</v>
      </c>
    </row>
    <row r="903" spans="1:11" hidden="1">
      <c r="A903" s="185">
        <v>40100000</v>
      </c>
      <c r="B903" s="185" t="s">
        <v>354</v>
      </c>
      <c r="C903" s="185" t="s">
        <v>93</v>
      </c>
      <c r="D903" s="186">
        <v>45065</v>
      </c>
      <c r="E903" s="185">
        <v>1</v>
      </c>
      <c r="F903" s="185" t="s">
        <v>1909</v>
      </c>
      <c r="G903" s="185" t="s">
        <v>89</v>
      </c>
      <c r="H903" s="185" t="s">
        <v>1351</v>
      </c>
      <c r="I903" s="185">
        <v>15162</v>
      </c>
      <c r="J903" s="185">
        <v>0</v>
      </c>
      <c r="K903" s="185">
        <v>15162</v>
      </c>
    </row>
    <row r="904" spans="1:11" hidden="1">
      <c r="A904" s="185">
        <v>40100000</v>
      </c>
      <c r="B904" s="185" t="s">
        <v>1742</v>
      </c>
      <c r="C904" s="185" t="s">
        <v>93</v>
      </c>
      <c r="D904" s="186">
        <v>45065</v>
      </c>
      <c r="E904" s="185">
        <v>1</v>
      </c>
      <c r="F904" s="185" t="s">
        <v>1912</v>
      </c>
      <c r="G904" s="185" t="s">
        <v>89</v>
      </c>
      <c r="H904" s="185" t="s">
        <v>384</v>
      </c>
      <c r="I904" s="185">
        <v>2547</v>
      </c>
      <c r="J904" s="185">
        <v>0</v>
      </c>
      <c r="K904" s="185">
        <v>2547</v>
      </c>
    </row>
    <row r="905" spans="1:11" hidden="1">
      <c r="A905" s="185">
        <v>40100000</v>
      </c>
      <c r="B905" s="185" t="s">
        <v>369</v>
      </c>
      <c r="C905" s="185" t="s">
        <v>93</v>
      </c>
      <c r="D905" s="186">
        <v>45065</v>
      </c>
      <c r="E905" s="185">
        <v>1</v>
      </c>
      <c r="F905" s="185" t="s">
        <v>1691</v>
      </c>
      <c r="G905" s="185" t="s">
        <v>89</v>
      </c>
      <c r="H905" s="185" t="s">
        <v>1844</v>
      </c>
      <c r="I905" s="185">
        <v>96.49</v>
      </c>
      <c r="J905" s="185">
        <v>0</v>
      </c>
      <c r="K905" s="185">
        <v>96.49</v>
      </c>
    </row>
    <row r="906" spans="1:11" hidden="1">
      <c r="A906" s="185">
        <v>40100000</v>
      </c>
      <c r="B906" s="185" t="s">
        <v>1671</v>
      </c>
      <c r="C906" s="185" t="s">
        <v>93</v>
      </c>
      <c r="D906" s="186">
        <v>45065</v>
      </c>
      <c r="E906" s="185">
        <v>1</v>
      </c>
      <c r="F906" s="185" t="s">
        <v>1921</v>
      </c>
      <c r="G906" s="185" t="s">
        <v>89</v>
      </c>
      <c r="H906" s="185" t="s">
        <v>312</v>
      </c>
      <c r="I906" s="185">
        <v>282</v>
      </c>
      <c r="J906" s="185">
        <v>0</v>
      </c>
      <c r="K906" s="185">
        <v>282</v>
      </c>
    </row>
    <row r="907" spans="1:11" hidden="1">
      <c r="A907" s="185">
        <v>40100000</v>
      </c>
      <c r="B907" s="185" t="s">
        <v>375</v>
      </c>
      <c r="C907" s="185" t="s">
        <v>93</v>
      </c>
      <c r="D907" s="186">
        <v>45065</v>
      </c>
      <c r="E907" s="185">
        <v>1</v>
      </c>
      <c r="F907" s="185" t="s">
        <v>1918</v>
      </c>
      <c r="G907" s="185" t="s">
        <v>89</v>
      </c>
      <c r="H907" s="185" t="s">
        <v>1359</v>
      </c>
      <c r="I907" s="185">
        <v>1685.81</v>
      </c>
      <c r="J907" s="185">
        <v>0</v>
      </c>
      <c r="K907" s="185">
        <v>1685.81</v>
      </c>
    </row>
    <row r="908" spans="1:11" hidden="1">
      <c r="A908" s="185">
        <v>40100000</v>
      </c>
      <c r="B908" s="185" t="s">
        <v>352</v>
      </c>
      <c r="C908" s="185" t="s">
        <v>93</v>
      </c>
      <c r="D908" s="186">
        <v>45068</v>
      </c>
      <c r="E908" s="185">
        <v>1</v>
      </c>
      <c r="F908" s="185" t="s">
        <v>1922</v>
      </c>
      <c r="G908" s="185" t="s">
        <v>89</v>
      </c>
      <c r="H908" s="185" t="s">
        <v>1141</v>
      </c>
      <c r="I908" s="185">
        <v>106.7</v>
      </c>
      <c r="J908" s="185">
        <v>0</v>
      </c>
      <c r="K908" s="185">
        <v>106.7</v>
      </c>
    </row>
    <row r="909" spans="1:11" hidden="1">
      <c r="A909" s="185">
        <v>40100000</v>
      </c>
      <c r="B909" s="185" t="s">
        <v>1140</v>
      </c>
      <c r="C909" s="185" t="s">
        <v>93</v>
      </c>
      <c r="D909" s="186">
        <v>45069</v>
      </c>
      <c r="E909" s="185">
        <v>1</v>
      </c>
      <c r="F909" s="185" t="s">
        <v>1357</v>
      </c>
      <c r="G909" s="185" t="s">
        <v>89</v>
      </c>
      <c r="H909" s="185" t="s">
        <v>1221</v>
      </c>
      <c r="I909" s="185">
        <v>121.49</v>
      </c>
      <c r="J909" s="185">
        <v>0</v>
      </c>
      <c r="K909" s="185">
        <v>121.49</v>
      </c>
    </row>
    <row r="910" spans="1:11" hidden="1">
      <c r="A910" s="185">
        <v>40100000</v>
      </c>
      <c r="B910" s="185" t="s">
        <v>365</v>
      </c>
      <c r="C910" s="185" t="s">
        <v>93</v>
      </c>
      <c r="D910" s="186">
        <v>45070</v>
      </c>
      <c r="E910" s="185">
        <v>1</v>
      </c>
      <c r="F910" s="185" t="s">
        <v>1822</v>
      </c>
      <c r="G910" s="185" t="s">
        <v>89</v>
      </c>
      <c r="H910" s="185" t="s">
        <v>1113</v>
      </c>
      <c r="I910" s="185">
        <v>755.27</v>
      </c>
      <c r="J910" s="185">
        <v>0</v>
      </c>
      <c r="K910" s="185">
        <v>755.27</v>
      </c>
    </row>
    <row r="911" spans="1:11" hidden="1">
      <c r="A911" s="185">
        <v>40100000</v>
      </c>
      <c r="B911" s="185" t="s">
        <v>378</v>
      </c>
      <c r="C911" s="185" t="s">
        <v>93</v>
      </c>
      <c r="D911" s="186">
        <v>45070</v>
      </c>
      <c r="E911" s="185">
        <v>1</v>
      </c>
      <c r="F911" s="185" t="s">
        <v>1923</v>
      </c>
      <c r="G911" s="185" t="s">
        <v>89</v>
      </c>
      <c r="H911" s="185" t="s">
        <v>1113</v>
      </c>
      <c r="I911" s="185">
        <v>7752</v>
      </c>
      <c r="J911" s="185">
        <v>0</v>
      </c>
      <c r="K911" s="185">
        <v>7752</v>
      </c>
    </row>
    <row r="912" spans="1:11" hidden="1">
      <c r="A912" s="185">
        <v>40100000</v>
      </c>
      <c r="B912" s="185" t="s">
        <v>354</v>
      </c>
      <c r="C912" s="185" t="s">
        <v>93</v>
      </c>
      <c r="D912" s="186">
        <v>45070</v>
      </c>
      <c r="E912" s="185">
        <v>1</v>
      </c>
      <c r="F912" s="185" t="s">
        <v>1924</v>
      </c>
      <c r="G912" s="185" t="s">
        <v>89</v>
      </c>
      <c r="H912" s="185" t="s">
        <v>1159</v>
      </c>
      <c r="I912" s="185">
        <v>20501</v>
      </c>
      <c r="J912" s="185">
        <v>0</v>
      </c>
      <c r="K912" s="185">
        <v>20501</v>
      </c>
    </row>
    <row r="913" spans="1:11" hidden="1">
      <c r="A913" s="185">
        <v>40100000</v>
      </c>
      <c r="B913" s="185" t="s">
        <v>369</v>
      </c>
      <c r="C913" s="185" t="s">
        <v>93</v>
      </c>
      <c r="D913" s="186">
        <v>45077</v>
      </c>
      <c r="E913" s="185">
        <v>1</v>
      </c>
      <c r="F913" s="185" t="s">
        <v>1691</v>
      </c>
      <c r="G913" s="185" t="s">
        <v>89</v>
      </c>
      <c r="H913" s="185" t="s">
        <v>1844</v>
      </c>
      <c r="I913" s="185">
        <v>1069.5999999999999</v>
      </c>
      <c r="J913" s="185">
        <v>0</v>
      </c>
      <c r="K913" s="185">
        <v>1069.5999999999999</v>
      </c>
    </row>
    <row r="914" spans="1:11" hidden="1">
      <c r="A914" s="185">
        <v>40100000</v>
      </c>
      <c r="B914" s="185" t="s">
        <v>350</v>
      </c>
      <c r="C914" s="185" t="s">
        <v>93</v>
      </c>
      <c r="D914" s="186">
        <v>45077</v>
      </c>
      <c r="E914" s="185">
        <v>1</v>
      </c>
      <c r="F914" s="185" t="s">
        <v>1440</v>
      </c>
      <c r="G914" s="185" t="s">
        <v>89</v>
      </c>
      <c r="H914" s="185" t="s">
        <v>1632</v>
      </c>
      <c r="I914" s="185">
        <v>3163.1</v>
      </c>
      <c r="J914" s="185">
        <v>0</v>
      </c>
      <c r="K914" s="185">
        <v>3163.1</v>
      </c>
    </row>
    <row r="915" spans="1:11" hidden="1">
      <c r="A915" s="185">
        <v>40100000</v>
      </c>
      <c r="B915" s="185" t="s">
        <v>1681</v>
      </c>
      <c r="C915" s="185" t="s">
        <v>93</v>
      </c>
      <c r="D915" s="186">
        <v>45078</v>
      </c>
      <c r="E915" s="185">
        <v>2</v>
      </c>
      <c r="F915" s="185" t="s">
        <v>1897</v>
      </c>
      <c r="G915" s="185" t="s">
        <v>89</v>
      </c>
      <c r="H915" s="185" t="s">
        <v>351</v>
      </c>
      <c r="I915" s="185">
        <v>5280</v>
      </c>
      <c r="J915" s="185">
        <v>0</v>
      </c>
      <c r="K915" s="185">
        <v>5280</v>
      </c>
    </row>
    <row r="916" spans="1:11" hidden="1">
      <c r="A916" s="185">
        <v>40100000</v>
      </c>
      <c r="B916" s="185" t="s">
        <v>350</v>
      </c>
      <c r="C916" s="185" t="s">
        <v>93</v>
      </c>
      <c r="D916" s="186">
        <v>45079</v>
      </c>
      <c r="E916" s="185">
        <v>2</v>
      </c>
      <c r="F916" s="185" t="s">
        <v>1475</v>
      </c>
      <c r="G916" s="185" t="s">
        <v>89</v>
      </c>
      <c r="H916" s="185" t="s">
        <v>1632</v>
      </c>
      <c r="I916" s="185">
        <v>57.6</v>
      </c>
      <c r="J916" s="185">
        <v>0</v>
      </c>
      <c r="K916" s="185">
        <v>57.6</v>
      </c>
    </row>
    <row r="917" spans="1:11" hidden="1">
      <c r="A917" s="185">
        <v>40100000</v>
      </c>
      <c r="B917" s="185" t="s">
        <v>350</v>
      </c>
      <c r="C917" s="185" t="s">
        <v>93</v>
      </c>
      <c r="D917" s="186">
        <v>45082</v>
      </c>
      <c r="E917" s="185">
        <v>1</v>
      </c>
      <c r="F917" s="185" t="s">
        <v>1440</v>
      </c>
      <c r="G917" s="185" t="s">
        <v>89</v>
      </c>
      <c r="H917" s="185" t="s">
        <v>1704</v>
      </c>
      <c r="I917" s="185">
        <v>432</v>
      </c>
      <c r="J917" s="185">
        <v>0</v>
      </c>
      <c r="K917" s="185">
        <v>432</v>
      </c>
    </row>
    <row r="918" spans="1:11" hidden="1">
      <c r="A918" s="185">
        <v>40100000</v>
      </c>
      <c r="B918" s="185" t="s">
        <v>388</v>
      </c>
      <c r="C918" s="185" t="s">
        <v>93</v>
      </c>
      <c r="D918" s="186">
        <v>45082</v>
      </c>
      <c r="E918" s="185">
        <v>1</v>
      </c>
      <c r="F918" s="185" t="s">
        <v>1469</v>
      </c>
      <c r="G918" s="185" t="s">
        <v>89</v>
      </c>
      <c r="H918" s="185" t="s">
        <v>1094</v>
      </c>
      <c r="I918" s="185">
        <v>7896.07</v>
      </c>
      <c r="J918" s="185">
        <v>0</v>
      </c>
      <c r="K918" s="185">
        <v>7896.07</v>
      </c>
    </row>
    <row r="919" spans="1:11" hidden="1">
      <c r="A919" s="185">
        <v>40100000</v>
      </c>
      <c r="B919" s="185" t="s">
        <v>388</v>
      </c>
      <c r="C919" s="185" t="s">
        <v>93</v>
      </c>
      <c r="D919" s="186">
        <v>45082</v>
      </c>
      <c r="E919" s="185">
        <v>1</v>
      </c>
      <c r="F919" s="185" t="s">
        <v>1469</v>
      </c>
      <c r="G919" s="185" t="s">
        <v>89</v>
      </c>
      <c r="H919" s="185" t="s">
        <v>1985</v>
      </c>
      <c r="I919" s="185">
        <v>2404.19</v>
      </c>
      <c r="J919" s="185">
        <v>0</v>
      </c>
      <c r="K919" s="185">
        <v>2404.19</v>
      </c>
    </row>
    <row r="920" spans="1:11" hidden="1">
      <c r="A920" s="185">
        <v>40100000</v>
      </c>
      <c r="B920" s="185" t="s">
        <v>365</v>
      </c>
      <c r="C920" s="185" t="s">
        <v>93</v>
      </c>
      <c r="D920" s="186">
        <v>45082</v>
      </c>
      <c r="E920" s="185">
        <v>2</v>
      </c>
      <c r="F920" s="185" t="s">
        <v>1822</v>
      </c>
      <c r="G920" s="185" t="s">
        <v>89</v>
      </c>
      <c r="H920" s="185" t="s">
        <v>1231</v>
      </c>
      <c r="I920" s="185">
        <v>580.24</v>
      </c>
      <c r="J920" s="185">
        <v>0</v>
      </c>
      <c r="K920" s="185">
        <v>580.24</v>
      </c>
    </row>
    <row r="921" spans="1:11" hidden="1">
      <c r="A921" s="185">
        <v>40100000</v>
      </c>
      <c r="B921" s="185" t="s">
        <v>1091</v>
      </c>
      <c r="C921" s="185" t="s">
        <v>93</v>
      </c>
      <c r="D921" s="186">
        <v>45084</v>
      </c>
      <c r="E921" s="185">
        <v>1</v>
      </c>
      <c r="F921" s="185" t="s">
        <v>1476</v>
      </c>
      <c r="G921" s="185" t="s">
        <v>89</v>
      </c>
      <c r="H921" s="185" t="s">
        <v>1221</v>
      </c>
      <c r="I921" s="185">
        <v>360</v>
      </c>
      <c r="J921" s="185">
        <v>0</v>
      </c>
      <c r="K921" s="185">
        <v>360</v>
      </c>
    </row>
    <row r="922" spans="1:11" hidden="1">
      <c r="A922" s="185">
        <v>40100000</v>
      </c>
      <c r="B922" s="185" t="s">
        <v>367</v>
      </c>
      <c r="C922" s="185" t="s">
        <v>93</v>
      </c>
      <c r="D922" s="186">
        <v>45085</v>
      </c>
      <c r="E922" s="185">
        <v>1</v>
      </c>
      <c r="F922" s="185" t="s">
        <v>1833</v>
      </c>
      <c r="G922" s="185" t="s">
        <v>89</v>
      </c>
      <c r="H922" s="185" t="s">
        <v>1184</v>
      </c>
      <c r="I922" s="185">
        <v>4160.9799999999996</v>
      </c>
      <c r="J922" s="185">
        <v>0</v>
      </c>
      <c r="K922" s="185">
        <v>4160.9799999999996</v>
      </c>
    </row>
    <row r="923" spans="1:11" hidden="1">
      <c r="A923" s="185">
        <v>40100000</v>
      </c>
      <c r="B923" s="185" t="s">
        <v>369</v>
      </c>
      <c r="C923" s="185" t="s">
        <v>93</v>
      </c>
      <c r="D923" s="186">
        <v>45086</v>
      </c>
      <c r="E923" s="185">
        <v>1</v>
      </c>
      <c r="F923" s="185" t="s">
        <v>1691</v>
      </c>
      <c r="G923" s="185" t="s">
        <v>89</v>
      </c>
      <c r="H923" s="185" t="s">
        <v>1562</v>
      </c>
      <c r="I923" s="185">
        <v>317.27999999999997</v>
      </c>
      <c r="J923" s="185">
        <v>0</v>
      </c>
      <c r="K923" s="185">
        <v>317.27999999999997</v>
      </c>
    </row>
    <row r="924" spans="1:11" hidden="1">
      <c r="A924" s="185">
        <v>40100000</v>
      </c>
      <c r="B924" s="185" t="s">
        <v>360</v>
      </c>
      <c r="C924" s="185" t="s">
        <v>93</v>
      </c>
      <c r="D924" s="186">
        <v>45090</v>
      </c>
      <c r="E924" s="185">
        <v>1</v>
      </c>
      <c r="F924" s="185" t="s">
        <v>1466</v>
      </c>
      <c r="G924" s="185" t="s">
        <v>89</v>
      </c>
      <c r="H924" s="185" t="s">
        <v>1117</v>
      </c>
      <c r="I924" s="185">
        <v>84</v>
      </c>
      <c r="J924" s="185">
        <v>0</v>
      </c>
      <c r="K924" s="185">
        <v>84</v>
      </c>
    </row>
    <row r="925" spans="1:11" hidden="1">
      <c r="A925" s="185">
        <v>40100000</v>
      </c>
      <c r="B925" s="185" t="s">
        <v>360</v>
      </c>
      <c r="C925" s="185" t="s">
        <v>93</v>
      </c>
      <c r="D925" s="186">
        <v>45090</v>
      </c>
      <c r="E925" s="185">
        <v>1</v>
      </c>
      <c r="F925" s="185" t="s">
        <v>1466</v>
      </c>
      <c r="G925" s="185" t="s">
        <v>89</v>
      </c>
      <c r="H925" s="185" t="s">
        <v>1117</v>
      </c>
      <c r="I925" s="185">
        <v>84</v>
      </c>
      <c r="J925" s="185">
        <v>0</v>
      </c>
      <c r="K925" s="185">
        <v>84</v>
      </c>
    </row>
    <row r="926" spans="1:11" hidden="1">
      <c r="A926" s="185">
        <v>40100000</v>
      </c>
      <c r="B926" s="185" t="s">
        <v>360</v>
      </c>
      <c r="C926" s="185" t="s">
        <v>93</v>
      </c>
      <c r="D926" s="186">
        <v>45090</v>
      </c>
      <c r="E926" s="185">
        <v>1</v>
      </c>
      <c r="F926" s="185" t="s">
        <v>1466</v>
      </c>
      <c r="G926" s="185" t="s">
        <v>89</v>
      </c>
      <c r="H926" s="185" t="s">
        <v>1117</v>
      </c>
      <c r="I926" s="185">
        <v>84</v>
      </c>
      <c r="J926" s="185">
        <v>0</v>
      </c>
      <c r="K926" s="185">
        <v>84</v>
      </c>
    </row>
    <row r="927" spans="1:11" hidden="1">
      <c r="A927" s="185">
        <v>40100000</v>
      </c>
      <c r="B927" s="185" t="s">
        <v>360</v>
      </c>
      <c r="C927" s="185" t="s">
        <v>93</v>
      </c>
      <c r="D927" s="186">
        <v>45090</v>
      </c>
      <c r="E927" s="185">
        <v>1</v>
      </c>
      <c r="F927" s="185" t="s">
        <v>1466</v>
      </c>
      <c r="G927" s="185" t="s">
        <v>89</v>
      </c>
      <c r="H927" s="185" t="s">
        <v>1117</v>
      </c>
      <c r="I927" s="185">
        <v>84</v>
      </c>
      <c r="J927" s="185">
        <v>0</v>
      </c>
      <c r="K927" s="185">
        <v>84</v>
      </c>
    </row>
    <row r="928" spans="1:11" hidden="1">
      <c r="A928" s="185">
        <v>40100000</v>
      </c>
      <c r="B928" s="185" t="s">
        <v>361</v>
      </c>
      <c r="C928" s="185" t="s">
        <v>93</v>
      </c>
      <c r="D928" s="186">
        <v>45091</v>
      </c>
      <c r="E928" s="185">
        <v>1</v>
      </c>
      <c r="F928" s="185" t="s">
        <v>1383</v>
      </c>
      <c r="G928" s="185" t="s">
        <v>89</v>
      </c>
      <c r="H928" s="185" t="s">
        <v>1231</v>
      </c>
      <c r="I928" s="185">
        <v>3200</v>
      </c>
      <c r="J928" s="185">
        <v>0</v>
      </c>
      <c r="K928" s="185">
        <v>3200</v>
      </c>
    </row>
    <row r="929" spans="1:11" hidden="1">
      <c r="A929" s="185">
        <v>40100000</v>
      </c>
      <c r="B929" s="185" t="s">
        <v>1943</v>
      </c>
      <c r="C929" s="185" t="s">
        <v>93</v>
      </c>
      <c r="D929" s="186">
        <v>45091</v>
      </c>
      <c r="E929" s="185">
        <v>1</v>
      </c>
      <c r="F929" s="185" t="s">
        <v>2014</v>
      </c>
      <c r="G929" s="185" t="s">
        <v>89</v>
      </c>
      <c r="H929" s="185" t="s">
        <v>362</v>
      </c>
      <c r="I929" s="185">
        <v>355.32</v>
      </c>
      <c r="J929" s="185">
        <v>0</v>
      </c>
      <c r="K929" s="185">
        <v>355.32</v>
      </c>
    </row>
    <row r="930" spans="1:11" hidden="1">
      <c r="A930" s="185">
        <v>40100000</v>
      </c>
      <c r="B930" s="185" t="s">
        <v>380</v>
      </c>
      <c r="C930" s="185" t="s">
        <v>93</v>
      </c>
      <c r="D930" s="186">
        <v>45091</v>
      </c>
      <c r="E930" s="185">
        <v>1</v>
      </c>
      <c r="F930" s="185" t="s">
        <v>2015</v>
      </c>
      <c r="G930" s="185" t="s">
        <v>89</v>
      </c>
      <c r="H930" s="185" t="s">
        <v>1184</v>
      </c>
      <c r="I930" s="185">
        <v>121.57</v>
      </c>
      <c r="J930" s="185">
        <v>0</v>
      </c>
      <c r="K930" s="185">
        <v>121.57</v>
      </c>
    </row>
    <row r="931" spans="1:11" hidden="1">
      <c r="A931" s="185">
        <v>40100000</v>
      </c>
      <c r="B931" s="185" t="s">
        <v>377</v>
      </c>
      <c r="C931" s="185" t="s">
        <v>93</v>
      </c>
      <c r="D931" s="186">
        <v>45091</v>
      </c>
      <c r="E931" s="185">
        <v>1</v>
      </c>
      <c r="F931" s="185" t="s">
        <v>1381</v>
      </c>
      <c r="G931" s="185" t="s">
        <v>89</v>
      </c>
      <c r="H931" s="185" t="s">
        <v>1092</v>
      </c>
      <c r="I931" s="185">
        <v>1039.72</v>
      </c>
      <c r="J931" s="185">
        <v>0</v>
      </c>
      <c r="K931" s="185">
        <v>1039.72</v>
      </c>
    </row>
    <row r="932" spans="1:11" hidden="1">
      <c r="A932" s="185">
        <v>40100000</v>
      </c>
      <c r="B932" s="185" t="s">
        <v>366</v>
      </c>
      <c r="C932" s="185" t="s">
        <v>93</v>
      </c>
      <c r="D932" s="186">
        <v>45091</v>
      </c>
      <c r="E932" s="185">
        <v>1</v>
      </c>
      <c r="F932" s="185" t="s">
        <v>2013</v>
      </c>
      <c r="G932" s="185" t="s">
        <v>89</v>
      </c>
      <c r="H932" s="185" t="s">
        <v>371</v>
      </c>
      <c r="I932" s="185">
        <v>1440</v>
      </c>
      <c r="J932" s="185">
        <v>0</v>
      </c>
      <c r="K932" s="185">
        <v>1440</v>
      </c>
    </row>
    <row r="933" spans="1:11" hidden="1">
      <c r="A933" s="185">
        <v>40100000</v>
      </c>
      <c r="B933" s="185" t="s">
        <v>374</v>
      </c>
      <c r="C933" s="185" t="s">
        <v>93</v>
      </c>
      <c r="D933" s="186">
        <v>45091</v>
      </c>
      <c r="E933" s="185">
        <v>1</v>
      </c>
      <c r="F933" s="185" t="s">
        <v>1379</v>
      </c>
      <c r="G933" s="185" t="s">
        <v>89</v>
      </c>
      <c r="H933" s="185" t="s">
        <v>371</v>
      </c>
      <c r="I933" s="185">
        <v>1519.27</v>
      </c>
      <c r="J933" s="185">
        <v>0</v>
      </c>
      <c r="K933" s="185">
        <v>1519.27</v>
      </c>
    </row>
    <row r="934" spans="1:11" hidden="1">
      <c r="A934" s="185">
        <v>40100000</v>
      </c>
      <c r="B934" s="185" t="s">
        <v>1940</v>
      </c>
      <c r="C934" s="185" t="s">
        <v>93</v>
      </c>
      <c r="D934" s="186">
        <v>45091</v>
      </c>
      <c r="E934" s="185">
        <v>1</v>
      </c>
      <c r="F934" s="185" t="s">
        <v>2017</v>
      </c>
      <c r="G934" s="185" t="s">
        <v>89</v>
      </c>
      <c r="H934" s="185" t="s">
        <v>1371</v>
      </c>
      <c r="I934" s="185">
        <v>9994.2900000000009</v>
      </c>
      <c r="J934" s="185">
        <v>0</v>
      </c>
      <c r="K934" s="185">
        <v>9994.2900000000009</v>
      </c>
    </row>
    <row r="935" spans="1:11" hidden="1">
      <c r="A935" s="185">
        <v>40100000</v>
      </c>
      <c r="B935" s="185" t="s">
        <v>378</v>
      </c>
      <c r="C935" s="185" t="s">
        <v>93</v>
      </c>
      <c r="D935" s="186">
        <v>45091</v>
      </c>
      <c r="E935" s="185">
        <v>1</v>
      </c>
      <c r="F935" s="185" t="s">
        <v>2018</v>
      </c>
      <c r="G935" s="185" t="s">
        <v>89</v>
      </c>
      <c r="H935" s="185" t="s">
        <v>1184</v>
      </c>
      <c r="I935" s="185">
        <v>7752</v>
      </c>
      <c r="J935" s="185">
        <v>0</v>
      </c>
      <c r="K935" s="185">
        <v>7752</v>
      </c>
    </row>
    <row r="936" spans="1:11" hidden="1">
      <c r="A936" s="185">
        <v>40100000</v>
      </c>
      <c r="B936" s="185" t="s">
        <v>388</v>
      </c>
      <c r="C936" s="185" t="s">
        <v>93</v>
      </c>
      <c r="D936" s="186">
        <v>45091</v>
      </c>
      <c r="E936" s="185">
        <v>1</v>
      </c>
      <c r="F936" s="185" t="s">
        <v>1469</v>
      </c>
      <c r="G936" s="185" t="s">
        <v>89</v>
      </c>
      <c r="H936" s="185" t="s">
        <v>1389</v>
      </c>
      <c r="I936" s="185">
        <v>1437.6</v>
      </c>
      <c r="J936" s="185">
        <v>0</v>
      </c>
      <c r="K936" s="185">
        <v>1437.6</v>
      </c>
    </row>
    <row r="937" spans="1:11" hidden="1">
      <c r="A937" s="185">
        <v>40100000</v>
      </c>
      <c r="B937" s="185" t="s">
        <v>375</v>
      </c>
      <c r="C937" s="185" t="s">
        <v>93</v>
      </c>
      <c r="D937" s="186">
        <v>45091</v>
      </c>
      <c r="E937" s="185">
        <v>1</v>
      </c>
      <c r="F937" s="185" t="s">
        <v>1377</v>
      </c>
      <c r="G937" s="185" t="s">
        <v>89</v>
      </c>
      <c r="H937" s="185" t="s">
        <v>1117</v>
      </c>
      <c r="I937" s="185">
        <v>1685.81</v>
      </c>
      <c r="J937" s="185">
        <v>0</v>
      </c>
      <c r="K937" s="185">
        <v>1685.81</v>
      </c>
    </row>
    <row r="938" spans="1:11" hidden="1">
      <c r="A938" s="185">
        <v>40100000</v>
      </c>
      <c r="B938" s="185" t="s">
        <v>1641</v>
      </c>
      <c r="C938" s="185" t="s">
        <v>93</v>
      </c>
      <c r="D938" s="186">
        <v>45091</v>
      </c>
      <c r="E938" s="185">
        <v>1</v>
      </c>
      <c r="F938" s="185" t="s">
        <v>1694</v>
      </c>
      <c r="G938" s="185" t="s">
        <v>89</v>
      </c>
      <c r="H938" s="185" t="s">
        <v>362</v>
      </c>
      <c r="I938" s="185">
        <v>120</v>
      </c>
      <c r="J938" s="185">
        <v>0</v>
      </c>
      <c r="K938" s="185">
        <v>120</v>
      </c>
    </row>
    <row r="939" spans="1:11" hidden="1">
      <c r="A939" s="185">
        <v>40100000</v>
      </c>
      <c r="B939" s="185" t="s">
        <v>1334</v>
      </c>
      <c r="C939" s="185" t="s">
        <v>93</v>
      </c>
      <c r="D939" s="186">
        <v>45091</v>
      </c>
      <c r="E939" s="185">
        <v>1</v>
      </c>
      <c r="F939" s="185" t="s">
        <v>2016</v>
      </c>
      <c r="G939" s="185" t="s">
        <v>89</v>
      </c>
      <c r="H939" s="185" t="s">
        <v>312</v>
      </c>
      <c r="I939" s="185">
        <v>90</v>
      </c>
      <c r="J939" s="185">
        <v>0</v>
      </c>
      <c r="K939" s="185">
        <v>90</v>
      </c>
    </row>
    <row r="940" spans="1:11" hidden="1">
      <c r="A940" s="185">
        <v>40100000</v>
      </c>
      <c r="B940" s="185" t="s">
        <v>360</v>
      </c>
      <c r="C940" s="185" t="s">
        <v>93</v>
      </c>
      <c r="D940" s="186">
        <v>45092</v>
      </c>
      <c r="E940" s="185">
        <v>1</v>
      </c>
      <c r="F940" s="185" t="s">
        <v>1466</v>
      </c>
      <c r="G940" s="185" t="s">
        <v>89</v>
      </c>
      <c r="H940" s="185" t="s">
        <v>1117</v>
      </c>
      <c r="I940" s="185">
        <v>336</v>
      </c>
      <c r="J940" s="185">
        <v>0</v>
      </c>
      <c r="K940" s="185">
        <v>336</v>
      </c>
    </row>
    <row r="941" spans="1:11" hidden="1">
      <c r="A941" s="185">
        <v>40100000</v>
      </c>
      <c r="B941" s="185" t="s">
        <v>360</v>
      </c>
      <c r="C941" s="185" t="s">
        <v>93</v>
      </c>
      <c r="D941" s="186">
        <v>45092</v>
      </c>
      <c r="E941" s="185">
        <v>1</v>
      </c>
      <c r="F941" s="185" t="s">
        <v>1466</v>
      </c>
      <c r="G941" s="185" t="s">
        <v>89</v>
      </c>
      <c r="H941" s="185" t="s">
        <v>1117</v>
      </c>
      <c r="I941" s="185">
        <v>84</v>
      </c>
      <c r="J941" s="185">
        <v>0</v>
      </c>
      <c r="K941" s="185">
        <v>84</v>
      </c>
    </row>
    <row r="942" spans="1:11" hidden="1">
      <c r="A942" s="185">
        <v>40100000</v>
      </c>
      <c r="B942" s="185" t="s">
        <v>369</v>
      </c>
      <c r="C942" s="185" t="s">
        <v>93</v>
      </c>
      <c r="D942" s="186">
        <v>45093</v>
      </c>
      <c r="E942" s="185">
        <v>1</v>
      </c>
      <c r="F942" s="185" t="s">
        <v>1691</v>
      </c>
      <c r="G942" s="185" t="s">
        <v>89</v>
      </c>
      <c r="H942" s="185" t="s">
        <v>1934</v>
      </c>
      <c r="I942" s="185">
        <v>1230.5999999999999</v>
      </c>
      <c r="J942" s="185">
        <v>0</v>
      </c>
      <c r="K942" s="185">
        <v>1230.5999999999999</v>
      </c>
    </row>
    <row r="943" spans="1:11">
      <c r="A943" s="185">
        <v>40100000</v>
      </c>
      <c r="B943" s="185" t="s">
        <v>1181</v>
      </c>
      <c r="C943" s="185" t="s">
        <v>93</v>
      </c>
      <c r="D943" s="186">
        <v>45093</v>
      </c>
      <c r="E943" s="185">
        <v>1</v>
      </c>
      <c r="F943" s="185" t="s">
        <v>1467</v>
      </c>
      <c r="G943" s="185" t="s">
        <v>89</v>
      </c>
      <c r="H943" s="185" t="s">
        <v>1096</v>
      </c>
      <c r="I943" s="185">
        <v>30885.52</v>
      </c>
      <c r="J943" s="185">
        <v>0</v>
      </c>
      <c r="K943" s="185">
        <v>30885.52</v>
      </c>
    </row>
    <row r="944" spans="1:11" hidden="1">
      <c r="A944" s="185">
        <v>40100000</v>
      </c>
      <c r="B944" s="185" t="s">
        <v>1140</v>
      </c>
      <c r="C944" s="185" t="s">
        <v>93</v>
      </c>
      <c r="D944" s="186">
        <v>45093</v>
      </c>
      <c r="E944" s="185">
        <v>1</v>
      </c>
      <c r="F944" s="185" t="s">
        <v>1387</v>
      </c>
      <c r="G944" s="185" t="s">
        <v>89</v>
      </c>
      <c r="H944" s="185" t="s">
        <v>1121</v>
      </c>
      <c r="I944" s="185">
        <v>75.98</v>
      </c>
      <c r="J944" s="185">
        <v>0</v>
      </c>
      <c r="K944" s="185">
        <v>75.98</v>
      </c>
    </row>
    <row r="945" spans="1:11" hidden="1">
      <c r="A945" s="185">
        <v>40100000</v>
      </c>
      <c r="B945" s="185" t="s">
        <v>1140</v>
      </c>
      <c r="C945" s="185" t="s">
        <v>93</v>
      </c>
      <c r="D945" s="186">
        <v>45093</v>
      </c>
      <c r="E945" s="185">
        <v>1</v>
      </c>
      <c r="F945" s="185" t="s">
        <v>1387</v>
      </c>
      <c r="G945" s="185" t="s">
        <v>89</v>
      </c>
      <c r="H945" s="185" t="s">
        <v>1121</v>
      </c>
      <c r="I945" s="185">
        <v>54.32</v>
      </c>
      <c r="J945" s="185">
        <v>0</v>
      </c>
      <c r="K945" s="185">
        <v>54.32</v>
      </c>
    </row>
    <row r="946" spans="1:11" hidden="1">
      <c r="A946" s="185">
        <v>40100000</v>
      </c>
      <c r="B946" s="185" t="s">
        <v>354</v>
      </c>
      <c r="C946" s="185" t="s">
        <v>93</v>
      </c>
      <c r="D946" s="186">
        <v>45093</v>
      </c>
      <c r="E946" s="185">
        <v>1</v>
      </c>
      <c r="F946" s="185" t="s">
        <v>163</v>
      </c>
      <c r="G946" s="185" t="s">
        <v>89</v>
      </c>
      <c r="H946" s="185" t="s">
        <v>1219</v>
      </c>
      <c r="I946" s="185">
        <v>20520</v>
      </c>
      <c r="J946" s="185">
        <v>0</v>
      </c>
      <c r="K946" s="185">
        <v>20520</v>
      </c>
    </row>
    <row r="947" spans="1:11" hidden="1">
      <c r="A947" s="185">
        <v>40100000</v>
      </c>
      <c r="B947" s="185" t="s">
        <v>1140</v>
      </c>
      <c r="C947" s="185" t="s">
        <v>93</v>
      </c>
      <c r="D947" s="186">
        <v>45093</v>
      </c>
      <c r="E947" s="185">
        <v>1</v>
      </c>
      <c r="F947" s="185" t="s">
        <v>1387</v>
      </c>
      <c r="G947" s="185" t="s">
        <v>89</v>
      </c>
      <c r="H947" s="185" t="s">
        <v>1121</v>
      </c>
      <c r="I947" s="185">
        <v>39.9</v>
      </c>
      <c r="J947" s="185">
        <v>0</v>
      </c>
      <c r="K947" s="185">
        <v>39.9</v>
      </c>
    </row>
    <row r="948" spans="1:11" hidden="1">
      <c r="A948" s="185">
        <v>40100000</v>
      </c>
      <c r="B948" s="185" t="s">
        <v>365</v>
      </c>
      <c r="C948" s="185" t="s">
        <v>93</v>
      </c>
      <c r="D948" s="186">
        <v>45096</v>
      </c>
      <c r="E948" s="185">
        <v>1</v>
      </c>
      <c r="F948" s="185" t="s">
        <v>1822</v>
      </c>
      <c r="G948" s="185" t="s">
        <v>89</v>
      </c>
      <c r="H948" s="185" t="s">
        <v>1351</v>
      </c>
      <c r="I948" s="185">
        <v>61.87</v>
      </c>
      <c r="J948" s="185">
        <v>0</v>
      </c>
      <c r="K948" s="185">
        <v>61.87</v>
      </c>
    </row>
    <row r="949" spans="1:11" hidden="1">
      <c r="A949" s="185">
        <v>40100000</v>
      </c>
      <c r="B949" s="185" t="s">
        <v>1140</v>
      </c>
      <c r="C949" s="185" t="s">
        <v>93</v>
      </c>
      <c r="D949" s="186">
        <v>45096</v>
      </c>
      <c r="E949" s="185">
        <v>1</v>
      </c>
      <c r="F949" s="185" t="s">
        <v>1387</v>
      </c>
      <c r="G949" s="185" t="s">
        <v>89</v>
      </c>
      <c r="H949" s="185" t="s">
        <v>1121</v>
      </c>
      <c r="I949" s="185">
        <v>30</v>
      </c>
      <c r="J949" s="185">
        <v>0</v>
      </c>
      <c r="K949" s="185">
        <v>30</v>
      </c>
    </row>
    <row r="950" spans="1:11" hidden="1">
      <c r="A950" s="185">
        <v>40100000</v>
      </c>
      <c r="B950" s="185" t="s">
        <v>352</v>
      </c>
      <c r="C950" s="185" t="s">
        <v>93</v>
      </c>
      <c r="D950" s="186">
        <v>45097</v>
      </c>
      <c r="E950" s="185">
        <v>1</v>
      </c>
      <c r="F950" s="185" t="s">
        <v>1922</v>
      </c>
      <c r="G950" s="185" t="s">
        <v>89</v>
      </c>
      <c r="H950" s="185" t="s">
        <v>1261</v>
      </c>
      <c r="I950" s="185">
        <v>48.1</v>
      </c>
      <c r="J950" s="185">
        <v>0</v>
      </c>
      <c r="K950" s="185">
        <v>48.1</v>
      </c>
    </row>
    <row r="951" spans="1:11" hidden="1">
      <c r="A951" s="185">
        <v>40100000</v>
      </c>
      <c r="B951" s="185" t="s">
        <v>388</v>
      </c>
      <c r="C951" s="185" t="s">
        <v>93</v>
      </c>
      <c r="D951" s="186">
        <v>45097</v>
      </c>
      <c r="E951" s="185">
        <v>1</v>
      </c>
      <c r="F951" s="185" t="s">
        <v>1469</v>
      </c>
      <c r="G951" s="185" t="s">
        <v>89</v>
      </c>
      <c r="H951" s="185" t="s">
        <v>1937</v>
      </c>
      <c r="I951" s="185">
        <v>105.26</v>
      </c>
      <c r="J951" s="185">
        <v>0</v>
      </c>
      <c r="K951" s="185">
        <v>105.26</v>
      </c>
    </row>
    <row r="952" spans="1:11" hidden="1">
      <c r="A952" s="185">
        <v>40100000</v>
      </c>
      <c r="B952" s="185" t="s">
        <v>388</v>
      </c>
      <c r="C952" s="185" t="s">
        <v>93</v>
      </c>
      <c r="D952" s="186">
        <v>45097</v>
      </c>
      <c r="E952" s="185">
        <v>1</v>
      </c>
      <c r="F952" s="185" t="s">
        <v>1469</v>
      </c>
      <c r="G952" s="185" t="s">
        <v>89</v>
      </c>
      <c r="H952" s="185" t="s">
        <v>1937</v>
      </c>
      <c r="I952" s="185">
        <v>105.26</v>
      </c>
      <c r="J952" s="185">
        <v>0</v>
      </c>
      <c r="K952" s="185">
        <v>105.26</v>
      </c>
    </row>
    <row r="953" spans="1:11" hidden="1">
      <c r="A953" s="185">
        <v>40100000</v>
      </c>
      <c r="B953" s="185" t="s">
        <v>388</v>
      </c>
      <c r="C953" s="185" t="s">
        <v>93</v>
      </c>
      <c r="D953" s="186">
        <v>45097</v>
      </c>
      <c r="E953" s="185">
        <v>1</v>
      </c>
      <c r="F953" s="185" t="s">
        <v>1469</v>
      </c>
      <c r="G953" s="185" t="s">
        <v>89</v>
      </c>
      <c r="H953" s="185" t="s">
        <v>1937</v>
      </c>
      <c r="I953" s="185">
        <v>105.26</v>
      </c>
      <c r="J953" s="185">
        <v>0</v>
      </c>
      <c r="K953" s="185">
        <v>105.26</v>
      </c>
    </row>
    <row r="954" spans="1:11" hidden="1">
      <c r="A954" s="185">
        <v>40100000</v>
      </c>
      <c r="B954" s="185" t="s">
        <v>1140</v>
      </c>
      <c r="C954" s="185" t="s">
        <v>93</v>
      </c>
      <c r="D954" s="186">
        <v>45098</v>
      </c>
      <c r="E954" s="185">
        <v>1</v>
      </c>
      <c r="F954" s="185" t="s">
        <v>1387</v>
      </c>
      <c r="G954" s="185" t="s">
        <v>89</v>
      </c>
      <c r="H954" s="185" t="s">
        <v>1121</v>
      </c>
      <c r="I954" s="185">
        <v>102.86</v>
      </c>
      <c r="J954" s="185">
        <v>0</v>
      </c>
      <c r="K954" s="185">
        <v>102.86</v>
      </c>
    </row>
    <row r="955" spans="1:11" hidden="1">
      <c r="A955" s="185">
        <v>40100000</v>
      </c>
      <c r="B955" s="185" t="s">
        <v>365</v>
      </c>
      <c r="C955" s="185" t="s">
        <v>93</v>
      </c>
      <c r="D955" s="186">
        <v>45099</v>
      </c>
      <c r="E955" s="185">
        <v>1</v>
      </c>
      <c r="F955" s="185" t="s">
        <v>1822</v>
      </c>
      <c r="G955" s="185" t="s">
        <v>89</v>
      </c>
      <c r="H955" s="185" t="s">
        <v>1184</v>
      </c>
      <c r="I955" s="185">
        <v>112.03</v>
      </c>
      <c r="J955" s="185">
        <v>0</v>
      </c>
      <c r="K955" s="185">
        <v>112.03</v>
      </c>
    </row>
    <row r="956" spans="1:11" hidden="1">
      <c r="A956" s="185">
        <v>40100000</v>
      </c>
      <c r="B956" s="185" t="s">
        <v>1145</v>
      </c>
      <c r="C956" s="185" t="s">
        <v>93</v>
      </c>
      <c r="D956" s="186">
        <v>45099</v>
      </c>
      <c r="E956" s="185">
        <v>1</v>
      </c>
      <c r="F956" s="185" t="s">
        <v>2019</v>
      </c>
      <c r="G956" s="185" t="s">
        <v>89</v>
      </c>
      <c r="H956" s="185" t="s">
        <v>1141</v>
      </c>
      <c r="I956" s="185">
        <v>69300</v>
      </c>
      <c r="J956" s="185">
        <v>0</v>
      </c>
      <c r="K956" s="185">
        <v>69300</v>
      </c>
    </row>
    <row r="957" spans="1:11" hidden="1">
      <c r="A957" s="185">
        <v>40100000</v>
      </c>
      <c r="B957" s="185" t="s">
        <v>369</v>
      </c>
      <c r="C957" s="185" t="s">
        <v>93</v>
      </c>
      <c r="D957" s="186">
        <v>45100</v>
      </c>
      <c r="E957" s="185">
        <v>1</v>
      </c>
      <c r="F957" s="185" t="s">
        <v>1691</v>
      </c>
      <c r="G957" s="185" t="s">
        <v>89</v>
      </c>
      <c r="H957" s="185" t="s">
        <v>1539</v>
      </c>
      <c r="I957" s="185">
        <v>490.48</v>
      </c>
      <c r="J957" s="185">
        <v>0</v>
      </c>
      <c r="K957" s="185">
        <v>490.48</v>
      </c>
    </row>
    <row r="958" spans="1:11" hidden="1">
      <c r="A958" s="185">
        <v>40100000</v>
      </c>
      <c r="B958" s="185" t="s">
        <v>365</v>
      </c>
      <c r="C958" s="185" t="s">
        <v>93</v>
      </c>
      <c r="D958" s="186">
        <v>45100</v>
      </c>
      <c r="E958" s="185">
        <v>1</v>
      </c>
      <c r="F958" s="185" t="s">
        <v>1822</v>
      </c>
      <c r="G958" s="185" t="s">
        <v>89</v>
      </c>
      <c r="H958" s="185" t="s">
        <v>1184</v>
      </c>
      <c r="I958" s="185">
        <v>644.04999999999995</v>
      </c>
      <c r="J958" s="185">
        <v>0</v>
      </c>
      <c r="K958" s="185">
        <v>644.04999999999995</v>
      </c>
    </row>
    <row r="959" spans="1:11" hidden="1">
      <c r="A959" s="185">
        <v>40100000</v>
      </c>
      <c r="B959" s="185" t="s">
        <v>1140</v>
      </c>
      <c r="C959" s="185" t="s">
        <v>93</v>
      </c>
      <c r="D959" s="186">
        <v>45105</v>
      </c>
      <c r="E959" s="185">
        <v>1</v>
      </c>
      <c r="F959" s="185" t="s">
        <v>970</v>
      </c>
      <c r="G959" s="185" t="s">
        <v>89</v>
      </c>
      <c r="H959" s="185" t="s">
        <v>1121</v>
      </c>
      <c r="I959" s="185">
        <v>98.35</v>
      </c>
      <c r="J959" s="185">
        <v>0</v>
      </c>
      <c r="K959" s="185">
        <v>98.35</v>
      </c>
    </row>
    <row r="960" spans="1:11" hidden="1">
      <c r="A960" s="185">
        <v>40100000</v>
      </c>
      <c r="B960" s="185" t="s">
        <v>1140</v>
      </c>
      <c r="C960" s="185" t="s">
        <v>93</v>
      </c>
      <c r="D960" s="186">
        <v>45107</v>
      </c>
      <c r="E960" s="185">
        <v>1</v>
      </c>
      <c r="F960" s="185" t="s">
        <v>1387</v>
      </c>
      <c r="G960" s="185" t="s">
        <v>89</v>
      </c>
      <c r="H960" s="185" t="s">
        <v>1121</v>
      </c>
      <c r="I960" s="185">
        <v>84.97</v>
      </c>
      <c r="J960" s="185">
        <v>0</v>
      </c>
      <c r="K960" s="185">
        <v>84.97</v>
      </c>
    </row>
    <row r="961" spans="1:11" hidden="1">
      <c r="A961" s="185">
        <v>40100000</v>
      </c>
      <c r="B961" s="185" t="s">
        <v>350</v>
      </c>
      <c r="C961" s="185" t="s">
        <v>93</v>
      </c>
      <c r="D961" s="186">
        <v>45107</v>
      </c>
      <c r="E961" s="185">
        <v>1</v>
      </c>
      <c r="F961" s="185" t="s">
        <v>1440</v>
      </c>
      <c r="G961" s="185" t="s">
        <v>89</v>
      </c>
      <c r="H961" s="185" t="s">
        <v>1632</v>
      </c>
      <c r="I961" s="185">
        <v>297.26</v>
      </c>
      <c r="J961" s="185">
        <v>0</v>
      </c>
      <c r="K961" s="185">
        <v>297.26</v>
      </c>
    </row>
    <row r="962" spans="1:11" hidden="1">
      <c r="A962" s="185">
        <v>40100000</v>
      </c>
      <c r="B962" s="185" t="s">
        <v>350</v>
      </c>
      <c r="C962" s="185" t="s">
        <v>93</v>
      </c>
      <c r="D962" s="186">
        <v>45107</v>
      </c>
      <c r="E962" s="185">
        <v>1</v>
      </c>
      <c r="F962" s="185" t="s">
        <v>1440</v>
      </c>
      <c r="G962" s="185" t="s">
        <v>89</v>
      </c>
      <c r="H962" s="185" t="s">
        <v>1629</v>
      </c>
      <c r="I962" s="185">
        <v>3703.67</v>
      </c>
      <c r="J962" s="185">
        <v>0</v>
      </c>
      <c r="K962" s="185">
        <v>3703.67</v>
      </c>
    </row>
    <row r="963" spans="1:11" hidden="1">
      <c r="A963" s="185">
        <v>40100000</v>
      </c>
      <c r="B963" s="185" t="s">
        <v>369</v>
      </c>
      <c r="C963" s="185" t="s">
        <v>93</v>
      </c>
      <c r="D963" s="186">
        <v>45107</v>
      </c>
      <c r="E963" s="185">
        <v>1</v>
      </c>
      <c r="F963" s="185" t="s">
        <v>1691</v>
      </c>
      <c r="G963" s="185" t="s">
        <v>89</v>
      </c>
      <c r="H963" s="185" t="s">
        <v>1561</v>
      </c>
      <c r="I963" s="185">
        <v>404.54</v>
      </c>
      <c r="J963" s="185">
        <v>0</v>
      </c>
      <c r="K963" s="185">
        <v>404.54</v>
      </c>
    </row>
    <row r="964" spans="1:11" hidden="1">
      <c r="A964" s="185">
        <v>40100000</v>
      </c>
      <c r="B964" s="185" t="s">
        <v>372</v>
      </c>
      <c r="C964" s="185" t="s">
        <v>93</v>
      </c>
      <c r="D964" s="186">
        <v>45107</v>
      </c>
      <c r="E964" s="185">
        <v>1</v>
      </c>
      <c r="F964" s="185" t="s">
        <v>1820</v>
      </c>
      <c r="G964" s="185" t="s">
        <v>89</v>
      </c>
      <c r="H964" s="185" t="s">
        <v>1136</v>
      </c>
      <c r="I964" s="185">
        <v>277.32</v>
      </c>
      <c r="J964" s="185">
        <v>0</v>
      </c>
      <c r="K964" s="185">
        <v>277.32</v>
      </c>
    </row>
    <row r="965" spans="1:11" hidden="1">
      <c r="A965" s="185">
        <v>40100000</v>
      </c>
      <c r="B965" s="185" t="s">
        <v>369</v>
      </c>
      <c r="C965" s="185" t="s">
        <v>93</v>
      </c>
      <c r="D965" s="186">
        <v>45110</v>
      </c>
      <c r="E965" s="185">
        <v>1</v>
      </c>
      <c r="F965" s="185" t="s">
        <v>766</v>
      </c>
      <c r="G965" s="185" t="s">
        <v>89</v>
      </c>
      <c r="H965" s="185" t="s">
        <v>2038</v>
      </c>
      <c r="I965" s="185">
        <v>1220.95</v>
      </c>
      <c r="J965" s="185">
        <v>0</v>
      </c>
      <c r="K965" s="185">
        <v>1220.95</v>
      </c>
    </row>
    <row r="966" spans="1:11" hidden="1">
      <c r="A966" s="185">
        <v>40100000</v>
      </c>
      <c r="B966" s="185" t="s">
        <v>364</v>
      </c>
      <c r="C966" s="185" t="s">
        <v>93</v>
      </c>
      <c r="D966" s="186">
        <v>45110</v>
      </c>
      <c r="E966" s="185">
        <v>1</v>
      </c>
      <c r="F966" s="185" t="s">
        <v>654</v>
      </c>
      <c r="G966" s="185" t="s">
        <v>89</v>
      </c>
      <c r="H966" s="185" t="s">
        <v>1261</v>
      </c>
      <c r="I966" s="185">
        <v>594.42999999999995</v>
      </c>
      <c r="J966" s="185">
        <v>0</v>
      </c>
      <c r="K966" s="185">
        <v>594.42999999999995</v>
      </c>
    </row>
    <row r="967" spans="1:11" hidden="1">
      <c r="A967" s="185">
        <v>40100000</v>
      </c>
      <c r="B967" s="185" t="s">
        <v>380</v>
      </c>
      <c r="C967" s="185" t="s">
        <v>93</v>
      </c>
      <c r="D967" s="186">
        <v>45110</v>
      </c>
      <c r="E967" s="185">
        <v>1</v>
      </c>
      <c r="F967" s="185" t="s">
        <v>394</v>
      </c>
      <c r="G967" s="185" t="s">
        <v>89</v>
      </c>
      <c r="H967" s="185" t="s">
        <v>1351</v>
      </c>
      <c r="I967" s="185">
        <v>509.24</v>
      </c>
      <c r="J967" s="185">
        <v>0</v>
      </c>
      <c r="K967" s="185">
        <v>509.24</v>
      </c>
    </row>
    <row r="968" spans="1:11" hidden="1">
      <c r="A968" s="185">
        <v>40100000</v>
      </c>
      <c r="B968" s="185" t="s">
        <v>350</v>
      </c>
      <c r="C968" s="185" t="s">
        <v>93</v>
      </c>
      <c r="D968" s="186">
        <v>45110</v>
      </c>
      <c r="E968" s="185">
        <v>1</v>
      </c>
      <c r="F968" s="185" t="s">
        <v>1475</v>
      </c>
      <c r="G968" s="185" t="s">
        <v>89</v>
      </c>
      <c r="H968" s="185" t="s">
        <v>1863</v>
      </c>
      <c r="I968" s="185">
        <v>57.6</v>
      </c>
      <c r="J968" s="185">
        <v>0</v>
      </c>
      <c r="K968" s="185">
        <v>57.6</v>
      </c>
    </row>
    <row r="969" spans="1:11" hidden="1">
      <c r="A969" s="185">
        <v>40100000</v>
      </c>
      <c r="B969" s="185" t="s">
        <v>1681</v>
      </c>
      <c r="C969" s="185" t="s">
        <v>93</v>
      </c>
      <c r="D969" s="186">
        <v>45110</v>
      </c>
      <c r="E969" s="185">
        <v>1</v>
      </c>
      <c r="F969" s="185" t="s">
        <v>1682</v>
      </c>
      <c r="G969" s="185" t="s">
        <v>89</v>
      </c>
      <c r="H969" s="185" t="s">
        <v>351</v>
      </c>
      <c r="I969" s="185">
        <v>5280</v>
      </c>
      <c r="J969" s="185">
        <v>0</v>
      </c>
      <c r="K969" s="185">
        <v>5280</v>
      </c>
    </row>
    <row r="970" spans="1:11" hidden="1">
      <c r="A970" s="185">
        <v>40100000</v>
      </c>
      <c r="B970" s="185" t="s">
        <v>354</v>
      </c>
      <c r="C970" s="185" t="s">
        <v>93</v>
      </c>
      <c r="D970" s="186">
        <v>45110</v>
      </c>
      <c r="E970" s="185">
        <v>1</v>
      </c>
      <c r="F970" s="185" t="s">
        <v>2098</v>
      </c>
      <c r="G970" s="185" t="s">
        <v>89</v>
      </c>
      <c r="H970" s="185" t="s">
        <v>1219</v>
      </c>
      <c r="I970" s="185">
        <v>18772</v>
      </c>
      <c r="J970" s="185">
        <v>0</v>
      </c>
      <c r="K970" s="185">
        <v>18772</v>
      </c>
    </row>
    <row r="971" spans="1:11" hidden="1">
      <c r="A971" s="185">
        <v>40100000</v>
      </c>
      <c r="B971" s="185" t="s">
        <v>363</v>
      </c>
      <c r="C971" s="185" t="s">
        <v>93</v>
      </c>
      <c r="D971" s="186">
        <v>45110</v>
      </c>
      <c r="E971" s="185">
        <v>1</v>
      </c>
      <c r="F971" s="185" t="s">
        <v>1821</v>
      </c>
      <c r="G971" s="185" t="s">
        <v>89</v>
      </c>
      <c r="H971" s="185" t="s">
        <v>1231</v>
      </c>
      <c r="I971" s="185">
        <v>328.64</v>
      </c>
      <c r="J971" s="185">
        <v>0</v>
      </c>
      <c r="K971" s="185">
        <v>328.64</v>
      </c>
    </row>
    <row r="972" spans="1:11" hidden="1">
      <c r="A972" s="185">
        <v>40100000</v>
      </c>
      <c r="B972" s="185" t="s">
        <v>361</v>
      </c>
      <c r="C972" s="185" t="s">
        <v>93</v>
      </c>
      <c r="D972" s="186">
        <v>45110</v>
      </c>
      <c r="E972" s="185">
        <v>1</v>
      </c>
      <c r="F972" s="185" t="s">
        <v>392</v>
      </c>
      <c r="G972" s="185" t="s">
        <v>89</v>
      </c>
      <c r="H972" s="185" t="s">
        <v>1351</v>
      </c>
      <c r="I972" s="185">
        <v>3200</v>
      </c>
      <c r="J972" s="185">
        <v>0</v>
      </c>
      <c r="K972" s="185">
        <v>3200</v>
      </c>
    </row>
    <row r="973" spans="1:11" hidden="1">
      <c r="A973" s="185">
        <v>40100000</v>
      </c>
      <c r="B973" s="185" t="s">
        <v>385</v>
      </c>
      <c r="C973" s="185" t="s">
        <v>93</v>
      </c>
      <c r="D973" s="186">
        <v>45110</v>
      </c>
      <c r="E973" s="185">
        <v>1</v>
      </c>
      <c r="F973" s="185" t="s">
        <v>2096</v>
      </c>
      <c r="G973" s="185" t="s">
        <v>89</v>
      </c>
      <c r="H973" s="185" t="s">
        <v>1261</v>
      </c>
      <c r="I973" s="185">
        <v>173.21</v>
      </c>
      <c r="J973" s="185">
        <v>0</v>
      </c>
      <c r="K973" s="185">
        <v>173.21</v>
      </c>
    </row>
    <row r="974" spans="1:11" hidden="1">
      <c r="A974" s="185">
        <v>40100000</v>
      </c>
      <c r="B974" s="185" t="s">
        <v>379</v>
      </c>
      <c r="C974" s="185" t="s">
        <v>93</v>
      </c>
      <c r="D974" s="186">
        <v>45110</v>
      </c>
      <c r="E974" s="185">
        <v>1</v>
      </c>
      <c r="F974" s="185" t="s">
        <v>2097</v>
      </c>
      <c r="G974" s="185" t="s">
        <v>89</v>
      </c>
      <c r="H974" s="185" t="s">
        <v>1141</v>
      </c>
      <c r="I974" s="185">
        <v>22699.9</v>
      </c>
      <c r="J974" s="185">
        <v>0</v>
      </c>
      <c r="K974" s="185">
        <v>22699.9</v>
      </c>
    </row>
    <row r="975" spans="1:11" hidden="1">
      <c r="A975" s="185">
        <v>40100000</v>
      </c>
      <c r="B975" s="185" t="s">
        <v>1354</v>
      </c>
      <c r="C975" s="185" t="s">
        <v>93</v>
      </c>
      <c r="D975" s="186">
        <v>45110</v>
      </c>
      <c r="E975" s="185">
        <v>1</v>
      </c>
      <c r="F975" s="185" t="s">
        <v>2099</v>
      </c>
      <c r="G975" s="185" t="s">
        <v>89</v>
      </c>
      <c r="H975" s="185" t="s">
        <v>89</v>
      </c>
      <c r="I975" s="185">
        <v>12000</v>
      </c>
      <c r="J975" s="185">
        <v>0</v>
      </c>
      <c r="K975" s="185">
        <v>12000</v>
      </c>
    </row>
    <row r="976" spans="1:11" hidden="1">
      <c r="A976" s="185">
        <v>40100000</v>
      </c>
      <c r="B976" s="185" t="s">
        <v>1091</v>
      </c>
      <c r="C976" s="185" t="s">
        <v>93</v>
      </c>
      <c r="D976" s="186">
        <v>45111</v>
      </c>
      <c r="E976" s="185">
        <v>1</v>
      </c>
      <c r="F976" s="185" t="s">
        <v>1476</v>
      </c>
      <c r="G976" s="185" t="s">
        <v>89</v>
      </c>
      <c r="H976" s="185" t="s">
        <v>1121</v>
      </c>
      <c r="I976" s="185">
        <v>7.2</v>
      </c>
      <c r="J976" s="185">
        <v>0</v>
      </c>
      <c r="K976" s="185">
        <v>7.2</v>
      </c>
    </row>
    <row r="977" spans="1:11" hidden="1">
      <c r="A977" s="185">
        <v>40100000</v>
      </c>
      <c r="B977" s="185" t="s">
        <v>377</v>
      </c>
      <c r="C977" s="185" t="s">
        <v>93</v>
      </c>
      <c r="D977" s="186">
        <v>45111</v>
      </c>
      <c r="E977" s="185">
        <v>1</v>
      </c>
      <c r="F977" s="185" t="s">
        <v>1381</v>
      </c>
      <c r="G977" s="185" t="s">
        <v>89</v>
      </c>
      <c r="H977" s="185" t="s">
        <v>1113</v>
      </c>
      <c r="I977" s="185">
        <v>44.57</v>
      </c>
      <c r="J977" s="185">
        <v>0</v>
      </c>
      <c r="K977" s="185">
        <v>44.57</v>
      </c>
    </row>
    <row r="978" spans="1:11" hidden="1">
      <c r="A978" s="185">
        <v>40100000</v>
      </c>
      <c r="B978" s="185" t="s">
        <v>380</v>
      </c>
      <c r="C978" s="185" t="s">
        <v>93</v>
      </c>
      <c r="D978" s="186">
        <v>45111</v>
      </c>
      <c r="E978" s="185">
        <v>1</v>
      </c>
      <c r="F978" s="185" t="s">
        <v>2102</v>
      </c>
      <c r="G978" s="185" t="s">
        <v>89</v>
      </c>
      <c r="H978" s="185" t="s">
        <v>1231</v>
      </c>
      <c r="I978" s="185">
        <v>1030.52</v>
      </c>
      <c r="J978" s="185">
        <v>0</v>
      </c>
      <c r="K978" s="185">
        <v>1030.52</v>
      </c>
    </row>
    <row r="979" spans="1:11" hidden="1">
      <c r="A979" s="185">
        <v>40100000</v>
      </c>
      <c r="B979" s="185" t="s">
        <v>391</v>
      </c>
      <c r="C979" s="185" t="s">
        <v>93</v>
      </c>
      <c r="D979" s="186">
        <v>45111</v>
      </c>
      <c r="E979" s="185">
        <v>1</v>
      </c>
      <c r="F979" s="185" t="s">
        <v>1360</v>
      </c>
      <c r="G979" s="185" t="s">
        <v>89</v>
      </c>
      <c r="H979" s="185" t="s">
        <v>1261</v>
      </c>
      <c r="I979" s="185">
        <v>12776.4</v>
      </c>
      <c r="J979" s="185">
        <v>0</v>
      </c>
      <c r="K979" s="185">
        <v>12776.4</v>
      </c>
    </row>
    <row r="980" spans="1:11" hidden="1">
      <c r="A980" s="185">
        <v>40100000</v>
      </c>
      <c r="B980" s="185" t="s">
        <v>1313</v>
      </c>
      <c r="C980" s="185" t="s">
        <v>93</v>
      </c>
      <c r="D980" s="186">
        <v>45111</v>
      </c>
      <c r="E980" s="185">
        <v>1</v>
      </c>
      <c r="F980" s="185" t="s">
        <v>1375</v>
      </c>
      <c r="G980" s="185" t="s">
        <v>89</v>
      </c>
      <c r="H980" s="185" t="s">
        <v>362</v>
      </c>
      <c r="I980" s="185">
        <v>1790.12</v>
      </c>
      <c r="J980" s="185">
        <v>0</v>
      </c>
      <c r="K980" s="185">
        <v>1790.12</v>
      </c>
    </row>
    <row r="981" spans="1:11" hidden="1">
      <c r="A981" s="185">
        <v>40100000</v>
      </c>
      <c r="B981" s="185" t="s">
        <v>379</v>
      </c>
      <c r="C981" s="185" t="s">
        <v>93</v>
      </c>
      <c r="D981" s="186">
        <v>45111</v>
      </c>
      <c r="E981" s="185">
        <v>1</v>
      </c>
      <c r="F981" s="185" t="s">
        <v>2101</v>
      </c>
      <c r="G981" s="185" t="s">
        <v>89</v>
      </c>
      <c r="H981" s="185" t="s">
        <v>1110</v>
      </c>
      <c r="I981" s="185">
        <v>14554.3</v>
      </c>
      <c r="J981" s="185">
        <v>0</v>
      </c>
      <c r="K981" s="185">
        <v>14554.3</v>
      </c>
    </row>
    <row r="982" spans="1:11" hidden="1">
      <c r="A982" s="185">
        <v>40100000</v>
      </c>
      <c r="B982" s="185" t="s">
        <v>400</v>
      </c>
      <c r="C982" s="185" t="s">
        <v>93</v>
      </c>
      <c r="D982" s="186">
        <v>45111</v>
      </c>
      <c r="E982" s="185">
        <v>1</v>
      </c>
      <c r="F982" s="185" t="s">
        <v>2100</v>
      </c>
      <c r="G982" s="185" t="s">
        <v>89</v>
      </c>
      <c r="H982" s="185" t="s">
        <v>351</v>
      </c>
      <c r="I982" s="185">
        <v>7560</v>
      </c>
      <c r="J982" s="185">
        <v>0</v>
      </c>
      <c r="K982" s="185">
        <v>7560</v>
      </c>
    </row>
    <row r="983" spans="1:11" hidden="1">
      <c r="A983" s="185">
        <v>40100000</v>
      </c>
      <c r="B983" s="185" t="s">
        <v>388</v>
      </c>
      <c r="C983" s="185" t="s">
        <v>93</v>
      </c>
      <c r="D983" s="186">
        <v>45112</v>
      </c>
      <c r="E983" s="185">
        <v>1</v>
      </c>
      <c r="F983" s="185" t="s">
        <v>2103</v>
      </c>
      <c r="G983" s="185" t="s">
        <v>89</v>
      </c>
      <c r="H983" s="185" t="s">
        <v>2027</v>
      </c>
      <c r="I983" s="185">
        <v>2335.31</v>
      </c>
      <c r="J983" s="185">
        <v>0</v>
      </c>
      <c r="K983" s="185">
        <v>2335.31</v>
      </c>
    </row>
    <row r="984" spans="1:11" hidden="1">
      <c r="A984" s="185">
        <v>40100000</v>
      </c>
      <c r="B984" s="185" t="s">
        <v>388</v>
      </c>
      <c r="C984" s="185" t="s">
        <v>93</v>
      </c>
      <c r="D984" s="186">
        <v>45112</v>
      </c>
      <c r="E984" s="185">
        <v>1</v>
      </c>
      <c r="F984" s="185" t="s">
        <v>2104</v>
      </c>
      <c r="G984" s="185" t="s">
        <v>89</v>
      </c>
      <c r="H984" s="185" t="s">
        <v>2030</v>
      </c>
      <c r="I984" s="185">
        <v>9160.81</v>
      </c>
      <c r="J984" s="185">
        <v>0</v>
      </c>
      <c r="K984" s="185">
        <v>9160.81</v>
      </c>
    </row>
    <row r="985" spans="1:11" hidden="1">
      <c r="A985" s="185">
        <v>40100000</v>
      </c>
      <c r="B985" s="185" t="s">
        <v>1091</v>
      </c>
      <c r="C985" s="185" t="s">
        <v>93</v>
      </c>
      <c r="D985" s="186">
        <v>45117</v>
      </c>
      <c r="E985" s="185">
        <v>1</v>
      </c>
      <c r="F985" s="185" t="s">
        <v>1476</v>
      </c>
      <c r="G985" s="185" t="s">
        <v>89</v>
      </c>
      <c r="H985" s="185" t="s">
        <v>1114</v>
      </c>
      <c r="I985" s="185">
        <v>360</v>
      </c>
      <c r="J985" s="185">
        <v>0</v>
      </c>
      <c r="K985" s="185">
        <v>360</v>
      </c>
    </row>
    <row r="986" spans="1:11" hidden="1">
      <c r="A986" s="185">
        <v>40100000</v>
      </c>
      <c r="B986" s="185" t="s">
        <v>360</v>
      </c>
      <c r="C986" s="185" t="s">
        <v>93</v>
      </c>
      <c r="D986" s="186">
        <v>45117</v>
      </c>
      <c r="E986" s="185">
        <v>1</v>
      </c>
      <c r="F986" s="185" t="s">
        <v>1386</v>
      </c>
      <c r="G986" s="185" t="s">
        <v>89</v>
      </c>
      <c r="H986" s="185" t="s">
        <v>1141</v>
      </c>
      <c r="I986" s="185">
        <v>84</v>
      </c>
      <c r="J986" s="185">
        <v>0</v>
      </c>
      <c r="K986" s="185">
        <v>84</v>
      </c>
    </row>
    <row r="987" spans="1:11" hidden="1">
      <c r="A987" s="185">
        <v>40100000</v>
      </c>
      <c r="B987" s="185" t="s">
        <v>360</v>
      </c>
      <c r="C987" s="185" t="s">
        <v>93</v>
      </c>
      <c r="D987" s="186">
        <v>45117</v>
      </c>
      <c r="E987" s="185">
        <v>1</v>
      </c>
      <c r="F987" s="185" t="s">
        <v>1386</v>
      </c>
      <c r="G987" s="185" t="s">
        <v>89</v>
      </c>
      <c r="H987" s="185" t="s">
        <v>1110</v>
      </c>
      <c r="I987" s="185">
        <v>84</v>
      </c>
      <c r="J987" s="185">
        <v>0</v>
      </c>
      <c r="K987" s="185">
        <v>84</v>
      </c>
    </row>
    <row r="988" spans="1:11" hidden="1">
      <c r="A988" s="185">
        <v>40100000</v>
      </c>
      <c r="B988" s="185" t="s">
        <v>366</v>
      </c>
      <c r="C988" s="185" t="s">
        <v>93</v>
      </c>
      <c r="D988" s="186">
        <v>45117</v>
      </c>
      <c r="E988" s="185">
        <v>1</v>
      </c>
      <c r="F988" s="185" t="s">
        <v>2106</v>
      </c>
      <c r="G988" s="185" t="s">
        <v>89</v>
      </c>
      <c r="H988" s="185" t="s">
        <v>1371</v>
      </c>
      <c r="I988" s="185">
        <v>7003.2</v>
      </c>
      <c r="J988" s="185">
        <v>0</v>
      </c>
      <c r="K988" s="185">
        <v>7003.2</v>
      </c>
    </row>
    <row r="989" spans="1:11" hidden="1">
      <c r="A989" s="185">
        <v>40100000</v>
      </c>
      <c r="B989" s="185" t="s">
        <v>360</v>
      </c>
      <c r="C989" s="185" t="s">
        <v>93</v>
      </c>
      <c r="D989" s="186">
        <v>45117</v>
      </c>
      <c r="E989" s="185">
        <v>1</v>
      </c>
      <c r="F989" s="185" t="s">
        <v>1386</v>
      </c>
      <c r="G989" s="185" t="s">
        <v>89</v>
      </c>
      <c r="H989" s="185" t="s">
        <v>1261</v>
      </c>
      <c r="I989" s="185">
        <v>84</v>
      </c>
      <c r="J989" s="185">
        <v>0</v>
      </c>
      <c r="K989" s="185">
        <v>84</v>
      </c>
    </row>
    <row r="990" spans="1:11" hidden="1">
      <c r="A990" s="185">
        <v>40100000</v>
      </c>
      <c r="B990" s="185" t="s">
        <v>360</v>
      </c>
      <c r="C990" s="185" t="s">
        <v>93</v>
      </c>
      <c r="D990" s="186">
        <v>45117</v>
      </c>
      <c r="E990" s="185">
        <v>1</v>
      </c>
      <c r="F990" s="185" t="s">
        <v>1386</v>
      </c>
      <c r="G990" s="185" t="s">
        <v>89</v>
      </c>
      <c r="H990" s="185" t="s">
        <v>1092</v>
      </c>
      <c r="I990" s="185">
        <v>84</v>
      </c>
      <c r="J990" s="185">
        <v>0</v>
      </c>
      <c r="K990" s="185">
        <v>84</v>
      </c>
    </row>
    <row r="991" spans="1:11" hidden="1">
      <c r="A991" s="185">
        <v>40100000</v>
      </c>
      <c r="B991" s="185" t="s">
        <v>360</v>
      </c>
      <c r="C991" s="185" t="s">
        <v>93</v>
      </c>
      <c r="D991" s="186">
        <v>45118</v>
      </c>
      <c r="E991" s="185">
        <v>1</v>
      </c>
      <c r="F991" s="185" t="s">
        <v>1466</v>
      </c>
      <c r="G991" s="185" t="s">
        <v>89</v>
      </c>
      <c r="H991" s="185" t="s">
        <v>1087</v>
      </c>
      <c r="I991" s="185">
        <v>84</v>
      </c>
      <c r="J991" s="185">
        <v>0</v>
      </c>
      <c r="K991" s="185">
        <v>84</v>
      </c>
    </row>
    <row r="992" spans="1:11" hidden="1">
      <c r="A992" s="185">
        <v>40100000</v>
      </c>
      <c r="B992" s="185" t="s">
        <v>360</v>
      </c>
      <c r="C992" s="185" t="s">
        <v>93</v>
      </c>
      <c r="D992" s="186">
        <v>45118</v>
      </c>
      <c r="E992" s="185">
        <v>1</v>
      </c>
      <c r="F992" s="185" t="s">
        <v>1386</v>
      </c>
      <c r="G992" s="185" t="s">
        <v>89</v>
      </c>
      <c r="H992" s="185" t="s">
        <v>1113</v>
      </c>
      <c r="I992" s="185">
        <v>336</v>
      </c>
      <c r="J992" s="185">
        <v>0</v>
      </c>
      <c r="K992" s="185">
        <v>336</v>
      </c>
    </row>
    <row r="993" spans="1:11" hidden="1">
      <c r="A993" s="185">
        <v>40100000</v>
      </c>
      <c r="B993" s="185" t="s">
        <v>1140</v>
      </c>
      <c r="C993" s="185" t="s">
        <v>93</v>
      </c>
      <c r="D993" s="186">
        <v>45119</v>
      </c>
      <c r="E993" s="185">
        <v>1</v>
      </c>
      <c r="F993" s="185" t="s">
        <v>1387</v>
      </c>
      <c r="G993" s="185" t="s">
        <v>89</v>
      </c>
      <c r="H993" s="185" t="s">
        <v>1242</v>
      </c>
      <c r="I993" s="185">
        <v>14.16</v>
      </c>
      <c r="J993" s="185">
        <v>0</v>
      </c>
      <c r="K993" s="185">
        <v>14.16</v>
      </c>
    </row>
    <row r="994" spans="1:11" hidden="1">
      <c r="A994" s="185">
        <v>40100000</v>
      </c>
      <c r="B994" s="185" t="s">
        <v>388</v>
      </c>
      <c r="C994" s="185" t="s">
        <v>93</v>
      </c>
      <c r="D994" s="186">
        <v>45124</v>
      </c>
      <c r="E994" s="185">
        <v>1</v>
      </c>
      <c r="F994" s="185" t="s">
        <v>1469</v>
      </c>
      <c r="G994" s="185" t="s">
        <v>89</v>
      </c>
      <c r="H994" s="185" t="s">
        <v>1393</v>
      </c>
      <c r="I994" s="185">
        <v>1437.6</v>
      </c>
      <c r="J994" s="185">
        <v>0</v>
      </c>
      <c r="K994" s="185">
        <v>1437.6</v>
      </c>
    </row>
    <row r="995" spans="1:11" hidden="1">
      <c r="A995" s="185">
        <v>40100000</v>
      </c>
      <c r="B995" s="185" t="s">
        <v>369</v>
      </c>
      <c r="C995" s="185" t="s">
        <v>93</v>
      </c>
      <c r="D995" s="186">
        <v>45124</v>
      </c>
      <c r="E995" s="185">
        <v>1</v>
      </c>
      <c r="F995" s="185" t="s">
        <v>1691</v>
      </c>
      <c r="G995" s="185" t="s">
        <v>89</v>
      </c>
      <c r="H995" s="185" t="s">
        <v>2028</v>
      </c>
      <c r="I995" s="185">
        <v>2103.7399999999998</v>
      </c>
      <c r="J995" s="185">
        <v>0</v>
      </c>
      <c r="K995" s="185">
        <v>2103.7399999999998</v>
      </c>
    </row>
    <row r="996" spans="1:11" hidden="1">
      <c r="A996" s="185">
        <v>40100000</v>
      </c>
      <c r="B996" s="185" t="s">
        <v>365</v>
      </c>
      <c r="C996" s="185" t="s">
        <v>93</v>
      </c>
      <c r="D996" s="186">
        <v>45125</v>
      </c>
      <c r="E996" s="185">
        <v>1</v>
      </c>
      <c r="F996" s="185" t="s">
        <v>183</v>
      </c>
      <c r="G996" s="185" t="s">
        <v>89</v>
      </c>
      <c r="H996" s="185" t="s">
        <v>1114</v>
      </c>
      <c r="I996" s="185">
        <v>18</v>
      </c>
      <c r="J996" s="185">
        <v>0</v>
      </c>
      <c r="K996" s="185">
        <v>18</v>
      </c>
    </row>
    <row r="997" spans="1:11" hidden="1">
      <c r="A997" s="185">
        <v>40100000</v>
      </c>
      <c r="B997" s="185" t="s">
        <v>352</v>
      </c>
      <c r="C997" s="185" t="s">
        <v>93</v>
      </c>
      <c r="D997" s="186">
        <v>45127</v>
      </c>
      <c r="E997" s="185">
        <v>1</v>
      </c>
      <c r="F997" s="185" t="s">
        <v>1391</v>
      </c>
      <c r="G997" s="185" t="s">
        <v>89</v>
      </c>
      <c r="H997" s="185" t="s">
        <v>1092</v>
      </c>
      <c r="I997" s="185">
        <v>41</v>
      </c>
      <c r="J997" s="185">
        <v>0</v>
      </c>
      <c r="K997" s="185">
        <v>41</v>
      </c>
    </row>
    <row r="998" spans="1:11" hidden="1">
      <c r="A998" s="185">
        <v>40100000</v>
      </c>
      <c r="B998" s="185" t="s">
        <v>369</v>
      </c>
      <c r="C998" s="185" t="s">
        <v>93</v>
      </c>
      <c r="D998" s="186">
        <v>45128</v>
      </c>
      <c r="E998" s="185">
        <v>1</v>
      </c>
      <c r="F998" s="185" t="s">
        <v>1691</v>
      </c>
      <c r="G998" s="185" t="s">
        <v>89</v>
      </c>
      <c r="H998" s="185" t="s">
        <v>2113</v>
      </c>
      <c r="I998" s="185">
        <v>1489.38</v>
      </c>
      <c r="J998" s="185">
        <v>0</v>
      </c>
      <c r="K998" s="185">
        <v>1489.38</v>
      </c>
    </row>
    <row r="999" spans="1:11" hidden="1">
      <c r="A999" s="185">
        <v>40100000</v>
      </c>
      <c r="B999" s="185" t="s">
        <v>367</v>
      </c>
      <c r="C999" s="185" t="s">
        <v>93</v>
      </c>
      <c r="D999" s="186">
        <v>45128</v>
      </c>
      <c r="E999" s="185">
        <v>1</v>
      </c>
      <c r="F999" s="185" t="s">
        <v>116</v>
      </c>
      <c r="G999" s="185" t="s">
        <v>89</v>
      </c>
      <c r="H999" s="185" t="s">
        <v>1231</v>
      </c>
      <c r="I999" s="185">
        <v>4490.25</v>
      </c>
      <c r="J999" s="185">
        <v>0</v>
      </c>
      <c r="K999" s="185">
        <v>4490.25</v>
      </c>
    </row>
    <row r="1000" spans="1:11" hidden="1">
      <c r="A1000" s="185">
        <v>40100000</v>
      </c>
      <c r="B1000" s="185" t="s">
        <v>365</v>
      </c>
      <c r="C1000" s="185" t="s">
        <v>93</v>
      </c>
      <c r="D1000" s="186">
        <v>45131</v>
      </c>
      <c r="E1000" s="185">
        <v>1</v>
      </c>
      <c r="F1000" s="185" t="s">
        <v>1822</v>
      </c>
      <c r="G1000" s="185" t="s">
        <v>89</v>
      </c>
      <c r="H1000" s="185" t="s">
        <v>1159</v>
      </c>
      <c r="I1000" s="185">
        <v>125.12</v>
      </c>
      <c r="J1000" s="185">
        <v>0</v>
      </c>
      <c r="K1000" s="185">
        <v>125.12</v>
      </c>
    </row>
    <row r="1001" spans="1:11" hidden="1">
      <c r="A1001" s="185">
        <v>40100000</v>
      </c>
      <c r="B1001" s="185" t="s">
        <v>365</v>
      </c>
      <c r="C1001" s="185" t="s">
        <v>93</v>
      </c>
      <c r="D1001" s="186">
        <v>45131</v>
      </c>
      <c r="E1001" s="185">
        <v>1</v>
      </c>
      <c r="F1001" s="185" t="s">
        <v>1822</v>
      </c>
      <c r="G1001" s="185" t="s">
        <v>89</v>
      </c>
      <c r="H1001" s="185" t="s">
        <v>1159</v>
      </c>
      <c r="I1001" s="185">
        <v>907.44</v>
      </c>
      <c r="J1001" s="185">
        <v>0</v>
      </c>
      <c r="K1001" s="185">
        <v>907.44</v>
      </c>
    </row>
    <row r="1002" spans="1:11" hidden="1">
      <c r="A1002" s="185">
        <v>40100000</v>
      </c>
      <c r="B1002" s="185" t="s">
        <v>350</v>
      </c>
      <c r="C1002" s="185" t="s">
        <v>93</v>
      </c>
      <c r="D1002" s="186">
        <v>45132</v>
      </c>
      <c r="E1002" s="185">
        <v>1</v>
      </c>
      <c r="F1002" s="185" t="s">
        <v>2107</v>
      </c>
      <c r="G1002" s="185" t="s">
        <v>89</v>
      </c>
      <c r="H1002" s="185" t="s">
        <v>1863</v>
      </c>
      <c r="I1002" s="185">
        <v>3151.22</v>
      </c>
      <c r="J1002" s="185">
        <v>0</v>
      </c>
      <c r="K1002" s="185">
        <v>3151.22</v>
      </c>
    </row>
    <row r="1003" spans="1:11" hidden="1">
      <c r="A1003" s="185">
        <v>40100000</v>
      </c>
      <c r="B1003" s="185" t="s">
        <v>1681</v>
      </c>
      <c r="C1003" s="185" t="s">
        <v>93</v>
      </c>
      <c r="D1003" s="186">
        <v>45139</v>
      </c>
      <c r="E1003" s="185">
        <v>2</v>
      </c>
      <c r="F1003" s="185" t="s">
        <v>2176</v>
      </c>
      <c r="G1003" s="185" t="s">
        <v>89</v>
      </c>
      <c r="H1003" s="185" t="s">
        <v>351</v>
      </c>
      <c r="I1003" s="185">
        <v>5280</v>
      </c>
      <c r="J1003" s="185">
        <v>0</v>
      </c>
      <c r="K1003" s="185">
        <v>5280</v>
      </c>
    </row>
    <row r="1004" spans="1:11" hidden="1">
      <c r="A1004" s="185">
        <v>40100000</v>
      </c>
      <c r="B1004" s="185" t="s">
        <v>353</v>
      </c>
      <c r="C1004" s="185" t="s">
        <v>93</v>
      </c>
      <c r="D1004" s="186">
        <v>45139</v>
      </c>
      <c r="E1004" s="185">
        <v>2</v>
      </c>
      <c r="F1004" s="185" t="s">
        <v>1434</v>
      </c>
      <c r="G1004" s="185" t="s">
        <v>89</v>
      </c>
      <c r="H1004" s="185" t="s">
        <v>1096</v>
      </c>
      <c r="I1004" s="185">
        <v>419.8</v>
      </c>
      <c r="J1004" s="185">
        <v>0</v>
      </c>
      <c r="K1004" s="185">
        <v>419.8</v>
      </c>
    </row>
    <row r="1005" spans="1:11" hidden="1">
      <c r="A1005" s="185">
        <v>40100000</v>
      </c>
      <c r="B1005" s="185" t="s">
        <v>376</v>
      </c>
      <c r="C1005" s="185" t="s">
        <v>93</v>
      </c>
      <c r="D1005" s="186">
        <v>45140</v>
      </c>
      <c r="E1005" s="185">
        <v>1</v>
      </c>
      <c r="F1005" s="185" t="s">
        <v>2183</v>
      </c>
      <c r="G1005" s="185" t="s">
        <v>89</v>
      </c>
      <c r="H1005" s="185" t="s">
        <v>1184</v>
      </c>
      <c r="I1005" s="185">
        <v>1415.39</v>
      </c>
      <c r="J1005" s="185">
        <v>0</v>
      </c>
      <c r="K1005" s="185">
        <v>1415.39</v>
      </c>
    </row>
    <row r="1006" spans="1:11" hidden="1">
      <c r="A1006" s="185">
        <v>40100000</v>
      </c>
      <c r="B1006" s="185" t="s">
        <v>1940</v>
      </c>
      <c r="C1006" s="185" t="s">
        <v>93</v>
      </c>
      <c r="D1006" s="186">
        <v>45140</v>
      </c>
      <c r="E1006" s="185">
        <v>1</v>
      </c>
      <c r="F1006" s="185" t="s">
        <v>2178</v>
      </c>
      <c r="G1006" s="185" t="s">
        <v>89</v>
      </c>
      <c r="H1006" s="185" t="s">
        <v>1096</v>
      </c>
      <c r="I1006" s="185">
        <v>3330.29</v>
      </c>
      <c r="J1006" s="185">
        <v>0</v>
      </c>
      <c r="K1006" s="185">
        <v>3330.29</v>
      </c>
    </row>
    <row r="1007" spans="1:11" hidden="1">
      <c r="A1007" s="185">
        <v>40100000</v>
      </c>
      <c r="B1007" s="185" t="s">
        <v>378</v>
      </c>
      <c r="C1007" s="185" t="s">
        <v>93</v>
      </c>
      <c r="D1007" s="186">
        <v>45140</v>
      </c>
      <c r="E1007" s="185">
        <v>1</v>
      </c>
      <c r="F1007" s="185" t="s">
        <v>2185</v>
      </c>
      <c r="G1007" s="185" t="s">
        <v>89</v>
      </c>
      <c r="H1007" s="185" t="s">
        <v>1231</v>
      </c>
      <c r="I1007" s="185">
        <v>10032</v>
      </c>
      <c r="J1007" s="185">
        <v>0</v>
      </c>
      <c r="K1007" s="185">
        <v>10032</v>
      </c>
    </row>
    <row r="1008" spans="1:11" hidden="1">
      <c r="A1008" s="185">
        <v>40100000</v>
      </c>
      <c r="B1008" s="185" t="s">
        <v>1177</v>
      </c>
      <c r="C1008" s="185" t="s">
        <v>93</v>
      </c>
      <c r="D1008" s="186">
        <v>45140</v>
      </c>
      <c r="E1008" s="185">
        <v>1</v>
      </c>
      <c r="F1008" s="185" t="s">
        <v>2179</v>
      </c>
      <c r="G1008" s="185" t="s">
        <v>89</v>
      </c>
      <c r="H1008" s="185" t="s">
        <v>1083</v>
      </c>
      <c r="I1008" s="185">
        <v>13953</v>
      </c>
      <c r="J1008" s="185">
        <v>0</v>
      </c>
      <c r="K1008" s="185">
        <v>13953</v>
      </c>
    </row>
    <row r="1009" spans="1:11" hidden="1">
      <c r="A1009" s="185">
        <v>40100000</v>
      </c>
      <c r="B1009" s="185" t="s">
        <v>370</v>
      </c>
      <c r="C1009" s="185" t="s">
        <v>93</v>
      </c>
      <c r="D1009" s="186">
        <v>45140</v>
      </c>
      <c r="E1009" s="185">
        <v>1</v>
      </c>
      <c r="F1009" s="185" t="s">
        <v>2184</v>
      </c>
      <c r="G1009" s="185" t="s">
        <v>89</v>
      </c>
      <c r="H1009" s="185" t="s">
        <v>1114</v>
      </c>
      <c r="I1009" s="185">
        <v>2336</v>
      </c>
      <c r="J1009" s="185">
        <v>0</v>
      </c>
      <c r="K1009" s="185">
        <v>2336</v>
      </c>
    </row>
    <row r="1010" spans="1:11" hidden="1">
      <c r="A1010" s="185">
        <v>40100000</v>
      </c>
      <c r="B1010" s="185" t="s">
        <v>350</v>
      </c>
      <c r="C1010" s="185" t="s">
        <v>93</v>
      </c>
      <c r="D1010" s="186">
        <v>45140</v>
      </c>
      <c r="E1010" s="185">
        <v>1</v>
      </c>
      <c r="F1010" s="185" t="s">
        <v>2182</v>
      </c>
      <c r="G1010" s="185" t="s">
        <v>89</v>
      </c>
      <c r="H1010" s="185" t="s">
        <v>1863</v>
      </c>
      <c r="I1010" s="185">
        <v>57.6</v>
      </c>
      <c r="J1010" s="185">
        <v>0</v>
      </c>
      <c r="K1010" s="185">
        <v>57.6</v>
      </c>
    </row>
    <row r="1011" spans="1:11" hidden="1">
      <c r="A1011" s="185">
        <v>40100000</v>
      </c>
      <c r="B1011" s="185" t="s">
        <v>377</v>
      </c>
      <c r="C1011" s="185" t="s">
        <v>93</v>
      </c>
      <c r="D1011" s="186">
        <v>45140</v>
      </c>
      <c r="E1011" s="185">
        <v>1</v>
      </c>
      <c r="F1011" s="185" t="s">
        <v>2181</v>
      </c>
      <c r="G1011" s="185" t="s">
        <v>89</v>
      </c>
      <c r="H1011" s="185" t="s">
        <v>1184</v>
      </c>
      <c r="I1011" s="185">
        <v>1785.32</v>
      </c>
      <c r="J1011" s="185">
        <v>0</v>
      </c>
      <c r="K1011" s="185">
        <v>1785.32</v>
      </c>
    </row>
    <row r="1012" spans="1:11" hidden="1">
      <c r="A1012" s="185">
        <v>40100000</v>
      </c>
      <c r="B1012" s="185" t="s">
        <v>2084</v>
      </c>
      <c r="C1012" s="185" t="s">
        <v>93</v>
      </c>
      <c r="D1012" s="186">
        <v>45140</v>
      </c>
      <c r="E1012" s="185">
        <v>1</v>
      </c>
      <c r="F1012" s="185" t="s">
        <v>2177</v>
      </c>
      <c r="G1012" s="185" t="s">
        <v>89</v>
      </c>
      <c r="H1012" s="185" t="s">
        <v>89</v>
      </c>
      <c r="I1012" s="185">
        <v>5.44</v>
      </c>
      <c r="J1012" s="185">
        <v>0</v>
      </c>
      <c r="K1012" s="185">
        <v>5.44</v>
      </c>
    </row>
    <row r="1013" spans="1:11" hidden="1">
      <c r="A1013" s="185">
        <v>40100000</v>
      </c>
      <c r="B1013" s="185" t="s">
        <v>1779</v>
      </c>
      <c r="C1013" s="185" t="s">
        <v>93</v>
      </c>
      <c r="D1013" s="186">
        <v>45140</v>
      </c>
      <c r="E1013" s="185">
        <v>1</v>
      </c>
      <c r="F1013" s="185" t="s">
        <v>2180</v>
      </c>
      <c r="G1013" s="185" t="s">
        <v>89</v>
      </c>
      <c r="H1013" s="185" t="s">
        <v>362</v>
      </c>
      <c r="I1013" s="185">
        <v>2600</v>
      </c>
      <c r="J1013" s="185">
        <v>0</v>
      </c>
      <c r="K1013" s="185">
        <v>2600</v>
      </c>
    </row>
    <row r="1014" spans="1:11" hidden="1">
      <c r="A1014" s="185">
        <v>40100000</v>
      </c>
      <c r="B1014" s="185" t="s">
        <v>375</v>
      </c>
      <c r="C1014" s="185" t="s">
        <v>93</v>
      </c>
      <c r="D1014" s="186">
        <v>45140</v>
      </c>
      <c r="E1014" s="185">
        <v>2</v>
      </c>
      <c r="F1014" s="185" t="s">
        <v>2186</v>
      </c>
      <c r="G1014" s="185" t="s">
        <v>89</v>
      </c>
      <c r="H1014" s="185" t="s">
        <v>1087</v>
      </c>
      <c r="I1014" s="185">
        <v>1685.81</v>
      </c>
      <c r="J1014" s="185">
        <v>0</v>
      </c>
      <c r="K1014" s="185">
        <v>1685.81</v>
      </c>
    </row>
    <row r="1015" spans="1:11" hidden="1">
      <c r="A1015" s="185">
        <v>40100000</v>
      </c>
      <c r="B1015" s="185" t="s">
        <v>380</v>
      </c>
      <c r="C1015" s="185" t="s">
        <v>93</v>
      </c>
      <c r="D1015" s="186">
        <v>45141</v>
      </c>
      <c r="E1015" s="185">
        <v>1</v>
      </c>
      <c r="F1015" s="185" t="s">
        <v>2188</v>
      </c>
      <c r="G1015" s="185" t="s">
        <v>89</v>
      </c>
      <c r="H1015" s="185" t="s">
        <v>1159</v>
      </c>
      <c r="I1015" s="185">
        <v>99.18</v>
      </c>
      <c r="J1015" s="185">
        <v>0</v>
      </c>
      <c r="K1015" s="185">
        <v>99.18</v>
      </c>
    </row>
    <row r="1016" spans="1:11" hidden="1">
      <c r="A1016" s="185">
        <v>40100000</v>
      </c>
      <c r="B1016" s="185" t="s">
        <v>370</v>
      </c>
      <c r="C1016" s="185" t="s">
        <v>93</v>
      </c>
      <c r="D1016" s="186">
        <v>45141</v>
      </c>
      <c r="E1016" s="185">
        <v>1</v>
      </c>
      <c r="F1016" s="185" t="s">
        <v>2184</v>
      </c>
      <c r="G1016" s="185" t="s">
        <v>89</v>
      </c>
      <c r="H1016" s="185" t="s">
        <v>1221</v>
      </c>
      <c r="I1016" s="185">
        <v>3526</v>
      </c>
      <c r="J1016" s="185">
        <v>0</v>
      </c>
      <c r="K1016" s="185">
        <v>3526</v>
      </c>
    </row>
    <row r="1017" spans="1:11" hidden="1">
      <c r="A1017" s="185">
        <v>40100000</v>
      </c>
      <c r="B1017" s="185" t="s">
        <v>1140</v>
      </c>
      <c r="C1017" s="185" t="s">
        <v>93</v>
      </c>
      <c r="D1017" s="186">
        <v>45141</v>
      </c>
      <c r="E1017" s="185">
        <v>1</v>
      </c>
      <c r="F1017" s="185" t="s">
        <v>2189</v>
      </c>
      <c r="G1017" s="185" t="s">
        <v>89</v>
      </c>
      <c r="H1017" s="185" t="s">
        <v>1136</v>
      </c>
      <c r="I1017" s="185">
        <v>175.33</v>
      </c>
      <c r="J1017" s="185">
        <v>0</v>
      </c>
      <c r="K1017" s="185">
        <v>175.33</v>
      </c>
    </row>
    <row r="1018" spans="1:11" hidden="1">
      <c r="A1018" s="185">
        <v>40100000</v>
      </c>
      <c r="B1018" s="185" t="s">
        <v>391</v>
      </c>
      <c r="C1018" s="185" t="s">
        <v>93</v>
      </c>
      <c r="D1018" s="186">
        <v>45141</v>
      </c>
      <c r="E1018" s="185">
        <v>1</v>
      </c>
      <c r="F1018" s="185" t="s">
        <v>2187</v>
      </c>
      <c r="G1018" s="185" t="s">
        <v>89</v>
      </c>
      <c r="H1018" s="185" t="s">
        <v>1092</v>
      </c>
      <c r="I1018" s="185">
        <v>7779.6</v>
      </c>
      <c r="J1018" s="185">
        <v>0</v>
      </c>
      <c r="K1018" s="185">
        <v>7779.6</v>
      </c>
    </row>
    <row r="1019" spans="1:11" hidden="1">
      <c r="A1019" s="185">
        <v>40100000</v>
      </c>
      <c r="B1019" s="185" t="s">
        <v>376</v>
      </c>
      <c r="C1019" s="185" t="s">
        <v>93</v>
      </c>
      <c r="D1019" s="186">
        <v>45142</v>
      </c>
      <c r="E1019" s="185">
        <v>1</v>
      </c>
      <c r="F1019" s="185" t="s">
        <v>2190</v>
      </c>
      <c r="G1019" s="185" t="s">
        <v>89</v>
      </c>
      <c r="H1019" s="185" t="s">
        <v>1184</v>
      </c>
      <c r="I1019" s="185">
        <v>1415.39</v>
      </c>
      <c r="J1019" s="185">
        <v>0</v>
      </c>
      <c r="K1019" s="185">
        <v>1415.39</v>
      </c>
    </row>
    <row r="1020" spans="1:11" hidden="1">
      <c r="A1020" s="185">
        <v>40100000</v>
      </c>
      <c r="B1020" s="185" t="s">
        <v>1091</v>
      </c>
      <c r="C1020" s="185" t="s">
        <v>93</v>
      </c>
      <c r="D1020" s="186">
        <v>45142</v>
      </c>
      <c r="E1020" s="185">
        <v>1</v>
      </c>
      <c r="F1020" s="185" t="s">
        <v>2191</v>
      </c>
      <c r="G1020" s="185" t="s">
        <v>89</v>
      </c>
      <c r="H1020" s="185" t="s">
        <v>1226</v>
      </c>
      <c r="I1020" s="185">
        <v>360</v>
      </c>
      <c r="J1020" s="185">
        <v>0</v>
      </c>
      <c r="K1020" s="185">
        <v>360</v>
      </c>
    </row>
    <row r="1021" spans="1:11" hidden="1">
      <c r="A1021" s="185">
        <v>40100000</v>
      </c>
      <c r="B1021" s="185" t="s">
        <v>350</v>
      </c>
      <c r="C1021" s="185" t="s">
        <v>93</v>
      </c>
      <c r="D1021" s="186">
        <v>45142</v>
      </c>
      <c r="E1021" s="185">
        <v>1</v>
      </c>
      <c r="F1021" s="185" t="s">
        <v>2192</v>
      </c>
      <c r="G1021" s="185" t="s">
        <v>89</v>
      </c>
      <c r="H1021" s="185" t="s">
        <v>1771</v>
      </c>
      <c r="I1021" s="185">
        <v>432</v>
      </c>
      <c r="J1021" s="185">
        <v>0</v>
      </c>
      <c r="K1021" s="185">
        <v>432</v>
      </c>
    </row>
    <row r="1022" spans="1:11" hidden="1">
      <c r="A1022" s="185">
        <v>40100000</v>
      </c>
      <c r="B1022" s="185" t="s">
        <v>388</v>
      </c>
      <c r="C1022" s="185" t="s">
        <v>93</v>
      </c>
      <c r="D1022" s="186">
        <v>45145</v>
      </c>
      <c r="E1022" s="185">
        <v>1</v>
      </c>
      <c r="F1022" s="185" t="s">
        <v>2193</v>
      </c>
      <c r="G1022" s="185" t="s">
        <v>89</v>
      </c>
      <c r="H1022" s="185" t="s">
        <v>1199</v>
      </c>
      <c r="I1022" s="185">
        <v>2039.04</v>
      </c>
      <c r="J1022" s="185">
        <v>0</v>
      </c>
      <c r="K1022" s="185">
        <v>2039.04</v>
      </c>
    </row>
    <row r="1023" spans="1:11" hidden="1">
      <c r="A1023" s="185">
        <v>40100000</v>
      </c>
      <c r="B1023" s="185" t="s">
        <v>388</v>
      </c>
      <c r="C1023" s="185" t="s">
        <v>93</v>
      </c>
      <c r="D1023" s="186">
        <v>45145</v>
      </c>
      <c r="E1023" s="185">
        <v>1</v>
      </c>
      <c r="F1023" s="185" t="s">
        <v>2193</v>
      </c>
      <c r="G1023" s="185" t="s">
        <v>89</v>
      </c>
      <c r="H1023" s="185" t="s">
        <v>1199</v>
      </c>
      <c r="I1023" s="185">
        <v>8400.8700000000008</v>
      </c>
      <c r="J1023" s="185">
        <v>0</v>
      </c>
      <c r="K1023" s="185">
        <v>8400.8700000000008</v>
      </c>
    </row>
    <row r="1024" spans="1:11" hidden="1">
      <c r="A1024" s="185">
        <v>40100000</v>
      </c>
      <c r="B1024" s="185" t="s">
        <v>360</v>
      </c>
      <c r="C1024" s="185" t="s">
        <v>93</v>
      </c>
      <c r="D1024" s="186">
        <v>45148</v>
      </c>
      <c r="E1024" s="185">
        <v>1</v>
      </c>
      <c r="F1024" s="185" t="s">
        <v>2194</v>
      </c>
      <c r="G1024" s="185" t="s">
        <v>89</v>
      </c>
      <c r="H1024" s="185" t="s">
        <v>1184</v>
      </c>
      <c r="I1024" s="185">
        <v>84</v>
      </c>
      <c r="J1024" s="185">
        <v>0</v>
      </c>
      <c r="K1024" s="185">
        <v>84</v>
      </c>
    </row>
    <row r="1025" spans="1:11" hidden="1">
      <c r="A1025" s="185">
        <v>40100000</v>
      </c>
      <c r="B1025" s="185" t="s">
        <v>360</v>
      </c>
      <c r="C1025" s="185" t="s">
        <v>93</v>
      </c>
      <c r="D1025" s="186">
        <v>45148</v>
      </c>
      <c r="E1025" s="185">
        <v>1</v>
      </c>
      <c r="F1025" s="185" t="s">
        <v>2194</v>
      </c>
      <c r="G1025" s="185" t="s">
        <v>89</v>
      </c>
      <c r="H1025" s="185" t="s">
        <v>1184</v>
      </c>
      <c r="I1025" s="185">
        <v>84</v>
      </c>
      <c r="J1025" s="185">
        <v>0</v>
      </c>
      <c r="K1025" s="185">
        <v>84</v>
      </c>
    </row>
    <row r="1026" spans="1:11" hidden="1">
      <c r="A1026" s="185">
        <v>40100000</v>
      </c>
      <c r="B1026" s="185" t="s">
        <v>360</v>
      </c>
      <c r="C1026" s="185" t="s">
        <v>93</v>
      </c>
      <c r="D1026" s="186">
        <v>45148</v>
      </c>
      <c r="E1026" s="185">
        <v>1</v>
      </c>
      <c r="F1026" s="185" t="s">
        <v>2194</v>
      </c>
      <c r="G1026" s="185" t="s">
        <v>89</v>
      </c>
      <c r="H1026" s="185" t="s">
        <v>1184</v>
      </c>
      <c r="I1026" s="185">
        <v>84</v>
      </c>
      <c r="J1026" s="185">
        <v>0</v>
      </c>
      <c r="K1026" s="185">
        <v>84</v>
      </c>
    </row>
    <row r="1027" spans="1:11" hidden="1">
      <c r="A1027" s="185">
        <v>40100000</v>
      </c>
      <c r="B1027" s="185" t="s">
        <v>360</v>
      </c>
      <c r="C1027" s="185" t="s">
        <v>93</v>
      </c>
      <c r="D1027" s="186">
        <v>45148</v>
      </c>
      <c r="E1027" s="185">
        <v>1</v>
      </c>
      <c r="F1027" s="185" t="s">
        <v>2194</v>
      </c>
      <c r="G1027" s="185" t="s">
        <v>89</v>
      </c>
      <c r="H1027" s="185" t="s">
        <v>1184</v>
      </c>
      <c r="I1027" s="185">
        <v>84</v>
      </c>
      <c r="J1027" s="185">
        <v>0</v>
      </c>
      <c r="K1027" s="185">
        <v>84</v>
      </c>
    </row>
    <row r="1028" spans="1:11" hidden="1">
      <c r="A1028" s="185">
        <v>40100000</v>
      </c>
      <c r="B1028" s="185" t="s">
        <v>360</v>
      </c>
      <c r="C1028" s="185" t="s">
        <v>93</v>
      </c>
      <c r="D1028" s="186">
        <v>45149</v>
      </c>
      <c r="E1028" s="185">
        <v>1</v>
      </c>
      <c r="F1028" s="185" t="s">
        <v>2195</v>
      </c>
      <c r="G1028" s="185" t="s">
        <v>89</v>
      </c>
      <c r="H1028" s="185" t="s">
        <v>1184</v>
      </c>
      <c r="I1028" s="185">
        <v>336</v>
      </c>
      <c r="J1028" s="185">
        <v>0</v>
      </c>
      <c r="K1028" s="185">
        <v>336</v>
      </c>
    </row>
    <row r="1029" spans="1:11" hidden="1">
      <c r="A1029" s="185">
        <v>40100000</v>
      </c>
      <c r="B1029" s="185" t="s">
        <v>369</v>
      </c>
      <c r="C1029" s="185" t="s">
        <v>93</v>
      </c>
      <c r="D1029" s="186">
        <v>45149</v>
      </c>
      <c r="E1029" s="185">
        <v>1</v>
      </c>
      <c r="F1029" s="185" t="s">
        <v>2196</v>
      </c>
      <c r="G1029" s="185" t="s">
        <v>89</v>
      </c>
      <c r="H1029" s="185" t="s">
        <v>2113</v>
      </c>
      <c r="I1029" s="185">
        <v>147.1</v>
      </c>
      <c r="J1029" s="185">
        <v>0</v>
      </c>
      <c r="K1029" s="185">
        <v>147.1</v>
      </c>
    </row>
    <row r="1030" spans="1:11" hidden="1">
      <c r="A1030" s="185">
        <v>40100000</v>
      </c>
      <c r="B1030" s="185" t="s">
        <v>360</v>
      </c>
      <c r="C1030" s="185" t="s">
        <v>93</v>
      </c>
      <c r="D1030" s="186">
        <v>45149</v>
      </c>
      <c r="E1030" s="185">
        <v>1</v>
      </c>
      <c r="F1030" s="185" t="s">
        <v>2195</v>
      </c>
      <c r="G1030" s="185" t="s">
        <v>89</v>
      </c>
      <c r="H1030" s="185" t="s">
        <v>1184</v>
      </c>
      <c r="I1030" s="185">
        <v>84</v>
      </c>
      <c r="J1030" s="185">
        <v>0</v>
      </c>
      <c r="K1030" s="185">
        <v>84</v>
      </c>
    </row>
    <row r="1031" spans="1:11" hidden="1">
      <c r="A1031" s="185">
        <v>40100000</v>
      </c>
      <c r="B1031" s="185" t="s">
        <v>388</v>
      </c>
      <c r="C1031" s="185" t="s">
        <v>93</v>
      </c>
      <c r="D1031" s="186">
        <v>45152</v>
      </c>
      <c r="E1031" s="185">
        <v>1</v>
      </c>
      <c r="F1031" s="185" t="s">
        <v>2197</v>
      </c>
      <c r="G1031" s="185" t="s">
        <v>89</v>
      </c>
      <c r="H1031" s="185" t="s">
        <v>1195</v>
      </c>
      <c r="I1031" s="185">
        <v>1437.6</v>
      </c>
      <c r="J1031" s="185">
        <v>0</v>
      </c>
      <c r="K1031" s="185">
        <v>1437.6</v>
      </c>
    </row>
    <row r="1032" spans="1:11" hidden="1">
      <c r="A1032" s="185">
        <v>40100000</v>
      </c>
      <c r="B1032" s="185" t="s">
        <v>365</v>
      </c>
      <c r="C1032" s="185" t="s">
        <v>93</v>
      </c>
      <c r="D1032" s="186">
        <v>45155</v>
      </c>
      <c r="E1032" s="185">
        <v>1</v>
      </c>
      <c r="F1032" s="185" t="s">
        <v>2198</v>
      </c>
      <c r="G1032" s="185" t="s">
        <v>89</v>
      </c>
      <c r="H1032" s="185" t="s">
        <v>1114</v>
      </c>
      <c r="I1032" s="185">
        <v>18</v>
      </c>
      <c r="J1032" s="185">
        <v>0</v>
      </c>
      <c r="K1032" s="185">
        <v>18</v>
      </c>
    </row>
    <row r="1033" spans="1:11" hidden="1">
      <c r="A1033" s="185">
        <v>40100000</v>
      </c>
      <c r="B1033" s="185" t="s">
        <v>352</v>
      </c>
      <c r="C1033" s="185" t="s">
        <v>93</v>
      </c>
      <c r="D1033" s="186">
        <v>45156</v>
      </c>
      <c r="E1033" s="185">
        <v>1</v>
      </c>
      <c r="F1033" s="185" t="s">
        <v>2199</v>
      </c>
      <c r="G1033" s="185" t="s">
        <v>89</v>
      </c>
      <c r="H1033" s="185" t="s">
        <v>1113</v>
      </c>
      <c r="I1033" s="185">
        <v>206.1</v>
      </c>
      <c r="J1033" s="185">
        <v>0</v>
      </c>
      <c r="K1033" s="185">
        <v>206.1</v>
      </c>
    </row>
    <row r="1034" spans="1:11" hidden="1">
      <c r="A1034" s="185">
        <v>40100000</v>
      </c>
      <c r="B1034" s="185" t="s">
        <v>365</v>
      </c>
      <c r="C1034" s="185" t="s">
        <v>93</v>
      </c>
      <c r="D1034" s="186">
        <v>45160</v>
      </c>
      <c r="E1034" s="185">
        <v>1</v>
      </c>
      <c r="F1034" s="185" t="s">
        <v>2200</v>
      </c>
      <c r="G1034" s="185" t="s">
        <v>89</v>
      </c>
      <c r="H1034" s="185" t="s">
        <v>1219</v>
      </c>
      <c r="I1034" s="185">
        <v>142.68</v>
      </c>
      <c r="J1034" s="185">
        <v>0</v>
      </c>
      <c r="K1034" s="185">
        <v>142.68</v>
      </c>
    </row>
    <row r="1035" spans="1:11" hidden="1">
      <c r="A1035" s="185">
        <v>40100000</v>
      </c>
      <c r="B1035" s="185" t="s">
        <v>365</v>
      </c>
      <c r="C1035" s="185" t="s">
        <v>93</v>
      </c>
      <c r="D1035" s="186">
        <v>45161</v>
      </c>
      <c r="E1035" s="185">
        <v>1</v>
      </c>
      <c r="F1035" s="185" t="s">
        <v>2201</v>
      </c>
      <c r="G1035" s="185" t="s">
        <v>89</v>
      </c>
      <c r="H1035" s="185" t="s">
        <v>1221</v>
      </c>
      <c r="I1035" s="185">
        <v>800.72</v>
      </c>
      <c r="J1035" s="185">
        <v>0</v>
      </c>
      <c r="K1035" s="185">
        <v>800.72</v>
      </c>
    </row>
    <row r="1036" spans="1:11" hidden="1">
      <c r="A1036" s="185">
        <v>40100000</v>
      </c>
      <c r="B1036" s="185" t="s">
        <v>369</v>
      </c>
      <c r="C1036" s="185" t="s">
        <v>93</v>
      </c>
      <c r="D1036" s="186">
        <v>45163</v>
      </c>
      <c r="E1036" s="185">
        <v>1</v>
      </c>
      <c r="F1036" s="185" t="s">
        <v>2202</v>
      </c>
      <c r="G1036" s="185" t="s">
        <v>89</v>
      </c>
      <c r="H1036" s="185" t="s">
        <v>2155</v>
      </c>
      <c r="I1036" s="185">
        <v>47.76</v>
      </c>
      <c r="J1036" s="185">
        <v>0</v>
      </c>
      <c r="K1036" s="185">
        <v>47.76</v>
      </c>
    </row>
    <row r="1037" spans="1:11" hidden="1">
      <c r="A1037" s="185">
        <v>40100000</v>
      </c>
      <c r="B1037" s="185" t="s">
        <v>350</v>
      </c>
      <c r="C1037" s="185" t="s">
        <v>93</v>
      </c>
      <c r="D1037" s="186">
        <v>45166</v>
      </c>
      <c r="E1037" s="185">
        <v>1</v>
      </c>
      <c r="F1037" s="185" t="s">
        <v>2203</v>
      </c>
      <c r="G1037" s="185" t="s">
        <v>89</v>
      </c>
      <c r="H1037" s="185" t="s">
        <v>1863</v>
      </c>
      <c r="I1037" s="185">
        <v>3686.84</v>
      </c>
      <c r="J1037" s="185">
        <v>0</v>
      </c>
      <c r="K1037" s="185">
        <v>3686.84</v>
      </c>
    </row>
    <row r="1038" spans="1:11" hidden="1">
      <c r="A1038" s="185">
        <v>40100000</v>
      </c>
      <c r="B1038" s="185" t="s">
        <v>374</v>
      </c>
      <c r="C1038" s="185" t="s">
        <v>93</v>
      </c>
      <c r="D1038" s="186">
        <v>45167</v>
      </c>
      <c r="E1038" s="185">
        <v>1</v>
      </c>
      <c r="F1038" s="185" t="s">
        <v>2208</v>
      </c>
      <c r="G1038" s="185" t="s">
        <v>89</v>
      </c>
      <c r="H1038" s="185" t="s">
        <v>1371</v>
      </c>
      <c r="I1038" s="185">
        <v>1210.5</v>
      </c>
      <c r="J1038" s="185">
        <v>0</v>
      </c>
      <c r="K1038" s="185">
        <v>1210.5</v>
      </c>
    </row>
    <row r="1039" spans="1:11" hidden="1">
      <c r="A1039" s="185">
        <v>40100000</v>
      </c>
      <c r="B1039" s="185" t="s">
        <v>370</v>
      </c>
      <c r="C1039" s="185" t="s">
        <v>93</v>
      </c>
      <c r="D1039" s="186">
        <v>45167</v>
      </c>
      <c r="E1039" s="185">
        <v>1</v>
      </c>
      <c r="F1039" s="185" t="s">
        <v>2184</v>
      </c>
      <c r="G1039" s="185" t="s">
        <v>89</v>
      </c>
      <c r="H1039" s="185" t="s">
        <v>1221</v>
      </c>
      <c r="I1039" s="185">
        <v>1801</v>
      </c>
      <c r="J1039" s="185">
        <v>0</v>
      </c>
      <c r="K1039" s="185">
        <v>1801</v>
      </c>
    </row>
    <row r="1040" spans="1:11" hidden="1">
      <c r="A1040" s="185">
        <v>40100000</v>
      </c>
      <c r="B1040" s="185" t="s">
        <v>391</v>
      </c>
      <c r="C1040" s="185" t="s">
        <v>93</v>
      </c>
      <c r="D1040" s="186">
        <v>45167</v>
      </c>
      <c r="E1040" s="185">
        <v>1</v>
      </c>
      <c r="F1040" s="185" t="s">
        <v>2205</v>
      </c>
      <c r="G1040" s="185" t="s">
        <v>89</v>
      </c>
      <c r="H1040" s="185" t="s">
        <v>1092</v>
      </c>
      <c r="I1040" s="185">
        <v>6426</v>
      </c>
      <c r="J1040" s="185">
        <v>0</v>
      </c>
      <c r="K1040" s="185">
        <v>6426</v>
      </c>
    </row>
    <row r="1041" spans="1:11" hidden="1">
      <c r="A1041" s="185">
        <v>40100000</v>
      </c>
      <c r="B1041" s="185" t="s">
        <v>1636</v>
      </c>
      <c r="C1041" s="185" t="s">
        <v>93</v>
      </c>
      <c r="D1041" s="186">
        <v>45167</v>
      </c>
      <c r="E1041" s="185">
        <v>1</v>
      </c>
      <c r="F1041" s="185" t="s">
        <v>1696</v>
      </c>
      <c r="G1041" s="185" t="s">
        <v>89</v>
      </c>
      <c r="H1041" s="185" t="s">
        <v>384</v>
      </c>
      <c r="I1041" s="185">
        <v>90</v>
      </c>
      <c r="J1041" s="185">
        <v>0</v>
      </c>
      <c r="K1041" s="185">
        <v>90</v>
      </c>
    </row>
    <row r="1042" spans="1:11" hidden="1">
      <c r="A1042" s="185">
        <v>40100000</v>
      </c>
      <c r="B1042" s="185" t="s">
        <v>367</v>
      </c>
      <c r="C1042" s="185" t="s">
        <v>93</v>
      </c>
      <c r="D1042" s="186">
        <v>45167</v>
      </c>
      <c r="E1042" s="185">
        <v>1</v>
      </c>
      <c r="F1042" s="185" t="s">
        <v>2207</v>
      </c>
      <c r="G1042" s="185" t="s">
        <v>89</v>
      </c>
      <c r="H1042" s="185" t="s">
        <v>1351</v>
      </c>
      <c r="I1042" s="185">
        <v>4490.25</v>
      </c>
      <c r="J1042" s="185">
        <v>0</v>
      </c>
      <c r="K1042" s="185">
        <v>4490.25</v>
      </c>
    </row>
    <row r="1043" spans="1:11" hidden="1">
      <c r="A1043" s="185">
        <v>40100000</v>
      </c>
      <c r="B1043" s="185" t="s">
        <v>2117</v>
      </c>
      <c r="C1043" s="185" t="s">
        <v>93</v>
      </c>
      <c r="D1043" s="186">
        <v>45167</v>
      </c>
      <c r="E1043" s="185">
        <v>1</v>
      </c>
      <c r="F1043" s="185" t="s">
        <v>2209</v>
      </c>
      <c r="G1043" s="185" t="s">
        <v>89</v>
      </c>
      <c r="H1043" s="185" t="s">
        <v>384</v>
      </c>
      <c r="I1043" s="185">
        <v>266.39999999999998</v>
      </c>
      <c r="J1043" s="185">
        <v>0</v>
      </c>
      <c r="K1043" s="185">
        <v>266.39999999999998</v>
      </c>
    </row>
    <row r="1044" spans="1:11" hidden="1">
      <c r="A1044" s="185">
        <v>40100000</v>
      </c>
      <c r="B1044" s="185" t="s">
        <v>376</v>
      </c>
      <c r="C1044" s="185" t="s">
        <v>93</v>
      </c>
      <c r="D1044" s="186">
        <v>45167</v>
      </c>
      <c r="E1044" s="185">
        <v>1</v>
      </c>
      <c r="F1044" s="185" t="s">
        <v>2213</v>
      </c>
      <c r="G1044" s="185" t="s">
        <v>89</v>
      </c>
      <c r="H1044" s="185" t="s">
        <v>1231</v>
      </c>
      <c r="I1044" s="185">
        <v>1415.39</v>
      </c>
      <c r="J1044" s="185">
        <v>0</v>
      </c>
      <c r="K1044" s="185">
        <v>1415.39</v>
      </c>
    </row>
    <row r="1045" spans="1:11">
      <c r="A1045" s="185">
        <v>40100000</v>
      </c>
      <c r="B1045" s="185" t="s">
        <v>1181</v>
      </c>
      <c r="C1045" s="185" t="s">
        <v>93</v>
      </c>
      <c r="D1045" s="186">
        <v>45167</v>
      </c>
      <c r="E1045" s="185">
        <v>1</v>
      </c>
      <c r="F1045" s="185" t="s">
        <v>1467</v>
      </c>
      <c r="G1045" s="185" t="s">
        <v>89</v>
      </c>
      <c r="H1045" s="185" t="s">
        <v>1359</v>
      </c>
      <c r="I1045" s="185">
        <v>67722</v>
      </c>
      <c r="J1045" s="185">
        <v>0</v>
      </c>
      <c r="K1045" s="185">
        <v>67722</v>
      </c>
    </row>
    <row r="1046" spans="1:11" hidden="1">
      <c r="A1046" s="185">
        <v>40100000</v>
      </c>
      <c r="B1046" s="185" t="s">
        <v>378</v>
      </c>
      <c r="C1046" s="185" t="s">
        <v>93</v>
      </c>
      <c r="D1046" s="186">
        <v>45167</v>
      </c>
      <c r="E1046" s="185">
        <v>1</v>
      </c>
      <c r="F1046" s="185" t="s">
        <v>2212</v>
      </c>
      <c r="G1046" s="185" t="s">
        <v>89</v>
      </c>
      <c r="H1046" s="185" t="s">
        <v>1231</v>
      </c>
      <c r="I1046" s="185">
        <v>8664</v>
      </c>
      <c r="J1046" s="185">
        <v>0</v>
      </c>
      <c r="K1046" s="185">
        <v>8664</v>
      </c>
    </row>
    <row r="1047" spans="1:11" hidden="1">
      <c r="A1047" s="185">
        <v>40100000</v>
      </c>
      <c r="B1047" s="185" t="s">
        <v>380</v>
      </c>
      <c r="C1047" s="185" t="s">
        <v>93</v>
      </c>
      <c r="D1047" s="186">
        <v>45167</v>
      </c>
      <c r="E1047" s="185">
        <v>1</v>
      </c>
      <c r="F1047" s="185" t="s">
        <v>2204</v>
      </c>
      <c r="G1047" s="185" t="s">
        <v>89</v>
      </c>
      <c r="H1047" s="185" t="s">
        <v>1159</v>
      </c>
      <c r="I1047" s="185">
        <v>367.62</v>
      </c>
      <c r="J1047" s="185">
        <v>0</v>
      </c>
      <c r="K1047" s="185">
        <v>367.62</v>
      </c>
    </row>
    <row r="1048" spans="1:11" hidden="1">
      <c r="A1048" s="185">
        <v>40100000</v>
      </c>
      <c r="B1048" s="185" t="s">
        <v>361</v>
      </c>
      <c r="C1048" s="185" t="s">
        <v>93</v>
      </c>
      <c r="D1048" s="186">
        <v>45167</v>
      </c>
      <c r="E1048" s="185">
        <v>1</v>
      </c>
      <c r="F1048" s="185" t="s">
        <v>2211</v>
      </c>
      <c r="G1048" s="185" t="s">
        <v>89</v>
      </c>
      <c r="H1048" s="185" t="s">
        <v>1219</v>
      </c>
      <c r="I1048" s="185">
        <v>3200</v>
      </c>
      <c r="J1048" s="185">
        <v>0</v>
      </c>
      <c r="K1048" s="185">
        <v>3200</v>
      </c>
    </row>
    <row r="1049" spans="1:11" hidden="1">
      <c r="A1049" s="185">
        <v>40100000</v>
      </c>
      <c r="B1049" s="185" t="s">
        <v>375</v>
      </c>
      <c r="C1049" s="185" t="s">
        <v>93</v>
      </c>
      <c r="D1049" s="186">
        <v>45167</v>
      </c>
      <c r="E1049" s="185">
        <v>1</v>
      </c>
      <c r="F1049" s="185" t="s">
        <v>2186</v>
      </c>
      <c r="G1049" s="185" t="s">
        <v>89</v>
      </c>
      <c r="H1049" s="185" t="s">
        <v>1087</v>
      </c>
      <c r="I1049" s="185">
        <v>1685.81</v>
      </c>
      <c r="J1049" s="185">
        <v>0</v>
      </c>
      <c r="K1049" s="185">
        <v>1685.81</v>
      </c>
    </row>
    <row r="1050" spans="1:11" hidden="1">
      <c r="A1050" s="185">
        <v>40100000</v>
      </c>
      <c r="B1050" s="185" t="s">
        <v>377</v>
      </c>
      <c r="C1050" s="185" t="s">
        <v>93</v>
      </c>
      <c r="D1050" s="186">
        <v>45167</v>
      </c>
      <c r="E1050" s="185">
        <v>1</v>
      </c>
      <c r="F1050" s="185" t="s">
        <v>2181</v>
      </c>
      <c r="G1050" s="185" t="s">
        <v>89</v>
      </c>
      <c r="H1050" s="185" t="s">
        <v>1184</v>
      </c>
      <c r="I1050" s="185">
        <v>1032.69</v>
      </c>
      <c r="J1050" s="185">
        <v>0</v>
      </c>
      <c r="K1050" s="185">
        <v>1032.69</v>
      </c>
    </row>
    <row r="1051" spans="1:11" hidden="1">
      <c r="A1051" s="185">
        <v>40100000</v>
      </c>
      <c r="B1051" s="185" t="s">
        <v>354</v>
      </c>
      <c r="C1051" s="185" t="s">
        <v>93</v>
      </c>
      <c r="D1051" s="186">
        <v>45167</v>
      </c>
      <c r="E1051" s="185">
        <v>1</v>
      </c>
      <c r="F1051" s="185" t="s">
        <v>2206</v>
      </c>
      <c r="G1051" s="185" t="s">
        <v>89</v>
      </c>
      <c r="H1051" s="185" t="s">
        <v>1221</v>
      </c>
      <c r="I1051" s="185">
        <v>13094.25</v>
      </c>
      <c r="J1051" s="185">
        <v>0</v>
      </c>
      <c r="K1051" s="185">
        <v>13094.25</v>
      </c>
    </row>
    <row r="1052" spans="1:11" hidden="1">
      <c r="A1052" s="185">
        <v>40100000</v>
      </c>
      <c r="B1052" s="185" t="s">
        <v>2127</v>
      </c>
      <c r="C1052" s="185" t="s">
        <v>93</v>
      </c>
      <c r="D1052" s="186">
        <v>45167</v>
      </c>
      <c r="E1052" s="185">
        <v>1</v>
      </c>
      <c r="F1052" s="185" t="s">
        <v>2210</v>
      </c>
      <c r="G1052" s="185" t="s">
        <v>89</v>
      </c>
      <c r="H1052" s="185" t="s">
        <v>312</v>
      </c>
      <c r="I1052" s="185">
        <v>1044</v>
      </c>
      <c r="J1052" s="185">
        <v>0</v>
      </c>
      <c r="K1052" s="185">
        <v>1044</v>
      </c>
    </row>
    <row r="1053" spans="1:11" hidden="1">
      <c r="A1053" s="185">
        <v>40100000</v>
      </c>
      <c r="B1053" s="185" t="s">
        <v>369</v>
      </c>
      <c r="C1053" s="185" t="s">
        <v>93</v>
      </c>
      <c r="D1053" s="186">
        <v>45169</v>
      </c>
      <c r="E1053" s="185">
        <v>1</v>
      </c>
      <c r="F1053" s="185" t="s">
        <v>2215</v>
      </c>
      <c r="G1053" s="185" t="s">
        <v>89</v>
      </c>
      <c r="H1053" s="185" t="s">
        <v>2122</v>
      </c>
      <c r="I1053" s="185">
        <v>2030.06</v>
      </c>
      <c r="J1053" s="185">
        <v>0</v>
      </c>
      <c r="K1053" s="185">
        <v>2030.06</v>
      </c>
    </row>
    <row r="1054" spans="1:11" hidden="1">
      <c r="A1054" s="185">
        <v>40100000</v>
      </c>
      <c r="B1054" s="185" t="s">
        <v>385</v>
      </c>
      <c r="C1054" s="185" t="s">
        <v>93</v>
      </c>
      <c r="D1054" s="186">
        <v>45169</v>
      </c>
      <c r="E1054" s="185">
        <v>1</v>
      </c>
      <c r="F1054" s="185" t="s">
        <v>2214</v>
      </c>
      <c r="G1054" s="185" t="s">
        <v>89</v>
      </c>
      <c r="H1054" s="185" t="s">
        <v>1092</v>
      </c>
      <c r="I1054" s="185">
        <v>76.33</v>
      </c>
      <c r="J1054" s="185">
        <v>0</v>
      </c>
      <c r="K1054" s="185">
        <v>76.33</v>
      </c>
    </row>
    <row r="1055" spans="1:11" hidden="1">
      <c r="A1055" s="185">
        <v>40100000</v>
      </c>
      <c r="B1055" s="185" t="s">
        <v>1681</v>
      </c>
      <c r="C1055" s="185" t="s">
        <v>93</v>
      </c>
      <c r="D1055" s="186">
        <v>45170</v>
      </c>
      <c r="E1055" s="185">
        <v>1</v>
      </c>
      <c r="F1055" s="185" t="s">
        <v>2310</v>
      </c>
      <c r="G1055" s="185" t="s">
        <v>89</v>
      </c>
      <c r="H1055" s="185" t="s">
        <v>1083</v>
      </c>
      <c r="I1055" s="185">
        <v>5280</v>
      </c>
      <c r="J1055" s="185">
        <v>0</v>
      </c>
      <c r="K1055" s="185">
        <v>5280</v>
      </c>
    </row>
    <row r="1056" spans="1:11" hidden="1">
      <c r="A1056" s="185">
        <v>40100000</v>
      </c>
      <c r="B1056" s="185" t="s">
        <v>350</v>
      </c>
      <c r="C1056" s="185" t="s">
        <v>93</v>
      </c>
      <c r="D1056" s="186">
        <v>45173</v>
      </c>
      <c r="E1056" s="185">
        <v>1</v>
      </c>
      <c r="F1056" s="185" t="s">
        <v>2311</v>
      </c>
      <c r="G1056" s="185" t="s">
        <v>89</v>
      </c>
      <c r="H1056" s="185" t="s">
        <v>1937</v>
      </c>
      <c r="I1056" s="185">
        <v>57.6</v>
      </c>
      <c r="J1056" s="185">
        <v>0</v>
      </c>
      <c r="K1056" s="185">
        <v>57.6</v>
      </c>
    </row>
    <row r="1057" spans="1:11" hidden="1">
      <c r="A1057" s="185">
        <v>40100000</v>
      </c>
      <c r="B1057" s="185" t="s">
        <v>388</v>
      </c>
      <c r="C1057" s="185" t="s">
        <v>93</v>
      </c>
      <c r="D1057" s="186">
        <v>45174</v>
      </c>
      <c r="E1057" s="185">
        <v>1</v>
      </c>
      <c r="F1057" s="185" t="s">
        <v>2312</v>
      </c>
      <c r="G1057" s="185" t="s">
        <v>89</v>
      </c>
      <c r="H1057" s="185" t="s">
        <v>1197</v>
      </c>
      <c r="I1057" s="185">
        <v>8400.8700000000008</v>
      </c>
      <c r="J1057" s="185">
        <v>0</v>
      </c>
      <c r="K1057" s="185">
        <v>8400.8700000000008</v>
      </c>
    </row>
    <row r="1058" spans="1:11" hidden="1">
      <c r="A1058" s="185">
        <v>40100000</v>
      </c>
      <c r="B1058" s="185" t="s">
        <v>388</v>
      </c>
      <c r="C1058" s="185" t="s">
        <v>93</v>
      </c>
      <c r="D1058" s="186">
        <v>45174</v>
      </c>
      <c r="E1058" s="185">
        <v>1</v>
      </c>
      <c r="F1058" s="185" t="s">
        <v>2312</v>
      </c>
      <c r="G1058" s="185" t="s">
        <v>89</v>
      </c>
      <c r="H1058" s="185" t="s">
        <v>1158</v>
      </c>
      <c r="I1058" s="185">
        <v>3489.19</v>
      </c>
      <c r="J1058" s="185">
        <v>0</v>
      </c>
      <c r="K1058" s="185">
        <v>3489.19</v>
      </c>
    </row>
    <row r="1059" spans="1:11" hidden="1">
      <c r="A1059" s="185">
        <v>40100000</v>
      </c>
      <c r="B1059" s="185" t="s">
        <v>1091</v>
      </c>
      <c r="C1059" s="185" t="s">
        <v>93</v>
      </c>
      <c r="D1059" s="186">
        <v>45175</v>
      </c>
      <c r="E1059" s="185">
        <v>1</v>
      </c>
      <c r="F1059" s="185" t="s">
        <v>2313</v>
      </c>
      <c r="G1059" s="185" t="s">
        <v>89</v>
      </c>
      <c r="H1059" s="185" t="s">
        <v>1242</v>
      </c>
      <c r="I1059" s="185">
        <v>360</v>
      </c>
      <c r="J1059" s="185">
        <v>0</v>
      </c>
      <c r="K1059" s="185">
        <v>360</v>
      </c>
    </row>
    <row r="1060" spans="1:11" hidden="1">
      <c r="A1060" s="185">
        <v>40100000</v>
      </c>
      <c r="B1060" s="185" t="s">
        <v>360</v>
      </c>
      <c r="C1060" s="185" t="s">
        <v>93</v>
      </c>
      <c r="D1060" s="186">
        <v>45176</v>
      </c>
      <c r="E1060" s="185">
        <v>1</v>
      </c>
      <c r="F1060" s="185" t="s">
        <v>2314</v>
      </c>
      <c r="G1060" s="185" t="s">
        <v>89</v>
      </c>
      <c r="H1060" s="185" t="s">
        <v>1231</v>
      </c>
      <c r="I1060" s="185">
        <v>84</v>
      </c>
      <c r="J1060" s="185">
        <v>0</v>
      </c>
      <c r="K1060" s="185">
        <v>84</v>
      </c>
    </row>
    <row r="1061" spans="1:11" hidden="1">
      <c r="A1061" s="185">
        <v>40100000</v>
      </c>
      <c r="B1061" s="185" t="s">
        <v>360</v>
      </c>
      <c r="C1061" s="185" t="s">
        <v>93</v>
      </c>
      <c r="D1061" s="186">
        <v>45176</v>
      </c>
      <c r="E1061" s="185">
        <v>1</v>
      </c>
      <c r="F1061" s="185" t="s">
        <v>2314</v>
      </c>
      <c r="G1061" s="185" t="s">
        <v>89</v>
      </c>
      <c r="H1061" s="185" t="s">
        <v>1231</v>
      </c>
      <c r="I1061" s="185">
        <v>84</v>
      </c>
      <c r="J1061" s="185">
        <v>0</v>
      </c>
      <c r="K1061" s="185">
        <v>84</v>
      </c>
    </row>
    <row r="1062" spans="1:11" hidden="1">
      <c r="A1062" s="185">
        <v>40100000</v>
      </c>
      <c r="B1062" s="185" t="s">
        <v>360</v>
      </c>
      <c r="C1062" s="185" t="s">
        <v>93</v>
      </c>
      <c r="D1062" s="186">
        <v>45176</v>
      </c>
      <c r="E1062" s="185">
        <v>1</v>
      </c>
      <c r="F1062" s="185" t="s">
        <v>2314</v>
      </c>
      <c r="G1062" s="185" t="s">
        <v>89</v>
      </c>
      <c r="H1062" s="185" t="s">
        <v>1231</v>
      </c>
      <c r="I1062" s="185">
        <v>84</v>
      </c>
      <c r="J1062" s="185">
        <v>0</v>
      </c>
      <c r="K1062" s="185">
        <v>84</v>
      </c>
    </row>
    <row r="1063" spans="1:11" hidden="1">
      <c r="A1063" s="185">
        <v>40100000</v>
      </c>
      <c r="B1063" s="185" t="s">
        <v>360</v>
      </c>
      <c r="C1063" s="185" t="s">
        <v>93</v>
      </c>
      <c r="D1063" s="186">
        <v>45176</v>
      </c>
      <c r="E1063" s="185">
        <v>1</v>
      </c>
      <c r="F1063" s="185" t="s">
        <v>2314</v>
      </c>
      <c r="G1063" s="185" t="s">
        <v>89</v>
      </c>
      <c r="H1063" s="185" t="s">
        <v>1231</v>
      </c>
      <c r="I1063" s="185">
        <v>84</v>
      </c>
      <c r="J1063" s="185">
        <v>0</v>
      </c>
      <c r="K1063" s="185">
        <v>84</v>
      </c>
    </row>
    <row r="1064" spans="1:11" hidden="1">
      <c r="A1064" s="185">
        <v>40100000</v>
      </c>
      <c r="B1064" s="185" t="s">
        <v>360</v>
      </c>
      <c r="C1064" s="185" t="s">
        <v>93</v>
      </c>
      <c r="D1064" s="186">
        <v>45177</v>
      </c>
      <c r="E1064" s="185">
        <v>1</v>
      </c>
      <c r="F1064" s="185" t="s">
        <v>2315</v>
      </c>
      <c r="G1064" s="185" t="s">
        <v>89</v>
      </c>
      <c r="H1064" s="185" t="s">
        <v>1231</v>
      </c>
      <c r="I1064" s="185">
        <v>336</v>
      </c>
      <c r="J1064" s="185">
        <v>0</v>
      </c>
      <c r="K1064" s="185">
        <v>336</v>
      </c>
    </row>
    <row r="1065" spans="1:11" hidden="1">
      <c r="A1065" s="185">
        <v>40100000</v>
      </c>
      <c r="B1065" s="185" t="s">
        <v>360</v>
      </c>
      <c r="C1065" s="185" t="s">
        <v>93</v>
      </c>
      <c r="D1065" s="186">
        <v>45177</v>
      </c>
      <c r="E1065" s="185">
        <v>1</v>
      </c>
      <c r="F1065" s="185" t="s">
        <v>2315</v>
      </c>
      <c r="G1065" s="185" t="s">
        <v>89</v>
      </c>
      <c r="H1065" s="185" t="s">
        <v>1231</v>
      </c>
      <c r="I1065" s="185">
        <v>84</v>
      </c>
      <c r="J1065" s="185">
        <v>0</v>
      </c>
      <c r="K1065" s="185">
        <v>84</v>
      </c>
    </row>
    <row r="1066" spans="1:11" hidden="1">
      <c r="A1066" s="185">
        <v>40100000</v>
      </c>
      <c r="B1066" s="185" t="s">
        <v>2250</v>
      </c>
      <c r="C1066" s="185" t="s">
        <v>93</v>
      </c>
      <c r="D1066" s="186">
        <v>45180</v>
      </c>
      <c r="E1066" s="185">
        <v>1</v>
      </c>
      <c r="F1066" s="185" t="s">
        <v>2316</v>
      </c>
      <c r="G1066" s="185" t="s">
        <v>89</v>
      </c>
      <c r="H1066" s="185" t="s">
        <v>351</v>
      </c>
      <c r="I1066" s="185">
        <v>48</v>
      </c>
      <c r="J1066" s="185">
        <v>0</v>
      </c>
      <c r="K1066" s="185">
        <v>48</v>
      </c>
    </row>
    <row r="1067" spans="1:11" hidden="1">
      <c r="A1067" s="185">
        <v>40100000</v>
      </c>
      <c r="B1067" s="185" t="s">
        <v>2250</v>
      </c>
      <c r="C1067" s="185" t="s">
        <v>93</v>
      </c>
      <c r="D1067" s="186">
        <v>45180</v>
      </c>
      <c r="E1067" s="185">
        <v>1</v>
      </c>
      <c r="F1067" s="185" t="s">
        <v>2316</v>
      </c>
      <c r="G1067" s="185" t="s">
        <v>89</v>
      </c>
      <c r="H1067" s="185" t="s">
        <v>362</v>
      </c>
      <c r="I1067" s="185">
        <v>35.08</v>
      </c>
      <c r="J1067" s="185">
        <v>0</v>
      </c>
      <c r="K1067" s="185">
        <v>35.08</v>
      </c>
    </row>
    <row r="1068" spans="1:11" hidden="1">
      <c r="A1068" s="185">
        <v>40100000</v>
      </c>
      <c r="B1068" s="185" t="s">
        <v>1140</v>
      </c>
      <c r="C1068" s="185" t="s">
        <v>93</v>
      </c>
      <c r="D1068" s="186">
        <v>45181</v>
      </c>
      <c r="E1068" s="185">
        <v>1</v>
      </c>
      <c r="F1068" s="185" t="s">
        <v>2317</v>
      </c>
      <c r="G1068" s="185" t="s">
        <v>89</v>
      </c>
      <c r="H1068" s="185" t="s">
        <v>1103</v>
      </c>
      <c r="I1068" s="185">
        <v>13.23</v>
      </c>
      <c r="J1068" s="185">
        <v>0</v>
      </c>
      <c r="K1068" s="185">
        <v>13.23</v>
      </c>
    </row>
    <row r="1069" spans="1:11" hidden="1">
      <c r="A1069" s="185">
        <v>40100000</v>
      </c>
      <c r="B1069" s="185" t="s">
        <v>388</v>
      </c>
      <c r="C1069" s="185" t="s">
        <v>93</v>
      </c>
      <c r="D1069" s="186">
        <v>45183</v>
      </c>
      <c r="E1069" s="185">
        <v>1</v>
      </c>
      <c r="F1069" s="185" t="s">
        <v>2318</v>
      </c>
      <c r="G1069" s="185" t="s">
        <v>89</v>
      </c>
      <c r="H1069" s="185" t="s">
        <v>1197</v>
      </c>
      <c r="I1069" s="185">
        <v>1437.6</v>
      </c>
      <c r="J1069" s="185">
        <v>0</v>
      </c>
      <c r="K1069" s="185">
        <v>1437.6</v>
      </c>
    </row>
    <row r="1070" spans="1:11" hidden="1">
      <c r="A1070" s="185">
        <v>40100000</v>
      </c>
      <c r="B1070" s="185" t="s">
        <v>1130</v>
      </c>
      <c r="C1070" s="185" t="s">
        <v>93</v>
      </c>
      <c r="D1070" s="186">
        <v>45184</v>
      </c>
      <c r="E1070" s="185">
        <v>1</v>
      </c>
      <c r="F1070" s="185" t="s">
        <v>2319</v>
      </c>
      <c r="G1070" s="185" t="s">
        <v>89</v>
      </c>
      <c r="H1070" s="185" t="s">
        <v>1371</v>
      </c>
      <c r="I1070" s="185">
        <v>118990.49</v>
      </c>
      <c r="J1070" s="185">
        <v>0</v>
      </c>
      <c r="K1070" s="185">
        <v>118990.49</v>
      </c>
    </row>
    <row r="1071" spans="1:11" hidden="1">
      <c r="A1071" s="185">
        <v>40100000</v>
      </c>
      <c r="B1071" s="185" t="s">
        <v>369</v>
      </c>
      <c r="C1071" s="185" t="s">
        <v>93</v>
      </c>
      <c r="D1071" s="186">
        <v>45184</v>
      </c>
      <c r="E1071" s="185">
        <v>1</v>
      </c>
      <c r="F1071" s="185" t="s">
        <v>2321</v>
      </c>
      <c r="G1071" s="185" t="s">
        <v>89</v>
      </c>
      <c r="H1071" s="185" t="s">
        <v>2217</v>
      </c>
      <c r="I1071" s="185">
        <v>187.69</v>
      </c>
      <c r="J1071" s="185">
        <v>0</v>
      </c>
      <c r="K1071" s="185">
        <v>187.69</v>
      </c>
    </row>
    <row r="1072" spans="1:11" hidden="1">
      <c r="A1072" s="185">
        <v>40100000</v>
      </c>
      <c r="B1072" s="185" t="s">
        <v>391</v>
      </c>
      <c r="C1072" s="185" t="s">
        <v>93</v>
      </c>
      <c r="D1072" s="186">
        <v>45184</v>
      </c>
      <c r="E1072" s="185">
        <v>1</v>
      </c>
      <c r="F1072" s="185" t="s">
        <v>2320</v>
      </c>
      <c r="G1072" s="185" t="s">
        <v>89</v>
      </c>
      <c r="H1072" s="185" t="s">
        <v>1113</v>
      </c>
      <c r="I1072" s="185">
        <v>6350.4</v>
      </c>
      <c r="J1072" s="185">
        <v>0</v>
      </c>
      <c r="K1072" s="185">
        <v>6350.4</v>
      </c>
    </row>
    <row r="1073" spans="1:11" hidden="1">
      <c r="A1073" s="185">
        <v>40100000</v>
      </c>
      <c r="B1073" s="185" t="s">
        <v>365</v>
      </c>
      <c r="C1073" s="185" t="s">
        <v>93</v>
      </c>
      <c r="D1073" s="186">
        <v>45187</v>
      </c>
      <c r="E1073" s="185">
        <v>1</v>
      </c>
      <c r="F1073" s="185" t="s">
        <v>2323</v>
      </c>
      <c r="G1073" s="185" t="s">
        <v>89</v>
      </c>
      <c r="H1073" s="185" t="s">
        <v>1226</v>
      </c>
      <c r="I1073" s="185">
        <v>18</v>
      </c>
      <c r="J1073" s="185">
        <v>0</v>
      </c>
      <c r="K1073" s="185">
        <v>18</v>
      </c>
    </row>
    <row r="1074" spans="1:11" hidden="1">
      <c r="A1074" s="185">
        <v>40100000</v>
      </c>
      <c r="B1074" s="185" t="s">
        <v>1140</v>
      </c>
      <c r="C1074" s="185" t="s">
        <v>93</v>
      </c>
      <c r="D1074" s="186">
        <v>45187</v>
      </c>
      <c r="E1074" s="185">
        <v>1</v>
      </c>
      <c r="F1074" s="185" t="s">
        <v>2322</v>
      </c>
      <c r="G1074" s="185" t="s">
        <v>89</v>
      </c>
      <c r="H1074" s="185" t="s">
        <v>1103</v>
      </c>
      <c r="I1074" s="185">
        <v>96.08</v>
      </c>
      <c r="J1074" s="185">
        <v>0</v>
      </c>
      <c r="K1074" s="185">
        <v>96.08</v>
      </c>
    </row>
    <row r="1075" spans="1:11" hidden="1">
      <c r="A1075" s="185">
        <v>40100000</v>
      </c>
      <c r="B1075" s="185" t="s">
        <v>1140</v>
      </c>
      <c r="C1075" s="185" t="s">
        <v>93</v>
      </c>
      <c r="D1075" s="186">
        <v>45187</v>
      </c>
      <c r="E1075" s="185">
        <v>1</v>
      </c>
      <c r="F1075" s="185" t="s">
        <v>2322</v>
      </c>
      <c r="G1075" s="185" t="s">
        <v>89</v>
      </c>
      <c r="H1075" s="185" t="s">
        <v>1103</v>
      </c>
      <c r="I1075" s="185">
        <v>92.78</v>
      </c>
      <c r="J1075" s="185">
        <v>0</v>
      </c>
      <c r="K1075" s="185">
        <v>92.78</v>
      </c>
    </row>
    <row r="1076" spans="1:11" hidden="1">
      <c r="A1076" s="185">
        <v>40100000</v>
      </c>
      <c r="B1076" s="185" t="s">
        <v>1140</v>
      </c>
      <c r="C1076" s="185" t="s">
        <v>93</v>
      </c>
      <c r="D1076" s="186">
        <v>45188</v>
      </c>
      <c r="E1076" s="185">
        <v>1</v>
      </c>
      <c r="F1076" s="185" t="s">
        <v>2324</v>
      </c>
      <c r="G1076" s="185" t="s">
        <v>89</v>
      </c>
      <c r="H1076" s="185" t="s">
        <v>1103</v>
      </c>
      <c r="I1076" s="185">
        <v>39.26</v>
      </c>
      <c r="J1076" s="185">
        <v>0</v>
      </c>
      <c r="K1076" s="185">
        <v>39.26</v>
      </c>
    </row>
    <row r="1077" spans="1:11" hidden="1">
      <c r="A1077" s="185">
        <v>40100000</v>
      </c>
      <c r="B1077" s="185" t="s">
        <v>1140</v>
      </c>
      <c r="C1077" s="185" t="s">
        <v>93</v>
      </c>
      <c r="D1077" s="186">
        <v>45188</v>
      </c>
      <c r="E1077" s="185">
        <v>1</v>
      </c>
      <c r="F1077" s="185" t="s">
        <v>2324</v>
      </c>
      <c r="G1077" s="185" t="s">
        <v>89</v>
      </c>
      <c r="H1077" s="185" t="s">
        <v>1103</v>
      </c>
      <c r="I1077" s="185">
        <v>118.72</v>
      </c>
      <c r="J1077" s="185">
        <v>0</v>
      </c>
      <c r="K1077" s="185">
        <v>118.72</v>
      </c>
    </row>
    <row r="1078" spans="1:11" hidden="1">
      <c r="A1078" s="185">
        <v>40100000</v>
      </c>
      <c r="B1078" s="185" t="s">
        <v>1140</v>
      </c>
      <c r="C1078" s="185" t="s">
        <v>93</v>
      </c>
      <c r="D1078" s="186">
        <v>45189</v>
      </c>
      <c r="E1078" s="185">
        <v>1</v>
      </c>
      <c r="F1078" s="185" t="s">
        <v>2325</v>
      </c>
      <c r="G1078" s="185" t="s">
        <v>89</v>
      </c>
      <c r="H1078" s="185" t="s">
        <v>1103</v>
      </c>
      <c r="I1078" s="185">
        <v>33.72</v>
      </c>
      <c r="J1078" s="185">
        <v>0</v>
      </c>
      <c r="K1078" s="185">
        <v>33.72</v>
      </c>
    </row>
    <row r="1079" spans="1:11" hidden="1">
      <c r="A1079" s="185">
        <v>40100000</v>
      </c>
      <c r="B1079" s="185" t="s">
        <v>1140</v>
      </c>
      <c r="C1079" s="185" t="s">
        <v>93</v>
      </c>
      <c r="D1079" s="186">
        <v>45189</v>
      </c>
      <c r="E1079" s="185">
        <v>1</v>
      </c>
      <c r="F1079" s="185" t="s">
        <v>2326</v>
      </c>
      <c r="G1079" s="185" t="s">
        <v>89</v>
      </c>
      <c r="H1079" s="185" t="s">
        <v>1103</v>
      </c>
      <c r="I1079" s="185">
        <v>44.97</v>
      </c>
      <c r="J1079" s="185">
        <v>0</v>
      </c>
      <c r="K1079" s="185">
        <v>44.97</v>
      </c>
    </row>
    <row r="1080" spans="1:11" hidden="1">
      <c r="A1080" s="185">
        <v>40100000</v>
      </c>
      <c r="B1080" s="185" t="s">
        <v>352</v>
      </c>
      <c r="C1080" s="185" t="s">
        <v>93</v>
      </c>
      <c r="D1080" s="186">
        <v>45189</v>
      </c>
      <c r="E1080" s="185">
        <v>1</v>
      </c>
      <c r="F1080" s="185" t="s">
        <v>2199</v>
      </c>
      <c r="G1080" s="185" t="s">
        <v>89</v>
      </c>
      <c r="H1080" s="185" t="s">
        <v>1184</v>
      </c>
      <c r="I1080" s="185">
        <v>193.3</v>
      </c>
      <c r="J1080" s="185">
        <v>0</v>
      </c>
      <c r="K1080" s="185">
        <v>193.3</v>
      </c>
    </row>
    <row r="1081" spans="1:11" hidden="1">
      <c r="A1081" s="185">
        <v>40100000</v>
      </c>
      <c r="B1081" s="185" t="s">
        <v>365</v>
      </c>
      <c r="C1081" s="185" t="s">
        <v>93</v>
      </c>
      <c r="D1081" s="186">
        <v>45191</v>
      </c>
      <c r="E1081" s="185">
        <v>1</v>
      </c>
      <c r="F1081" s="185" t="s">
        <v>2327</v>
      </c>
      <c r="G1081" s="185" t="s">
        <v>89</v>
      </c>
      <c r="H1081" s="185" t="s">
        <v>1226</v>
      </c>
      <c r="I1081" s="185">
        <v>154.43</v>
      </c>
      <c r="J1081" s="185">
        <v>0</v>
      </c>
      <c r="K1081" s="185">
        <v>154.43</v>
      </c>
    </row>
    <row r="1082" spans="1:11" hidden="1">
      <c r="A1082" s="185">
        <v>40100000</v>
      </c>
      <c r="B1082" s="185" t="s">
        <v>369</v>
      </c>
      <c r="C1082" s="185" t="s">
        <v>93</v>
      </c>
      <c r="D1082" s="186">
        <v>45191</v>
      </c>
      <c r="E1082" s="185">
        <v>1</v>
      </c>
      <c r="F1082" s="185" t="s">
        <v>2328</v>
      </c>
      <c r="G1082" s="185" t="s">
        <v>89</v>
      </c>
      <c r="H1082" s="185" t="s">
        <v>2217</v>
      </c>
      <c r="I1082" s="185">
        <v>397.8</v>
      </c>
      <c r="J1082" s="185">
        <v>0</v>
      </c>
      <c r="K1082" s="185">
        <v>397.8</v>
      </c>
    </row>
    <row r="1083" spans="1:11" hidden="1">
      <c r="A1083" s="185">
        <v>40100000</v>
      </c>
      <c r="B1083" s="185" t="s">
        <v>350</v>
      </c>
      <c r="C1083" s="185" t="s">
        <v>93</v>
      </c>
      <c r="D1083" s="186">
        <v>45194</v>
      </c>
      <c r="E1083" s="185">
        <v>1</v>
      </c>
      <c r="F1083" s="185" t="s">
        <v>2330</v>
      </c>
      <c r="G1083" s="185" t="s">
        <v>89</v>
      </c>
      <c r="H1083" s="185" t="s">
        <v>1985</v>
      </c>
      <c r="I1083" s="185">
        <v>135.47999999999999</v>
      </c>
      <c r="J1083" s="185">
        <v>0</v>
      </c>
      <c r="K1083" s="185">
        <v>135.47999999999999</v>
      </c>
    </row>
    <row r="1084" spans="1:11" hidden="1">
      <c r="A1084" s="185">
        <v>40100000</v>
      </c>
      <c r="B1084" s="185" t="s">
        <v>365</v>
      </c>
      <c r="C1084" s="185" t="s">
        <v>93</v>
      </c>
      <c r="D1084" s="186">
        <v>45194</v>
      </c>
      <c r="E1084" s="185">
        <v>1</v>
      </c>
      <c r="F1084" s="185" t="s">
        <v>2329</v>
      </c>
      <c r="G1084" s="185" t="s">
        <v>89</v>
      </c>
      <c r="H1084" s="185" t="s">
        <v>1226</v>
      </c>
      <c r="I1084" s="185">
        <v>932.78</v>
      </c>
      <c r="J1084" s="185">
        <v>0</v>
      </c>
      <c r="K1084" s="185">
        <v>932.78</v>
      </c>
    </row>
    <row r="1085" spans="1:11" hidden="1">
      <c r="A1085" s="185">
        <v>40100000</v>
      </c>
      <c r="B1085" s="185" t="s">
        <v>350</v>
      </c>
      <c r="C1085" s="185" t="s">
        <v>93</v>
      </c>
      <c r="D1085" s="186">
        <v>45194</v>
      </c>
      <c r="E1085" s="185">
        <v>1</v>
      </c>
      <c r="F1085" s="185" t="s">
        <v>2330</v>
      </c>
      <c r="G1085" s="185" t="s">
        <v>89</v>
      </c>
      <c r="H1085" s="185" t="s">
        <v>1937</v>
      </c>
      <c r="I1085" s="185">
        <v>3286.78</v>
      </c>
      <c r="J1085" s="185">
        <v>0</v>
      </c>
      <c r="K1085" s="185">
        <v>3286.78</v>
      </c>
    </row>
    <row r="1086" spans="1:11">
      <c r="A1086" s="185">
        <v>40100000</v>
      </c>
      <c r="B1086" s="185" t="s">
        <v>1181</v>
      </c>
      <c r="C1086" s="185" t="s">
        <v>93</v>
      </c>
      <c r="D1086" s="186">
        <v>45195</v>
      </c>
      <c r="E1086" s="185">
        <v>1</v>
      </c>
      <c r="F1086" s="185" t="s">
        <v>1467</v>
      </c>
      <c r="G1086" s="185" t="s">
        <v>89</v>
      </c>
      <c r="H1086" s="185" t="s">
        <v>1117</v>
      </c>
      <c r="I1086" s="185">
        <v>38641</v>
      </c>
      <c r="J1086" s="185">
        <v>0</v>
      </c>
      <c r="K1086" s="185">
        <v>38641</v>
      </c>
    </row>
    <row r="1087" spans="1:11" hidden="1">
      <c r="A1087" s="185">
        <v>40100000</v>
      </c>
      <c r="B1087" s="185" t="s">
        <v>1354</v>
      </c>
      <c r="C1087" s="185" t="s">
        <v>93</v>
      </c>
      <c r="D1087" s="186">
        <v>45196</v>
      </c>
      <c r="E1087" s="185">
        <v>1</v>
      </c>
      <c r="F1087" s="185" t="s">
        <v>2331</v>
      </c>
      <c r="G1087" s="185" t="s">
        <v>89</v>
      </c>
      <c r="H1087" s="185" t="s">
        <v>89</v>
      </c>
      <c r="I1087" s="185">
        <v>12000</v>
      </c>
      <c r="J1087" s="185">
        <v>0</v>
      </c>
      <c r="K1087" s="185">
        <v>12000</v>
      </c>
    </row>
    <row r="1088" spans="1:11" hidden="1">
      <c r="A1088" s="185">
        <v>40100000</v>
      </c>
      <c r="B1088" s="185" t="s">
        <v>1140</v>
      </c>
      <c r="C1088" s="185" t="s">
        <v>93</v>
      </c>
      <c r="D1088" s="186">
        <v>45197</v>
      </c>
      <c r="E1088" s="185">
        <v>1</v>
      </c>
      <c r="F1088" s="185" t="s">
        <v>2332</v>
      </c>
      <c r="G1088" s="185" t="s">
        <v>89</v>
      </c>
      <c r="H1088" s="185" t="s">
        <v>1103</v>
      </c>
      <c r="I1088" s="185">
        <v>128.94999999999999</v>
      </c>
      <c r="J1088" s="185">
        <v>0</v>
      </c>
      <c r="K1088" s="185">
        <v>128.94999999999999</v>
      </c>
    </row>
    <row r="1089" spans="1:11" hidden="1">
      <c r="A1089" s="185">
        <v>40100000</v>
      </c>
      <c r="B1089" s="185" t="s">
        <v>367</v>
      </c>
      <c r="C1089" s="185" t="s">
        <v>93</v>
      </c>
      <c r="D1089" s="186">
        <v>45197</v>
      </c>
      <c r="E1089" s="185">
        <v>1</v>
      </c>
      <c r="F1089" s="185" t="s">
        <v>2333</v>
      </c>
      <c r="G1089" s="185" t="s">
        <v>89</v>
      </c>
      <c r="H1089" s="185" t="s">
        <v>1159</v>
      </c>
      <c r="I1089" s="185">
        <v>4490.25</v>
      </c>
      <c r="J1089" s="185">
        <v>0</v>
      </c>
      <c r="K1089" s="185">
        <v>4490.25</v>
      </c>
    </row>
    <row r="1090" spans="1:11" hidden="1">
      <c r="A1090" s="185">
        <v>40100000</v>
      </c>
      <c r="B1090" s="185" t="s">
        <v>369</v>
      </c>
      <c r="C1090" s="185" t="s">
        <v>93</v>
      </c>
      <c r="D1090" s="186">
        <v>45198</v>
      </c>
      <c r="E1090" s="185">
        <v>1</v>
      </c>
      <c r="F1090" s="185" t="s">
        <v>2334</v>
      </c>
      <c r="G1090" s="185" t="s">
        <v>89</v>
      </c>
      <c r="H1090" s="185" t="s">
        <v>2243</v>
      </c>
      <c r="I1090" s="185">
        <v>385.31</v>
      </c>
      <c r="J1090" s="185">
        <v>0</v>
      </c>
      <c r="K1090" s="185">
        <v>385.31</v>
      </c>
    </row>
    <row r="1091" spans="1:11" hidden="1">
      <c r="A1091" s="185">
        <v>40100000</v>
      </c>
      <c r="B1091" s="185" t="s">
        <v>350</v>
      </c>
      <c r="C1091" s="185" t="s">
        <v>93</v>
      </c>
      <c r="D1091" s="186">
        <v>45201</v>
      </c>
      <c r="E1091" s="185">
        <v>2</v>
      </c>
      <c r="F1091" s="185" t="s">
        <v>2459</v>
      </c>
      <c r="G1091" s="185" t="s">
        <v>89</v>
      </c>
      <c r="H1091" s="185" t="s">
        <v>2027</v>
      </c>
      <c r="I1091" s="185">
        <v>57.6</v>
      </c>
      <c r="J1091" s="185">
        <v>0</v>
      </c>
      <c r="K1091" s="185">
        <v>57.6</v>
      </c>
    </row>
    <row r="1092" spans="1:11" hidden="1">
      <c r="A1092" s="185">
        <v>40100000</v>
      </c>
      <c r="B1092" s="185" t="s">
        <v>1681</v>
      </c>
      <c r="C1092" s="185" t="s">
        <v>93</v>
      </c>
      <c r="D1092" s="186">
        <v>45201</v>
      </c>
      <c r="E1092" s="185">
        <v>2</v>
      </c>
      <c r="F1092" s="185" t="s">
        <v>2460</v>
      </c>
      <c r="G1092" s="185" t="s">
        <v>89</v>
      </c>
      <c r="H1092" s="185" t="s">
        <v>89</v>
      </c>
      <c r="I1092" s="185">
        <v>5280</v>
      </c>
      <c r="J1092" s="185">
        <v>0</v>
      </c>
      <c r="K1092" s="185">
        <v>5280</v>
      </c>
    </row>
    <row r="1093" spans="1:11" hidden="1">
      <c r="A1093" s="185">
        <v>40100000</v>
      </c>
      <c r="B1093" s="185" t="s">
        <v>364</v>
      </c>
      <c r="C1093" s="185" t="s">
        <v>93</v>
      </c>
      <c r="D1093" s="186">
        <v>45201</v>
      </c>
      <c r="E1093" s="185">
        <v>2</v>
      </c>
      <c r="F1093" s="185" t="s">
        <v>2461</v>
      </c>
      <c r="G1093" s="185" t="s">
        <v>89</v>
      </c>
      <c r="H1093" s="185" t="s">
        <v>1092</v>
      </c>
      <c r="I1093" s="185">
        <v>594.42999999999995</v>
      </c>
      <c r="J1093" s="185">
        <v>0</v>
      </c>
      <c r="K1093" s="185">
        <v>594.42999999999995</v>
      </c>
    </row>
    <row r="1094" spans="1:11" hidden="1">
      <c r="A1094" s="185">
        <v>40100000</v>
      </c>
      <c r="B1094" s="185" t="s">
        <v>372</v>
      </c>
      <c r="C1094" s="185" t="s">
        <v>93</v>
      </c>
      <c r="D1094" s="186">
        <v>45201</v>
      </c>
      <c r="E1094" s="185">
        <v>2</v>
      </c>
      <c r="F1094" s="185" t="s">
        <v>2462</v>
      </c>
      <c r="G1094" s="185" t="s">
        <v>89</v>
      </c>
      <c r="H1094" s="185" t="s">
        <v>1103</v>
      </c>
      <c r="I1094" s="185">
        <v>277.32</v>
      </c>
      <c r="J1094" s="185">
        <v>0</v>
      </c>
      <c r="K1094" s="185">
        <v>277.32</v>
      </c>
    </row>
    <row r="1095" spans="1:11" hidden="1">
      <c r="A1095" s="185">
        <v>40100000</v>
      </c>
      <c r="B1095" s="185" t="s">
        <v>363</v>
      </c>
      <c r="C1095" s="185" t="s">
        <v>93</v>
      </c>
      <c r="D1095" s="186">
        <v>45201</v>
      </c>
      <c r="E1095" s="185">
        <v>2</v>
      </c>
      <c r="F1095" s="185" t="s">
        <v>2463</v>
      </c>
      <c r="G1095" s="185" t="s">
        <v>89</v>
      </c>
      <c r="H1095" s="185" t="s">
        <v>1159</v>
      </c>
      <c r="I1095" s="185">
        <v>328.64</v>
      </c>
      <c r="J1095" s="185">
        <v>0</v>
      </c>
      <c r="K1095" s="185">
        <v>328.64</v>
      </c>
    </row>
    <row r="1096" spans="1:11" hidden="1">
      <c r="A1096" s="185">
        <v>40100000</v>
      </c>
      <c r="B1096" s="185" t="s">
        <v>370</v>
      </c>
      <c r="C1096" s="185" t="s">
        <v>93</v>
      </c>
      <c r="D1096" s="186">
        <v>45204</v>
      </c>
      <c r="E1096" s="185">
        <v>1</v>
      </c>
      <c r="F1096" s="185" t="s">
        <v>2184</v>
      </c>
      <c r="G1096" s="185" t="s">
        <v>89</v>
      </c>
      <c r="H1096" s="185" t="s">
        <v>1226</v>
      </c>
      <c r="I1096" s="185">
        <v>2297</v>
      </c>
      <c r="J1096" s="185">
        <v>0</v>
      </c>
      <c r="K1096" s="185">
        <v>2297</v>
      </c>
    </row>
    <row r="1097" spans="1:11" hidden="1">
      <c r="A1097" s="185">
        <v>40100000</v>
      </c>
      <c r="B1097" s="185" t="s">
        <v>1334</v>
      </c>
      <c r="C1097" s="185" t="s">
        <v>93</v>
      </c>
      <c r="D1097" s="186">
        <v>45204</v>
      </c>
      <c r="E1097" s="185">
        <v>1</v>
      </c>
      <c r="F1097" s="185" t="s">
        <v>2464</v>
      </c>
      <c r="G1097" s="185" t="s">
        <v>89</v>
      </c>
      <c r="H1097" s="185" t="s">
        <v>362</v>
      </c>
      <c r="I1097" s="185">
        <v>33</v>
      </c>
      <c r="J1097" s="185">
        <v>0</v>
      </c>
      <c r="K1097" s="185">
        <v>33</v>
      </c>
    </row>
    <row r="1098" spans="1:11" hidden="1">
      <c r="A1098" s="185">
        <v>40100000</v>
      </c>
      <c r="B1098" s="185" t="s">
        <v>377</v>
      </c>
      <c r="C1098" s="185" t="s">
        <v>93</v>
      </c>
      <c r="D1098" s="186">
        <v>45204</v>
      </c>
      <c r="E1098" s="185">
        <v>1</v>
      </c>
      <c r="F1098" s="185" t="s">
        <v>2181</v>
      </c>
      <c r="G1098" s="185" t="s">
        <v>89</v>
      </c>
      <c r="H1098" s="185" t="s">
        <v>1231</v>
      </c>
      <c r="I1098" s="185">
        <v>1768.86</v>
      </c>
      <c r="J1098" s="185">
        <v>0</v>
      </c>
      <c r="K1098" s="185">
        <v>1768.86</v>
      </c>
    </row>
    <row r="1099" spans="1:11" hidden="1">
      <c r="A1099" s="185">
        <v>40100000</v>
      </c>
      <c r="B1099" s="185" t="s">
        <v>380</v>
      </c>
      <c r="C1099" s="185" t="s">
        <v>93</v>
      </c>
      <c r="D1099" s="186">
        <v>45204</v>
      </c>
      <c r="E1099" s="185">
        <v>1</v>
      </c>
      <c r="F1099" s="185" t="s">
        <v>2465</v>
      </c>
      <c r="G1099" s="185" t="s">
        <v>89</v>
      </c>
      <c r="H1099" s="185" t="s">
        <v>1219</v>
      </c>
      <c r="I1099" s="185">
        <v>225.27</v>
      </c>
      <c r="J1099" s="185">
        <v>0</v>
      </c>
      <c r="K1099" s="185">
        <v>225.27</v>
      </c>
    </row>
    <row r="1100" spans="1:11" hidden="1">
      <c r="A1100" s="185">
        <v>40100000</v>
      </c>
      <c r="B1100" s="185" t="s">
        <v>391</v>
      </c>
      <c r="C1100" s="185" t="s">
        <v>93</v>
      </c>
      <c r="D1100" s="186">
        <v>45204</v>
      </c>
      <c r="E1100" s="185">
        <v>1</v>
      </c>
      <c r="F1100" s="185" t="s">
        <v>2466</v>
      </c>
      <c r="G1100" s="185" t="s">
        <v>89</v>
      </c>
      <c r="H1100" s="185" t="s">
        <v>1184</v>
      </c>
      <c r="I1100" s="185">
        <v>7825.2</v>
      </c>
      <c r="J1100" s="185">
        <v>0</v>
      </c>
      <c r="K1100" s="185">
        <v>7825.2</v>
      </c>
    </row>
    <row r="1101" spans="1:11" hidden="1">
      <c r="A1101" s="185">
        <v>40100000</v>
      </c>
      <c r="B1101" s="185" t="s">
        <v>350</v>
      </c>
      <c r="C1101" s="185" t="s">
        <v>93</v>
      </c>
      <c r="D1101" s="186">
        <v>45204</v>
      </c>
      <c r="E1101" s="185">
        <v>2</v>
      </c>
      <c r="F1101" s="185" t="s">
        <v>2467</v>
      </c>
      <c r="G1101" s="185" t="s">
        <v>89</v>
      </c>
      <c r="H1101" s="185" t="s">
        <v>1094</v>
      </c>
      <c r="I1101" s="185">
        <v>432</v>
      </c>
      <c r="J1101" s="185">
        <v>0</v>
      </c>
      <c r="K1101" s="185">
        <v>432</v>
      </c>
    </row>
    <row r="1102" spans="1:11" hidden="1">
      <c r="A1102" s="185">
        <v>40100000</v>
      </c>
      <c r="B1102" s="185" t="s">
        <v>375</v>
      </c>
      <c r="C1102" s="185" t="s">
        <v>93</v>
      </c>
      <c r="D1102" s="186">
        <v>45204</v>
      </c>
      <c r="E1102" s="185">
        <v>2</v>
      </c>
      <c r="F1102" s="185" t="s">
        <v>2468</v>
      </c>
      <c r="G1102" s="185" t="s">
        <v>89</v>
      </c>
      <c r="H1102" s="185" t="s">
        <v>1141</v>
      </c>
      <c r="I1102" s="185">
        <v>1685.81</v>
      </c>
      <c r="J1102" s="185">
        <v>0</v>
      </c>
      <c r="K1102" s="185">
        <v>1685.81</v>
      </c>
    </row>
    <row r="1103" spans="1:11" hidden="1">
      <c r="A1103" s="185">
        <v>40100000</v>
      </c>
      <c r="B1103" s="185" t="s">
        <v>388</v>
      </c>
      <c r="C1103" s="185" t="s">
        <v>93</v>
      </c>
      <c r="D1103" s="186">
        <v>45204</v>
      </c>
      <c r="E1103" s="185">
        <v>2</v>
      </c>
      <c r="F1103" s="185" t="s">
        <v>2469</v>
      </c>
      <c r="G1103" s="185" t="s">
        <v>89</v>
      </c>
      <c r="H1103" s="185" t="s">
        <v>1223</v>
      </c>
      <c r="I1103" s="185">
        <v>8400.8700000000008</v>
      </c>
      <c r="J1103" s="185">
        <v>0</v>
      </c>
      <c r="K1103" s="185">
        <v>8400.8700000000008</v>
      </c>
    </row>
    <row r="1104" spans="1:11" hidden="1">
      <c r="A1104" s="185">
        <v>40100000</v>
      </c>
      <c r="B1104" s="185" t="s">
        <v>2236</v>
      </c>
      <c r="C1104" s="185" t="s">
        <v>93</v>
      </c>
      <c r="D1104" s="186">
        <v>45204</v>
      </c>
      <c r="E1104" s="185">
        <v>2</v>
      </c>
      <c r="F1104" s="185" t="s">
        <v>2470</v>
      </c>
      <c r="G1104" s="185" t="s">
        <v>89</v>
      </c>
      <c r="H1104" s="185" t="s">
        <v>384</v>
      </c>
      <c r="I1104" s="185">
        <v>1415.39</v>
      </c>
      <c r="J1104" s="185">
        <v>0</v>
      </c>
      <c r="K1104" s="185">
        <v>1415.39</v>
      </c>
    </row>
    <row r="1105" spans="1:11" hidden="1">
      <c r="A1105" s="185">
        <v>40100000</v>
      </c>
      <c r="B1105" s="185" t="s">
        <v>388</v>
      </c>
      <c r="C1105" s="185" t="s">
        <v>93</v>
      </c>
      <c r="D1105" s="186">
        <v>45204</v>
      </c>
      <c r="E1105" s="185">
        <v>2</v>
      </c>
      <c r="F1105" s="185" t="s">
        <v>2469</v>
      </c>
      <c r="G1105" s="185" t="s">
        <v>89</v>
      </c>
      <c r="H1105" s="185" t="s">
        <v>1223</v>
      </c>
      <c r="I1105" s="185">
        <v>3440.92</v>
      </c>
      <c r="J1105" s="185">
        <v>0</v>
      </c>
      <c r="K1105" s="185">
        <v>3440.92</v>
      </c>
    </row>
    <row r="1106" spans="1:11" hidden="1">
      <c r="A1106" s="185">
        <v>40100000</v>
      </c>
      <c r="B1106" s="185" t="s">
        <v>1091</v>
      </c>
      <c r="C1106" s="185" t="s">
        <v>93</v>
      </c>
      <c r="D1106" s="186">
        <v>45205</v>
      </c>
      <c r="E1106" s="185">
        <v>1</v>
      </c>
      <c r="F1106" s="185" t="s">
        <v>2471</v>
      </c>
      <c r="G1106" s="185" t="s">
        <v>89</v>
      </c>
      <c r="H1106" s="185" t="s">
        <v>1136</v>
      </c>
      <c r="I1106" s="185">
        <v>360</v>
      </c>
      <c r="J1106" s="185">
        <v>0</v>
      </c>
      <c r="K1106" s="185">
        <v>360</v>
      </c>
    </row>
    <row r="1107" spans="1:11" hidden="1">
      <c r="A1107" s="185">
        <v>40100000</v>
      </c>
      <c r="B1107" s="185" t="s">
        <v>372</v>
      </c>
      <c r="C1107" s="185" t="s">
        <v>93</v>
      </c>
      <c r="D1107" s="186">
        <v>45205</v>
      </c>
      <c r="E1107" s="185">
        <v>1</v>
      </c>
      <c r="F1107" s="185" t="s">
        <v>2472</v>
      </c>
      <c r="G1107" s="185" t="s">
        <v>89</v>
      </c>
      <c r="H1107" s="185" t="s">
        <v>1237</v>
      </c>
      <c r="I1107" s="185">
        <v>35.380000000000003</v>
      </c>
      <c r="J1107" s="185">
        <v>0</v>
      </c>
      <c r="K1107" s="185">
        <v>35.380000000000003</v>
      </c>
    </row>
    <row r="1108" spans="1:11" hidden="1">
      <c r="A1108" s="185">
        <v>40100000</v>
      </c>
      <c r="B1108" s="185" t="s">
        <v>1140</v>
      </c>
      <c r="C1108" s="185" t="s">
        <v>93</v>
      </c>
      <c r="D1108" s="186">
        <v>45208</v>
      </c>
      <c r="E1108" s="185">
        <v>1</v>
      </c>
      <c r="F1108" s="185" t="s">
        <v>2473</v>
      </c>
      <c r="G1108" s="185" t="s">
        <v>89</v>
      </c>
      <c r="H1108" s="185" t="s">
        <v>1237</v>
      </c>
      <c r="I1108" s="185">
        <v>113.54</v>
      </c>
      <c r="J1108" s="185">
        <v>0</v>
      </c>
      <c r="K1108" s="185">
        <v>113.54</v>
      </c>
    </row>
    <row r="1109" spans="1:11" hidden="1">
      <c r="A1109" s="185">
        <v>40100000</v>
      </c>
      <c r="B1109" s="185" t="s">
        <v>1140</v>
      </c>
      <c r="C1109" s="185" t="s">
        <v>93</v>
      </c>
      <c r="D1109" s="186">
        <v>45208</v>
      </c>
      <c r="E1109" s="185">
        <v>1</v>
      </c>
      <c r="F1109" s="185" t="s">
        <v>1387</v>
      </c>
      <c r="G1109" s="185" t="s">
        <v>89</v>
      </c>
      <c r="H1109" s="185" t="s">
        <v>1237</v>
      </c>
      <c r="I1109" s="185">
        <v>40.36</v>
      </c>
      <c r="J1109" s="185">
        <v>0</v>
      </c>
      <c r="K1109" s="185">
        <v>40.36</v>
      </c>
    </row>
    <row r="1110" spans="1:11" hidden="1">
      <c r="A1110" s="185">
        <v>40100000</v>
      </c>
      <c r="B1110" s="185" t="s">
        <v>360</v>
      </c>
      <c r="C1110" s="185" t="s">
        <v>93</v>
      </c>
      <c r="D1110" s="186">
        <v>45210</v>
      </c>
      <c r="E1110" s="185">
        <v>1</v>
      </c>
      <c r="F1110" s="185" t="s">
        <v>2474</v>
      </c>
      <c r="G1110" s="185" t="s">
        <v>89</v>
      </c>
      <c r="H1110" s="185" t="s">
        <v>1351</v>
      </c>
      <c r="I1110" s="185">
        <v>84</v>
      </c>
      <c r="J1110" s="185">
        <v>0</v>
      </c>
      <c r="K1110" s="185">
        <v>84</v>
      </c>
    </row>
    <row r="1111" spans="1:11" hidden="1">
      <c r="A1111" s="185">
        <v>40100000</v>
      </c>
      <c r="B1111" s="185" t="s">
        <v>360</v>
      </c>
      <c r="C1111" s="185" t="s">
        <v>93</v>
      </c>
      <c r="D1111" s="186">
        <v>45210</v>
      </c>
      <c r="E1111" s="185">
        <v>1</v>
      </c>
      <c r="F1111" s="185" t="s">
        <v>2474</v>
      </c>
      <c r="G1111" s="185" t="s">
        <v>89</v>
      </c>
      <c r="H1111" s="185" t="s">
        <v>1351</v>
      </c>
      <c r="I1111" s="185">
        <v>84</v>
      </c>
      <c r="J1111" s="185">
        <v>0</v>
      </c>
      <c r="K1111" s="185">
        <v>84</v>
      </c>
    </row>
    <row r="1112" spans="1:11" hidden="1">
      <c r="A1112" s="185">
        <v>40100000</v>
      </c>
      <c r="B1112" s="185" t="s">
        <v>360</v>
      </c>
      <c r="C1112" s="185" t="s">
        <v>93</v>
      </c>
      <c r="D1112" s="186">
        <v>45210</v>
      </c>
      <c r="E1112" s="185">
        <v>1</v>
      </c>
      <c r="F1112" s="185" t="s">
        <v>2474</v>
      </c>
      <c r="G1112" s="185" t="s">
        <v>89</v>
      </c>
      <c r="H1112" s="185" t="s">
        <v>1351</v>
      </c>
      <c r="I1112" s="185">
        <v>84</v>
      </c>
      <c r="J1112" s="185">
        <v>0</v>
      </c>
      <c r="K1112" s="185">
        <v>84</v>
      </c>
    </row>
    <row r="1113" spans="1:11" hidden="1">
      <c r="A1113" s="185">
        <v>40100000</v>
      </c>
      <c r="B1113" s="185" t="s">
        <v>360</v>
      </c>
      <c r="C1113" s="185" t="s">
        <v>93</v>
      </c>
      <c r="D1113" s="186">
        <v>45210</v>
      </c>
      <c r="E1113" s="185">
        <v>1</v>
      </c>
      <c r="F1113" s="185" t="s">
        <v>2474</v>
      </c>
      <c r="G1113" s="185" t="s">
        <v>89</v>
      </c>
      <c r="H1113" s="185" t="s">
        <v>1351</v>
      </c>
      <c r="I1113" s="185">
        <v>84</v>
      </c>
      <c r="J1113" s="185">
        <v>0</v>
      </c>
      <c r="K1113" s="185">
        <v>84</v>
      </c>
    </row>
    <row r="1114" spans="1:11" hidden="1">
      <c r="A1114" s="185">
        <v>40100000</v>
      </c>
      <c r="B1114" s="185" t="s">
        <v>360</v>
      </c>
      <c r="C1114" s="185" t="s">
        <v>93</v>
      </c>
      <c r="D1114" s="186">
        <v>45212</v>
      </c>
      <c r="E1114" s="185">
        <v>1</v>
      </c>
      <c r="F1114" s="185" t="s">
        <v>2475</v>
      </c>
      <c r="G1114" s="185" t="s">
        <v>89</v>
      </c>
      <c r="H1114" s="185" t="s">
        <v>1351</v>
      </c>
      <c r="I1114" s="185">
        <v>336</v>
      </c>
      <c r="J1114" s="185">
        <v>0</v>
      </c>
      <c r="K1114" s="185">
        <v>336</v>
      </c>
    </row>
    <row r="1115" spans="1:11" hidden="1">
      <c r="A1115" s="185">
        <v>40100000</v>
      </c>
      <c r="B1115" s="185" t="s">
        <v>360</v>
      </c>
      <c r="C1115" s="185" t="s">
        <v>93</v>
      </c>
      <c r="D1115" s="186">
        <v>45212</v>
      </c>
      <c r="E1115" s="185">
        <v>1</v>
      </c>
      <c r="F1115" s="185" t="s">
        <v>2475</v>
      </c>
      <c r="G1115" s="185" t="s">
        <v>89</v>
      </c>
      <c r="H1115" s="185" t="s">
        <v>1351</v>
      </c>
      <c r="I1115" s="185">
        <v>84</v>
      </c>
      <c r="J1115" s="185">
        <v>0</v>
      </c>
      <c r="K1115" s="185">
        <v>84</v>
      </c>
    </row>
    <row r="1116" spans="1:11" hidden="1">
      <c r="A1116" s="185">
        <v>40100000</v>
      </c>
      <c r="B1116" s="185" t="s">
        <v>369</v>
      </c>
      <c r="C1116" s="185" t="s">
        <v>93</v>
      </c>
      <c r="D1116" s="186">
        <v>45212</v>
      </c>
      <c r="E1116" s="185">
        <v>1</v>
      </c>
      <c r="F1116" s="185" t="s">
        <v>2476</v>
      </c>
      <c r="G1116" s="185" t="s">
        <v>89</v>
      </c>
      <c r="H1116" s="185" t="s">
        <v>2336</v>
      </c>
      <c r="I1116" s="185">
        <v>296.32</v>
      </c>
      <c r="J1116" s="185">
        <v>0</v>
      </c>
      <c r="K1116" s="185">
        <v>296.32</v>
      </c>
    </row>
    <row r="1117" spans="1:11" hidden="1">
      <c r="A1117" s="185">
        <v>40100000</v>
      </c>
      <c r="B1117" s="185" t="s">
        <v>388</v>
      </c>
      <c r="C1117" s="185" t="s">
        <v>93</v>
      </c>
      <c r="D1117" s="186">
        <v>45215</v>
      </c>
      <c r="E1117" s="185">
        <v>1</v>
      </c>
      <c r="F1117" s="185" t="s">
        <v>2477</v>
      </c>
      <c r="G1117" s="185" t="s">
        <v>89</v>
      </c>
      <c r="H1117" s="185" t="s">
        <v>1148</v>
      </c>
      <c r="I1117" s="185">
        <v>1437.6</v>
      </c>
      <c r="J1117" s="185">
        <v>0</v>
      </c>
      <c r="K1117" s="185">
        <v>1437.6</v>
      </c>
    </row>
    <row r="1118" spans="1:11" hidden="1">
      <c r="A1118" s="185">
        <v>40100000</v>
      </c>
      <c r="B1118" s="185" t="s">
        <v>388</v>
      </c>
      <c r="C1118" s="185" t="s">
        <v>93</v>
      </c>
      <c r="D1118" s="186">
        <v>45216</v>
      </c>
      <c r="E1118" s="185">
        <v>1</v>
      </c>
      <c r="F1118" s="185" t="s">
        <v>2478</v>
      </c>
      <c r="G1118" s="185" t="s">
        <v>89</v>
      </c>
      <c r="H1118" s="185" t="s">
        <v>89</v>
      </c>
      <c r="I1118" s="185">
        <v>0</v>
      </c>
      <c r="J1118" s="185">
        <v>126.42</v>
      </c>
      <c r="K1118" s="185">
        <v>-126.42</v>
      </c>
    </row>
    <row r="1119" spans="1:11" hidden="1">
      <c r="A1119" s="185">
        <v>40100000</v>
      </c>
      <c r="B1119" s="185" t="s">
        <v>1140</v>
      </c>
      <c r="C1119" s="185" t="s">
        <v>93</v>
      </c>
      <c r="D1119" s="186">
        <v>45217</v>
      </c>
      <c r="E1119" s="185">
        <v>1</v>
      </c>
      <c r="F1119" s="185" t="s">
        <v>1387</v>
      </c>
      <c r="G1119" s="185" t="s">
        <v>89</v>
      </c>
      <c r="H1119" s="185" t="s">
        <v>1237</v>
      </c>
      <c r="I1119" s="185">
        <v>99</v>
      </c>
      <c r="J1119" s="185">
        <v>0</v>
      </c>
      <c r="K1119" s="185">
        <v>99</v>
      </c>
    </row>
    <row r="1120" spans="1:11" hidden="1">
      <c r="A1120" s="185">
        <v>40100000</v>
      </c>
      <c r="B1120" s="185" t="s">
        <v>365</v>
      </c>
      <c r="C1120" s="185" t="s">
        <v>93</v>
      </c>
      <c r="D1120" s="186">
        <v>45217</v>
      </c>
      <c r="E1120" s="185">
        <v>1</v>
      </c>
      <c r="F1120" s="185" t="s">
        <v>2479</v>
      </c>
      <c r="G1120" s="185" t="s">
        <v>89</v>
      </c>
      <c r="H1120" s="185" t="s">
        <v>1121</v>
      </c>
      <c r="I1120" s="185">
        <v>18</v>
      </c>
      <c r="J1120" s="185">
        <v>0</v>
      </c>
      <c r="K1120" s="185">
        <v>18</v>
      </c>
    </row>
    <row r="1121" spans="1:11" hidden="1">
      <c r="A1121" s="185">
        <v>40100000</v>
      </c>
      <c r="B1121" s="185" t="s">
        <v>369</v>
      </c>
      <c r="C1121" s="185" t="s">
        <v>93</v>
      </c>
      <c r="D1121" s="186">
        <v>45219</v>
      </c>
      <c r="E1121" s="185">
        <v>1</v>
      </c>
      <c r="F1121" s="185" t="s">
        <v>2480</v>
      </c>
      <c r="G1121" s="185" t="s">
        <v>89</v>
      </c>
      <c r="H1121" s="185" t="s">
        <v>2417</v>
      </c>
      <c r="I1121" s="185">
        <v>89.44</v>
      </c>
      <c r="J1121" s="185">
        <v>0</v>
      </c>
      <c r="K1121" s="185">
        <v>89.44</v>
      </c>
    </row>
    <row r="1122" spans="1:11" hidden="1">
      <c r="A1122" s="185">
        <v>40100000</v>
      </c>
      <c r="B1122" s="185" t="s">
        <v>352</v>
      </c>
      <c r="C1122" s="185" t="s">
        <v>93</v>
      </c>
      <c r="D1122" s="186">
        <v>45219</v>
      </c>
      <c r="E1122" s="185">
        <v>1</v>
      </c>
      <c r="F1122" s="185" t="s">
        <v>2199</v>
      </c>
      <c r="G1122" s="185" t="s">
        <v>89</v>
      </c>
      <c r="H1122" s="185" t="s">
        <v>1231</v>
      </c>
      <c r="I1122" s="185">
        <v>131</v>
      </c>
      <c r="J1122" s="185">
        <v>0</v>
      </c>
      <c r="K1122" s="185">
        <v>131</v>
      </c>
    </row>
    <row r="1123" spans="1:11" hidden="1">
      <c r="A1123" s="185">
        <v>40100000</v>
      </c>
      <c r="B1123" s="185" t="s">
        <v>365</v>
      </c>
      <c r="C1123" s="185" t="s">
        <v>93</v>
      </c>
      <c r="D1123" s="186">
        <v>45222</v>
      </c>
      <c r="E1123" s="185">
        <v>1</v>
      </c>
      <c r="F1123" s="185" t="s">
        <v>2481</v>
      </c>
      <c r="G1123" s="185" t="s">
        <v>89</v>
      </c>
      <c r="H1123" s="185" t="s">
        <v>1121</v>
      </c>
      <c r="I1123" s="185">
        <v>212.67</v>
      </c>
      <c r="J1123" s="185">
        <v>0</v>
      </c>
      <c r="K1123" s="185">
        <v>212.67</v>
      </c>
    </row>
    <row r="1124" spans="1:11" hidden="1">
      <c r="A1124" s="185">
        <v>40100000</v>
      </c>
      <c r="B1124" s="185" t="s">
        <v>350</v>
      </c>
      <c r="C1124" s="185" t="s">
        <v>93</v>
      </c>
      <c r="D1124" s="186">
        <v>45222</v>
      </c>
      <c r="E1124" s="185">
        <v>1</v>
      </c>
      <c r="F1124" s="185" t="s">
        <v>2482</v>
      </c>
      <c r="G1124" s="185" t="s">
        <v>89</v>
      </c>
      <c r="H1124" s="185" t="s">
        <v>2027</v>
      </c>
      <c r="I1124" s="185">
        <v>14173.98</v>
      </c>
      <c r="J1124" s="185">
        <v>0</v>
      </c>
      <c r="K1124" s="185">
        <v>14173.98</v>
      </c>
    </row>
    <row r="1125" spans="1:11" hidden="1">
      <c r="A1125" s="185">
        <v>40100000</v>
      </c>
      <c r="B1125" s="185" t="s">
        <v>365</v>
      </c>
      <c r="C1125" s="185" t="s">
        <v>93</v>
      </c>
      <c r="D1125" s="186">
        <v>45222</v>
      </c>
      <c r="E1125" s="185">
        <v>1</v>
      </c>
      <c r="F1125" s="185" t="s">
        <v>2481</v>
      </c>
      <c r="G1125" s="185" t="s">
        <v>89</v>
      </c>
      <c r="H1125" s="185" t="s">
        <v>1121</v>
      </c>
      <c r="I1125" s="185">
        <v>921.02</v>
      </c>
      <c r="J1125" s="185">
        <v>0</v>
      </c>
      <c r="K1125" s="185">
        <v>921.02</v>
      </c>
    </row>
    <row r="1126" spans="1:11" hidden="1">
      <c r="A1126" s="185">
        <v>40100000</v>
      </c>
      <c r="B1126" s="185" t="s">
        <v>1140</v>
      </c>
      <c r="C1126" s="185" t="s">
        <v>93</v>
      </c>
      <c r="D1126" s="186">
        <v>45223</v>
      </c>
      <c r="E1126" s="185">
        <v>1</v>
      </c>
      <c r="F1126" s="185" t="s">
        <v>2483</v>
      </c>
      <c r="G1126" s="185" t="s">
        <v>89</v>
      </c>
      <c r="H1126" s="185" t="s">
        <v>1237</v>
      </c>
      <c r="I1126" s="185">
        <v>22.24</v>
      </c>
      <c r="J1126" s="185">
        <v>0</v>
      </c>
      <c r="K1126" s="185">
        <v>22.24</v>
      </c>
    </row>
    <row r="1127" spans="1:11" hidden="1">
      <c r="A1127" s="185">
        <v>40100000</v>
      </c>
      <c r="B1127" s="185" t="s">
        <v>1140</v>
      </c>
      <c r="C1127" s="185" t="s">
        <v>93</v>
      </c>
      <c r="D1127" s="186">
        <v>45223</v>
      </c>
      <c r="E1127" s="185">
        <v>1</v>
      </c>
      <c r="F1127" s="185" t="s">
        <v>1387</v>
      </c>
      <c r="G1127" s="185" t="s">
        <v>89</v>
      </c>
      <c r="H1127" s="185" t="s">
        <v>1237</v>
      </c>
      <c r="I1127" s="185">
        <v>16.45</v>
      </c>
      <c r="J1127" s="185">
        <v>0</v>
      </c>
      <c r="K1127" s="185">
        <v>16.45</v>
      </c>
    </row>
    <row r="1128" spans="1:11" hidden="1">
      <c r="A1128" s="185">
        <v>40100000</v>
      </c>
      <c r="B1128" s="185" t="s">
        <v>367</v>
      </c>
      <c r="C1128" s="185" t="s">
        <v>93</v>
      </c>
      <c r="D1128" s="186">
        <v>45223</v>
      </c>
      <c r="E1128" s="185">
        <v>1</v>
      </c>
      <c r="F1128" s="185" t="s">
        <v>2484</v>
      </c>
      <c r="G1128" s="185" t="s">
        <v>89</v>
      </c>
      <c r="H1128" s="185" t="s">
        <v>1219</v>
      </c>
      <c r="I1128" s="185">
        <v>4213.37</v>
      </c>
      <c r="J1128" s="185">
        <v>0</v>
      </c>
      <c r="K1128" s="185">
        <v>4213.37</v>
      </c>
    </row>
    <row r="1129" spans="1:11" hidden="1">
      <c r="A1129" s="185">
        <v>40100000</v>
      </c>
      <c r="B1129" s="185" t="s">
        <v>1140</v>
      </c>
      <c r="C1129" s="185" t="s">
        <v>93</v>
      </c>
      <c r="D1129" s="186">
        <v>45223</v>
      </c>
      <c r="E1129" s="185">
        <v>1</v>
      </c>
      <c r="F1129" s="185" t="s">
        <v>1387</v>
      </c>
      <c r="G1129" s="185" t="s">
        <v>89</v>
      </c>
      <c r="H1129" s="185" t="s">
        <v>1237</v>
      </c>
      <c r="I1129" s="185">
        <v>23.15</v>
      </c>
      <c r="J1129" s="185">
        <v>0</v>
      </c>
      <c r="K1129" s="185">
        <v>23.15</v>
      </c>
    </row>
    <row r="1130" spans="1:11" hidden="1">
      <c r="A1130" s="185">
        <v>40100000</v>
      </c>
      <c r="B1130" s="185" t="s">
        <v>380</v>
      </c>
      <c r="C1130" s="185" t="s">
        <v>93</v>
      </c>
      <c r="D1130" s="186">
        <v>45224</v>
      </c>
      <c r="E1130" s="185">
        <v>1</v>
      </c>
      <c r="F1130" s="185" t="s">
        <v>2485</v>
      </c>
      <c r="G1130" s="185" t="s">
        <v>89</v>
      </c>
      <c r="H1130" s="185" t="s">
        <v>1219</v>
      </c>
      <c r="I1130" s="185">
        <v>1068.25</v>
      </c>
      <c r="J1130" s="185">
        <v>0</v>
      </c>
      <c r="K1130" s="185">
        <v>1068.25</v>
      </c>
    </row>
    <row r="1131" spans="1:11" hidden="1">
      <c r="A1131" s="185">
        <v>40100000</v>
      </c>
      <c r="B1131" s="185" t="s">
        <v>374</v>
      </c>
      <c r="C1131" s="185" t="s">
        <v>93</v>
      </c>
      <c r="D1131" s="186">
        <v>45224</v>
      </c>
      <c r="E1131" s="185">
        <v>1</v>
      </c>
      <c r="F1131" s="185" t="s">
        <v>2208</v>
      </c>
      <c r="G1131" s="185" t="s">
        <v>89</v>
      </c>
      <c r="H1131" s="185" t="s">
        <v>1096</v>
      </c>
      <c r="I1131" s="185">
        <v>489.6</v>
      </c>
      <c r="J1131" s="185">
        <v>0</v>
      </c>
      <c r="K1131" s="185">
        <v>489.6</v>
      </c>
    </row>
    <row r="1132" spans="1:11" hidden="1">
      <c r="A1132" s="185">
        <v>40100000</v>
      </c>
      <c r="B1132" s="185" t="s">
        <v>391</v>
      </c>
      <c r="C1132" s="185" t="s">
        <v>93</v>
      </c>
      <c r="D1132" s="186">
        <v>45224</v>
      </c>
      <c r="E1132" s="185">
        <v>1</v>
      </c>
      <c r="F1132" s="185" t="s">
        <v>2466</v>
      </c>
      <c r="G1132" s="185" t="s">
        <v>89</v>
      </c>
      <c r="H1132" s="185" t="s">
        <v>1184</v>
      </c>
      <c r="I1132" s="185">
        <v>6486</v>
      </c>
      <c r="J1132" s="185">
        <v>0</v>
      </c>
      <c r="K1132" s="185">
        <v>6486</v>
      </c>
    </row>
    <row r="1133" spans="1:11" hidden="1">
      <c r="A1133" s="185">
        <v>40100000</v>
      </c>
      <c r="B1133" s="185" t="s">
        <v>377</v>
      </c>
      <c r="C1133" s="185" t="s">
        <v>93</v>
      </c>
      <c r="D1133" s="186">
        <v>45224</v>
      </c>
      <c r="E1133" s="185">
        <v>1</v>
      </c>
      <c r="F1133" s="185" t="s">
        <v>2181</v>
      </c>
      <c r="G1133" s="185" t="s">
        <v>89</v>
      </c>
      <c r="H1133" s="185" t="s">
        <v>1231</v>
      </c>
      <c r="I1133" s="185">
        <v>1569.99</v>
      </c>
      <c r="J1133" s="185">
        <v>0</v>
      </c>
      <c r="K1133" s="185">
        <v>1569.99</v>
      </c>
    </row>
    <row r="1134" spans="1:11" hidden="1">
      <c r="A1134" s="185">
        <v>40100000</v>
      </c>
      <c r="B1134" s="185" t="s">
        <v>1162</v>
      </c>
      <c r="C1134" s="185" t="s">
        <v>93</v>
      </c>
      <c r="D1134" s="186">
        <v>45224</v>
      </c>
      <c r="E1134" s="185">
        <v>1</v>
      </c>
      <c r="F1134" s="185" t="s">
        <v>2486</v>
      </c>
      <c r="G1134" s="185" t="s">
        <v>89</v>
      </c>
      <c r="H1134" s="185" t="s">
        <v>384</v>
      </c>
      <c r="I1134" s="185">
        <v>336</v>
      </c>
      <c r="J1134" s="185">
        <v>0</v>
      </c>
      <c r="K1134" s="185">
        <v>336</v>
      </c>
    </row>
    <row r="1135" spans="1:11" hidden="1">
      <c r="A1135" s="185">
        <v>40100000</v>
      </c>
      <c r="B1135" s="185" t="s">
        <v>378</v>
      </c>
      <c r="C1135" s="185" t="s">
        <v>93</v>
      </c>
      <c r="D1135" s="186">
        <v>45224</v>
      </c>
      <c r="E1135" s="185">
        <v>1</v>
      </c>
      <c r="F1135" s="185" t="s">
        <v>2487</v>
      </c>
      <c r="G1135" s="185" t="s">
        <v>89</v>
      </c>
      <c r="H1135" s="185" t="s">
        <v>1351</v>
      </c>
      <c r="I1135" s="185">
        <v>9576</v>
      </c>
      <c r="J1135" s="185">
        <v>0</v>
      </c>
      <c r="K1135" s="185">
        <v>9576</v>
      </c>
    </row>
    <row r="1136" spans="1:11" hidden="1">
      <c r="A1136" s="185">
        <v>40100000</v>
      </c>
      <c r="B1136" s="185" t="s">
        <v>1779</v>
      </c>
      <c r="C1136" s="185" t="s">
        <v>93</v>
      </c>
      <c r="D1136" s="186">
        <v>45224</v>
      </c>
      <c r="E1136" s="185">
        <v>1</v>
      </c>
      <c r="F1136" s="185" t="s">
        <v>2488</v>
      </c>
      <c r="G1136" s="185" t="s">
        <v>89</v>
      </c>
      <c r="H1136" s="185" t="s">
        <v>384</v>
      </c>
      <c r="I1136" s="185">
        <v>2260</v>
      </c>
      <c r="J1136" s="185">
        <v>0</v>
      </c>
      <c r="K1136" s="185">
        <v>2260</v>
      </c>
    </row>
    <row r="1137" spans="1:11" hidden="1">
      <c r="A1137" s="185">
        <v>40100000</v>
      </c>
      <c r="B1137" s="185" t="s">
        <v>375</v>
      </c>
      <c r="C1137" s="185" t="s">
        <v>93</v>
      </c>
      <c r="D1137" s="186">
        <v>45224</v>
      </c>
      <c r="E1137" s="185">
        <v>1</v>
      </c>
      <c r="F1137" s="185" t="s">
        <v>2468</v>
      </c>
      <c r="G1137" s="185" t="s">
        <v>89</v>
      </c>
      <c r="H1137" s="185" t="s">
        <v>1141</v>
      </c>
      <c r="I1137" s="185">
        <v>1685.81</v>
      </c>
      <c r="J1137" s="185">
        <v>0</v>
      </c>
      <c r="K1137" s="185">
        <v>1685.81</v>
      </c>
    </row>
    <row r="1138" spans="1:11" hidden="1">
      <c r="A1138" s="185">
        <v>40100000</v>
      </c>
      <c r="B1138" s="185" t="s">
        <v>2378</v>
      </c>
      <c r="C1138" s="185" t="s">
        <v>93</v>
      </c>
      <c r="D1138" s="186">
        <v>45224</v>
      </c>
      <c r="E1138" s="185">
        <v>1</v>
      </c>
      <c r="F1138" s="185" t="s">
        <v>2489</v>
      </c>
      <c r="G1138" s="185" t="s">
        <v>89</v>
      </c>
      <c r="H1138" s="185" t="s">
        <v>384</v>
      </c>
      <c r="I1138" s="185">
        <v>274.89</v>
      </c>
      <c r="J1138" s="185">
        <v>0</v>
      </c>
      <c r="K1138" s="185">
        <v>274.89</v>
      </c>
    </row>
    <row r="1139" spans="1:11" hidden="1">
      <c r="A1139" s="185">
        <v>40100000</v>
      </c>
      <c r="B1139" s="185" t="s">
        <v>1140</v>
      </c>
      <c r="C1139" s="185" t="s">
        <v>93</v>
      </c>
      <c r="D1139" s="186">
        <v>45229</v>
      </c>
      <c r="E1139" s="185">
        <v>1</v>
      </c>
      <c r="F1139" s="185" t="s">
        <v>1387</v>
      </c>
      <c r="G1139" s="185" t="s">
        <v>89</v>
      </c>
      <c r="H1139" s="185" t="s">
        <v>1237</v>
      </c>
      <c r="I1139" s="185">
        <v>13.4</v>
      </c>
      <c r="J1139" s="185">
        <v>0</v>
      </c>
      <c r="K1139" s="185">
        <v>13.4</v>
      </c>
    </row>
    <row r="1140" spans="1:11" hidden="1">
      <c r="A1140" s="185">
        <v>40100000</v>
      </c>
      <c r="B1140" s="185" t="s">
        <v>370</v>
      </c>
      <c r="C1140" s="185" t="s">
        <v>93</v>
      </c>
      <c r="D1140" s="186">
        <v>45230</v>
      </c>
      <c r="E1140" s="185">
        <v>1</v>
      </c>
      <c r="F1140" s="185" t="s">
        <v>2184</v>
      </c>
      <c r="G1140" s="185" t="s">
        <v>89</v>
      </c>
      <c r="H1140" s="185" t="s">
        <v>1121</v>
      </c>
      <c r="I1140" s="185">
        <v>3136</v>
      </c>
      <c r="J1140" s="185">
        <v>0</v>
      </c>
      <c r="K1140" s="185">
        <v>3136</v>
      </c>
    </row>
    <row r="1141" spans="1:11" hidden="1">
      <c r="A1141" s="185">
        <v>40100000</v>
      </c>
      <c r="B1141" s="185" t="s">
        <v>369</v>
      </c>
      <c r="C1141" s="185" t="s">
        <v>93</v>
      </c>
      <c r="D1141" s="186">
        <v>45230</v>
      </c>
      <c r="E1141" s="185">
        <v>1</v>
      </c>
      <c r="F1141" s="185" t="s">
        <v>2490</v>
      </c>
      <c r="G1141" s="185" t="s">
        <v>89</v>
      </c>
      <c r="H1141" s="185" t="s">
        <v>2350</v>
      </c>
      <c r="I1141" s="185">
        <v>1400.5</v>
      </c>
      <c r="J1141" s="185">
        <v>0</v>
      </c>
      <c r="K1141" s="185">
        <v>1400.5</v>
      </c>
    </row>
    <row r="1142" spans="1:11">
      <c r="A1142" s="185">
        <v>40100000</v>
      </c>
      <c r="B1142" s="185" t="s">
        <v>1181</v>
      </c>
      <c r="C1142" s="185" t="s">
        <v>93</v>
      </c>
      <c r="D1142" s="186">
        <v>45230</v>
      </c>
      <c r="E1142" s="185">
        <v>1</v>
      </c>
      <c r="F1142" s="185" t="s">
        <v>2491</v>
      </c>
      <c r="G1142" s="185" t="s">
        <v>89</v>
      </c>
      <c r="H1142" s="185" t="s">
        <v>89</v>
      </c>
      <c r="I1142" s="185">
        <v>22405</v>
      </c>
      <c r="J1142" s="185">
        <v>0</v>
      </c>
      <c r="K1142" s="185">
        <v>22405</v>
      </c>
    </row>
    <row r="1143" spans="1:11" hidden="1">
      <c r="A1143" s="185">
        <v>40100000</v>
      </c>
      <c r="B1143" s="185" t="s">
        <v>1140</v>
      </c>
      <c r="C1143" s="185" t="s">
        <v>93</v>
      </c>
      <c r="D1143" s="186">
        <v>45230</v>
      </c>
      <c r="E1143" s="185">
        <v>1</v>
      </c>
      <c r="F1143" s="185" t="s">
        <v>2492</v>
      </c>
      <c r="G1143" s="185" t="s">
        <v>89</v>
      </c>
      <c r="H1143" s="185" t="s">
        <v>1237</v>
      </c>
      <c r="I1143" s="185">
        <v>6.22</v>
      </c>
      <c r="J1143" s="185">
        <v>0</v>
      </c>
      <c r="K1143" s="185">
        <v>6.22</v>
      </c>
    </row>
    <row r="1144" spans="1:11" hidden="1">
      <c r="A1144" s="185">
        <v>40100000</v>
      </c>
      <c r="B1144" s="185" t="s">
        <v>1140</v>
      </c>
      <c r="C1144" s="185" t="s">
        <v>93</v>
      </c>
      <c r="D1144" s="186">
        <v>45230</v>
      </c>
      <c r="E1144" s="185">
        <v>1</v>
      </c>
      <c r="F1144" s="185" t="s">
        <v>1387</v>
      </c>
      <c r="G1144" s="185" t="s">
        <v>89</v>
      </c>
      <c r="H1144" s="185" t="s">
        <v>1237</v>
      </c>
      <c r="I1144" s="185">
        <v>10.32</v>
      </c>
      <c r="J1144" s="185">
        <v>0</v>
      </c>
      <c r="K1144" s="185">
        <v>10.32</v>
      </c>
    </row>
    <row r="1145" spans="1:11" hidden="1">
      <c r="A1145" s="185">
        <v>40100000</v>
      </c>
      <c r="B1145" s="185" t="s">
        <v>353</v>
      </c>
      <c r="C1145" s="185" t="s">
        <v>93</v>
      </c>
      <c r="D1145" s="186">
        <v>45230</v>
      </c>
      <c r="E1145" s="185">
        <v>1</v>
      </c>
      <c r="F1145" s="185" t="s">
        <v>1434</v>
      </c>
      <c r="G1145" s="185" t="s">
        <v>89</v>
      </c>
      <c r="H1145" s="185" t="s">
        <v>1359</v>
      </c>
      <c r="I1145" s="185">
        <v>419.8</v>
      </c>
      <c r="J1145" s="185">
        <v>0</v>
      </c>
      <c r="K1145" s="185">
        <v>419.8</v>
      </c>
    </row>
    <row r="1146" spans="1:11" hidden="1">
      <c r="A1146" s="185">
        <v>40100000</v>
      </c>
      <c r="B1146" s="185" t="s">
        <v>1140</v>
      </c>
      <c r="C1146" s="185" t="s">
        <v>93</v>
      </c>
      <c r="D1146" s="186">
        <v>45230</v>
      </c>
      <c r="E1146" s="185">
        <v>1</v>
      </c>
      <c r="F1146" s="185" t="s">
        <v>2492</v>
      </c>
      <c r="G1146" s="185" t="s">
        <v>89</v>
      </c>
      <c r="H1146" s="185" t="s">
        <v>1237</v>
      </c>
      <c r="I1146" s="185">
        <v>20.25</v>
      </c>
      <c r="J1146" s="185">
        <v>0</v>
      </c>
      <c r="K1146" s="185">
        <v>20.25</v>
      </c>
    </row>
    <row r="1147" spans="1:11" hidden="1">
      <c r="A1147" s="185">
        <v>40100000</v>
      </c>
      <c r="B1147" s="185" t="s">
        <v>375</v>
      </c>
      <c r="C1147" s="185" t="s">
        <v>356</v>
      </c>
      <c r="D1147" s="186">
        <v>44936</v>
      </c>
      <c r="E1147" s="185">
        <v>1</v>
      </c>
      <c r="F1147" s="185" t="s">
        <v>1592</v>
      </c>
      <c r="G1147" s="185" t="s">
        <v>932</v>
      </c>
      <c r="H1147" s="185" t="s">
        <v>1371</v>
      </c>
      <c r="I1147" s="185">
        <v>0</v>
      </c>
      <c r="J1147" s="185">
        <v>31</v>
      </c>
      <c r="K1147" s="185">
        <v>-31</v>
      </c>
    </row>
    <row r="1148" spans="1:11" hidden="1">
      <c r="A1148" s="185">
        <v>40100000</v>
      </c>
      <c r="B1148" s="185" t="s">
        <v>354</v>
      </c>
      <c r="C1148" s="185" t="s">
        <v>356</v>
      </c>
      <c r="D1148" s="186">
        <v>44936</v>
      </c>
      <c r="E1148" s="185">
        <v>1</v>
      </c>
      <c r="F1148" s="185" t="s">
        <v>1592</v>
      </c>
      <c r="G1148" s="185" t="s">
        <v>945</v>
      </c>
      <c r="H1148" s="185" t="s">
        <v>1113</v>
      </c>
      <c r="I1148" s="185">
        <v>8</v>
      </c>
      <c r="J1148" s="185">
        <v>0</v>
      </c>
      <c r="K1148" s="185">
        <v>8</v>
      </c>
    </row>
    <row r="1149" spans="1:11" hidden="1">
      <c r="A1149" s="185">
        <v>40100000</v>
      </c>
      <c r="B1149" s="185" t="s">
        <v>1140</v>
      </c>
      <c r="C1149" s="185" t="s">
        <v>356</v>
      </c>
      <c r="D1149" s="186">
        <v>44957</v>
      </c>
      <c r="E1149" s="185">
        <v>1</v>
      </c>
      <c r="F1149" s="185" t="s">
        <v>1592</v>
      </c>
      <c r="G1149" s="185" t="s">
        <v>89</v>
      </c>
      <c r="H1149" s="185" t="s">
        <v>1141</v>
      </c>
      <c r="I1149" s="185">
        <v>0.66</v>
      </c>
      <c r="J1149" s="185">
        <v>0</v>
      </c>
      <c r="K1149" s="185">
        <v>0.66</v>
      </c>
    </row>
    <row r="1150" spans="1:11" hidden="1">
      <c r="A1150" s="185">
        <v>40100000</v>
      </c>
      <c r="B1150" s="185" t="s">
        <v>369</v>
      </c>
      <c r="C1150" s="185" t="s">
        <v>356</v>
      </c>
      <c r="D1150" s="186">
        <v>44958</v>
      </c>
      <c r="E1150" s="185">
        <v>22</v>
      </c>
      <c r="F1150" s="185" t="s">
        <v>533</v>
      </c>
      <c r="G1150" s="185" t="s">
        <v>1597</v>
      </c>
      <c r="H1150" s="185" t="s">
        <v>1148</v>
      </c>
      <c r="I1150" s="185">
        <v>0</v>
      </c>
      <c r="J1150" s="185">
        <v>13.07</v>
      </c>
      <c r="K1150" s="185">
        <v>-13.07</v>
      </c>
    </row>
    <row r="1151" spans="1:11" hidden="1">
      <c r="A1151" s="185">
        <v>40100000</v>
      </c>
      <c r="B1151" s="185" t="s">
        <v>372</v>
      </c>
      <c r="C1151" s="185" t="s">
        <v>356</v>
      </c>
      <c r="D1151" s="186">
        <v>44958</v>
      </c>
      <c r="E1151" s="185">
        <v>22</v>
      </c>
      <c r="F1151" s="185" t="s">
        <v>1598</v>
      </c>
      <c r="G1151" s="185" t="s">
        <v>715</v>
      </c>
      <c r="H1151" s="185" t="s">
        <v>1221</v>
      </c>
      <c r="I1151" s="185">
        <v>536.57000000000005</v>
      </c>
      <c r="J1151" s="185">
        <v>0</v>
      </c>
      <c r="K1151" s="185">
        <v>536.57000000000005</v>
      </c>
    </row>
    <row r="1152" spans="1:11" hidden="1">
      <c r="A1152" s="185">
        <v>40100000</v>
      </c>
      <c r="B1152" s="185" t="s">
        <v>388</v>
      </c>
      <c r="C1152" s="185" t="s">
        <v>356</v>
      </c>
      <c r="D1152" s="186">
        <v>44963</v>
      </c>
      <c r="E1152" s="185">
        <v>22</v>
      </c>
      <c r="F1152" s="185" t="s">
        <v>1599</v>
      </c>
      <c r="G1152" s="185" t="s">
        <v>89</v>
      </c>
      <c r="H1152" s="185" t="s">
        <v>1103</v>
      </c>
      <c r="I1152" s="185">
        <v>105.26</v>
      </c>
      <c r="J1152" s="185">
        <v>0</v>
      </c>
      <c r="K1152" s="185">
        <v>105.26</v>
      </c>
    </row>
    <row r="1153" spans="1:11" hidden="1">
      <c r="A1153" s="185">
        <v>40100000</v>
      </c>
      <c r="B1153" s="185" t="s">
        <v>1177</v>
      </c>
      <c r="C1153" s="185" t="s">
        <v>356</v>
      </c>
      <c r="D1153" s="186">
        <v>44970</v>
      </c>
      <c r="E1153" s="185">
        <v>21</v>
      </c>
      <c r="F1153" s="185" t="s">
        <v>1470</v>
      </c>
      <c r="G1153" s="185" t="s">
        <v>1176</v>
      </c>
      <c r="H1153" s="185" t="s">
        <v>351</v>
      </c>
      <c r="I1153" s="185">
        <v>0</v>
      </c>
      <c r="J1153" s="185">
        <v>31</v>
      </c>
      <c r="K1153" s="185">
        <v>-31</v>
      </c>
    </row>
    <row r="1154" spans="1:11">
      <c r="A1154" s="185">
        <v>40100000</v>
      </c>
      <c r="B1154" s="185" t="s">
        <v>1181</v>
      </c>
      <c r="C1154" s="185" t="s">
        <v>356</v>
      </c>
      <c r="D1154" s="186">
        <v>44978</v>
      </c>
      <c r="E1154" s="185">
        <v>22</v>
      </c>
      <c r="F1154" s="185" t="s">
        <v>1467</v>
      </c>
      <c r="G1154" s="185" t="s">
        <v>1020</v>
      </c>
      <c r="H1154" s="185" t="s">
        <v>371</v>
      </c>
      <c r="I1154" s="185">
        <v>0</v>
      </c>
      <c r="J1154" s="185">
        <v>62</v>
      </c>
      <c r="K1154" s="185">
        <v>-62</v>
      </c>
    </row>
    <row r="1155" spans="1:11" hidden="1">
      <c r="A1155" s="185">
        <v>40100000</v>
      </c>
      <c r="B1155" s="185" t="s">
        <v>369</v>
      </c>
      <c r="C1155" s="185" t="s">
        <v>356</v>
      </c>
      <c r="D1155" s="186">
        <v>44980</v>
      </c>
      <c r="E1155" s="185">
        <v>22</v>
      </c>
      <c r="F1155" s="185" t="s">
        <v>1600</v>
      </c>
      <c r="G1155" s="185" t="s">
        <v>1170</v>
      </c>
      <c r="H1155" s="185" t="s">
        <v>1171</v>
      </c>
      <c r="I1155" s="185">
        <v>196.08</v>
      </c>
      <c r="J1155" s="185">
        <v>0</v>
      </c>
      <c r="K1155" s="185">
        <v>196.08</v>
      </c>
    </row>
    <row r="1156" spans="1:11" hidden="1">
      <c r="A1156" s="185">
        <v>40100000</v>
      </c>
      <c r="B1156" s="185" t="s">
        <v>388</v>
      </c>
      <c r="C1156" s="185" t="s">
        <v>356</v>
      </c>
      <c r="D1156" s="186">
        <v>45016</v>
      </c>
      <c r="E1156" s="185">
        <v>1</v>
      </c>
      <c r="F1156" s="185" t="s">
        <v>1702</v>
      </c>
      <c r="G1156" s="185" t="s">
        <v>1703</v>
      </c>
      <c r="H1156" s="185" t="s">
        <v>1704</v>
      </c>
      <c r="I1156" s="185">
        <v>1704.3</v>
      </c>
      <c r="J1156" s="185">
        <v>0</v>
      </c>
      <c r="K1156" s="185">
        <v>1704.3</v>
      </c>
    </row>
    <row r="1157" spans="1:11" hidden="1">
      <c r="A1157" s="185">
        <v>40100000</v>
      </c>
      <c r="B1157" s="185" t="s">
        <v>1693</v>
      </c>
      <c r="C1157" s="185" t="s">
        <v>356</v>
      </c>
      <c r="D1157" s="186">
        <v>45034</v>
      </c>
      <c r="E1157" s="185">
        <v>1</v>
      </c>
      <c r="F1157" s="185" t="s">
        <v>1592</v>
      </c>
      <c r="G1157" s="185" t="s">
        <v>89</v>
      </c>
      <c r="H1157" s="185" t="s">
        <v>362</v>
      </c>
      <c r="I1157" s="185">
        <v>0.36</v>
      </c>
      <c r="J1157" s="185">
        <v>0</v>
      </c>
      <c r="K1157" s="185">
        <v>0.36</v>
      </c>
    </row>
    <row r="1158" spans="1:11" hidden="1">
      <c r="A1158" s="185">
        <v>40100000</v>
      </c>
      <c r="B1158" s="185" t="s">
        <v>375</v>
      </c>
      <c r="C1158" s="185" t="s">
        <v>356</v>
      </c>
      <c r="D1158" s="186">
        <v>45035</v>
      </c>
      <c r="E1158" s="185">
        <v>1</v>
      </c>
      <c r="F1158" s="185" t="s">
        <v>1377</v>
      </c>
      <c r="G1158" s="185" t="s">
        <v>1747</v>
      </c>
      <c r="H1158" s="185" t="s">
        <v>1096</v>
      </c>
      <c r="I1158" s="185">
        <v>0</v>
      </c>
      <c r="J1158" s="185">
        <v>31</v>
      </c>
      <c r="K1158" s="185">
        <v>-31</v>
      </c>
    </row>
    <row r="1159" spans="1:11" hidden="1">
      <c r="A1159" s="185">
        <v>40100000</v>
      </c>
      <c r="B1159" s="185" t="s">
        <v>375</v>
      </c>
      <c r="C1159" s="185" t="s">
        <v>356</v>
      </c>
      <c r="D1159" s="186">
        <v>45065</v>
      </c>
      <c r="E1159" s="185">
        <v>1</v>
      </c>
      <c r="F1159" s="185" t="s">
        <v>468</v>
      </c>
      <c r="G1159" s="185" t="s">
        <v>89</v>
      </c>
      <c r="H1159" s="185" t="s">
        <v>1359</v>
      </c>
      <c r="I1159" s="185">
        <v>0</v>
      </c>
      <c r="J1159" s="185">
        <v>31</v>
      </c>
      <c r="K1159" s="185">
        <v>-31</v>
      </c>
    </row>
    <row r="1160" spans="1:11">
      <c r="A1160" s="185">
        <v>40100000</v>
      </c>
      <c r="B1160" s="185" t="s">
        <v>1181</v>
      </c>
      <c r="C1160" s="185" t="s">
        <v>356</v>
      </c>
      <c r="D1160" s="186">
        <v>45065</v>
      </c>
      <c r="E1160" s="185">
        <v>1</v>
      </c>
      <c r="F1160" s="185" t="s">
        <v>1467</v>
      </c>
      <c r="G1160" s="185" t="s">
        <v>1836</v>
      </c>
      <c r="H1160" s="185" t="s">
        <v>1371</v>
      </c>
      <c r="I1160" s="185">
        <v>0</v>
      </c>
      <c r="J1160" s="185">
        <v>31</v>
      </c>
      <c r="K1160" s="185">
        <v>-31</v>
      </c>
    </row>
    <row r="1161" spans="1:11" hidden="1">
      <c r="A1161" s="185">
        <v>40100000</v>
      </c>
      <c r="B1161" s="185" t="s">
        <v>375</v>
      </c>
      <c r="C1161" s="185" t="s">
        <v>356</v>
      </c>
      <c r="D1161" s="186">
        <v>45091</v>
      </c>
      <c r="E1161" s="185">
        <v>1</v>
      </c>
      <c r="F1161" s="185" t="s">
        <v>1592</v>
      </c>
      <c r="G1161" s="185" t="s">
        <v>1929</v>
      </c>
      <c r="H1161" s="185" t="s">
        <v>1117</v>
      </c>
      <c r="I1161" s="185">
        <v>0</v>
      </c>
      <c r="J1161" s="185">
        <v>31</v>
      </c>
      <c r="K1161" s="185">
        <v>-31</v>
      </c>
    </row>
    <row r="1162" spans="1:11">
      <c r="A1162" s="185">
        <v>40100000</v>
      </c>
      <c r="B1162" s="185" t="s">
        <v>1181</v>
      </c>
      <c r="C1162" s="185" t="s">
        <v>356</v>
      </c>
      <c r="D1162" s="186">
        <v>45093</v>
      </c>
      <c r="E1162" s="185">
        <v>1</v>
      </c>
      <c r="F1162" s="185" t="s">
        <v>1467</v>
      </c>
      <c r="G1162" s="185" t="s">
        <v>1930</v>
      </c>
      <c r="H1162" s="185" t="s">
        <v>1096</v>
      </c>
      <c r="I1162" s="185">
        <v>0</v>
      </c>
      <c r="J1162" s="185">
        <v>31</v>
      </c>
      <c r="K1162" s="185">
        <v>-31</v>
      </c>
    </row>
    <row r="1163" spans="1:11" hidden="1">
      <c r="A1163" s="185">
        <v>40100000</v>
      </c>
      <c r="B1163" s="185" t="s">
        <v>1177</v>
      </c>
      <c r="C1163" s="185" t="s">
        <v>356</v>
      </c>
      <c r="D1163" s="186">
        <v>45140</v>
      </c>
      <c r="E1163" s="185">
        <v>1</v>
      </c>
      <c r="F1163" s="185" t="s">
        <v>2179</v>
      </c>
      <c r="G1163" s="185" t="s">
        <v>2026</v>
      </c>
      <c r="H1163" s="185" t="s">
        <v>1083</v>
      </c>
      <c r="I1163" s="185">
        <v>0</v>
      </c>
      <c r="J1163" s="185">
        <v>31</v>
      </c>
      <c r="K1163" s="185">
        <v>-31</v>
      </c>
    </row>
    <row r="1164" spans="1:11">
      <c r="A1164" s="185">
        <v>40100000</v>
      </c>
      <c r="B1164" s="185" t="s">
        <v>1181</v>
      </c>
      <c r="C1164" s="185" t="s">
        <v>356</v>
      </c>
      <c r="D1164" s="186">
        <v>45167</v>
      </c>
      <c r="E1164" s="185">
        <v>1</v>
      </c>
      <c r="F1164" s="185" t="s">
        <v>1467</v>
      </c>
      <c r="G1164" s="185" t="s">
        <v>2132</v>
      </c>
      <c r="H1164" s="185" t="s">
        <v>1359</v>
      </c>
      <c r="I1164" s="185">
        <v>0</v>
      </c>
      <c r="J1164" s="185">
        <v>31</v>
      </c>
      <c r="K1164" s="185">
        <v>-31</v>
      </c>
    </row>
    <row r="1165" spans="1:11" hidden="1">
      <c r="A1165" s="185">
        <v>40100000</v>
      </c>
      <c r="B1165" s="185" t="s">
        <v>375</v>
      </c>
      <c r="C1165" s="185" t="s">
        <v>356</v>
      </c>
      <c r="D1165" s="186">
        <v>45167</v>
      </c>
      <c r="E1165" s="185">
        <v>1</v>
      </c>
      <c r="F1165" s="185" t="s">
        <v>2186</v>
      </c>
      <c r="G1165" s="185" t="s">
        <v>2022</v>
      </c>
      <c r="H1165" s="185" t="s">
        <v>1087</v>
      </c>
      <c r="I1165" s="185">
        <v>0</v>
      </c>
      <c r="J1165" s="185">
        <v>62</v>
      </c>
      <c r="K1165" s="185">
        <v>-62</v>
      </c>
    </row>
    <row r="1166" spans="1:11" hidden="1">
      <c r="A1166" s="185">
        <v>40100000</v>
      </c>
      <c r="B1166" s="185" t="s">
        <v>1130</v>
      </c>
      <c r="C1166" s="185" t="s">
        <v>356</v>
      </c>
      <c r="D1166" s="186">
        <v>45184</v>
      </c>
      <c r="E1166" s="185">
        <v>2</v>
      </c>
      <c r="F1166" s="185" t="s">
        <v>1718</v>
      </c>
      <c r="G1166" s="185" t="s">
        <v>89</v>
      </c>
      <c r="H1166" s="185" t="s">
        <v>1371</v>
      </c>
      <c r="I1166" s="185">
        <v>40</v>
      </c>
      <c r="J1166" s="185">
        <v>0</v>
      </c>
      <c r="K1166" s="185">
        <v>40</v>
      </c>
    </row>
    <row r="1167" spans="1:11">
      <c r="A1167" s="185">
        <v>40100000</v>
      </c>
      <c r="B1167" s="185" t="s">
        <v>1181</v>
      </c>
      <c r="C1167" s="185" t="s">
        <v>356</v>
      </c>
      <c r="D1167" s="186">
        <v>45199</v>
      </c>
      <c r="E1167" s="185">
        <v>2</v>
      </c>
      <c r="F1167" s="185" t="s">
        <v>2307</v>
      </c>
      <c r="G1167" s="185" t="s">
        <v>2023</v>
      </c>
      <c r="H1167" s="185" t="s">
        <v>1117</v>
      </c>
      <c r="I1167" s="185">
        <v>0</v>
      </c>
      <c r="J1167" s="185">
        <v>31</v>
      </c>
      <c r="K1167" s="185">
        <v>-31</v>
      </c>
    </row>
    <row r="1168" spans="1:11" hidden="1">
      <c r="A1168" s="185">
        <v>40100000</v>
      </c>
      <c r="B1168" s="185" t="s">
        <v>2250</v>
      </c>
      <c r="C1168" s="185" t="s">
        <v>356</v>
      </c>
      <c r="D1168" s="186">
        <v>45199</v>
      </c>
      <c r="E1168" s="185">
        <v>2</v>
      </c>
      <c r="F1168" s="185" t="s">
        <v>2335</v>
      </c>
      <c r="G1168" s="185" t="s">
        <v>89</v>
      </c>
      <c r="H1168" s="185" t="s">
        <v>384</v>
      </c>
      <c r="I1168" s="185">
        <v>83.08</v>
      </c>
      <c r="J1168" s="185">
        <v>0</v>
      </c>
      <c r="K1168" s="185">
        <v>83.08</v>
      </c>
    </row>
    <row r="1169" spans="1:11" hidden="1">
      <c r="A1169" s="185">
        <v>40100000</v>
      </c>
      <c r="B1169" s="185" t="s">
        <v>363</v>
      </c>
      <c r="C1169" s="185" t="s">
        <v>356</v>
      </c>
      <c r="D1169" s="186">
        <v>45199</v>
      </c>
      <c r="E1169" s="185">
        <v>2</v>
      </c>
      <c r="F1169" s="185" t="s">
        <v>2335</v>
      </c>
      <c r="G1169" s="185" t="s">
        <v>89</v>
      </c>
      <c r="H1169" s="185" t="s">
        <v>1351</v>
      </c>
      <c r="I1169" s="185">
        <v>0</v>
      </c>
      <c r="J1169" s="185">
        <v>83.08</v>
      </c>
      <c r="K1169" s="185">
        <v>-83.08</v>
      </c>
    </row>
    <row r="1170" spans="1:11" hidden="1">
      <c r="A1170" s="185">
        <v>40100000</v>
      </c>
      <c r="B1170" s="185" t="s">
        <v>367</v>
      </c>
      <c r="C1170" s="185" t="s">
        <v>356</v>
      </c>
      <c r="D1170" s="186">
        <v>45223</v>
      </c>
      <c r="E1170" s="185">
        <v>1</v>
      </c>
      <c r="F1170" s="185" t="s">
        <v>1592</v>
      </c>
      <c r="G1170" s="185" t="s">
        <v>2347</v>
      </c>
      <c r="H1170" s="185" t="s">
        <v>1219</v>
      </c>
      <c r="I1170" s="185">
        <v>0.2</v>
      </c>
      <c r="J1170" s="185">
        <v>0</v>
      </c>
      <c r="K1170" s="185">
        <v>0.2</v>
      </c>
    </row>
    <row r="1171" spans="1:11" hidden="1">
      <c r="A1171" s="185">
        <v>40100000</v>
      </c>
      <c r="B1171" s="185" t="s">
        <v>375</v>
      </c>
      <c r="C1171" s="185" t="s">
        <v>356</v>
      </c>
      <c r="D1171" s="186">
        <v>45224</v>
      </c>
      <c r="E1171" s="185">
        <v>1</v>
      </c>
      <c r="F1171" s="185" t="s">
        <v>2468</v>
      </c>
      <c r="G1171" s="185" t="s">
        <v>2227</v>
      </c>
      <c r="H1171" s="185" t="s">
        <v>1141</v>
      </c>
      <c r="I1171" s="185">
        <v>0</v>
      </c>
      <c r="J1171" s="185">
        <v>62</v>
      </c>
      <c r="K1171" s="185">
        <v>-62</v>
      </c>
    </row>
  </sheetData>
  <autoFilter ref="A1:K1171" xr:uid="{34A45A1B-8CD2-40E2-BFF7-5C60446C384E}">
    <filterColumn colId="1">
      <filters>
        <filter val="FSATVEN0"/>
      </filters>
    </filterColumn>
  </autoFilter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F724-FF43-4B9E-B763-7FED37A7CE5C}">
  <dimension ref="A1:M953"/>
  <sheetViews>
    <sheetView workbookViewId="0">
      <selection activeCell="E1" sqref="E1"/>
    </sheetView>
  </sheetViews>
  <sheetFormatPr defaultRowHeight="15"/>
  <cols>
    <col min="1" max="1" width="9" style="183" bestFit="1" customWidth="1"/>
    <col min="2" max="2" width="11.140625" style="183" bestFit="1" customWidth="1"/>
    <col min="3" max="3" width="7.42578125" style="183" bestFit="1" customWidth="1"/>
    <col min="4" max="4" width="10.7109375" style="184" bestFit="1" customWidth="1"/>
    <col min="5" max="5" width="5" style="183" bestFit="1" customWidth="1"/>
    <col min="6" max="6" width="40.85546875" style="183" bestFit="1" customWidth="1"/>
    <col min="7" max="7" width="36" style="183" bestFit="1" customWidth="1"/>
    <col min="8" max="8" width="13.140625" style="183" bestFit="1" customWidth="1"/>
    <col min="9" max="10" width="10" style="183" bestFit="1" customWidth="1"/>
    <col min="11" max="11" width="10.7109375" style="183" bestFit="1" customWidth="1"/>
    <col min="12" max="12" width="12.85546875" style="184" bestFit="1" customWidth="1"/>
    <col min="13" max="13" width="15.5703125" style="183" bestFit="1" customWidth="1"/>
    <col min="14" max="16384" width="9.140625" style="183"/>
  </cols>
  <sheetData>
    <row r="1" spans="1:13">
      <c r="A1" s="183" t="s">
        <v>1077</v>
      </c>
      <c r="B1" s="183" t="s">
        <v>349</v>
      </c>
      <c r="C1" s="183" t="s">
        <v>348</v>
      </c>
      <c r="D1" s="184" t="s">
        <v>73</v>
      </c>
      <c r="E1" s="183" t="s">
        <v>1078</v>
      </c>
      <c r="F1" s="183" t="s">
        <v>83</v>
      </c>
      <c r="G1" s="183" t="s">
        <v>1079</v>
      </c>
      <c r="H1" s="183" t="s">
        <v>1080</v>
      </c>
      <c r="I1" s="183" t="s">
        <v>85</v>
      </c>
      <c r="J1" s="183" t="s">
        <v>86</v>
      </c>
      <c r="K1" s="183" t="s">
        <v>87</v>
      </c>
      <c r="L1" s="184" t="s">
        <v>2109</v>
      </c>
      <c r="M1" s="183" t="s">
        <v>2110</v>
      </c>
    </row>
    <row r="2" spans="1:13">
      <c r="A2" s="183">
        <v>40100000</v>
      </c>
      <c r="B2" s="183" t="s">
        <v>374</v>
      </c>
      <c r="C2" s="183" t="s">
        <v>309</v>
      </c>
      <c r="D2" s="184">
        <v>44964</v>
      </c>
      <c r="E2" s="183">
        <v>1</v>
      </c>
      <c r="F2" s="183" t="s">
        <v>975</v>
      </c>
      <c r="G2" s="183" t="s">
        <v>1082</v>
      </c>
      <c r="H2" s="183" t="s">
        <v>1083</v>
      </c>
      <c r="I2" s="183">
        <v>0</v>
      </c>
      <c r="J2" s="183">
        <v>2949.51</v>
      </c>
      <c r="K2" s="183">
        <v>-2949.51</v>
      </c>
      <c r="L2" s="184">
        <v>44977</v>
      </c>
      <c r="M2" s="183" t="s">
        <v>2111</v>
      </c>
    </row>
    <row r="3" spans="1:13">
      <c r="A3" s="183">
        <v>40100000</v>
      </c>
      <c r="B3" s="183" t="s">
        <v>391</v>
      </c>
      <c r="C3" s="183" t="s">
        <v>324</v>
      </c>
      <c r="D3" s="184">
        <v>44927</v>
      </c>
      <c r="E3" s="183">
        <v>563</v>
      </c>
      <c r="F3" s="183" t="s">
        <v>542</v>
      </c>
      <c r="G3" s="183" t="s">
        <v>1086</v>
      </c>
      <c r="H3" s="183" t="s">
        <v>1087</v>
      </c>
      <c r="I3" s="183">
        <v>0</v>
      </c>
      <c r="J3" s="183">
        <v>2268</v>
      </c>
      <c r="K3" s="183">
        <v>-2268</v>
      </c>
      <c r="L3" s="184">
        <v>44972</v>
      </c>
      <c r="M3" s="183" t="s">
        <v>2112</v>
      </c>
    </row>
    <row r="4" spans="1:13">
      <c r="A4" s="183">
        <v>40100000</v>
      </c>
      <c r="B4" s="183" t="s">
        <v>391</v>
      </c>
      <c r="C4" s="183" t="s">
        <v>324</v>
      </c>
      <c r="D4" s="184">
        <v>44927</v>
      </c>
      <c r="E4" s="183">
        <v>564</v>
      </c>
      <c r="F4" s="183" t="s">
        <v>542</v>
      </c>
      <c r="G4" s="183" t="s">
        <v>1090</v>
      </c>
      <c r="H4" s="183" t="s">
        <v>1087</v>
      </c>
      <c r="I4" s="183">
        <v>0</v>
      </c>
      <c r="J4" s="183">
        <v>3960</v>
      </c>
      <c r="K4" s="183">
        <v>-3960</v>
      </c>
      <c r="L4" s="184">
        <v>44972</v>
      </c>
      <c r="M4" s="183" t="s">
        <v>2112</v>
      </c>
    </row>
    <row r="5" spans="1:13">
      <c r="A5" s="183">
        <v>40100000</v>
      </c>
      <c r="B5" s="183" t="s">
        <v>1091</v>
      </c>
      <c r="C5" s="183" t="s">
        <v>324</v>
      </c>
      <c r="D5" s="184">
        <v>44927</v>
      </c>
      <c r="E5" s="183">
        <v>567</v>
      </c>
      <c r="F5" s="183" t="s">
        <v>496</v>
      </c>
      <c r="G5" s="183" t="s">
        <v>1026</v>
      </c>
      <c r="H5" s="183" t="s">
        <v>1092</v>
      </c>
      <c r="I5" s="183">
        <v>0</v>
      </c>
      <c r="J5" s="183">
        <v>360</v>
      </c>
      <c r="K5" s="183">
        <v>-360</v>
      </c>
      <c r="L5" s="184">
        <v>44972</v>
      </c>
      <c r="M5" s="183" t="s">
        <v>2112</v>
      </c>
    </row>
    <row r="6" spans="1:13">
      <c r="A6" s="183">
        <v>40100000</v>
      </c>
      <c r="B6" s="183" t="s">
        <v>1095</v>
      </c>
      <c r="C6" s="183" t="s">
        <v>324</v>
      </c>
      <c r="D6" s="184">
        <v>44927</v>
      </c>
      <c r="E6" s="183">
        <v>569</v>
      </c>
      <c r="F6" s="183" t="s">
        <v>1010</v>
      </c>
      <c r="G6" s="183" t="s">
        <v>1011</v>
      </c>
      <c r="H6" s="183" t="s">
        <v>1096</v>
      </c>
      <c r="I6" s="183">
        <v>0</v>
      </c>
      <c r="J6" s="183">
        <v>7056</v>
      </c>
      <c r="K6" s="183">
        <v>-7056</v>
      </c>
      <c r="L6" s="184">
        <v>44972</v>
      </c>
      <c r="M6" s="183" t="s">
        <v>2112</v>
      </c>
    </row>
    <row r="7" spans="1:13">
      <c r="A7" s="183">
        <v>40100000</v>
      </c>
      <c r="B7" s="183" t="s">
        <v>1095</v>
      </c>
      <c r="C7" s="183" t="s">
        <v>324</v>
      </c>
      <c r="D7" s="184">
        <v>44927</v>
      </c>
      <c r="E7" s="183">
        <v>570</v>
      </c>
      <c r="F7" s="183" t="s">
        <v>1010</v>
      </c>
      <c r="G7" s="183" t="s">
        <v>1012</v>
      </c>
      <c r="H7" s="183" t="s">
        <v>1096</v>
      </c>
      <c r="I7" s="183">
        <v>0</v>
      </c>
      <c r="J7" s="183">
        <v>7056</v>
      </c>
      <c r="K7" s="183">
        <v>-7056</v>
      </c>
      <c r="L7" s="184">
        <v>44972</v>
      </c>
      <c r="M7" s="183" t="s">
        <v>2112</v>
      </c>
    </row>
    <row r="8" spans="1:13">
      <c r="A8" s="183">
        <v>40100000</v>
      </c>
      <c r="B8" s="183" t="s">
        <v>353</v>
      </c>
      <c r="C8" s="183" t="s">
        <v>324</v>
      </c>
      <c r="D8" s="184">
        <v>44927</v>
      </c>
      <c r="E8" s="183">
        <v>571</v>
      </c>
      <c r="F8" s="183" t="s">
        <v>827</v>
      </c>
      <c r="G8" s="183" t="s">
        <v>1027</v>
      </c>
      <c r="H8" s="183" t="s">
        <v>371</v>
      </c>
      <c r="I8" s="183">
        <v>0</v>
      </c>
      <c r="J8" s="183">
        <v>419.8</v>
      </c>
      <c r="K8" s="183">
        <v>-419.8</v>
      </c>
      <c r="L8" s="184">
        <v>44972</v>
      </c>
      <c r="M8" s="183" t="s">
        <v>2112</v>
      </c>
    </row>
    <row r="9" spans="1:13">
      <c r="A9" s="183">
        <v>40100000</v>
      </c>
      <c r="B9" s="183" t="s">
        <v>388</v>
      </c>
      <c r="C9" s="183" t="s">
        <v>324</v>
      </c>
      <c r="D9" s="184">
        <v>44927</v>
      </c>
      <c r="E9" s="183">
        <v>572</v>
      </c>
      <c r="F9" s="183" t="s">
        <v>1101</v>
      </c>
      <c r="G9" s="183" t="s">
        <v>1102</v>
      </c>
      <c r="H9" s="183" t="s">
        <v>1103</v>
      </c>
      <c r="I9" s="183">
        <v>0</v>
      </c>
      <c r="J9" s="183">
        <v>105.26</v>
      </c>
      <c r="K9" s="183">
        <v>-105.26</v>
      </c>
      <c r="L9" s="184">
        <v>44972</v>
      </c>
      <c r="M9" s="183" t="s">
        <v>2112</v>
      </c>
    </row>
    <row r="10" spans="1:13">
      <c r="A10" s="183">
        <v>40100000</v>
      </c>
      <c r="B10" s="183" t="s">
        <v>377</v>
      </c>
      <c r="C10" s="183" t="s">
        <v>324</v>
      </c>
      <c r="D10" s="184">
        <v>44927</v>
      </c>
      <c r="E10" s="183">
        <v>575</v>
      </c>
      <c r="F10" s="183" t="s">
        <v>1105</v>
      </c>
      <c r="G10" s="183" t="s">
        <v>1106</v>
      </c>
      <c r="H10" s="183" t="s">
        <v>1087</v>
      </c>
      <c r="I10" s="183">
        <v>0</v>
      </c>
      <c r="J10" s="183">
        <v>746.1</v>
      </c>
      <c r="K10" s="183">
        <v>-746.1</v>
      </c>
      <c r="L10" s="184">
        <v>44972</v>
      </c>
      <c r="M10" s="183" t="s">
        <v>2112</v>
      </c>
    </row>
    <row r="11" spans="1:13">
      <c r="A11" s="183">
        <v>40100000</v>
      </c>
      <c r="B11" s="183" t="s">
        <v>377</v>
      </c>
      <c r="C11" s="183" t="s">
        <v>324</v>
      </c>
      <c r="D11" s="184">
        <v>44927</v>
      </c>
      <c r="E11" s="183">
        <v>576</v>
      </c>
      <c r="F11" s="183" t="s">
        <v>1105</v>
      </c>
      <c r="G11" s="183" t="s">
        <v>1108</v>
      </c>
      <c r="H11" s="183" t="s">
        <v>1087</v>
      </c>
      <c r="I11" s="183">
        <v>0</v>
      </c>
      <c r="J11" s="183">
        <v>61.27</v>
      </c>
      <c r="K11" s="183">
        <v>-61.27</v>
      </c>
      <c r="L11" s="184">
        <v>44972</v>
      </c>
      <c r="M11" s="183" t="s">
        <v>2112</v>
      </c>
    </row>
    <row r="12" spans="1:13">
      <c r="A12" s="183">
        <v>40100000</v>
      </c>
      <c r="B12" s="183" t="s">
        <v>364</v>
      </c>
      <c r="C12" s="183" t="s">
        <v>324</v>
      </c>
      <c r="D12" s="184">
        <v>44927</v>
      </c>
      <c r="E12" s="183">
        <v>585</v>
      </c>
      <c r="F12" s="183" t="s">
        <v>654</v>
      </c>
      <c r="G12" s="183" t="s">
        <v>1028</v>
      </c>
      <c r="H12" s="183" t="s">
        <v>1110</v>
      </c>
      <c r="I12" s="183">
        <v>0</v>
      </c>
      <c r="J12" s="183">
        <v>594.42999999999995</v>
      </c>
      <c r="K12" s="183">
        <v>-594.42999999999995</v>
      </c>
      <c r="L12" s="184">
        <v>44972</v>
      </c>
      <c r="M12" s="183" t="s">
        <v>2112</v>
      </c>
    </row>
    <row r="13" spans="1:13">
      <c r="A13" s="183">
        <v>40100000</v>
      </c>
      <c r="B13" s="183" t="s">
        <v>350</v>
      </c>
      <c r="C13" s="183" t="s">
        <v>324</v>
      </c>
      <c r="D13" s="184">
        <v>44927</v>
      </c>
      <c r="E13" s="183">
        <v>587</v>
      </c>
      <c r="F13" s="183" t="s">
        <v>1058</v>
      </c>
      <c r="G13" s="183" t="s">
        <v>1059</v>
      </c>
      <c r="H13" s="183" t="s">
        <v>1114</v>
      </c>
      <c r="I13" s="183">
        <v>0</v>
      </c>
      <c r="J13" s="183">
        <v>432</v>
      </c>
      <c r="K13" s="183">
        <v>-432</v>
      </c>
      <c r="L13" s="184">
        <v>44972</v>
      </c>
      <c r="M13" s="183" t="s">
        <v>2112</v>
      </c>
    </row>
    <row r="14" spans="1:13">
      <c r="A14" s="183">
        <v>40100000</v>
      </c>
      <c r="B14" s="183" t="s">
        <v>354</v>
      </c>
      <c r="C14" s="183" t="s">
        <v>324</v>
      </c>
      <c r="D14" s="184">
        <v>44927</v>
      </c>
      <c r="E14" s="183">
        <v>590</v>
      </c>
      <c r="F14" s="183" t="s">
        <v>163</v>
      </c>
      <c r="G14" s="183" t="s">
        <v>1013</v>
      </c>
      <c r="H14" s="183" t="s">
        <v>1092</v>
      </c>
      <c r="I14" s="183">
        <v>0</v>
      </c>
      <c r="J14" s="183">
        <v>6384</v>
      </c>
      <c r="K14" s="183">
        <v>-6384</v>
      </c>
      <c r="L14" s="184">
        <v>44972</v>
      </c>
      <c r="M14" s="183" t="s">
        <v>2112</v>
      </c>
    </row>
    <row r="15" spans="1:13">
      <c r="A15" s="183">
        <v>40100000</v>
      </c>
      <c r="B15" s="183" t="s">
        <v>354</v>
      </c>
      <c r="C15" s="183" t="s">
        <v>324</v>
      </c>
      <c r="D15" s="184">
        <v>44927</v>
      </c>
      <c r="E15" s="183">
        <v>591</v>
      </c>
      <c r="F15" s="183" t="s">
        <v>163</v>
      </c>
      <c r="G15" s="183" t="s">
        <v>1019</v>
      </c>
      <c r="H15" s="183" t="s">
        <v>1092</v>
      </c>
      <c r="I15" s="183">
        <v>0</v>
      </c>
      <c r="J15" s="183">
        <v>6384</v>
      </c>
      <c r="K15" s="183">
        <v>-6384</v>
      </c>
      <c r="L15" s="184">
        <v>44972</v>
      </c>
      <c r="M15" s="183" t="s">
        <v>2112</v>
      </c>
    </row>
    <row r="16" spans="1:13">
      <c r="A16" s="183">
        <v>40100000</v>
      </c>
      <c r="B16" s="183" t="s">
        <v>354</v>
      </c>
      <c r="C16" s="183" t="s">
        <v>324</v>
      </c>
      <c r="D16" s="184">
        <v>44927</v>
      </c>
      <c r="E16" s="183">
        <v>592</v>
      </c>
      <c r="F16" s="183" t="s">
        <v>163</v>
      </c>
      <c r="G16" s="183" t="s">
        <v>1014</v>
      </c>
      <c r="H16" s="183" t="s">
        <v>1092</v>
      </c>
      <c r="I16" s="183">
        <v>0</v>
      </c>
      <c r="J16" s="183">
        <v>6479</v>
      </c>
      <c r="K16" s="183">
        <v>-6479</v>
      </c>
      <c r="L16" s="184">
        <v>44972</v>
      </c>
      <c r="M16" s="183" t="s">
        <v>2112</v>
      </c>
    </row>
    <row r="17" spans="1:13">
      <c r="A17" s="183">
        <v>40100000</v>
      </c>
      <c r="B17" s="183" t="s">
        <v>379</v>
      </c>
      <c r="C17" s="183" t="s">
        <v>324</v>
      </c>
      <c r="D17" s="184">
        <v>44927</v>
      </c>
      <c r="E17" s="183">
        <v>594</v>
      </c>
      <c r="F17" s="183" t="s">
        <v>439</v>
      </c>
      <c r="G17" s="183" t="s">
        <v>1029</v>
      </c>
      <c r="H17" s="183" t="s">
        <v>1117</v>
      </c>
      <c r="I17" s="183">
        <v>0</v>
      </c>
      <c r="J17" s="183">
        <v>14836.72</v>
      </c>
      <c r="K17" s="183">
        <v>-14836.72</v>
      </c>
      <c r="L17" s="184">
        <v>44972</v>
      </c>
      <c r="M17" s="183" t="s">
        <v>2112</v>
      </c>
    </row>
    <row r="18" spans="1:13">
      <c r="A18" s="183">
        <v>40100000</v>
      </c>
      <c r="B18" s="183" t="s">
        <v>388</v>
      </c>
      <c r="C18" s="183" t="s">
        <v>324</v>
      </c>
      <c r="D18" s="184">
        <v>44927</v>
      </c>
      <c r="E18" s="183">
        <v>618</v>
      </c>
      <c r="F18" s="183" t="s">
        <v>1030</v>
      </c>
      <c r="G18" s="183" t="s">
        <v>1031</v>
      </c>
      <c r="H18" s="183" t="s">
        <v>1121</v>
      </c>
      <c r="I18" s="183">
        <v>0</v>
      </c>
      <c r="J18" s="183">
        <v>7457.96</v>
      </c>
      <c r="K18" s="183">
        <v>-7457.96</v>
      </c>
      <c r="L18" s="184">
        <v>44972</v>
      </c>
      <c r="M18" s="183" t="s">
        <v>2112</v>
      </c>
    </row>
    <row r="19" spans="1:13">
      <c r="A19" s="183">
        <v>40100000</v>
      </c>
      <c r="B19" s="183" t="s">
        <v>1130</v>
      </c>
      <c r="C19" s="183" t="s">
        <v>324</v>
      </c>
      <c r="D19" s="184">
        <v>44927</v>
      </c>
      <c r="E19" s="183">
        <v>620</v>
      </c>
      <c r="F19" s="183" t="s">
        <v>1131</v>
      </c>
      <c r="G19" s="183" t="s">
        <v>1132</v>
      </c>
      <c r="H19" s="183" t="s">
        <v>1083</v>
      </c>
      <c r="I19" s="183">
        <v>0</v>
      </c>
      <c r="J19" s="183">
        <v>102327.03999999999</v>
      </c>
      <c r="K19" s="183">
        <v>-102327.03999999999</v>
      </c>
      <c r="L19" s="184">
        <v>44972</v>
      </c>
      <c r="M19" s="183" t="s">
        <v>2112</v>
      </c>
    </row>
    <row r="20" spans="1:13">
      <c r="A20" s="183">
        <v>40100000</v>
      </c>
      <c r="B20" s="183" t="s">
        <v>388</v>
      </c>
      <c r="C20" s="183" t="s">
        <v>324</v>
      </c>
      <c r="D20" s="184">
        <v>44927</v>
      </c>
      <c r="E20" s="183">
        <v>623</v>
      </c>
      <c r="F20" s="183" t="s">
        <v>979</v>
      </c>
      <c r="G20" s="183" t="s">
        <v>1032</v>
      </c>
      <c r="H20" s="183" t="s">
        <v>1136</v>
      </c>
      <c r="I20" s="183">
        <v>0</v>
      </c>
      <c r="J20" s="183">
        <v>864.87</v>
      </c>
      <c r="K20" s="183">
        <v>-864.87</v>
      </c>
      <c r="L20" s="184">
        <v>44973</v>
      </c>
      <c r="M20" s="183" t="s">
        <v>2112</v>
      </c>
    </row>
    <row r="21" spans="1:13">
      <c r="A21" s="183">
        <v>40100000</v>
      </c>
      <c r="B21" s="183" t="s">
        <v>388</v>
      </c>
      <c r="C21" s="183" t="s">
        <v>324</v>
      </c>
      <c r="D21" s="184">
        <v>44927</v>
      </c>
      <c r="E21" s="183">
        <v>624</v>
      </c>
      <c r="F21" s="183" t="s">
        <v>979</v>
      </c>
      <c r="G21" s="183" t="s">
        <v>1138</v>
      </c>
      <c r="H21" s="183" t="s">
        <v>1136</v>
      </c>
      <c r="I21" s="183">
        <v>0</v>
      </c>
      <c r="J21" s="183">
        <v>1437.6</v>
      </c>
      <c r="K21" s="183">
        <v>-1437.6</v>
      </c>
      <c r="L21" s="184">
        <v>44973</v>
      </c>
      <c r="M21" s="183" t="s">
        <v>2112</v>
      </c>
    </row>
    <row r="22" spans="1:13">
      <c r="A22" s="183">
        <v>40100000</v>
      </c>
      <c r="B22" s="183" t="s">
        <v>1140</v>
      </c>
      <c r="C22" s="183" t="s">
        <v>324</v>
      </c>
      <c r="D22" s="184">
        <v>44929</v>
      </c>
      <c r="E22" s="183">
        <v>613</v>
      </c>
      <c r="F22" s="183" t="s">
        <v>971</v>
      </c>
      <c r="G22" s="183" t="s">
        <v>1060</v>
      </c>
      <c r="H22" s="183" t="s">
        <v>1141</v>
      </c>
      <c r="I22" s="183">
        <v>0</v>
      </c>
      <c r="J22" s="183">
        <v>43.67</v>
      </c>
      <c r="K22" s="183">
        <v>-43.67</v>
      </c>
      <c r="L22" s="184">
        <v>44972</v>
      </c>
      <c r="M22" s="183" t="s">
        <v>2112</v>
      </c>
    </row>
    <row r="23" spans="1:13">
      <c r="A23" s="183">
        <v>40100000</v>
      </c>
      <c r="B23" s="183" t="s">
        <v>1143</v>
      </c>
      <c r="C23" s="183" t="s">
        <v>324</v>
      </c>
      <c r="D23" s="184">
        <v>44931</v>
      </c>
      <c r="E23" s="183">
        <v>568</v>
      </c>
      <c r="F23" s="183" t="s">
        <v>1033</v>
      </c>
      <c r="G23" s="183" t="s">
        <v>1034</v>
      </c>
      <c r="H23" s="183" t="s">
        <v>312</v>
      </c>
      <c r="I23" s="183">
        <v>0</v>
      </c>
      <c r="J23" s="183">
        <v>876</v>
      </c>
      <c r="K23" s="183">
        <v>-876</v>
      </c>
      <c r="L23" s="184">
        <v>44972</v>
      </c>
      <c r="M23" s="183" t="s">
        <v>2112</v>
      </c>
    </row>
    <row r="24" spans="1:13">
      <c r="A24" s="183">
        <v>40100000</v>
      </c>
      <c r="B24" s="183" t="s">
        <v>1145</v>
      </c>
      <c r="C24" s="183" t="s">
        <v>324</v>
      </c>
      <c r="D24" s="184">
        <v>44931</v>
      </c>
      <c r="E24" s="183">
        <v>573</v>
      </c>
      <c r="F24" s="183" t="s">
        <v>535</v>
      </c>
      <c r="G24" s="183" t="s">
        <v>944</v>
      </c>
      <c r="H24" s="183" t="s">
        <v>89</v>
      </c>
      <c r="I24" s="183">
        <v>0</v>
      </c>
      <c r="J24" s="183">
        <v>3912.15</v>
      </c>
      <c r="K24" s="183">
        <v>-3912.15</v>
      </c>
      <c r="L24" s="184">
        <v>44972</v>
      </c>
      <c r="M24" s="183" t="s">
        <v>2112</v>
      </c>
    </row>
    <row r="25" spans="1:13">
      <c r="A25" s="183">
        <v>40100000</v>
      </c>
      <c r="B25" s="183" t="s">
        <v>374</v>
      </c>
      <c r="C25" s="183" t="s">
        <v>324</v>
      </c>
      <c r="D25" s="184">
        <v>44935</v>
      </c>
      <c r="E25" s="183">
        <v>565</v>
      </c>
      <c r="F25" s="183" t="s">
        <v>975</v>
      </c>
      <c r="G25" s="183" t="s">
        <v>1061</v>
      </c>
      <c r="H25" s="183" t="s">
        <v>384</v>
      </c>
      <c r="I25" s="183">
        <v>0</v>
      </c>
      <c r="J25" s="183">
        <v>164.4</v>
      </c>
      <c r="K25" s="183">
        <v>-164.4</v>
      </c>
      <c r="L25" s="184">
        <v>44972</v>
      </c>
      <c r="M25" s="183" t="s">
        <v>2112</v>
      </c>
    </row>
    <row r="26" spans="1:13">
      <c r="A26" s="183">
        <v>40100000</v>
      </c>
      <c r="B26" s="183" t="s">
        <v>369</v>
      </c>
      <c r="C26" s="183" t="s">
        <v>324</v>
      </c>
      <c r="D26" s="184">
        <v>44935</v>
      </c>
      <c r="E26" s="183">
        <v>574</v>
      </c>
      <c r="F26" s="183" t="s">
        <v>533</v>
      </c>
      <c r="G26" s="183" t="s">
        <v>1146</v>
      </c>
      <c r="H26" s="183" t="s">
        <v>1148</v>
      </c>
      <c r="I26" s="183">
        <v>0</v>
      </c>
      <c r="J26" s="183">
        <v>205.75</v>
      </c>
      <c r="K26" s="183">
        <v>-205.75</v>
      </c>
      <c r="L26" s="184">
        <v>44972</v>
      </c>
      <c r="M26" s="183" t="s">
        <v>2112</v>
      </c>
    </row>
    <row r="27" spans="1:13">
      <c r="A27" s="183">
        <v>40100000</v>
      </c>
      <c r="B27" s="183" t="s">
        <v>1149</v>
      </c>
      <c r="C27" s="183" t="s">
        <v>324</v>
      </c>
      <c r="D27" s="184">
        <v>44935</v>
      </c>
      <c r="E27" s="183">
        <v>595</v>
      </c>
      <c r="F27" s="183" t="s">
        <v>815</v>
      </c>
      <c r="G27" s="183" t="s">
        <v>1035</v>
      </c>
      <c r="H27" s="183" t="s">
        <v>1092</v>
      </c>
      <c r="I27" s="183">
        <v>0</v>
      </c>
      <c r="J27" s="183">
        <v>75</v>
      </c>
      <c r="K27" s="183">
        <v>-75</v>
      </c>
      <c r="L27" s="184">
        <v>44972</v>
      </c>
      <c r="M27" s="183" t="s">
        <v>2112</v>
      </c>
    </row>
    <row r="28" spans="1:13">
      <c r="A28" s="183">
        <v>40100000</v>
      </c>
      <c r="B28" s="183" t="s">
        <v>1149</v>
      </c>
      <c r="C28" s="183" t="s">
        <v>324</v>
      </c>
      <c r="D28" s="184">
        <v>44935</v>
      </c>
      <c r="E28" s="183">
        <v>596</v>
      </c>
      <c r="F28" s="183" t="s">
        <v>815</v>
      </c>
      <c r="G28" s="183" t="s">
        <v>1036</v>
      </c>
      <c r="H28" s="183" t="s">
        <v>1092</v>
      </c>
      <c r="I28" s="183">
        <v>0</v>
      </c>
      <c r="J28" s="183">
        <v>75</v>
      </c>
      <c r="K28" s="183">
        <v>-75</v>
      </c>
      <c r="L28" s="184">
        <v>44972</v>
      </c>
      <c r="M28" s="183" t="s">
        <v>2112</v>
      </c>
    </row>
    <row r="29" spans="1:13">
      <c r="A29" s="183">
        <v>40100000</v>
      </c>
      <c r="B29" s="183" t="s">
        <v>1149</v>
      </c>
      <c r="C29" s="183" t="s">
        <v>324</v>
      </c>
      <c r="D29" s="184">
        <v>44935</v>
      </c>
      <c r="E29" s="183">
        <v>597</v>
      </c>
      <c r="F29" s="183" t="s">
        <v>815</v>
      </c>
      <c r="G29" s="183" t="s">
        <v>1037</v>
      </c>
      <c r="H29" s="183" t="s">
        <v>1092</v>
      </c>
      <c r="I29" s="183">
        <v>0</v>
      </c>
      <c r="J29" s="183">
        <v>75</v>
      </c>
      <c r="K29" s="183">
        <v>-75</v>
      </c>
      <c r="L29" s="184">
        <v>44972</v>
      </c>
      <c r="M29" s="183" t="s">
        <v>2112</v>
      </c>
    </row>
    <row r="30" spans="1:13">
      <c r="A30" s="183">
        <v>40100000</v>
      </c>
      <c r="B30" s="183" t="s">
        <v>1149</v>
      </c>
      <c r="C30" s="183" t="s">
        <v>324</v>
      </c>
      <c r="D30" s="184">
        <v>44935</v>
      </c>
      <c r="E30" s="183">
        <v>598</v>
      </c>
      <c r="F30" s="183" t="s">
        <v>815</v>
      </c>
      <c r="G30" s="183" t="s">
        <v>1038</v>
      </c>
      <c r="H30" s="183" t="s">
        <v>1092</v>
      </c>
      <c r="I30" s="183">
        <v>0</v>
      </c>
      <c r="J30" s="183">
        <v>300</v>
      </c>
      <c r="K30" s="183">
        <v>-300</v>
      </c>
      <c r="L30" s="184">
        <v>44972</v>
      </c>
      <c r="M30" s="183" t="s">
        <v>2112</v>
      </c>
    </row>
    <row r="31" spans="1:13">
      <c r="A31" s="183">
        <v>40100000</v>
      </c>
      <c r="B31" s="183" t="s">
        <v>1149</v>
      </c>
      <c r="C31" s="183" t="s">
        <v>324</v>
      </c>
      <c r="D31" s="184">
        <v>44935</v>
      </c>
      <c r="E31" s="183">
        <v>599</v>
      </c>
      <c r="F31" s="183" t="s">
        <v>815</v>
      </c>
      <c r="G31" s="183" t="s">
        <v>1039</v>
      </c>
      <c r="H31" s="183" t="s">
        <v>1092</v>
      </c>
      <c r="I31" s="183">
        <v>0</v>
      </c>
      <c r="J31" s="183">
        <v>75</v>
      </c>
      <c r="K31" s="183">
        <v>-75</v>
      </c>
      <c r="L31" s="184">
        <v>44972</v>
      </c>
      <c r="M31" s="183" t="s">
        <v>2112</v>
      </c>
    </row>
    <row r="32" spans="1:13">
      <c r="A32" s="183">
        <v>40100000</v>
      </c>
      <c r="B32" s="183" t="s">
        <v>1140</v>
      </c>
      <c r="C32" s="183" t="s">
        <v>324</v>
      </c>
      <c r="D32" s="184">
        <v>44937</v>
      </c>
      <c r="E32" s="183">
        <v>611</v>
      </c>
      <c r="F32" s="183" t="s">
        <v>970</v>
      </c>
      <c r="G32" s="183" t="s">
        <v>1062</v>
      </c>
      <c r="H32" s="183" t="s">
        <v>1141</v>
      </c>
      <c r="I32" s="183">
        <v>0</v>
      </c>
      <c r="J32" s="183">
        <v>73.23</v>
      </c>
      <c r="K32" s="183">
        <v>-73.23</v>
      </c>
      <c r="L32" s="184">
        <v>44972</v>
      </c>
      <c r="M32" s="183" t="s">
        <v>2112</v>
      </c>
    </row>
    <row r="33" spans="1:13">
      <c r="A33" s="183">
        <v>40100000</v>
      </c>
      <c r="B33" s="183" t="s">
        <v>374</v>
      </c>
      <c r="C33" s="183" t="s">
        <v>324</v>
      </c>
      <c r="D33" s="184">
        <v>44938</v>
      </c>
      <c r="E33" s="183">
        <v>566</v>
      </c>
      <c r="F33" s="183" t="s">
        <v>975</v>
      </c>
      <c r="G33" s="183" t="s">
        <v>1023</v>
      </c>
      <c r="H33" s="183" t="s">
        <v>384</v>
      </c>
      <c r="I33" s="183">
        <v>0</v>
      </c>
      <c r="J33" s="183">
        <v>2280</v>
      </c>
      <c r="K33" s="183">
        <v>-2280</v>
      </c>
      <c r="L33" s="184">
        <v>44972</v>
      </c>
      <c r="M33" s="183" t="s">
        <v>2112</v>
      </c>
    </row>
    <row r="34" spans="1:13">
      <c r="A34" s="183">
        <v>40100000</v>
      </c>
      <c r="B34" s="183" t="s">
        <v>373</v>
      </c>
      <c r="C34" s="183" t="s">
        <v>324</v>
      </c>
      <c r="D34" s="184">
        <v>44938</v>
      </c>
      <c r="E34" s="183">
        <v>582</v>
      </c>
      <c r="F34" s="183" t="s">
        <v>534</v>
      </c>
      <c r="G34" s="183" t="s">
        <v>1152</v>
      </c>
      <c r="H34" s="183" t="s">
        <v>1371</v>
      </c>
      <c r="I34" s="183">
        <v>0</v>
      </c>
      <c r="J34" s="183">
        <v>3005.16</v>
      </c>
      <c r="K34" s="183">
        <v>-3005.16</v>
      </c>
      <c r="L34" s="184">
        <v>44972</v>
      </c>
      <c r="M34" s="183" t="s">
        <v>2112</v>
      </c>
    </row>
    <row r="35" spans="1:13">
      <c r="A35" s="183">
        <v>40100000</v>
      </c>
      <c r="B35" s="183" t="s">
        <v>365</v>
      </c>
      <c r="C35" s="183" t="s">
        <v>324</v>
      </c>
      <c r="D35" s="184">
        <v>44939</v>
      </c>
      <c r="E35" s="183">
        <v>577</v>
      </c>
      <c r="F35" s="183" t="s">
        <v>1063</v>
      </c>
      <c r="G35" s="183" t="s">
        <v>1064</v>
      </c>
      <c r="H35" s="183" t="s">
        <v>1141</v>
      </c>
      <c r="I35" s="183">
        <v>0</v>
      </c>
      <c r="J35" s="183">
        <v>68.8</v>
      </c>
      <c r="K35" s="183">
        <v>-68.8</v>
      </c>
      <c r="L35" s="184">
        <v>44972</v>
      </c>
      <c r="M35" s="183" t="s">
        <v>2112</v>
      </c>
    </row>
    <row r="36" spans="1:13">
      <c r="A36" s="183">
        <v>40100000</v>
      </c>
      <c r="B36" s="183" t="s">
        <v>1154</v>
      </c>
      <c r="C36" s="183" t="s">
        <v>324</v>
      </c>
      <c r="D36" s="184">
        <v>44941</v>
      </c>
      <c r="E36" s="183">
        <v>583</v>
      </c>
      <c r="F36" s="183" t="s">
        <v>899</v>
      </c>
      <c r="G36" s="183" t="s">
        <v>1155</v>
      </c>
      <c r="H36" s="183" t="s">
        <v>384</v>
      </c>
      <c r="I36" s="183">
        <v>0</v>
      </c>
      <c r="J36" s="183">
        <v>267.23</v>
      </c>
      <c r="K36" s="183">
        <v>-267.23</v>
      </c>
      <c r="L36" s="184">
        <v>44972</v>
      </c>
      <c r="M36" s="183" t="s">
        <v>2112</v>
      </c>
    </row>
    <row r="37" spans="1:13">
      <c r="A37" s="183">
        <v>40100000</v>
      </c>
      <c r="B37" s="183" t="s">
        <v>369</v>
      </c>
      <c r="C37" s="183" t="s">
        <v>324</v>
      </c>
      <c r="D37" s="184">
        <v>44942</v>
      </c>
      <c r="E37" s="183">
        <v>578</v>
      </c>
      <c r="F37" s="183" t="s">
        <v>533</v>
      </c>
      <c r="G37" s="183" t="s">
        <v>1157</v>
      </c>
      <c r="H37" s="183" t="s">
        <v>1158</v>
      </c>
      <c r="I37" s="183">
        <v>0</v>
      </c>
      <c r="J37" s="183">
        <v>502.94</v>
      </c>
      <c r="K37" s="183">
        <v>-502.94</v>
      </c>
      <c r="L37" s="184">
        <v>44972</v>
      </c>
      <c r="M37" s="183" t="s">
        <v>2112</v>
      </c>
    </row>
    <row r="38" spans="1:13">
      <c r="A38" s="183">
        <v>40100000</v>
      </c>
      <c r="B38" s="183" t="s">
        <v>370</v>
      </c>
      <c r="C38" s="183" t="s">
        <v>324</v>
      </c>
      <c r="D38" s="184">
        <v>44945</v>
      </c>
      <c r="E38" s="183">
        <v>593</v>
      </c>
      <c r="F38" s="183" t="s">
        <v>393</v>
      </c>
      <c r="G38" s="183" t="s">
        <v>1015</v>
      </c>
      <c r="H38" s="183" t="s">
        <v>1159</v>
      </c>
      <c r="I38" s="183">
        <v>0</v>
      </c>
      <c r="J38" s="183">
        <v>1834</v>
      </c>
      <c r="K38" s="183">
        <v>-1834</v>
      </c>
      <c r="L38" s="184">
        <v>44972</v>
      </c>
      <c r="M38" s="183" t="s">
        <v>2112</v>
      </c>
    </row>
    <row r="39" spans="1:13">
      <c r="A39" s="183">
        <v>40100000</v>
      </c>
      <c r="B39" s="183" t="s">
        <v>1162</v>
      </c>
      <c r="C39" s="183" t="s">
        <v>324</v>
      </c>
      <c r="D39" s="184">
        <v>44945</v>
      </c>
      <c r="E39" s="183">
        <v>619</v>
      </c>
      <c r="F39" s="183" t="s">
        <v>1040</v>
      </c>
      <c r="G39" s="183" t="s">
        <v>1041</v>
      </c>
      <c r="H39" s="183" t="s">
        <v>312</v>
      </c>
      <c r="I39" s="183">
        <v>0</v>
      </c>
      <c r="J39" s="183">
        <v>240</v>
      </c>
      <c r="K39" s="183">
        <v>-240</v>
      </c>
      <c r="L39" s="184">
        <v>44972</v>
      </c>
      <c r="M39" s="183" t="s">
        <v>2112</v>
      </c>
    </row>
    <row r="40" spans="1:13">
      <c r="A40" s="183">
        <v>40100000</v>
      </c>
      <c r="B40" s="183" t="s">
        <v>376</v>
      </c>
      <c r="C40" s="183" t="s">
        <v>324</v>
      </c>
      <c r="D40" s="184">
        <v>44946</v>
      </c>
      <c r="E40" s="183">
        <v>581</v>
      </c>
      <c r="F40" s="183" t="s">
        <v>1164</v>
      </c>
      <c r="G40" s="183" t="s">
        <v>1165</v>
      </c>
      <c r="H40" s="183" t="s">
        <v>1110</v>
      </c>
      <c r="I40" s="183">
        <v>0</v>
      </c>
      <c r="J40" s="183">
        <v>1415.39</v>
      </c>
      <c r="K40" s="183">
        <v>-1415.39</v>
      </c>
      <c r="L40" s="184">
        <v>44972</v>
      </c>
      <c r="M40" s="183" t="s">
        <v>2112</v>
      </c>
    </row>
    <row r="41" spans="1:13">
      <c r="A41" s="183">
        <v>40100000</v>
      </c>
      <c r="B41" s="183" t="s">
        <v>367</v>
      </c>
      <c r="C41" s="183" t="s">
        <v>324</v>
      </c>
      <c r="D41" s="184">
        <v>44946</v>
      </c>
      <c r="E41" s="183">
        <v>586</v>
      </c>
      <c r="F41" s="183" t="s">
        <v>1838</v>
      </c>
      <c r="G41" s="183" t="s">
        <v>1168</v>
      </c>
      <c r="H41" s="183" t="s">
        <v>1110</v>
      </c>
      <c r="I41" s="183">
        <v>0</v>
      </c>
      <c r="J41" s="183">
        <v>4160.9799999999996</v>
      </c>
      <c r="K41" s="183">
        <v>-4160.9799999999996</v>
      </c>
      <c r="L41" s="184">
        <v>44972</v>
      </c>
      <c r="M41" s="183" t="s">
        <v>2112</v>
      </c>
    </row>
    <row r="42" spans="1:13">
      <c r="A42" s="183">
        <v>40100000</v>
      </c>
      <c r="B42" s="183" t="s">
        <v>369</v>
      </c>
      <c r="C42" s="183" t="s">
        <v>324</v>
      </c>
      <c r="D42" s="184">
        <v>44949</v>
      </c>
      <c r="E42" s="183">
        <v>579</v>
      </c>
      <c r="F42" s="183" t="s">
        <v>533</v>
      </c>
      <c r="G42" s="183" t="s">
        <v>1169</v>
      </c>
      <c r="H42" s="183" t="s">
        <v>1148</v>
      </c>
      <c r="I42" s="183">
        <v>0</v>
      </c>
      <c r="J42" s="183">
        <v>563.79</v>
      </c>
      <c r="K42" s="183">
        <v>-563.79</v>
      </c>
      <c r="L42" s="184">
        <v>44972</v>
      </c>
      <c r="M42" s="183" t="s">
        <v>2112</v>
      </c>
    </row>
    <row r="43" spans="1:13">
      <c r="A43" s="183">
        <v>40100000</v>
      </c>
      <c r="B43" s="183" t="s">
        <v>369</v>
      </c>
      <c r="C43" s="183" t="s">
        <v>324</v>
      </c>
      <c r="D43" s="184">
        <v>44949</v>
      </c>
      <c r="E43" s="183">
        <v>580</v>
      </c>
      <c r="F43" s="183" t="s">
        <v>533</v>
      </c>
      <c r="G43" s="183" t="s">
        <v>1170</v>
      </c>
      <c r="H43" s="183" t="s">
        <v>1171</v>
      </c>
      <c r="I43" s="183">
        <v>0</v>
      </c>
      <c r="J43" s="183">
        <v>196.08</v>
      </c>
      <c r="K43" s="183">
        <v>-196.08</v>
      </c>
      <c r="L43" s="184">
        <v>44972</v>
      </c>
      <c r="M43" s="183" t="s">
        <v>2112</v>
      </c>
    </row>
    <row r="44" spans="1:13">
      <c r="A44" s="183">
        <v>40100000</v>
      </c>
      <c r="B44" s="183" t="s">
        <v>1140</v>
      </c>
      <c r="C44" s="183" t="s">
        <v>324</v>
      </c>
      <c r="D44" s="184">
        <v>44950</v>
      </c>
      <c r="E44" s="183">
        <v>616</v>
      </c>
      <c r="F44" s="183" t="s">
        <v>972</v>
      </c>
      <c r="G44" s="183" t="s">
        <v>1065</v>
      </c>
      <c r="H44" s="183" t="s">
        <v>1141</v>
      </c>
      <c r="I44" s="183">
        <v>0</v>
      </c>
      <c r="J44" s="183">
        <v>15.97</v>
      </c>
      <c r="K44" s="183">
        <v>-15.97</v>
      </c>
      <c r="L44" s="184">
        <v>44972</v>
      </c>
      <c r="M44" s="183" t="s">
        <v>2112</v>
      </c>
    </row>
    <row r="45" spans="1:13">
      <c r="A45" s="183">
        <v>40100000</v>
      </c>
      <c r="B45" s="183" t="s">
        <v>1140</v>
      </c>
      <c r="C45" s="183" t="s">
        <v>324</v>
      </c>
      <c r="D45" s="184">
        <v>44951</v>
      </c>
      <c r="E45" s="183">
        <v>607</v>
      </c>
      <c r="F45" s="183" t="s">
        <v>972</v>
      </c>
      <c r="G45" s="183" t="s">
        <v>1066</v>
      </c>
      <c r="H45" s="183" t="s">
        <v>1141</v>
      </c>
      <c r="I45" s="183">
        <v>0</v>
      </c>
      <c r="J45" s="183">
        <v>69.98</v>
      </c>
      <c r="K45" s="183">
        <v>-69.98</v>
      </c>
      <c r="L45" s="184">
        <v>44972</v>
      </c>
      <c r="M45" s="183" t="s">
        <v>2112</v>
      </c>
    </row>
    <row r="46" spans="1:13">
      <c r="A46" s="183">
        <v>40100000</v>
      </c>
      <c r="B46" s="183" t="s">
        <v>400</v>
      </c>
      <c r="C46" s="183" t="s">
        <v>324</v>
      </c>
      <c r="D46" s="184">
        <v>44956</v>
      </c>
      <c r="E46" s="183">
        <v>603</v>
      </c>
      <c r="F46" s="183" t="s">
        <v>651</v>
      </c>
      <c r="G46" s="183" t="s">
        <v>1172</v>
      </c>
      <c r="H46" s="183" t="s">
        <v>384</v>
      </c>
      <c r="I46" s="183">
        <v>0</v>
      </c>
      <c r="J46" s="183">
        <v>7560</v>
      </c>
      <c r="K46" s="183">
        <v>-7560</v>
      </c>
      <c r="L46" s="184">
        <v>44972</v>
      </c>
      <c r="M46" s="183" t="s">
        <v>2112</v>
      </c>
    </row>
    <row r="47" spans="1:13">
      <c r="A47" s="183">
        <v>40100000</v>
      </c>
      <c r="B47" s="183" t="s">
        <v>1177</v>
      </c>
      <c r="C47" s="183" t="s">
        <v>324</v>
      </c>
      <c r="D47" s="184">
        <v>44957</v>
      </c>
      <c r="E47" s="183">
        <v>584</v>
      </c>
      <c r="F47" s="183" t="s">
        <v>1175</v>
      </c>
      <c r="G47" s="183" t="s">
        <v>1176</v>
      </c>
      <c r="H47" s="183" t="s">
        <v>351</v>
      </c>
      <c r="I47" s="183">
        <v>0</v>
      </c>
      <c r="J47" s="183">
        <v>9785</v>
      </c>
      <c r="K47" s="183">
        <v>-9785</v>
      </c>
      <c r="L47" s="184">
        <v>44972</v>
      </c>
      <c r="M47" s="183" t="s">
        <v>2112</v>
      </c>
    </row>
    <row r="48" spans="1:13">
      <c r="A48" s="183">
        <v>40100000</v>
      </c>
      <c r="B48" s="183" t="s">
        <v>1181</v>
      </c>
      <c r="C48" s="183" t="s">
        <v>324</v>
      </c>
      <c r="D48" s="184">
        <v>44957</v>
      </c>
      <c r="E48" s="183">
        <v>588</v>
      </c>
      <c r="F48" s="183" t="s">
        <v>625</v>
      </c>
      <c r="G48" s="183" t="s">
        <v>1020</v>
      </c>
      <c r="H48" s="183" t="s">
        <v>371</v>
      </c>
      <c r="I48" s="183">
        <v>0</v>
      </c>
      <c r="J48" s="183">
        <v>5760</v>
      </c>
      <c r="K48" s="183">
        <v>-5760</v>
      </c>
      <c r="L48" s="184">
        <v>44972</v>
      </c>
      <c r="M48" s="183" t="s">
        <v>2112</v>
      </c>
    </row>
    <row r="49" spans="1:13">
      <c r="A49" s="183">
        <v>40100000</v>
      </c>
      <c r="B49" s="183" t="s">
        <v>1181</v>
      </c>
      <c r="C49" s="183" t="s">
        <v>324</v>
      </c>
      <c r="D49" s="184">
        <v>44957</v>
      </c>
      <c r="E49" s="183">
        <v>589</v>
      </c>
      <c r="F49" s="183" t="s">
        <v>625</v>
      </c>
      <c r="G49" s="183" t="s">
        <v>1021</v>
      </c>
      <c r="H49" s="183" t="s">
        <v>371</v>
      </c>
      <c r="I49" s="183">
        <v>0</v>
      </c>
      <c r="J49" s="183">
        <v>15993</v>
      </c>
      <c r="K49" s="183">
        <v>-15993</v>
      </c>
      <c r="L49" s="184">
        <v>44972</v>
      </c>
      <c r="M49" s="183" t="s">
        <v>2112</v>
      </c>
    </row>
    <row r="50" spans="1:13">
      <c r="A50" s="183">
        <v>40100000</v>
      </c>
      <c r="B50" s="183" t="s">
        <v>1181</v>
      </c>
      <c r="C50" s="183" t="s">
        <v>324</v>
      </c>
      <c r="D50" s="184">
        <v>44957</v>
      </c>
      <c r="E50" s="183">
        <v>600</v>
      </c>
      <c r="F50" s="183" t="s">
        <v>625</v>
      </c>
      <c r="G50" s="183" t="s">
        <v>1022</v>
      </c>
      <c r="H50" s="183" t="s">
        <v>371</v>
      </c>
      <c r="I50" s="183">
        <v>0</v>
      </c>
      <c r="J50" s="183">
        <v>3150</v>
      </c>
      <c r="K50" s="183">
        <v>-3150</v>
      </c>
      <c r="L50" s="184">
        <v>44972</v>
      </c>
      <c r="M50" s="183" t="s">
        <v>2112</v>
      </c>
    </row>
    <row r="51" spans="1:13">
      <c r="A51" s="183">
        <v>40100000</v>
      </c>
      <c r="B51" s="183" t="s">
        <v>378</v>
      </c>
      <c r="C51" s="183" t="s">
        <v>324</v>
      </c>
      <c r="D51" s="184">
        <v>44957</v>
      </c>
      <c r="E51" s="183">
        <v>601</v>
      </c>
      <c r="F51" s="183" t="s">
        <v>397</v>
      </c>
      <c r="G51" s="183" t="s">
        <v>1182</v>
      </c>
      <c r="H51" s="183" t="s">
        <v>1092</v>
      </c>
      <c r="I51" s="183">
        <v>0</v>
      </c>
      <c r="J51" s="183">
        <v>9120</v>
      </c>
      <c r="K51" s="183">
        <v>-9120</v>
      </c>
      <c r="L51" s="184">
        <v>44972</v>
      </c>
      <c r="M51" s="183" t="s">
        <v>2112</v>
      </c>
    </row>
    <row r="52" spans="1:13">
      <c r="A52" s="183">
        <v>40100000</v>
      </c>
      <c r="B52" s="183" t="s">
        <v>374</v>
      </c>
      <c r="C52" s="183" t="s">
        <v>324</v>
      </c>
      <c r="D52" s="184">
        <v>44957</v>
      </c>
      <c r="E52" s="183">
        <v>602</v>
      </c>
      <c r="F52" s="183" t="s">
        <v>975</v>
      </c>
      <c r="G52" s="183" t="s">
        <v>1082</v>
      </c>
      <c r="H52" s="183" t="s">
        <v>351</v>
      </c>
      <c r="I52" s="183">
        <v>0</v>
      </c>
      <c r="J52" s="183">
        <v>2949.51</v>
      </c>
      <c r="K52" s="183">
        <v>-2949.51</v>
      </c>
      <c r="L52" s="184">
        <v>44972</v>
      </c>
      <c r="M52" s="183" t="s">
        <v>2112</v>
      </c>
    </row>
    <row r="53" spans="1:13">
      <c r="A53" s="183">
        <v>40100000</v>
      </c>
      <c r="B53" s="183" t="s">
        <v>374</v>
      </c>
      <c r="C53" s="183" t="s">
        <v>324</v>
      </c>
      <c r="D53" s="184">
        <v>44957</v>
      </c>
      <c r="E53" s="183">
        <v>602</v>
      </c>
      <c r="F53" s="183" t="s">
        <v>975</v>
      </c>
      <c r="G53" s="183" t="s">
        <v>1082</v>
      </c>
      <c r="H53" s="183" t="s">
        <v>351</v>
      </c>
      <c r="I53" s="183">
        <v>2949.51</v>
      </c>
      <c r="J53" s="183">
        <v>0</v>
      </c>
      <c r="K53" s="183">
        <v>2949.51</v>
      </c>
      <c r="L53" s="184">
        <v>44977</v>
      </c>
      <c r="M53" s="183" t="s">
        <v>2111</v>
      </c>
    </row>
    <row r="54" spans="1:13">
      <c r="A54" s="183">
        <v>40100000</v>
      </c>
      <c r="B54" s="183" t="s">
        <v>354</v>
      </c>
      <c r="C54" s="183" t="s">
        <v>324</v>
      </c>
      <c r="D54" s="184">
        <v>44957</v>
      </c>
      <c r="E54" s="183">
        <v>604</v>
      </c>
      <c r="F54" s="183" t="s">
        <v>163</v>
      </c>
      <c r="G54" s="183" t="s">
        <v>1016</v>
      </c>
      <c r="H54" s="183" t="s">
        <v>1184</v>
      </c>
      <c r="I54" s="183">
        <v>0</v>
      </c>
      <c r="J54" s="183">
        <v>6080</v>
      </c>
      <c r="K54" s="183">
        <v>-6080</v>
      </c>
      <c r="L54" s="184">
        <v>44972</v>
      </c>
      <c r="M54" s="183" t="s">
        <v>2112</v>
      </c>
    </row>
    <row r="55" spans="1:13">
      <c r="A55" s="183">
        <v>40100000</v>
      </c>
      <c r="B55" s="183" t="s">
        <v>354</v>
      </c>
      <c r="C55" s="183" t="s">
        <v>324</v>
      </c>
      <c r="D55" s="184">
        <v>44957</v>
      </c>
      <c r="E55" s="183">
        <v>605</v>
      </c>
      <c r="F55" s="183" t="s">
        <v>163</v>
      </c>
      <c r="G55" s="183" t="s">
        <v>1017</v>
      </c>
      <c r="H55" s="183" t="s">
        <v>1184</v>
      </c>
      <c r="I55" s="183">
        <v>0</v>
      </c>
      <c r="J55" s="183">
        <v>6080</v>
      </c>
      <c r="K55" s="183">
        <v>-6080</v>
      </c>
      <c r="L55" s="184">
        <v>44972</v>
      </c>
      <c r="M55" s="183" t="s">
        <v>2112</v>
      </c>
    </row>
    <row r="56" spans="1:13">
      <c r="A56" s="183">
        <v>40100000</v>
      </c>
      <c r="B56" s="183" t="s">
        <v>354</v>
      </c>
      <c r="C56" s="183" t="s">
        <v>324</v>
      </c>
      <c r="D56" s="184">
        <v>44957</v>
      </c>
      <c r="E56" s="183">
        <v>606</v>
      </c>
      <c r="F56" s="183" t="s">
        <v>163</v>
      </c>
      <c r="G56" s="183" t="s">
        <v>1018</v>
      </c>
      <c r="H56" s="183" t="s">
        <v>1184</v>
      </c>
      <c r="I56" s="183">
        <v>0</v>
      </c>
      <c r="J56" s="183">
        <v>6289</v>
      </c>
      <c r="K56" s="183">
        <v>-6289</v>
      </c>
      <c r="L56" s="184">
        <v>44972</v>
      </c>
      <c r="M56" s="183" t="s">
        <v>2112</v>
      </c>
    </row>
    <row r="57" spans="1:13">
      <c r="A57" s="183">
        <v>40100000</v>
      </c>
      <c r="B57" s="183" t="s">
        <v>1140</v>
      </c>
      <c r="C57" s="183" t="s">
        <v>324</v>
      </c>
      <c r="D57" s="184">
        <v>44957</v>
      </c>
      <c r="E57" s="183">
        <v>608</v>
      </c>
      <c r="F57" s="183" t="s">
        <v>972</v>
      </c>
      <c r="G57" s="183" t="s">
        <v>1067</v>
      </c>
      <c r="H57" s="183" t="s">
        <v>1141</v>
      </c>
      <c r="I57" s="183">
        <v>0</v>
      </c>
      <c r="J57" s="183">
        <v>119.43</v>
      </c>
      <c r="K57" s="183">
        <v>-119.43</v>
      </c>
      <c r="L57" s="184">
        <v>44972</v>
      </c>
      <c r="M57" s="183" t="s">
        <v>2112</v>
      </c>
    </row>
    <row r="58" spans="1:13">
      <c r="A58" s="183">
        <v>40100000</v>
      </c>
      <c r="B58" s="183" t="s">
        <v>1140</v>
      </c>
      <c r="C58" s="183" t="s">
        <v>324</v>
      </c>
      <c r="D58" s="184">
        <v>44957</v>
      </c>
      <c r="E58" s="183">
        <v>609</v>
      </c>
      <c r="F58" s="183" t="s">
        <v>971</v>
      </c>
      <c r="G58" s="183" t="s">
        <v>1068</v>
      </c>
      <c r="H58" s="183" t="s">
        <v>1141</v>
      </c>
      <c r="I58" s="183">
        <v>0</v>
      </c>
      <c r="J58" s="183">
        <v>40.22</v>
      </c>
      <c r="K58" s="183">
        <v>-40.22</v>
      </c>
      <c r="L58" s="184">
        <v>44972</v>
      </c>
      <c r="M58" s="183" t="s">
        <v>2112</v>
      </c>
    </row>
    <row r="59" spans="1:13">
      <c r="A59" s="183">
        <v>40100000</v>
      </c>
      <c r="B59" s="183" t="s">
        <v>1140</v>
      </c>
      <c r="C59" s="183" t="s">
        <v>324</v>
      </c>
      <c r="D59" s="184">
        <v>44957</v>
      </c>
      <c r="E59" s="183">
        <v>610</v>
      </c>
      <c r="F59" s="183" t="s">
        <v>972</v>
      </c>
      <c r="G59" s="183" t="s">
        <v>701</v>
      </c>
      <c r="H59" s="183" t="s">
        <v>1141</v>
      </c>
      <c r="I59" s="183">
        <v>0</v>
      </c>
      <c r="J59" s="183">
        <v>40.58</v>
      </c>
      <c r="K59" s="183">
        <v>-40.58</v>
      </c>
      <c r="L59" s="184">
        <v>44972</v>
      </c>
      <c r="M59" s="183" t="s">
        <v>2112</v>
      </c>
    </row>
    <row r="60" spans="1:13">
      <c r="A60" s="183">
        <v>40100000</v>
      </c>
      <c r="B60" s="183" t="s">
        <v>1140</v>
      </c>
      <c r="C60" s="183" t="s">
        <v>324</v>
      </c>
      <c r="D60" s="184">
        <v>44957</v>
      </c>
      <c r="E60" s="183">
        <v>612</v>
      </c>
      <c r="F60" s="183" t="s">
        <v>970</v>
      </c>
      <c r="G60" s="183" t="s">
        <v>1185</v>
      </c>
      <c r="H60" s="183" t="s">
        <v>1141</v>
      </c>
      <c r="I60" s="183">
        <v>0</v>
      </c>
      <c r="J60" s="183">
        <v>33.520000000000003</v>
      </c>
      <c r="K60" s="183">
        <v>-33.520000000000003</v>
      </c>
      <c r="L60" s="184">
        <v>44972</v>
      </c>
      <c r="M60" s="183" t="s">
        <v>2112</v>
      </c>
    </row>
    <row r="61" spans="1:13">
      <c r="A61" s="183">
        <v>40100000</v>
      </c>
      <c r="B61" s="183" t="s">
        <v>1140</v>
      </c>
      <c r="C61" s="183" t="s">
        <v>324</v>
      </c>
      <c r="D61" s="184">
        <v>44957</v>
      </c>
      <c r="E61" s="183">
        <v>614</v>
      </c>
      <c r="F61" s="183" t="s">
        <v>971</v>
      </c>
      <c r="G61" s="183" t="s">
        <v>1069</v>
      </c>
      <c r="H61" s="183" t="s">
        <v>1141</v>
      </c>
      <c r="I61" s="183">
        <v>0</v>
      </c>
      <c r="J61" s="183">
        <v>61.98</v>
      </c>
      <c r="K61" s="183">
        <v>-61.98</v>
      </c>
      <c r="L61" s="184">
        <v>44972</v>
      </c>
      <c r="M61" s="183" t="s">
        <v>2112</v>
      </c>
    </row>
    <row r="62" spans="1:13">
      <c r="A62" s="183">
        <v>40100000</v>
      </c>
      <c r="B62" s="183" t="s">
        <v>1140</v>
      </c>
      <c r="C62" s="183" t="s">
        <v>324</v>
      </c>
      <c r="D62" s="184">
        <v>44957</v>
      </c>
      <c r="E62" s="183">
        <v>615</v>
      </c>
      <c r="F62" s="183" t="s">
        <v>972</v>
      </c>
      <c r="G62" s="183" t="s">
        <v>1070</v>
      </c>
      <c r="H62" s="183" t="s">
        <v>1141</v>
      </c>
      <c r="I62" s="183">
        <v>0</v>
      </c>
      <c r="J62" s="183">
        <v>34.880000000000003</v>
      </c>
      <c r="K62" s="183">
        <v>-34.880000000000003</v>
      </c>
      <c r="L62" s="184">
        <v>44972</v>
      </c>
      <c r="M62" s="183" t="s">
        <v>2112</v>
      </c>
    </row>
    <row r="63" spans="1:13">
      <c r="A63" s="183">
        <v>40100000</v>
      </c>
      <c r="B63" s="183" t="s">
        <v>391</v>
      </c>
      <c r="C63" s="183" t="s">
        <v>324</v>
      </c>
      <c r="D63" s="184">
        <v>44957</v>
      </c>
      <c r="E63" s="183">
        <v>621</v>
      </c>
      <c r="F63" s="183" t="s">
        <v>542</v>
      </c>
      <c r="G63" s="183" t="s">
        <v>1186</v>
      </c>
      <c r="H63" s="183" t="s">
        <v>1110</v>
      </c>
      <c r="I63" s="183">
        <v>0</v>
      </c>
      <c r="J63" s="183">
        <v>3108</v>
      </c>
      <c r="K63" s="183">
        <v>-3108</v>
      </c>
      <c r="L63" s="184">
        <v>44973</v>
      </c>
      <c r="M63" s="183" t="s">
        <v>2112</v>
      </c>
    </row>
    <row r="64" spans="1:13">
      <c r="A64" s="183">
        <v>40100000</v>
      </c>
      <c r="B64" s="183" t="s">
        <v>391</v>
      </c>
      <c r="C64" s="183" t="s">
        <v>324</v>
      </c>
      <c r="D64" s="184">
        <v>44957</v>
      </c>
      <c r="E64" s="183">
        <v>622</v>
      </c>
      <c r="F64" s="183" t="s">
        <v>542</v>
      </c>
      <c r="G64" s="183" t="s">
        <v>1187</v>
      </c>
      <c r="H64" s="183" t="s">
        <v>1110</v>
      </c>
      <c r="I64" s="183">
        <v>0</v>
      </c>
      <c r="J64" s="183">
        <v>4158</v>
      </c>
      <c r="K64" s="183">
        <v>-4158</v>
      </c>
      <c r="L64" s="184">
        <v>44973</v>
      </c>
      <c r="M64" s="183" t="s">
        <v>2112</v>
      </c>
    </row>
    <row r="65" spans="1:13">
      <c r="A65" s="183">
        <v>40100000</v>
      </c>
      <c r="B65" s="183" t="s">
        <v>388</v>
      </c>
      <c r="C65" s="183" t="s">
        <v>324</v>
      </c>
      <c r="D65" s="184">
        <v>44957</v>
      </c>
      <c r="E65" s="183">
        <v>625</v>
      </c>
      <c r="F65" s="183" t="s">
        <v>979</v>
      </c>
      <c r="G65" s="183" t="s">
        <v>1188</v>
      </c>
      <c r="H65" s="183" t="s">
        <v>1136</v>
      </c>
      <c r="I65" s="183">
        <v>0</v>
      </c>
      <c r="J65" s="183">
        <v>1437.6</v>
      </c>
      <c r="K65" s="183">
        <v>-1437.6</v>
      </c>
      <c r="L65" s="184">
        <v>44973</v>
      </c>
      <c r="M65" s="183" t="s">
        <v>2112</v>
      </c>
    </row>
    <row r="66" spans="1:13">
      <c r="A66" s="183">
        <v>40100000</v>
      </c>
      <c r="B66" s="183" t="s">
        <v>377</v>
      </c>
      <c r="C66" s="183" t="s">
        <v>324</v>
      </c>
      <c r="D66" s="184">
        <v>44958</v>
      </c>
      <c r="E66" s="183">
        <v>630</v>
      </c>
      <c r="F66" s="183" t="s">
        <v>1189</v>
      </c>
      <c r="G66" s="183" t="s">
        <v>1190</v>
      </c>
      <c r="H66" s="183" t="s">
        <v>1110</v>
      </c>
      <c r="I66" s="183">
        <v>0</v>
      </c>
      <c r="J66" s="183">
        <v>1110.21</v>
      </c>
      <c r="K66" s="183">
        <v>-1110.21</v>
      </c>
      <c r="L66" s="184">
        <v>44991</v>
      </c>
      <c r="M66" s="183" t="s">
        <v>2112</v>
      </c>
    </row>
    <row r="67" spans="1:13">
      <c r="A67" s="183">
        <v>40100000</v>
      </c>
      <c r="B67" s="183" t="s">
        <v>377</v>
      </c>
      <c r="C67" s="183" t="s">
        <v>324</v>
      </c>
      <c r="D67" s="184">
        <v>44958</v>
      </c>
      <c r="E67" s="183">
        <v>631</v>
      </c>
      <c r="F67" s="183" t="s">
        <v>1189</v>
      </c>
      <c r="G67" s="183" t="s">
        <v>1191</v>
      </c>
      <c r="H67" s="183" t="s">
        <v>1110</v>
      </c>
      <c r="I67" s="183">
        <v>0</v>
      </c>
      <c r="J67" s="183">
        <v>61.27</v>
      </c>
      <c r="K67" s="183">
        <v>-61.27</v>
      </c>
      <c r="L67" s="184">
        <v>44991</v>
      </c>
      <c r="M67" s="183" t="s">
        <v>2112</v>
      </c>
    </row>
    <row r="68" spans="1:13">
      <c r="A68" s="183">
        <v>40100000</v>
      </c>
      <c r="B68" s="183" t="s">
        <v>382</v>
      </c>
      <c r="C68" s="183" t="s">
        <v>324</v>
      </c>
      <c r="D68" s="184">
        <v>44958</v>
      </c>
      <c r="E68" s="183">
        <v>633</v>
      </c>
      <c r="F68" s="183" t="s">
        <v>902</v>
      </c>
      <c r="G68" s="183" t="s">
        <v>1192</v>
      </c>
      <c r="H68" s="183" t="s">
        <v>1083</v>
      </c>
      <c r="I68" s="183">
        <v>0</v>
      </c>
      <c r="J68" s="183">
        <v>250.56</v>
      </c>
      <c r="K68" s="183">
        <v>-250.56</v>
      </c>
      <c r="L68" s="184">
        <v>44991</v>
      </c>
      <c r="M68" s="183" t="s">
        <v>2112</v>
      </c>
    </row>
    <row r="69" spans="1:13">
      <c r="A69" s="183">
        <v>40100000</v>
      </c>
      <c r="B69" s="183" t="s">
        <v>369</v>
      </c>
      <c r="C69" s="183" t="s">
        <v>324</v>
      </c>
      <c r="D69" s="184">
        <v>44958</v>
      </c>
      <c r="E69" s="183">
        <v>634</v>
      </c>
      <c r="F69" s="183" t="s">
        <v>533</v>
      </c>
      <c r="G69" s="183" t="s">
        <v>1194</v>
      </c>
      <c r="H69" s="183" t="s">
        <v>1195</v>
      </c>
      <c r="I69" s="183">
        <v>0</v>
      </c>
      <c r="J69" s="183">
        <v>205.75</v>
      </c>
      <c r="K69" s="183">
        <v>-205.75</v>
      </c>
      <c r="L69" s="184">
        <v>44991</v>
      </c>
      <c r="M69" s="183" t="s">
        <v>2112</v>
      </c>
    </row>
    <row r="70" spans="1:13">
      <c r="A70" s="183">
        <v>40100000</v>
      </c>
      <c r="B70" s="183" t="s">
        <v>369</v>
      </c>
      <c r="C70" s="183" t="s">
        <v>324</v>
      </c>
      <c r="D70" s="184">
        <v>44958</v>
      </c>
      <c r="E70" s="183">
        <v>636</v>
      </c>
      <c r="F70" s="183" t="s">
        <v>533</v>
      </c>
      <c r="G70" s="183" t="s">
        <v>1196</v>
      </c>
      <c r="H70" s="183" t="s">
        <v>1197</v>
      </c>
      <c r="I70" s="183">
        <v>0</v>
      </c>
      <c r="J70" s="183">
        <v>274.57</v>
      </c>
      <c r="K70" s="183">
        <v>-274.57</v>
      </c>
      <c r="L70" s="184">
        <v>44991</v>
      </c>
      <c r="M70" s="183" t="s">
        <v>2112</v>
      </c>
    </row>
    <row r="71" spans="1:13">
      <c r="A71" s="183">
        <v>40100000</v>
      </c>
      <c r="B71" s="183" t="s">
        <v>369</v>
      </c>
      <c r="C71" s="183" t="s">
        <v>324</v>
      </c>
      <c r="D71" s="184">
        <v>44958</v>
      </c>
      <c r="E71" s="183">
        <v>637</v>
      </c>
      <c r="F71" s="183" t="s">
        <v>533</v>
      </c>
      <c r="G71" s="183" t="s">
        <v>1198</v>
      </c>
      <c r="H71" s="183" t="s">
        <v>1199</v>
      </c>
      <c r="I71" s="183">
        <v>0</v>
      </c>
      <c r="J71" s="183">
        <v>2129.27</v>
      </c>
      <c r="K71" s="183">
        <v>-2129.27</v>
      </c>
      <c r="L71" s="184">
        <v>44991</v>
      </c>
      <c r="M71" s="183" t="s">
        <v>2112</v>
      </c>
    </row>
    <row r="72" spans="1:13">
      <c r="A72" s="183">
        <v>40100000</v>
      </c>
      <c r="B72" s="183" t="s">
        <v>1091</v>
      </c>
      <c r="C72" s="183" t="s">
        <v>324</v>
      </c>
      <c r="D72" s="184">
        <v>44958</v>
      </c>
      <c r="E72" s="183">
        <v>641</v>
      </c>
      <c r="F72" s="183" t="s">
        <v>496</v>
      </c>
      <c r="G72" s="183" t="s">
        <v>1200</v>
      </c>
      <c r="H72" s="183" t="s">
        <v>1113</v>
      </c>
      <c r="I72" s="183">
        <v>0</v>
      </c>
      <c r="J72" s="183">
        <v>164.4</v>
      </c>
      <c r="K72" s="183">
        <v>-164.4</v>
      </c>
      <c r="L72" s="184">
        <v>44991</v>
      </c>
      <c r="M72" s="183" t="s">
        <v>2112</v>
      </c>
    </row>
    <row r="73" spans="1:13">
      <c r="A73" s="183">
        <v>40100000</v>
      </c>
      <c r="B73" s="183" t="s">
        <v>1204</v>
      </c>
      <c r="C73" s="183" t="s">
        <v>324</v>
      </c>
      <c r="D73" s="184">
        <v>44958</v>
      </c>
      <c r="E73" s="183">
        <v>645</v>
      </c>
      <c r="F73" s="183" t="s">
        <v>1202</v>
      </c>
      <c r="G73" s="183" t="s">
        <v>1203</v>
      </c>
      <c r="H73" s="183" t="s">
        <v>384</v>
      </c>
      <c r="I73" s="183">
        <v>0</v>
      </c>
      <c r="J73" s="183">
        <v>3200</v>
      </c>
      <c r="K73" s="183">
        <v>-3200</v>
      </c>
      <c r="L73" s="184">
        <v>44991</v>
      </c>
      <c r="M73" s="183" t="s">
        <v>2112</v>
      </c>
    </row>
    <row r="74" spans="1:13">
      <c r="A74" s="183">
        <v>40100000</v>
      </c>
      <c r="B74" s="183" t="s">
        <v>369</v>
      </c>
      <c r="C74" s="183" t="s">
        <v>324</v>
      </c>
      <c r="D74" s="184">
        <v>44958</v>
      </c>
      <c r="E74" s="183">
        <v>647</v>
      </c>
      <c r="F74" s="183" t="s">
        <v>533</v>
      </c>
      <c r="G74" s="183" t="s">
        <v>1205</v>
      </c>
      <c r="H74" s="183" t="s">
        <v>1148</v>
      </c>
      <c r="I74" s="183">
        <v>0</v>
      </c>
      <c r="J74" s="183">
        <v>44.99</v>
      </c>
      <c r="K74" s="183">
        <v>-44.99</v>
      </c>
      <c r="L74" s="184">
        <v>44991</v>
      </c>
      <c r="M74" s="183" t="s">
        <v>2112</v>
      </c>
    </row>
    <row r="75" spans="1:13">
      <c r="A75" s="183">
        <v>40100000</v>
      </c>
      <c r="B75" s="183" t="s">
        <v>360</v>
      </c>
      <c r="C75" s="183" t="s">
        <v>324</v>
      </c>
      <c r="D75" s="184">
        <v>44958</v>
      </c>
      <c r="E75" s="183">
        <v>652</v>
      </c>
      <c r="F75" s="183" t="s">
        <v>815</v>
      </c>
      <c r="G75" s="183" t="s">
        <v>1206</v>
      </c>
      <c r="H75" s="183" t="s">
        <v>371</v>
      </c>
      <c r="I75" s="183">
        <v>0</v>
      </c>
      <c r="J75" s="183">
        <v>84</v>
      </c>
      <c r="K75" s="183">
        <v>-84</v>
      </c>
      <c r="L75" s="184">
        <v>44991</v>
      </c>
      <c r="M75" s="183" t="s">
        <v>2112</v>
      </c>
    </row>
    <row r="76" spans="1:13">
      <c r="A76" s="183">
        <v>40100000</v>
      </c>
      <c r="B76" s="183" t="s">
        <v>360</v>
      </c>
      <c r="C76" s="183" t="s">
        <v>324</v>
      </c>
      <c r="D76" s="184">
        <v>44958</v>
      </c>
      <c r="E76" s="183">
        <v>653</v>
      </c>
      <c r="F76" s="183" t="s">
        <v>815</v>
      </c>
      <c r="G76" s="183" t="s">
        <v>1207</v>
      </c>
      <c r="H76" s="183" t="s">
        <v>371</v>
      </c>
      <c r="I76" s="183">
        <v>0</v>
      </c>
      <c r="J76" s="183">
        <v>336</v>
      </c>
      <c r="K76" s="183">
        <v>-336</v>
      </c>
      <c r="L76" s="184">
        <v>44991</v>
      </c>
      <c r="M76" s="183" t="s">
        <v>2112</v>
      </c>
    </row>
    <row r="77" spans="1:13">
      <c r="A77" s="183">
        <v>40100000</v>
      </c>
      <c r="B77" s="183" t="s">
        <v>360</v>
      </c>
      <c r="C77" s="183" t="s">
        <v>324</v>
      </c>
      <c r="D77" s="184">
        <v>44958</v>
      </c>
      <c r="E77" s="183">
        <v>654</v>
      </c>
      <c r="F77" s="183" t="s">
        <v>815</v>
      </c>
      <c r="G77" s="183" t="s">
        <v>1208</v>
      </c>
      <c r="H77" s="183" t="s">
        <v>371</v>
      </c>
      <c r="I77" s="183">
        <v>0</v>
      </c>
      <c r="J77" s="183">
        <v>84</v>
      </c>
      <c r="K77" s="183">
        <v>-84</v>
      </c>
      <c r="L77" s="184">
        <v>44991</v>
      </c>
      <c r="M77" s="183" t="s">
        <v>2112</v>
      </c>
    </row>
    <row r="78" spans="1:13">
      <c r="A78" s="183">
        <v>40100000</v>
      </c>
      <c r="B78" s="183" t="s">
        <v>360</v>
      </c>
      <c r="C78" s="183" t="s">
        <v>324</v>
      </c>
      <c r="D78" s="184">
        <v>44958</v>
      </c>
      <c r="E78" s="183">
        <v>655</v>
      </c>
      <c r="F78" s="183" t="s">
        <v>815</v>
      </c>
      <c r="G78" s="183" t="s">
        <v>1209</v>
      </c>
      <c r="H78" s="183" t="s">
        <v>371</v>
      </c>
      <c r="I78" s="183">
        <v>0</v>
      </c>
      <c r="J78" s="183">
        <v>84</v>
      </c>
      <c r="K78" s="183">
        <v>-84</v>
      </c>
      <c r="L78" s="184">
        <v>44991</v>
      </c>
      <c r="M78" s="183" t="s">
        <v>2112</v>
      </c>
    </row>
    <row r="79" spans="1:13">
      <c r="A79" s="183">
        <v>40100000</v>
      </c>
      <c r="B79" s="183" t="s">
        <v>360</v>
      </c>
      <c r="C79" s="183" t="s">
        <v>324</v>
      </c>
      <c r="D79" s="184">
        <v>44958</v>
      </c>
      <c r="E79" s="183">
        <v>656</v>
      </c>
      <c r="F79" s="183" t="s">
        <v>815</v>
      </c>
      <c r="G79" s="183" t="s">
        <v>1210</v>
      </c>
      <c r="H79" s="183" t="s">
        <v>371</v>
      </c>
      <c r="I79" s="183">
        <v>0</v>
      </c>
      <c r="J79" s="183">
        <v>84</v>
      </c>
      <c r="K79" s="183">
        <v>-84</v>
      </c>
      <c r="L79" s="184">
        <v>44991</v>
      </c>
      <c r="M79" s="183" t="s">
        <v>2112</v>
      </c>
    </row>
    <row r="80" spans="1:13">
      <c r="A80" s="183">
        <v>40100000</v>
      </c>
      <c r="B80" s="183" t="s">
        <v>1140</v>
      </c>
      <c r="C80" s="183" t="s">
        <v>324</v>
      </c>
      <c r="D80" s="184">
        <v>44958</v>
      </c>
      <c r="E80" s="183">
        <v>658</v>
      </c>
      <c r="F80" s="183" t="s">
        <v>1211</v>
      </c>
      <c r="G80" s="183" t="s">
        <v>1212</v>
      </c>
      <c r="H80" s="183" t="s">
        <v>1184</v>
      </c>
      <c r="I80" s="183">
        <v>0</v>
      </c>
      <c r="J80" s="183">
        <v>31.97</v>
      </c>
      <c r="K80" s="183">
        <v>-31.97</v>
      </c>
      <c r="L80" s="184">
        <v>44991</v>
      </c>
      <c r="M80" s="183" t="s">
        <v>2112</v>
      </c>
    </row>
    <row r="81" spans="1:13">
      <c r="A81" s="183">
        <v>40100000</v>
      </c>
      <c r="B81" s="183" t="s">
        <v>1140</v>
      </c>
      <c r="C81" s="183" t="s">
        <v>324</v>
      </c>
      <c r="D81" s="184">
        <v>44958</v>
      </c>
      <c r="E81" s="183">
        <v>661</v>
      </c>
      <c r="F81" s="183" t="s">
        <v>972</v>
      </c>
      <c r="G81" s="183" t="s">
        <v>1214</v>
      </c>
      <c r="H81" s="183" t="s">
        <v>1092</v>
      </c>
      <c r="I81" s="183">
        <v>0</v>
      </c>
      <c r="J81" s="183">
        <v>14.71</v>
      </c>
      <c r="K81" s="183">
        <v>-14.71</v>
      </c>
      <c r="L81" s="184">
        <v>44992</v>
      </c>
      <c r="M81" s="183" t="s">
        <v>2112</v>
      </c>
    </row>
    <row r="82" spans="1:13">
      <c r="A82" s="183">
        <v>40100000</v>
      </c>
      <c r="B82" s="183" t="s">
        <v>1140</v>
      </c>
      <c r="C82" s="183" t="s">
        <v>324</v>
      </c>
      <c r="D82" s="184">
        <v>44958</v>
      </c>
      <c r="E82" s="183">
        <v>662</v>
      </c>
      <c r="F82" s="183" t="s">
        <v>972</v>
      </c>
      <c r="G82" s="183" t="s">
        <v>1216</v>
      </c>
      <c r="H82" s="183" t="s">
        <v>1092</v>
      </c>
      <c r="I82" s="183">
        <v>0</v>
      </c>
      <c r="J82" s="183">
        <v>15.76</v>
      </c>
      <c r="K82" s="183">
        <v>-15.76</v>
      </c>
      <c r="L82" s="184">
        <v>44992</v>
      </c>
      <c r="M82" s="183" t="s">
        <v>2112</v>
      </c>
    </row>
    <row r="83" spans="1:13">
      <c r="A83" s="183">
        <v>40100000</v>
      </c>
      <c r="B83" s="183" t="s">
        <v>372</v>
      </c>
      <c r="C83" s="183" t="s">
        <v>324</v>
      </c>
      <c r="D83" s="184">
        <v>44958</v>
      </c>
      <c r="E83" s="183">
        <v>665</v>
      </c>
      <c r="F83" s="183" t="s">
        <v>126</v>
      </c>
      <c r="G83" s="183" t="s">
        <v>1217</v>
      </c>
      <c r="H83" s="183" t="s">
        <v>1159</v>
      </c>
      <c r="I83" s="183">
        <v>0</v>
      </c>
      <c r="J83" s="183">
        <v>252</v>
      </c>
      <c r="K83" s="183">
        <v>-252</v>
      </c>
      <c r="L83" s="184">
        <v>44993</v>
      </c>
      <c r="M83" s="183" t="s">
        <v>2112</v>
      </c>
    </row>
    <row r="84" spans="1:13">
      <c r="A84" s="183">
        <v>40100000</v>
      </c>
      <c r="B84" s="183" t="s">
        <v>372</v>
      </c>
      <c r="C84" s="183" t="s">
        <v>324</v>
      </c>
      <c r="D84" s="184">
        <v>44958</v>
      </c>
      <c r="E84" s="183">
        <v>666</v>
      </c>
      <c r="F84" s="183" t="s">
        <v>126</v>
      </c>
      <c r="G84" s="183" t="s">
        <v>1218</v>
      </c>
      <c r="H84" s="183" t="s">
        <v>1219</v>
      </c>
      <c r="I84" s="183">
        <v>0</v>
      </c>
      <c r="J84" s="183">
        <v>25.33</v>
      </c>
      <c r="K84" s="183">
        <v>-25.33</v>
      </c>
      <c r="L84" s="184">
        <v>44993</v>
      </c>
      <c r="M84" s="183" t="s">
        <v>2112</v>
      </c>
    </row>
    <row r="85" spans="1:13">
      <c r="A85" s="183">
        <v>40100000</v>
      </c>
      <c r="B85" s="183" t="s">
        <v>372</v>
      </c>
      <c r="C85" s="183" t="s">
        <v>324</v>
      </c>
      <c r="D85" s="184">
        <v>44958</v>
      </c>
      <c r="E85" s="183">
        <v>668</v>
      </c>
      <c r="F85" s="183" t="s">
        <v>126</v>
      </c>
      <c r="G85" s="183" t="s">
        <v>1220</v>
      </c>
      <c r="H85" s="183" t="s">
        <v>1221</v>
      </c>
      <c r="I85" s="183">
        <v>0</v>
      </c>
      <c r="J85" s="183">
        <v>180</v>
      </c>
      <c r="K85" s="183">
        <v>-180</v>
      </c>
      <c r="L85" s="184">
        <v>44993</v>
      </c>
      <c r="M85" s="183" t="s">
        <v>2112</v>
      </c>
    </row>
    <row r="86" spans="1:13">
      <c r="A86" s="183">
        <v>40100000</v>
      </c>
      <c r="B86" s="183" t="s">
        <v>369</v>
      </c>
      <c r="C86" s="183" t="s">
        <v>324</v>
      </c>
      <c r="D86" s="184">
        <v>44958</v>
      </c>
      <c r="E86" s="183">
        <v>669</v>
      </c>
      <c r="F86" s="183" t="s">
        <v>533</v>
      </c>
      <c r="G86" s="183" t="s">
        <v>1222</v>
      </c>
      <c r="H86" s="183" t="s">
        <v>1223</v>
      </c>
      <c r="I86" s="183">
        <v>0</v>
      </c>
      <c r="J86" s="183">
        <v>563.79</v>
      </c>
      <c r="K86" s="183">
        <v>-563.79</v>
      </c>
      <c r="L86" s="184">
        <v>44993</v>
      </c>
      <c r="M86" s="183" t="s">
        <v>2112</v>
      </c>
    </row>
    <row r="87" spans="1:13">
      <c r="A87" s="183">
        <v>40100000</v>
      </c>
      <c r="B87" s="183" t="s">
        <v>369</v>
      </c>
      <c r="C87" s="183" t="s">
        <v>324</v>
      </c>
      <c r="D87" s="184">
        <v>44958</v>
      </c>
      <c r="E87" s="183">
        <v>670</v>
      </c>
      <c r="F87" s="183" t="s">
        <v>533</v>
      </c>
      <c r="G87" s="183" t="s">
        <v>1224</v>
      </c>
      <c r="H87" s="183" t="s">
        <v>1223</v>
      </c>
      <c r="I87" s="183">
        <v>0</v>
      </c>
      <c r="J87" s="183">
        <v>196.08</v>
      </c>
      <c r="K87" s="183">
        <v>-196.08</v>
      </c>
      <c r="L87" s="184">
        <v>44993</v>
      </c>
      <c r="M87" s="183" t="s">
        <v>2112</v>
      </c>
    </row>
    <row r="88" spans="1:13">
      <c r="A88" s="183">
        <v>40100000</v>
      </c>
      <c r="B88" s="183" t="s">
        <v>350</v>
      </c>
      <c r="C88" s="183" t="s">
        <v>324</v>
      </c>
      <c r="D88" s="184">
        <v>44958</v>
      </c>
      <c r="E88" s="183">
        <v>671</v>
      </c>
      <c r="F88" s="183" t="s">
        <v>97</v>
      </c>
      <c r="G88" s="183" t="s">
        <v>1225</v>
      </c>
      <c r="H88" s="183" t="s">
        <v>1226</v>
      </c>
      <c r="I88" s="183">
        <v>0</v>
      </c>
      <c r="J88" s="183">
        <v>57.6</v>
      </c>
      <c r="K88" s="183">
        <v>-57.6</v>
      </c>
      <c r="L88" s="184">
        <v>44993</v>
      </c>
      <c r="M88" s="183" t="s">
        <v>2112</v>
      </c>
    </row>
    <row r="89" spans="1:13">
      <c r="A89" s="183">
        <v>40100000</v>
      </c>
      <c r="B89" s="183" t="s">
        <v>350</v>
      </c>
      <c r="C89" s="183" t="s">
        <v>324</v>
      </c>
      <c r="D89" s="184">
        <v>44958</v>
      </c>
      <c r="E89" s="183">
        <v>672</v>
      </c>
      <c r="F89" s="183" t="s">
        <v>97</v>
      </c>
      <c r="G89" s="183" t="s">
        <v>1227</v>
      </c>
      <c r="H89" s="183" t="s">
        <v>1226</v>
      </c>
      <c r="I89" s="183">
        <v>0</v>
      </c>
      <c r="J89" s="183">
        <v>57.6</v>
      </c>
      <c r="K89" s="183">
        <v>-57.6</v>
      </c>
      <c r="L89" s="184">
        <v>44993</v>
      </c>
      <c r="M89" s="183" t="s">
        <v>2112</v>
      </c>
    </row>
    <row r="90" spans="1:13">
      <c r="A90" s="183">
        <v>40100000</v>
      </c>
      <c r="B90" s="183" t="s">
        <v>350</v>
      </c>
      <c r="C90" s="183" t="s">
        <v>324</v>
      </c>
      <c r="D90" s="184">
        <v>44958</v>
      </c>
      <c r="E90" s="183">
        <v>673</v>
      </c>
      <c r="F90" s="183" t="s">
        <v>97</v>
      </c>
      <c r="G90" s="183" t="s">
        <v>1228</v>
      </c>
      <c r="H90" s="183" t="s">
        <v>1226</v>
      </c>
      <c r="I90" s="183">
        <v>0</v>
      </c>
      <c r="J90" s="183">
        <v>57.6</v>
      </c>
      <c r="K90" s="183">
        <v>-57.6</v>
      </c>
      <c r="L90" s="184">
        <v>44993</v>
      </c>
      <c r="M90" s="183" t="s">
        <v>2112</v>
      </c>
    </row>
    <row r="91" spans="1:13">
      <c r="A91" s="183">
        <v>40100000</v>
      </c>
      <c r="B91" s="183" t="s">
        <v>1091</v>
      </c>
      <c r="C91" s="183" t="s">
        <v>324</v>
      </c>
      <c r="D91" s="184">
        <v>44958</v>
      </c>
      <c r="E91" s="183">
        <v>676</v>
      </c>
      <c r="F91" s="183" t="s">
        <v>496</v>
      </c>
      <c r="G91" s="183" t="s">
        <v>1229</v>
      </c>
      <c r="H91" s="183" t="s">
        <v>1184</v>
      </c>
      <c r="I91" s="183">
        <v>0</v>
      </c>
      <c r="J91" s="183">
        <v>360</v>
      </c>
      <c r="K91" s="183">
        <v>-360</v>
      </c>
      <c r="L91" s="184">
        <v>44993</v>
      </c>
      <c r="M91" s="183" t="s">
        <v>2112</v>
      </c>
    </row>
    <row r="92" spans="1:13">
      <c r="A92" s="183">
        <v>40100000</v>
      </c>
      <c r="B92" s="183" t="s">
        <v>1091</v>
      </c>
      <c r="C92" s="183" t="s">
        <v>324</v>
      </c>
      <c r="D92" s="184">
        <v>44958</v>
      </c>
      <c r="E92" s="183">
        <v>678</v>
      </c>
      <c r="F92" s="183" t="s">
        <v>496</v>
      </c>
      <c r="G92" s="183" t="s">
        <v>1230</v>
      </c>
      <c r="H92" s="183" t="s">
        <v>1231</v>
      </c>
      <c r="I92" s="183">
        <v>0</v>
      </c>
      <c r="J92" s="183">
        <v>360</v>
      </c>
      <c r="K92" s="183">
        <v>-360</v>
      </c>
      <c r="L92" s="184">
        <v>44993</v>
      </c>
      <c r="M92" s="183" t="s">
        <v>2112</v>
      </c>
    </row>
    <row r="93" spans="1:13">
      <c r="A93" s="183">
        <v>40100000</v>
      </c>
      <c r="B93" s="183" t="s">
        <v>1091</v>
      </c>
      <c r="C93" s="183" t="s">
        <v>324</v>
      </c>
      <c r="D93" s="184">
        <v>44958</v>
      </c>
      <c r="E93" s="183">
        <v>679</v>
      </c>
      <c r="F93" s="183" t="s">
        <v>496</v>
      </c>
      <c r="G93" s="183" t="s">
        <v>1232</v>
      </c>
      <c r="H93" s="183" t="s">
        <v>1231</v>
      </c>
      <c r="I93" s="183">
        <v>0</v>
      </c>
      <c r="J93" s="183">
        <v>192</v>
      </c>
      <c r="K93" s="183">
        <v>-192</v>
      </c>
      <c r="L93" s="184">
        <v>44993</v>
      </c>
      <c r="M93" s="183" t="s">
        <v>2112</v>
      </c>
    </row>
    <row r="94" spans="1:13">
      <c r="A94" s="183">
        <v>40100000</v>
      </c>
      <c r="B94" s="183" t="s">
        <v>350</v>
      </c>
      <c r="C94" s="183" t="s">
        <v>324</v>
      </c>
      <c r="D94" s="184">
        <v>44958</v>
      </c>
      <c r="E94" s="183">
        <v>680</v>
      </c>
      <c r="F94" s="183" t="s">
        <v>97</v>
      </c>
      <c r="G94" s="183" t="s">
        <v>1233</v>
      </c>
      <c r="H94" s="183" t="s">
        <v>1226</v>
      </c>
      <c r="I94" s="183">
        <v>0</v>
      </c>
      <c r="J94" s="183">
        <v>254.35</v>
      </c>
      <c r="K94" s="183">
        <v>-254.35</v>
      </c>
      <c r="L94" s="184">
        <v>44993</v>
      </c>
      <c r="M94" s="183" t="s">
        <v>2112</v>
      </c>
    </row>
    <row r="95" spans="1:13">
      <c r="A95" s="183">
        <v>40100000</v>
      </c>
      <c r="B95" s="183" t="s">
        <v>350</v>
      </c>
      <c r="C95" s="183" t="s">
        <v>324</v>
      </c>
      <c r="D95" s="184">
        <v>44958</v>
      </c>
      <c r="E95" s="183">
        <v>681</v>
      </c>
      <c r="F95" s="183" t="s">
        <v>97</v>
      </c>
      <c r="G95" s="183" t="s">
        <v>1234</v>
      </c>
      <c r="H95" s="183" t="s">
        <v>1226</v>
      </c>
      <c r="I95" s="183">
        <v>0</v>
      </c>
      <c r="J95" s="183">
        <v>3268.16</v>
      </c>
      <c r="K95" s="183">
        <v>-3268.16</v>
      </c>
      <c r="L95" s="184">
        <v>44993</v>
      </c>
      <c r="M95" s="183" t="s">
        <v>2112</v>
      </c>
    </row>
    <row r="96" spans="1:13">
      <c r="A96" s="183">
        <v>40100000</v>
      </c>
      <c r="B96" s="183" t="s">
        <v>388</v>
      </c>
      <c r="C96" s="183" t="s">
        <v>324</v>
      </c>
      <c r="D96" s="184">
        <v>44958</v>
      </c>
      <c r="E96" s="183">
        <v>684</v>
      </c>
      <c r="F96" s="183" t="s">
        <v>979</v>
      </c>
      <c r="G96" s="183" t="s">
        <v>1235</v>
      </c>
      <c r="H96" s="183" t="s">
        <v>1629</v>
      </c>
      <c r="I96" s="183">
        <v>0</v>
      </c>
      <c r="J96" s="183">
        <v>2663.62</v>
      </c>
      <c r="K96" s="183">
        <v>-2663.62</v>
      </c>
      <c r="L96" s="184">
        <v>44993</v>
      </c>
      <c r="M96" s="183" t="s">
        <v>2112</v>
      </c>
    </row>
    <row r="97" spans="1:13">
      <c r="A97" s="183">
        <v>40100000</v>
      </c>
      <c r="B97" s="183" t="s">
        <v>388</v>
      </c>
      <c r="C97" s="183" t="s">
        <v>324</v>
      </c>
      <c r="D97" s="184">
        <v>44958</v>
      </c>
      <c r="E97" s="183">
        <v>685</v>
      </c>
      <c r="F97" s="183" t="s">
        <v>979</v>
      </c>
      <c r="G97" s="183" t="s">
        <v>1236</v>
      </c>
      <c r="H97" s="183" t="s">
        <v>1237</v>
      </c>
      <c r="I97" s="183">
        <v>0</v>
      </c>
      <c r="J97" s="183">
        <v>3137</v>
      </c>
      <c r="K97" s="183">
        <v>-3137</v>
      </c>
      <c r="L97" s="184">
        <v>44993</v>
      </c>
      <c r="M97" s="183" t="s">
        <v>2112</v>
      </c>
    </row>
    <row r="98" spans="1:13">
      <c r="A98" s="183">
        <v>40100000</v>
      </c>
      <c r="B98" s="183" t="s">
        <v>388</v>
      </c>
      <c r="C98" s="183" t="s">
        <v>324</v>
      </c>
      <c r="D98" s="184">
        <v>44958</v>
      </c>
      <c r="E98" s="183">
        <v>686</v>
      </c>
      <c r="F98" s="183" t="s">
        <v>1238</v>
      </c>
      <c r="G98" s="183" t="s">
        <v>1239</v>
      </c>
      <c r="H98" s="183" t="s">
        <v>89</v>
      </c>
      <c r="I98" s="183">
        <v>300</v>
      </c>
      <c r="J98" s="183">
        <v>0</v>
      </c>
      <c r="K98" s="183">
        <v>300</v>
      </c>
      <c r="L98" s="184">
        <v>44993</v>
      </c>
      <c r="M98" s="183" t="s">
        <v>2112</v>
      </c>
    </row>
    <row r="99" spans="1:13">
      <c r="A99" s="183">
        <v>40100000</v>
      </c>
      <c r="B99" s="183" t="s">
        <v>388</v>
      </c>
      <c r="C99" s="183" t="s">
        <v>324</v>
      </c>
      <c r="D99" s="184">
        <v>44958</v>
      </c>
      <c r="E99" s="183">
        <v>687</v>
      </c>
      <c r="F99" s="183" t="s">
        <v>979</v>
      </c>
      <c r="G99" s="183" t="s">
        <v>1240</v>
      </c>
      <c r="H99" s="183" t="s">
        <v>1237</v>
      </c>
      <c r="I99" s="183">
        <v>0</v>
      </c>
      <c r="J99" s="183">
        <v>7457.96</v>
      </c>
      <c r="K99" s="183">
        <v>-7457.96</v>
      </c>
      <c r="L99" s="184">
        <v>44993</v>
      </c>
      <c r="M99" s="183" t="s">
        <v>2112</v>
      </c>
    </row>
    <row r="100" spans="1:13">
      <c r="A100" s="183">
        <v>40100000</v>
      </c>
      <c r="B100" s="183" t="s">
        <v>350</v>
      </c>
      <c r="C100" s="183" t="s">
        <v>324</v>
      </c>
      <c r="D100" s="184">
        <v>44958</v>
      </c>
      <c r="E100" s="183">
        <v>690</v>
      </c>
      <c r="F100" s="183" t="s">
        <v>97</v>
      </c>
      <c r="G100" s="183" t="s">
        <v>1241</v>
      </c>
      <c r="H100" s="183" t="s">
        <v>1242</v>
      </c>
      <c r="I100" s="183">
        <v>0</v>
      </c>
      <c r="J100" s="183">
        <v>213.4</v>
      </c>
      <c r="K100" s="183">
        <v>-213.4</v>
      </c>
      <c r="L100" s="184">
        <v>44993</v>
      </c>
      <c r="M100" s="183" t="s">
        <v>2112</v>
      </c>
    </row>
    <row r="101" spans="1:13">
      <c r="A101" s="183">
        <v>40100000</v>
      </c>
      <c r="B101" s="183" t="s">
        <v>350</v>
      </c>
      <c r="C101" s="183" t="s">
        <v>324</v>
      </c>
      <c r="D101" s="184">
        <v>44958</v>
      </c>
      <c r="E101" s="183">
        <v>691</v>
      </c>
      <c r="F101" s="183" t="s">
        <v>97</v>
      </c>
      <c r="G101" s="183" t="s">
        <v>1243</v>
      </c>
      <c r="H101" s="183" t="s">
        <v>1242</v>
      </c>
      <c r="I101" s="183">
        <v>94.8</v>
      </c>
      <c r="J101" s="183">
        <v>0</v>
      </c>
      <c r="K101" s="183">
        <v>94.8</v>
      </c>
      <c r="L101" s="184">
        <v>44993</v>
      </c>
      <c r="M101" s="183" t="s">
        <v>2112</v>
      </c>
    </row>
    <row r="102" spans="1:13">
      <c r="A102" s="183">
        <v>40100000</v>
      </c>
      <c r="B102" s="183" t="s">
        <v>372</v>
      </c>
      <c r="C102" s="183" t="s">
        <v>324</v>
      </c>
      <c r="D102" s="184">
        <v>44958</v>
      </c>
      <c r="E102" s="183">
        <v>692</v>
      </c>
      <c r="F102" s="183" t="s">
        <v>126</v>
      </c>
      <c r="G102" s="183" t="s">
        <v>681</v>
      </c>
      <c r="H102" s="183" t="s">
        <v>1114</v>
      </c>
      <c r="I102" s="183">
        <v>0</v>
      </c>
      <c r="J102" s="183">
        <v>252</v>
      </c>
      <c r="K102" s="183">
        <v>-252</v>
      </c>
      <c r="L102" s="184">
        <v>44994</v>
      </c>
      <c r="M102" s="183" t="s">
        <v>2112</v>
      </c>
    </row>
    <row r="103" spans="1:13">
      <c r="A103" s="183">
        <v>40100000</v>
      </c>
      <c r="B103" s="183" t="s">
        <v>372</v>
      </c>
      <c r="C103" s="183" t="s">
        <v>324</v>
      </c>
      <c r="D103" s="184">
        <v>44958</v>
      </c>
      <c r="E103" s="183">
        <v>693</v>
      </c>
      <c r="F103" s="183" t="s">
        <v>126</v>
      </c>
      <c r="G103" s="183" t="s">
        <v>1244</v>
      </c>
      <c r="H103" s="183" t="s">
        <v>1114</v>
      </c>
      <c r="I103" s="183">
        <v>16.86</v>
      </c>
      <c r="J103" s="183">
        <v>0</v>
      </c>
      <c r="K103" s="183">
        <v>16.86</v>
      </c>
      <c r="L103" s="184">
        <v>44994</v>
      </c>
      <c r="M103" s="183" t="s">
        <v>2112</v>
      </c>
    </row>
    <row r="104" spans="1:13">
      <c r="A104" s="183">
        <v>40100000</v>
      </c>
      <c r="B104" s="183" t="s">
        <v>380</v>
      </c>
      <c r="C104" s="183" t="s">
        <v>324</v>
      </c>
      <c r="D104" s="184">
        <v>44958</v>
      </c>
      <c r="E104" s="183">
        <v>695</v>
      </c>
      <c r="F104" s="183" t="s">
        <v>394</v>
      </c>
      <c r="G104" s="183" t="s">
        <v>1245</v>
      </c>
      <c r="H104" s="183" t="s">
        <v>1261</v>
      </c>
      <c r="I104" s="183">
        <v>0</v>
      </c>
      <c r="J104" s="183">
        <v>112.5</v>
      </c>
      <c r="K104" s="183">
        <v>-112.5</v>
      </c>
      <c r="L104" s="184">
        <v>44994</v>
      </c>
      <c r="M104" s="183" t="s">
        <v>2112</v>
      </c>
    </row>
    <row r="105" spans="1:13">
      <c r="A105" s="183">
        <v>40100000</v>
      </c>
      <c r="B105" s="183" t="s">
        <v>380</v>
      </c>
      <c r="C105" s="183" t="s">
        <v>324</v>
      </c>
      <c r="D105" s="184">
        <v>44958</v>
      </c>
      <c r="E105" s="183">
        <v>696</v>
      </c>
      <c r="F105" s="183" t="s">
        <v>394</v>
      </c>
      <c r="G105" s="183" t="s">
        <v>1247</v>
      </c>
      <c r="H105" s="183" t="s">
        <v>1261</v>
      </c>
      <c r="I105" s="183">
        <v>0</v>
      </c>
      <c r="J105" s="183">
        <v>142.69</v>
      </c>
      <c r="K105" s="183">
        <v>-142.69</v>
      </c>
      <c r="L105" s="184">
        <v>44994</v>
      </c>
      <c r="M105" s="183" t="s">
        <v>2112</v>
      </c>
    </row>
    <row r="106" spans="1:13">
      <c r="A106" s="183">
        <v>40100000</v>
      </c>
      <c r="B106" s="183" t="s">
        <v>380</v>
      </c>
      <c r="C106" s="183" t="s">
        <v>324</v>
      </c>
      <c r="D106" s="184">
        <v>44958</v>
      </c>
      <c r="E106" s="183">
        <v>697</v>
      </c>
      <c r="F106" s="183" t="s">
        <v>394</v>
      </c>
      <c r="G106" s="183" t="s">
        <v>1248</v>
      </c>
      <c r="H106" s="183" t="s">
        <v>1261</v>
      </c>
      <c r="I106" s="183">
        <v>0</v>
      </c>
      <c r="J106" s="183">
        <v>118.74</v>
      </c>
      <c r="K106" s="183">
        <v>-118.74</v>
      </c>
      <c r="L106" s="184">
        <v>44994</v>
      </c>
      <c r="M106" s="183" t="s">
        <v>2112</v>
      </c>
    </row>
    <row r="107" spans="1:13">
      <c r="A107" s="183">
        <v>40100000</v>
      </c>
      <c r="B107" s="183" t="s">
        <v>380</v>
      </c>
      <c r="C107" s="183" t="s">
        <v>324</v>
      </c>
      <c r="D107" s="184">
        <v>44958</v>
      </c>
      <c r="E107" s="183">
        <v>698</v>
      </c>
      <c r="F107" s="183" t="s">
        <v>394</v>
      </c>
      <c r="G107" s="183" t="s">
        <v>1249</v>
      </c>
      <c r="H107" s="183" t="s">
        <v>1261</v>
      </c>
      <c r="I107" s="183">
        <v>0</v>
      </c>
      <c r="J107" s="183">
        <v>306.43</v>
      </c>
      <c r="K107" s="183">
        <v>-306.43</v>
      </c>
      <c r="L107" s="184">
        <v>44994</v>
      </c>
      <c r="M107" s="183" t="s">
        <v>2112</v>
      </c>
    </row>
    <row r="108" spans="1:13">
      <c r="A108" s="183">
        <v>40100000</v>
      </c>
      <c r="B108" s="183" t="s">
        <v>380</v>
      </c>
      <c r="C108" s="183" t="s">
        <v>324</v>
      </c>
      <c r="D108" s="184">
        <v>44958</v>
      </c>
      <c r="E108" s="183">
        <v>699</v>
      </c>
      <c r="F108" s="183" t="s">
        <v>394</v>
      </c>
      <c r="G108" s="183" t="s">
        <v>1250</v>
      </c>
      <c r="H108" s="183" t="s">
        <v>1261</v>
      </c>
      <c r="I108" s="183">
        <v>0</v>
      </c>
      <c r="J108" s="183">
        <v>228.72</v>
      </c>
      <c r="K108" s="183">
        <v>-228.72</v>
      </c>
      <c r="L108" s="184">
        <v>44994</v>
      </c>
      <c r="M108" s="183" t="s">
        <v>2112</v>
      </c>
    </row>
    <row r="109" spans="1:13">
      <c r="A109" s="183">
        <v>40100000</v>
      </c>
      <c r="B109" s="183" t="s">
        <v>380</v>
      </c>
      <c r="C109" s="183" t="s">
        <v>324</v>
      </c>
      <c r="D109" s="184">
        <v>44958</v>
      </c>
      <c r="E109" s="183">
        <v>700</v>
      </c>
      <c r="F109" s="183" t="s">
        <v>394</v>
      </c>
      <c r="G109" s="183" t="s">
        <v>1251</v>
      </c>
      <c r="H109" s="183" t="s">
        <v>1261</v>
      </c>
      <c r="I109" s="183">
        <v>0</v>
      </c>
      <c r="J109" s="183">
        <v>413.07</v>
      </c>
      <c r="K109" s="183">
        <v>-413.07</v>
      </c>
      <c r="L109" s="184">
        <v>44994</v>
      </c>
      <c r="M109" s="183" t="s">
        <v>2112</v>
      </c>
    </row>
    <row r="110" spans="1:13">
      <c r="A110" s="183">
        <v>40100000</v>
      </c>
      <c r="B110" s="183" t="s">
        <v>380</v>
      </c>
      <c r="C110" s="183" t="s">
        <v>324</v>
      </c>
      <c r="D110" s="184">
        <v>44958</v>
      </c>
      <c r="E110" s="183">
        <v>701</v>
      </c>
      <c r="F110" s="183" t="s">
        <v>394</v>
      </c>
      <c r="G110" s="183" t="s">
        <v>1252</v>
      </c>
      <c r="H110" s="183" t="s">
        <v>1261</v>
      </c>
      <c r="I110" s="183">
        <v>0</v>
      </c>
      <c r="J110" s="183">
        <v>157.69999999999999</v>
      </c>
      <c r="K110" s="183">
        <v>-157.69999999999999</v>
      </c>
      <c r="L110" s="184">
        <v>44994</v>
      </c>
      <c r="M110" s="183" t="s">
        <v>2112</v>
      </c>
    </row>
    <row r="111" spans="1:13">
      <c r="A111" s="183">
        <v>40100000</v>
      </c>
      <c r="B111" s="183" t="s">
        <v>380</v>
      </c>
      <c r="C111" s="183" t="s">
        <v>324</v>
      </c>
      <c r="D111" s="184">
        <v>44958</v>
      </c>
      <c r="E111" s="183">
        <v>702</v>
      </c>
      <c r="F111" s="183" t="s">
        <v>394</v>
      </c>
      <c r="G111" s="183" t="s">
        <v>1253</v>
      </c>
      <c r="H111" s="183" t="s">
        <v>1261</v>
      </c>
      <c r="I111" s="183">
        <v>0</v>
      </c>
      <c r="J111" s="183">
        <v>377.21</v>
      </c>
      <c r="K111" s="183">
        <v>-377.21</v>
      </c>
      <c r="L111" s="184">
        <v>44994</v>
      </c>
      <c r="M111" s="183" t="s">
        <v>2112</v>
      </c>
    </row>
    <row r="112" spans="1:13">
      <c r="A112" s="183">
        <v>40100000</v>
      </c>
      <c r="B112" s="183" t="s">
        <v>380</v>
      </c>
      <c r="C112" s="183" t="s">
        <v>324</v>
      </c>
      <c r="D112" s="184">
        <v>44958</v>
      </c>
      <c r="E112" s="183">
        <v>703</v>
      </c>
      <c r="F112" s="183" t="s">
        <v>394</v>
      </c>
      <c r="G112" s="183" t="s">
        <v>1254</v>
      </c>
      <c r="H112" s="183" t="s">
        <v>1261</v>
      </c>
      <c r="I112" s="183">
        <v>0</v>
      </c>
      <c r="J112" s="183">
        <v>372.47</v>
      </c>
      <c r="K112" s="183">
        <v>-372.47</v>
      </c>
      <c r="L112" s="184">
        <v>44994</v>
      </c>
      <c r="M112" s="183" t="s">
        <v>2112</v>
      </c>
    </row>
    <row r="113" spans="1:13">
      <c r="A113" s="183">
        <v>40100000</v>
      </c>
      <c r="B113" s="183" t="s">
        <v>380</v>
      </c>
      <c r="C113" s="183" t="s">
        <v>324</v>
      </c>
      <c r="D113" s="184">
        <v>44958</v>
      </c>
      <c r="E113" s="183">
        <v>704</v>
      </c>
      <c r="F113" s="183" t="s">
        <v>394</v>
      </c>
      <c r="G113" s="183" t="s">
        <v>1255</v>
      </c>
      <c r="H113" s="183" t="s">
        <v>1261</v>
      </c>
      <c r="I113" s="183">
        <v>0</v>
      </c>
      <c r="J113" s="183">
        <v>169.19</v>
      </c>
      <c r="K113" s="183">
        <v>-169.19</v>
      </c>
      <c r="L113" s="184">
        <v>44994</v>
      </c>
      <c r="M113" s="183" t="s">
        <v>2112</v>
      </c>
    </row>
    <row r="114" spans="1:13">
      <c r="A114" s="183">
        <v>40100000</v>
      </c>
      <c r="B114" s="183" t="s">
        <v>380</v>
      </c>
      <c r="C114" s="183" t="s">
        <v>324</v>
      </c>
      <c r="D114" s="184">
        <v>44958</v>
      </c>
      <c r="E114" s="183">
        <v>705</v>
      </c>
      <c r="F114" s="183" t="s">
        <v>394</v>
      </c>
      <c r="G114" s="183" t="s">
        <v>1256</v>
      </c>
      <c r="H114" s="183" t="s">
        <v>1261</v>
      </c>
      <c r="I114" s="183">
        <v>0</v>
      </c>
      <c r="J114" s="183">
        <v>289.64999999999998</v>
      </c>
      <c r="K114" s="183">
        <v>-289.64999999999998</v>
      </c>
      <c r="L114" s="184">
        <v>44994</v>
      </c>
      <c r="M114" s="183" t="s">
        <v>2112</v>
      </c>
    </row>
    <row r="115" spans="1:13">
      <c r="A115" s="183">
        <v>40100000</v>
      </c>
      <c r="B115" s="183" t="s">
        <v>380</v>
      </c>
      <c r="C115" s="183" t="s">
        <v>324</v>
      </c>
      <c r="D115" s="184">
        <v>44958</v>
      </c>
      <c r="E115" s="183">
        <v>706</v>
      </c>
      <c r="F115" s="183" t="s">
        <v>394</v>
      </c>
      <c r="G115" s="183" t="s">
        <v>1257</v>
      </c>
      <c r="H115" s="183" t="s">
        <v>1261</v>
      </c>
      <c r="I115" s="183">
        <v>0</v>
      </c>
      <c r="J115" s="183">
        <v>338.06</v>
      </c>
      <c r="K115" s="183">
        <v>-338.06</v>
      </c>
      <c r="L115" s="184">
        <v>44994</v>
      </c>
      <c r="M115" s="183" t="s">
        <v>2112</v>
      </c>
    </row>
    <row r="116" spans="1:13">
      <c r="A116" s="183">
        <v>40100000</v>
      </c>
      <c r="B116" s="183" t="s">
        <v>380</v>
      </c>
      <c r="C116" s="183" t="s">
        <v>324</v>
      </c>
      <c r="D116" s="184">
        <v>44958</v>
      </c>
      <c r="E116" s="183">
        <v>708</v>
      </c>
      <c r="F116" s="183" t="s">
        <v>394</v>
      </c>
      <c r="G116" s="183" t="s">
        <v>1258</v>
      </c>
      <c r="H116" s="183" t="s">
        <v>1261</v>
      </c>
      <c r="I116" s="183">
        <v>0</v>
      </c>
      <c r="J116" s="183">
        <v>415.81</v>
      </c>
      <c r="K116" s="183">
        <v>-415.81</v>
      </c>
      <c r="L116" s="184">
        <v>44994</v>
      </c>
      <c r="M116" s="183" t="s">
        <v>2112</v>
      </c>
    </row>
    <row r="117" spans="1:13">
      <c r="A117" s="183">
        <v>40100000</v>
      </c>
      <c r="B117" s="183" t="s">
        <v>361</v>
      </c>
      <c r="C117" s="183" t="s">
        <v>324</v>
      </c>
      <c r="D117" s="184">
        <v>44959</v>
      </c>
      <c r="E117" s="183">
        <v>632</v>
      </c>
      <c r="F117" s="183" t="s">
        <v>392</v>
      </c>
      <c r="G117" s="183" t="s">
        <v>1260</v>
      </c>
      <c r="H117" s="183" t="s">
        <v>1261</v>
      </c>
      <c r="I117" s="183">
        <v>0</v>
      </c>
      <c r="J117" s="183">
        <v>3200</v>
      </c>
      <c r="K117" s="183">
        <v>-3200</v>
      </c>
      <c r="L117" s="184">
        <v>44991</v>
      </c>
      <c r="M117" s="183" t="s">
        <v>2112</v>
      </c>
    </row>
    <row r="118" spans="1:13">
      <c r="A118" s="183">
        <v>40100000</v>
      </c>
      <c r="B118" s="183" t="s">
        <v>369</v>
      </c>
      <c r="C118" s="183" t="s">
        <v>324</v>
      </c>
      <c r="D118" s="184">
        <v>44959</v>
      </c>
      <c r="E118" s="183">
        <v>667</v>
      </c>
      <c r="F118" s="183" t="s">
        <v>533</v>
      </c>
      <c r="G118" s="183" t="s">
        <v>1262</v>
      </c>
      <c r="H118" s="183" t="s">
        <v>1223</v>
      </c>
      <c r="I118" s="183">
        <v>0</v>
      </c>
      <c r="J118" s="183">
        <v>260</v>
      </c>
      <c r="K118" s="183">
        <v>-260</v>
      </c>
      <c r="L118" s="184">
        <v>44993</v>
      </c>
      <c r="M118" s="183" t="s">
        <v>2112</v>
      </c>
    </row>
    <row r="119" spans="1:13">
      <c r="A119" s="183">
        <v>40100000</v>
      </c>
      <c r="B119" s="183" t="s">
        <v>380</v>
      </c>
      <c r="C119" s="183" t="s">
        <v>324</v>
      </c>
      <c r="D119" s="184">
        <v>44959</v>
      </c>
      <c r="E119" s="183">
        <v>694</v>
      </c>
      <c r="F119" s="183" t="s">
        <v>394</v>
      </c>
      <c r="G119" s="183" t="s">
        <v>1263</v>
      </c>
      <c r="H119" s="183" t="s">
        <v>1261</v>
      </c>
      <c r="I119" s="183">
        <v>0</v>
      </c>
      <c r="J119" s="183">
        <v>242.84</v>
      </c>
      <c r="K119" s="183">
        <v>-242.84</v>
      </c>
      <c r="L119" s="184">
        <v>44994</v>
      </c>
      <c r="M119" s="183" t="s">
        <v>2112</v>
      </c>
    </row>
    <row r="120" spans="1:13">
      <c r="A120" s="183">
        <v>40100000</v>
      </c>
      <c r="B120" s="183" t="s">
        <v>1091</v>
      </c>
      <c r="C120" s="183" t="s">
        <v>324</v>
      </c>
      <c r="D120" s="184">
        <v>44963</v>
      </c>
      <c r="E120" s="183">
        <v>677</v>
      </c>
      <c r="F120" s="183" t="s">
        <v>496</v>
      </c>
      <c r="G120" s="183" t="s">
        <v>1264</v>
      </c>
      <c r="H120" s="183" t="s">
        <v>1231</v>
      </c>
      <c r="I120" s="183">
        <v>0</v>
      </c>
      <c r="J120" s="183">
        <v>234</v>
      </c>
      <c r="K120" s="183">
        <v>-234</v>
      </c>
      <c r="L120" s="184">
        <v>44993</v>
      </c>
      <c r="M120" s="183" t="s">
        <v>2112</v>
      </c>
    </row>
    <row r="121" spans="1:13">
      <c r="A121" s="183">
        <v>40100000</v>
      </c>
      <c r="B121" s="183" t="s">
        <v>1177</v>
      </c>
      <c r="C121" s="183" t="s">
        <v>324</v>
      </c>
      <c r="D121" s="184">
        <v>44964</v>
      </c>
      <c r="E121" s="183">
        <v>643</v>
      </c>
      <c r="F121" s="183" t="s">
        <v>1175</v>
      </c>
      <c r="G121" s="183" t="s">
        <v>1265</v>
      </c>
      <c r="H121" s="183" t="s">
        <v>89</v>
      </c>
      <c r="I121" s="183">
        <v>0</v>
      </c>
      <c r="J121" s="183">
        <v>10300</v>
      </c>
      <c r="K121" s="183">
        <v>-10300</v>
      </c>
      <c r="L121" s="184">
        <v>44991</v>
      </c>
      <c r="M121" s="183" t="s">
        <v>2112</v>
      </c>
    </row>
    <row r="122" spans="1:13">
      <c r="A122" s="183">
        <v>40100000</v>
      </c>
      <c r="B122" s="183" t="s">
        <v>350</v>
      </c>
      <c r="C122" s="183" t="s">
        <v>324</v>
      </c>
      <c r="D122" s="184">
        <v>44964</v>
      </c>
      <c r="E122" s="183">
        <v>674</v>
      </c>
      <c r="F122" s="183" t="s">
        <v>97</v>
      </c>
      <c r="G122" s="183" t="s">
        <v>1266</v>
      </c>
      <c r="H122" s="183" t="s">
        <v>1121</v>
      </c>
      <c r="I122" s="183">
        <v>0</v>
      </c>
      <c r="J122" s="183">
        <v>57.6</v>
      </c>
      <c r="K122" s="183">
        <v>-57.6</v>
      </c>
      <c r="L122" s="184">
        <v>44993</v>
      </c>
      <c r="M122" s="183" t="s">
        <v>2112</v>
      </c>
    </row>
    <row r="123" spans="1:13">
      <c r="A123" s="183">
        <v>40100000</v>
      </c>
      <c r="B123" s="183" t="s">
        <v>380</v>
      </c>
      <c r="C123" s="183" t="s">
        <v>324</v>
      </c>
      <c r="D123" s="184">
        <v>44966</v>
      </c>
      <c r="E123" s="183">
        <v>710</v>
      </c>
      <c r="F123" s="183" t="s">
        <v>394</v>
      </c>
      <c r="G123" s="183" t="s">
        <v>1267</v>
      </c>
      <c r="H123" s="183" t="s">
        <v>1261</v>
      </c>
      <c r="I123" s="183">
        <v>0</v>
      </c>
      <c r="J123" s="183">
        <v>240.28</v>
      </c>
      <c r="K123" s="183">
        <v>-240.28</v>
      </c>
      <c r="L123" s="184">
        <v>44994</v>
      </c>
      <c r="M123" s="183" t="s">
        <v>2112</v>
      </c>
    </row>
    <row r="124" spans="1:13">
      <c r="A124" s="183">
        <v>40100000</v>
      </c>
      <c r="B124" s="183" t="s">
        <v>399</v>
      </c>
      <c r="C124" s="183" t="s">
        <v>324</v>
      </c>
      <c r="D124" s="184">
        <v>44967</v>
      </c>
      <c r="E124" s="183">
        <v>626</v>
      </c>
      <c r="F124" s="183" t="s">
        <v>978</v>
      </c>
      <c r="G124" s="183" t="s">
        <v>1269</v>
      </c>
      <c r="H124" s="183" t="s">
        <v>1083</v>
      </c>
      <c r="I124" s="183">
        <v>0</v>
      </c>
      <c r="J124" s="183">
        <v>5185.78</v>
      </c>
      <c r="K124" s="183">
        <v>-5185.78</v>
      </c>
      <c r="L124" s="184">
        <v>44991</v>
      </c>
      <c r="M124" s="183" t="s">
        <v>2112</v>
      </c>
    </row>
    <row r="125" spans="1:13">
      <c r="A125" s="183">
        <v>40100000</v>
      </c>
      <c r="B125" s="183" t="s">
        <v>388</v>
      </c>
      <c r="C125" s="183" t="s">
        <v>324</v>
      </c>
      <c r="D125" s="184">
        <v>44967</v>
      </c>
      <c r="E125" s="183">
        <v>627</v>
      </c>
      <c r="F125" s="183" t="s">
        <v>1270</v>
      </c>
      <c r="G125" s="183" t="s">
        <v>1271</v>
      </c>
      <c r="H125" s="183" t="s">
        <v>1272</v>
      </c>
      <c r="I125" s="183">
        <v>0</v>
      </c>
      <c r="J125" s="183">
        <v>581.04</v>
      </c>
      <c r="K125" s="183">
        <v>-581.04</v>
      </c>
      <c r="L125" s="184">
        <v>44991</v>
      </c>
      <c r="M125" s="183" t="s">
        <v>2112</v>
      </c>
    </row>
    <row r="126" spans="1:13">
      <c r="A126" s="183">
        <v>40100000</v>
      </c>
      <c r="B126" s="183" t="s">
        <v>1140</v>
      </c>
      <c r="C126" s="183" t="s">
        <v>324</v>
      </c>
      <c r="D126" s="184">
        <v>44967</v>
      </c>
      <c r="E126" s="183">
        <v>657</v>
      </c>
      <c r="F126" s="183" t="s">
        <v>970</v>
      </c>
      <c r="G126" s="183" t="s">
        <v>1274</v>
      </c>
      <c r="H126" s="183" t="s">
        <v>1231</v>
      </c>
      <c r="I126" s="183">
        <v>0</v>
      </c>
      <c r="J126" s="183">
        <v>27.9</v>
      </c>
      <c r="K126" s="183">
        <v>-27.9</v>
      </c>
      <c r="L126" s="184">
        <v>44991</v>
      </c>
      <c r="M126" s="183" t="s">
        <v>2112</v>
      </c>
    </row>
    <row r="127" spans="1:13">
      <c r="A127" s="183">
        <v>40100000</v>
      </c>
      <c r="B127" s="183" t="s">
        <v>1140</v>
      </c>
      <c r="C127" s="183" t="s">
        <v>324</v>
      </c>
      <c r="D127" s="184">
        <v>44967</v>
      </c>
      <c r="E127" s="183">
        <v>659</v>
      </c>
      <c r="F127" s="183" t="s">
        <v>972</v>
      </c>
      <c r="G127" s="183" t="s">
        <v>1275</v>
      </c>
      <c r="H127" s="183" t="s">
        <v>1231</v>
      </c>
      <c r="I127" s="183">
        <v>0</v>
      </c>
      <c r="J127" s="183">
        <v>71.56</v>
      </c>
      <c r="K127" s="183">
        <v>-71.56</v>
      </c>
      <c r="L127" s="184">
        <v>44991</v>
      </c>
      <c r="M127" s="183" t="s">
        <v>2112</v>
      </c>
    </row>
    <row r="128" spans="1:13">
      <c r="A128" s="183">
        <v>40100000</v>
      </c>
      <c r="B128" s="183" t="s">
        <v>1140</v>
      </c>
      <c r="C128" s="183" t="s">
        <v>324</v>
      </c>
      <c r="D128" s="184">
        <v>44967</v>
      </c>
      <c r="E128" s="183">
        <v>660</v>
      </c>
      <c r="F128" s="183" t="s">
        <v>972</v>
      </c>
      <c r="G128" s="183" t="s">
        <v>1276</v>
      </c>
      <c r="H128" s="183" t="s">
        <v>1231</v>
      </c>
      <c r="I128" s="183">
        <v>0</v>
      </c>
      <c r="J128" s="183">
        <v>23.1</v>
      </c>
      <c r="K128" s="183">
        <v>-23.1</v>
      </c>
      <c r="L128" s="184">
        <v>44991</v>
      </c>
      <c r="M128" s="183" t="s">
        <v>2112</v>
      </c>
    </row>
    <row r="129" spans="1:13">
      <c r="A129" s="183">
        <v>40100000</v>
      </c>
      <c r="B129" s="183" t="s">
        <v>1140</v>
      </c>
      <c r="C129" s="183" t="s">
        <v>324</v>
      </c>
      <c r="D129" s="184">
        <v>44967</v>
      </c>
      <c r="E129" s="183">
        <v>663</v>
      </c>
      <c r="F129" s="183" t="s">
        <v>972</v>
      </c>
      <c r="G129" s="183" t="s">
        <v>1275</v>
      </c>
      <c r="H129" s="183" t="s">
        <v>1113</v>
      </c>
      <c r="I129" s="183">
        <v>0</v>
      </c>
      <c r="J129" s="183">
        <v>53.47</v>
      </c>
      <c r="K129" s="183">
        <v>-53.47</v>
      </c>
      <c r="L129" s="184">
        <v>44992</v>
      </c>
      <c r="M129" s="183" t="s">
        <v>2112</v>
      </c>
    </row>
    <row r="130" spans="1:13">
      <c r="A130" s="183">
        <v>40100000</v>
      </c>
      <c r="B130" s="183" t="s">
        <v>1140</v>
      </c>
      <c r="C130" s="183" t="s">
        <v>324</v>
      </c>
      <c r="D130" s="184">
        <v>44967</v>
      </c>
      <c r="E130" s="183">
        <v>664</v>
      </c>
      <c r="F130" s="183" t="s">
        <v>970</v>
      </c>
      <c r="G130" s="183" t="s">
        <v>1277</v>
      </c>
      <c r="H130" s="183" t="s">
        <v>1113</v>
      </c>
      <c r="I130" s="183">
        <v>0</v>
      </c>
      <c r="J130" s="183">
        <v>35.75</v>
      </c>
      <c r="K130" s="183">
        <v>-35.75</v>
      </c>
      <c r="L130" s="184">
        <v>44992</v>
      </c>
      <c r="M130" s="183" t="s">
        <v>2112</v>
      </c>
    </row>
    <row r="131" spans="1:13">
      <c r="A131" s="183">
        <v>40100000</v>
      </c>
      <c r="B131" s="183" t="s">
        <v>1091</v>
      </c>
      <c r="C131" s="183" t="s">
        <v>324</v>
      </c>
      <c r="D131" s="184">
        <v>44970</v>
      </c>
      <c r="E131" s="183">
        <v>675</v>
      </c>
      <c r="F131" s="183" t="s">
        <v>496</v>
      </c>
      <c r="G131" s="183" t="s">
        <v>1278</v>
      </c>
      <c r="H131" s="183" t="s">
        <v>1231</v>
      </c>
      <c r="I131" s="183">
        <v>0</v>
      </c>
      <c r="J131" s="183">
        <v>84</v>
      </c>
      <c r="K131" s="183">
        <v>-84</v>
      </c>
      <c r="L131" s="184">
        <v>44993</v>
      </c>
      <c r="M131" s="183" t="s">
        <v>2112</v>
      </c>
    </row>
    <row r="132" spans="1:13">
      <c r="A132" s="183">
        <v>40100000</v>
      </c>
      <c r="B132" s="183" t="s">
        <v>1162</v>
      </c>
      <c r="C132" s="183" t="s">
        <v>324</v>
      </c>
      <c r="D132" s="184">
        <v>44971</v>
      </c>
      <c r="E132" s="183">
        <v>629</v>
      </c>
      <c r="F132" s="183" t="s">
        <v>1279</v>
      </c>
      <c r="G132" s="183" t="s">
        <v>1280</v>
      </c>
      <c r="H132" s="183" t="s">
        <v>362</v>
      </c>
      <c r="I132" s="183">
        <v>0</v>
      </c>
      <c r="J132" s="183">
        <v>360</v>
      </c>
      <c r="K132" s="183">
        <v>-360</v>
      </c>
      <c r="L132" s="184">
        <v>44991</v>
      </c>
      <c r="M132" s="183" t="s">
        <v>2112</v>
      </c>
    </row>
    <row r="133" spans="1:13">
      <c r="A133" s="183">
        <v>40100000</v>
      </c>
      <c r="B133" s="183" t="s">
        <v>380</v>
      </c>
      <c r="C133" s="183" t="s">
        <v>324</v>
      </c>
      <c r="D133" s="184">
        <v>44973</v>
      </c>
      <c r="E133" s="183">
        <v>709</v>
      </c>
      <c r="F133" s="183" t="s">
        <v>394</v>
      </c>
      <c r="G133" s="183" t="s">
        <v>1281</v>
      </c>
      <c r="H133" s="183" t="s">
        <v>1261</v>
      </c>
      <c r="I133" s="183">
        <v>0</v>
      </c>
      <c r="J133" s="183">
        <v>136.07</v>
      </c>
      <c r="K133" s="183">
        <v>-136.07</v>
      </c>
      <c r="L133" s="184">
        <v>44994</v>
      </c>
      <c r="M133" s="183" t="s">
        <v>2112</v>
      </c>
    </row>
    <row r="134" spans="1:13">
      <c r="A134" s="183">
        <v>40100000</v>
      </c>
      <c r="B134" s="183" t="s">
        <v>376</v>
      </c>
      <c r="C134" s="183" t="s">
        <v>324</v>
      </c>
      <c r="D134" s="184">
        <v>44977</v>
      </c>
      <c r="E134" s="183">
        <v>628</v>
      </c>
      <c r="F134" s="183" t="s">
        <v>719</v>
      </c>
      <c r="G134" s="183" t="s">
        <v>1282</v>
      </c>
      <c r="H134" s="183" t="s">
        <v>1141</v>
      </c>
      <c r="I134" s="183">
        <v>0</v>
      </c>
      <c r="J134" s="183">
        <v>1415.39</v>
      </c>
      <c r="K134" s="183">
        <v>-1415.39</v>
      </c>
      <c r="L134" s="184">
        <v>44991</v>
      </c>
      <c r="M134" s="183" t="s">
        <v>2112</v>
      </c>
    </row>
    <row r="135" spans="1:13">
      <c r="A135" s="183">
        <v>40100000</v>
      </c>
      <c r="B135" s="183" t="s">
        <v>380</v>
      </c>
      <c r="C135" s="183" t="s">
        <v>324</v>
      </c>
      <c r="D135" s="184">
        <v>44980</v>
      </c>
      <c r="E135" s="183">
        <v>707</v>
      </c>
      <c r="F135" s="183" t="s">
        <v>394</v>
      </c>
      <c r="G135" s="183" t="s">
        <v>1283</v>
      </c>
      <c r="H135" s="183" t="s">
        <v>1261</v>
      </c>
      <c r="I135" s="183">
        <v>0</v>
      </c>
      <c r="J135" s="183">
        <v>57.08</v>
      </c>
      <c r="K135" s="183">
        <v>-57.08</v>
      </c>
      <c r="L135" s="184">
        <v>44994</v>
      </c>
      <c r="M135" s="183" t="s">
        <v>2112</v>
      </c>
    </row>
    <row r="136" spans="1:13">
      <c r="A136" s="183">
        <v>40100000</v>
      </c>
      <c r="B136" s="183" t="s">
        <v>1204</v>
      </c>
      <c r="C136" s="183" t="s">
        <v>324</v>
      </c>
      <c r="D136" s="184">
        <v>44985</v>
      </c>
      <c r="E136" s="183">
        <v>644</v>
      </c>
      <c r="F136" s="183" t="s">
        <v>1284</v>
      </c>
      <c r="G136" s="183" t="s">
        <v>1285</v>
      </c>
      <c r="H136" s="183" t="s">
        <v>351</v>
      </c>
      <c r="I136" s="183">
        <v>0</v>
      </c>
      <c r="J136" s="183">
        <v>3200</v>
      </c>
      <c r="K136" s="183">
        <v>-3200</v>
      </c>
      <c r="L136" s="184">
        <v>44991</v>
      </c>
      <c r="M136" s="183" t="s">
        <v>2112</v>
      </c>
    </row>
    <row r="137" spans="1:13">
      <c r="A137" s="183">
        <v>40100000</v>
      </c>
      <c r="B137" s="183" t="s">
        <v>350</v>
      </c>
      <c r="C137" s="183" t="s">
        <v>324</v>
      </c>
      <c r="D137" s="184">
        <v>44985</v>
      </c>
      <c r="E137" s="183">
        <v>682</v>
      </c>
      <c r="F137" s="183" t="s">
        <v>97</v>
      </c>
      <c r="G137" s="183" t="s">
        <v>1286</v>
      </c>
      <c r="H137" s="183" t="s">
        <v>1136</v>
      </c>
      <c r="I137" s="183">
        <v>0</v>
      </c>
      <c r="J137" s="183">
        <v>3168.72</v>
      </c>
      <c r="K137" s="183">
        <v>-3168.72</v>
      </c>
      <c r="L137" s="184">
        <v>44993</v>
      </c>
      <c r="M137" s="183" t="s">
        <v>2112</v>
      </c>
    </row>
    <row r="138" spans="1:13">
      <c r="A138" s="183">
        <v>40100000</v>
      </c>
      <c r="B138" s="183" t="s">
        <v>350</v>
      </c>
      <c r="C138" s="183" t="s">
        <v>324</v>
      </c>
      <c r="D138" s="184">
        <v>44985</v>
      </c>
      <c r="E138" s="183">
        <v>683</v>
      </c>
      <c r="F138" s="183" t="s">
        <v>97</v>
      </c>
      <c r="G138" s="183" t="s">
        <v>1287</v>
      </c>
      <c r="H138" s="183" t="s">
        <v>1136</v>
      </c>
      <c r="I138" s="183">
        <v>0</v>
      </c>
      <c r="J138" s="183">
        <v>236.86</v>
      </c>
      <c r="K138" s="183">
        <v>-236.86</v>
      </c>
      <c r="L138" s="184">
        <v>44993</v>
      </c>
      <c r="M138" s="183" t="s">
        <v>2112</v>
      </c>
    </row>
    <row r="139" spans="1:13">
      <c r="A139" s="183">
        <v>40100000</v>
      </c>
      <c r="B139" s="183" t="s">
        <v>388</v>
      </c>
      <c r="C139" s="183" t="s">
        <v>324</v>
      </c>
      <c r="D139" s="184">
        <v>44985</v>
      </c>
      <c r="E139" s="183">
        <v>689</v>
      </c>
      <c r="F139" s="183" t="s">
        <v>979</v>
      </c>
      <c r="G139" s="183" t="s">
        <v>1288</v>
      </c>
      <c r="H139" s="183" t="s">
        <v>1630</v>
      </c>
      <c r="I139" s="183">
        <v>0</v>
      </c>
      <c r="J139" s="183">
        <v>1437.6</v>
      </c>
      <c r="K139" s="183">
        <v>-1437.6</v>
      </c>
      <c r="L139" s="184">
        <v>44993</v>
      </c>
      <c r="M139" s="183" t="s">
        <v>2112</v>
      </c>
    </row>
    <row r="140" spans="1:13">
      <c r="A140" s="183">
        <v>40100000</v>
      </c>
      <c r="B140" s="183" t="s">
        <v>378</v>
      </c>
      <c r="C140" s="183" t="s">
        <v>324</v>
      </c>
      <c r="D140" s="184">
        <v>44985</v>
      </c>
      <c r="E140" s="183">
        <v>711</v>
      </c>
      <c r="F140" s="183" t="s">
        <v>397</v>
      </c>
      <c r="G140" s="183" t="s">
        <v>1289</v>
      </c>
      <c r="H140" s="183" t="s">
        <v>1261</v>
      </c>
      <c r="I140" s="183">
        <v>0</v>
      </c>
      <c r="J140" s="183">
        <v>9120</v>
      </c>
      <c r="K140" s="183">
        <v>-9120</v>
      </c>
      <c r="L140" s="184">
        <v>44995</v>
      </c>
      <c r="M140" s="183" t="s">
        <v>2112</v>
      </c>
    </row>
    <row r="141" spans="1:13">
      <c r="A141" s="183">
        <v>40100000</v>
      </c>
      <c r="B141" s="183" t="s">
        <v>388</v>
      </c>
      <c r="C141" s="183" t="s">
        <v>324</v>
      </c>
      <c r="D141" s="184">
        <v>44986</v>
      </c>
      <c r="E141" s="183">
        <v>688</v>
      </c>
      <c r="F141" s="183" t="s">
        <v>979</v>
      </c>
      <c r="G141" s="183" t="s">
        <v>1631</v>
      </c>
      <c r="H141" s="183" t="s">
        <v>1632</v>
      </c>
      <c r="I141" s="183">
        <v>0</v>
      </c>
      <c r="J141" s="183">
        <v>7457.96</v>
      </c>
      <c r="K141" s="183">
        <v>-7457.96</v>
      </c>
      <c r="L141" s="184">
        <v>44993</v>
      </c>
      <c r="M141" s="183" t="s">
        <v>2112</v>
      </c>
    </row>
    <row r="142" spans="1:13">
      <c r="A142" s="183">
        <v>40100000</v>
      </c>
      <c r="B142" s="183" t="s">
        <v>377</v>
      </c>
      <c r="C142" s="183" t="s">
        <v>324</v>
      </c>
      <c r="D142" s="184">
        <v>44986</v>
      </c>
      <c r="E142" s="183">
        <v>713</v>
      </c>
      <c r="F142" s="183" t="s">
        <v>1105</v>
      </c>
      <c r="G142" s="183" t="s">
        <v>1633</v>
      </c>
      <c r="H142" s="183" t="s">
        <v>1141</v>
      </c>
      <c r="I142" s="183">
        <v>0</v>
      </c>
      <c r="J142" s="183">
        <v>61.27</v>
      </c>
      <c r="K142" s="183">
        <v>-61.27</v>
      </c>
      <c r="L142" s="184">
        <v>45022</v>
      </c>
      <c r="M142" s="183" t="s">
        <v>2112</v>
      </c>
    </row>
    <row r="143" spans="1:13">
      <c r="A143" s="183">
        <v>40100000</v>
      </c>
      <c r="B143" s="183" t="s">
        <v>377</v>
      </c>
      <c r="C143" s="183" t="s">
        <v>324</v>
      </c>
      <c r="D143" s="184">
        <v>44986</v>
      </c>
      <c r="E143" s="183">
        <v>714</v>
      </c>
      <c r="F143" s="183" t="s">
        <v>1634</v>
      </c>
      <c r="G143" s="183" t="s">
        <v>1635</v>
      </c>
      <c r="H143" s="183" t="s">
        <v>1141</v>
      </c>
      <c r="I143" s="183">
        <v>0</v>
      </c>
      <c r="J143" s="183">
        <v>960.85</v>
      </c>
      <c r="K143" s="183">
        <v>-960.85</v>
      </c>
      <c r="L143" s="184">
        <v>45022</v>
      </c>
      <c r="M143" s="183" t="s">
        <v>2112</v>
      </c>
    </row>
    <row r="144" spans="1:13">
      <c r="A144" s="183">
        <v>40100000</v>
      </c>
      <c r="B144" s="183" t="s">
        <v>1636</v>
      </c>
      <c r="C144" s="183" t="s">
        <v>324</v>
      </c>
      <c r="D144" s="184">
        <v>44986</v>
      </c>
      <c r="E144" s="183">
        <v>715</v>
      </c>
      <c r="F144" s="183" t="s">
        <v>1637</v>
      </c>
      <c r="G144" s="183" t="s">
        <v>1638</v>
      </c>
      <c r="H144" s="183" t="s">
        <v>312</v>
      </c>
      <c r="I144" s="183">
        <v>0</v>
      </c>
      <c r="J144" s="183">
        <v>90</v>
      </c>
      <c r="K144" s="183">
        <v>-90</v>
      </c>
      <c r="L144" s="184">
        <v>45022</v>
      </c>
      <c r="M144" s="183" t="s">
        <v>2112</v>
      </c>
    </row>
    <row r="145" spans="1:13">
      <c r="A145" s="183">
        <v>40100000</v>
      </c>
      <c r="B145" s="183" t="s">
        <v>352</v>
      </c>
      <c r="C145" s="183" t="s">
        <v>324</v>
      </c>
      <c r="D145" s="184">
        <v>44986</v>
      </c>
      <c r="E145" s="183">
        <v>720</v>
      </c>
      <c r="F145" s="183" t="s">
        <v>505</v>
      </c>
      <c r="G145" s="183" t="s">
        <v>1639</v>
      </c>
      <c r="H145" s="183" t="s">
        <v>1359</v>
      </c>
      <c r="I145" s="183">
        <v>0</v>
      </c>
      <c r="J145" s="183">
        <v>137.41999999999999</v>
      </c>
      <c r="K145" s="183">
        <v>-137.41999999999999</v>
      </c>
      <c r="L145" s="184">
        <v>45022</v>
      </c>
      <c r="M145" s="183" t="s">
        <v>2112</v>
      </c>
    </row>
    <row r="146" spans="1:13">
      <c r="A146" s="183">
        <v>40100000</v>
      </c>
      <c r="B146" s="183" t="s">
        <v>376</v>
      </c>
      <c r="C146" s="183" t="s">
        <v>324</v>
      </c>
      <c r="D146" s="184">
        <v>44986</v>
      </c>
      <c r="E146" s="183">
        <v>723</v>
      </c>
      <c r="F146" s="183" t="s">
        <v>719</v>
      </c>
      <c r="G146" s="183" t="s">
        <v>1640</v>
      </c>
      <c r="H146" s="183" t="s">
        <v>1261</v>
      </c>
      <c r="I146" s="183">
        <v>0</v>
      </c>
      <c r="J146" s="183">
        <v>1335.28</v>
      </c>
      <c r="K146" s="183">
        <v>-1335.28</v>
      </c>
      <c r="L146" s="184">
        <v>45022</v>
      </c>
      <c r="M146" s="183" t="s">
        <v>2112</v>
      </c>
    </row>
    <row r="147" spans="1:13">
      <c r="A147" s="183">
        <v>40100000</v>
      </c>
      <c r="B147" s="183" t="s">
        <v>1641</v>
      </c>
      <c r="C147" s="183" t="s">
        <v>324</v>
      </c>
      <c r="D147" s="184">
        <v>44986</v>
      </c>
      <c r="E147" s="183">
        <v>724</v>
      </c>
      <c r="F147" s="183" t="s">
        <v>1642</v>
      </c>
      <c r="G147" s="183" t="s">
        <v>1643</v>
      </c>
      <c r="H147" s="183" t="s">
        <v>312</v>
      </c>
      <c r="I147" s="183">
        <v>0</v>
      </c>
      <c r="J147" s="183">
        <v>120</v>
      </c>
      <c r="K147" s="183">
        <v>-120</v>
      </c>
      <c r="L147" s="184">
        <v>45022</v>
      </c>
      <c r="M147" s="183" t="s">
        <v>2112</v>
      </c>
    </row>
    <row r="148" spans="1:13">
      <c r="A148" s="183">
        <v>40100000</v>
      </c>
      <c r="B148" s="183" t="s">
        <v>378</v>
      </c>
      <c r="C148" s="183" t="s">
        <v>324</v>
      </c>
      <c r="D148" s="184">
        <v>44986</v>
      </c>
      <c r="E148" s="183">
        <v>726</v>
      </c>
      <c r="F148" s="183" t="s">
        <v>397</v>
      </c>
      <c r="G148" s="183" t="s">
        <v>1644</v>
      </c>
      <c r="H148" s="183" t="s">
        <v>1261</v>
      </c>
      <c r="I148" s="183">
        <v>7752</v>
      </c>
      <c r="J148" s="183">
        <v>0</v>
      </c>
      <c r="K148" s="183">
        <v>7752</v>
      </c>
      <c r="L148" s="184">
        <v>45022</v>
      </c>
      <c r="M148" s="183" t="s">
        <v>2112</v>
      </c>
    </row>
    <row r="149" spans="1:13">
      <c r="A149" s="183">
        <v>40100000</v>
      </c>
      <c r="B149" s="183" t="s">
        <v>391</v>
      </c>
      <c r="C149" s="183" t="s">
        <v>324</v>
      </c>
      <c r="D149" s="184">
        <v>44986</v>
      </c>
      <c r="E149" s="183">
        <v>728</v>
      </c>
      <c r="F149" s="183" t="s">
        <v>542</v>
      </c>
      <c r="G149" s="183" t="s">
        <v>1645</v>
      </c>
      <c r="H149" s="183" t="s">
        <v>1261</v>
      </c>
      <c r="I149" s="183">
        <v>0</v>
      </c>
      <c r="J149" s="183">
        <v>4158</v>
      </c>
      <c r="K149" s="183">
        <v>-4158</v>
      </c>
      <c r="L149" s="184">
        <v>45022</v>
      </c>
      <c r="M149" s="183" t="s">
        <v>2112</v>
      </c>
    </row>
    <row r="150" spans="1:13">
      <c r="A150" s="183">
        <v>40100000</v>
      </c>
      <c r="B150" s="183" t="s">
        <v>391</v>
      </c>
      <c r="C150" s="183" t="s">
        <v>324</v>
      </c>
      <c r="D150" s="184">
        <v>44986</v>
      </c>
      <c r="E150" s="183">
        <v>729</v>
      </c>
      <c r="F150" s="183" t="s">
        <v>542</v>
      </c>
      <c r="G150" s="183" t="s">
        <v>1646</v>
      </c>
      <c r="H150" s="183" t="s">
        <v>1261</v>
      </c>
      <c r="I150" s="183">
        <v>0</v>
      </c>
      <c r="J150" s="183">
        <v>2268</v>
      </c>
      <c r="K150" s="183">
        <v>-2268</v>
      </c>
      <c r="L150" s="184">
        <v>45022</v>
      </c>
      <c r="M150" s="183" t="s">
        <v>2112</v>
      </c>
    </row>
    <row r="151" spans="1:13">
      <c r="A151" s="183">
        <v>40100000</v>
      </c>
      <c r="B151" s="183" t="s">
        <v>367</v>
      </c>
      <c r="C151" s="183" t="s">
        <v>324</v>
      </c>
      <c r="D151" s="184">
        <v>44986</v>
      </c>
      <c r="E151" s="183">
        <v>731</v>
      </c>
      <c r="F151" s="183" t="s">
        <v>1839</v>
      </c>
      <c r="G151" s="183" t="s">
        <v>1648</v>
      </c>
      <c r="H151" s="183" t="s">
        <v>1261</v>
      </c>
      <c r="I151" s="183">
        <v>0</v>
      </c>
      <c r="J151" s="183">
        <v>4160.9799999999996</v>
      </c>
      <c r="K151" s="183">
        <v>-4160.9799999999996</v>
      </c>
      <c r="L151" s="184">
        <v>45022</v>
      </c>
      <c r="M151" s="183" t="s">
        <v>2112</v>
      </c>
    </row>
    <row r="152" spans="1:13">
      <c r="A152" s="183">
        <v>40100000</v>
      </c>
      <c r="B152" s="183" t="s">
        <v>367</v>
      </c>
      <c r="C152" s="183" t="s">
        <v>324</v>
      </c>
      <c r="D152" s="184">
        <v>44986</v>
      </c>
      <c r="E152" s="183">
        <v>732</v>
      </c>
      <c r="F152" s="183" t="s">
        <v>1647</v>
      </c>
      <c r="G152" s="183" t="s">
        <v>1649</v>
      </c>
      <c r="H152" s="183" t="s">
        <v>1141</v>
      </c>
      <c r="I152" s="183">
        <v>0</v>
      </c>
      <c r="J152" s="183">
        <v>4160.9799999999996</v>
      </c>
      <c r="K152" s="183">
        <v>-4160.9799999999996</v>
      </c>
      <c r="L152" s="184">
        <v>45022</v>
      </c>
      <c r="M152" s="183" t="s">
        <v>2112</v>
      </c>
    </row>
    <row r="153" spans="1:13">
      <c r="A153" s="183">
        <v>40100000</v>
      </c>
      <c r="B153" s="183" t="s">
        <v>1095</v>
      </c>
      <c r="C153" s="183" t="s">
        <v>324</v>
      </c>
      <c r="D153" s="184">
        <v>44986</v>
      </c>
      <c r="E153" s="183">
        <v>733</v>
      </c>
      <c r="F153" s="183" t="s">
        <v>1010</v>
      </c>
      <c r="G153" s="183" t="s">
        <v>1650</v>
      </c>
      <c r="H153" s="183" t="s">
        <v>1359</v>
      </c>
      <c r="I153" s="183">
        <v>0</v>
      </c>
      <c r="J153" s="183">
        <v>6720</v>
      </c>
      <c r="K153" s="183">
        <v>-6720</v>
      </c>
      <c r="L153" s="184">
        <v>45022</v>
      </c>
      <c r="M153" s="183" t="s">
        <v>2112</v>
      </c>
    </row>
    <row r="154" spans="1:13">
      <c r="A154" s="183">
        <v>40100000</v>
      </c>
      <c r="B154" s="183" t="s">
        <v>354</v>
      </c>
      <c r="C154" s="183" t="s">
        <v>324</v>
      </c>
      <c r="D154" s="184">
        <v>44986</v>
      </c>
      <c r="E154" s="183">
        <v>734</v>
      </c>
      <c r="F154" s="183" t="s">
        <v>163</v>
      </c>
      <c r="G154" s="183" t="s">
        <v>1651</v>
      </c>
      <c r="H154" s="183" t="s">
        <v>1231</v>
      </c>
      <c r="I154" s="183">
        <v>0</v>
      </c>
      <c r="J154" s="183">
        <v>3952</v>
      </c>
      <c r="K154" s="183">
        <v>-3952</v>
      </c>
      <c r="L154" s="184">
        <v>45022</v>
      </c>
      <c r="M154" s="183" t="s">
        <v>2112</v>
      </c>
    </row>
    <row r="155" spans="1:13">
      <c r="A155" s="183">
        <v>40100000</v>
      </c>
      <c r="B155" s="183" t="s">
        <v>354</v>
      </c>
      <c r="C155" s="183" t="s">
        <v>324</v>
      </c>
      <c r="D155" s="184">
        <v>44986</v>
      </c>
      <c r="E155" s="183">
        <v>735</v>
      </c>
      <c r="F155" s="183" t="s">
        <v>163</v>
      </c>
      <c r="G155" s="183" t="s">
        <v>1652</v>
      </c>
      <c r="H155" s="183" t="s">
        <v>1231</v>
      </c>
      <c r="I155" s="183">
        <v>0</v>
      </c>
      <c r="J155" s="183">
        <v>6080</v>
      </c>
      <c r="K155" s="183">
        <v>-6080</v>
      </c>
      <c r="L155" s="184">
        <v>45022</v>
      </c>
      <c r="M155" s="183" t="s">
        <v>2112</v>
      </c>
    </row>
    <row r="156" spans="1:13">
      <c r="A156" s="183">
        <v>40100000</v>
      </c>
      <c r="B156" s="183" t="s">
        <v>354</v>
      </c>
      <c r="C156" s="183" t="s">
        <v>324</v>
      </c>
      <c r="D156" s="184">
        <v>44986</v>
      </c>
      <c r="E156" s="183">
        <v>736</v>
      </c>
      <c r="F156" s="183" t="s">
        <v>163</v>
      </c>
      <c r="G156" s="183" t="s">
        <v>1653</v>
      </c>
      <c r="H156" s="183" t="s">
        <v>1231</v>
      </c>
      <c r="I156" s="183">
        <v>0</v>
      </c>
      <c r="J156" s="183">
        <v>5890</v>
      </c>
      <c r="K156" s="183">
        <v>-5890</v>
      </c>
      <c r="L156" s="184">
        <v>45022</v>
      </c>
      <c r="M156" s="183" t="s">
        <v>2112</v>
      </c>
    </row>
    <row r="157" spans="1:13">
      <c r="A157" s="183">
        <v>40100000</v>
      </c>
      <c r="B157" s="183" t="s">
        <v>1130</v>
      </c>
      <c r="C157" s="183" t="s">
        <v>324</v>
      </c>
      <c r="D157" s="184">
        <v>44986</v>
      </c>
      <c r="E157" s="183">
        <v>737</v>
      </c>
      <c r="F157" s="183" t="s">
        <v>1718</v>
      </c>
      <c r="G157" s="183" t="s">
        <v>1654</v>
      </c>
      <c r="H157" s="183" t="s">
        <v>371</v>
      </c>
      <c r="I157" s="183">
        <v>0</v>
      </c>
      <c r="J157" s="183">
        <v>119732.48</v>
      </c>
      <c r="K157" s="183">
        <v>-119732.48</v>
      </c>
      <c r="L157" s="184">
        <v>45022</v>
      </c>
      <c r="M157" s="183" t="s">
        <v>2112</v>
      </c>
    </row>
    <row r="158" spans="1:13">
      <c r="A158" s="183">
        <v>40100000</v>
      </c>
      <c r="B158" s="183" t="s">
        <v>1140</v>
      </c>
      <c r="C158" s="183" t="s">
        <v>324</v>
      </c>
      <c r="D158" s="184">
        <v>44986</v>
      </c>
      <c r="E158" s="183">
        <v>738</v>
      </c>
      <c r="F158" s="183" t="s">
        <v>970</v>
      </c>
      <c r="G158" s="183" t="s">
        <v>1655</v>
      </c>
      <c r="H158" s="183" t="s">
        <v>1351</v>
      </c>
      <c r="I158" s="183">
        <v>0</v>
      </c>
      <c r="J158" s="183">
        <v>174.63</v>
      </c>
      <c r="K158" s="183">
        <v>-174.63</v>
      </c>
      <c r="L158" s="184">
        <v>45022</v>
      </c>
      <c r="M158" s="183" t="s">
        <v>2112</v>
      </c>
    </row>
    <row r="159" spans="1:13">
      <c r="A159" s="183">
        <v>40100000</v>
      </c>
      <c r="B159" s="183" t="s">
        <v>1149</v>
      </c>
      <c r="C159" s="183" t="s">
        <v>324</v>
      </c>
      <c r="D159" s="184">
        <v>44986</v>
      </c>
      <c r="E159" s="183">
        <v>744</v>
      </c>
      <c r="F159" s="183" t="s">
        <v>815</v>
      </c>
      <c r="G159" s="183" t="s">
        <v>1656</v>
      </c>
      <c r="H159" s="183" t="s">
        <v>1113</v>
      </c>
      <c r="I159" s="183">
        <v>0</v>
      </c>
      <c r="J159" s="183">
        <v>84</v>
      </c>
      <c r="K159" s="183">
        <v>-84</v>
      </c>
      <c r="L159" s="184">
        <v>45022</v>
      </c>
      <c r="M159" s="183" t="s">
        <v>2112</v>
      </c>
    </row>
    <row r="160" spans="1:13">
      <c r="A160" s="183">
        <v>40100000</v>
      </c>
      <c r="B160" s="183" t="s">
        <v>1149</v>
      </c>
      <c r="C160" s="183" t="s">
        <v>324</v>
      </c>
      <c r="D160" s="184">
        <v>44986</v>
      </c>
      <c r="E160" s="183">
        <v>745</v>
      </c>
      <c r="F160" s="183" t="s">
        <v>815</v>
      </c>
      <c r="G160" s="183" t="s">
        <v>1657</v>
      </c>
      <c r="H160" s="183" t="s">
        <v>1113</v>
      </c>
      <c r="I160" s="183">
        <v>0</v>
      </c>
      <c r="J160" s="183">
        <v>84</v>
      </c>
      <c r="K160" s="183">
        <v>-84</v>
      </c>
      <c r="L160" s="184">
        <v>45022</v>
      </c>
      <c r="M160" s="183" t="s">
        <v>2112</v>
      </c>
    </row>
    <row r="161" spans="1:13">
      <c r="A161" s="183">
        <v>40100000</v>
      </c>
      <c r="B161" s="183" t="s">
        <v>1149</v>
      </c>
      <c r="C161" s="183" t="s">
        <v>324</v>
      </c>
      <c r="D161" s="184">
        <v>44986</v>
      </c>
      <c r="E161" s="183">
        <v>746</v>
      </c>
      <c r="F161" s="183" t="s">
        <v>815</v>
      </c>
      <c r="G161" s="183" t="s">
        <v>1658</v>
      </c>
      <c r="H161" s="183" t="s">
        <v>1113</v>
      </c>
      <c r="I161" s="183">
        <v>0</v>
      </c>
      <c r="J161" s="183">
        <v>84</v>
      </c>
      <c r="K161" s="183">
        <v>-84</v>
      </c>
      <c r="L161" s="184">
        <v>45022</v>
      </c>
      <c r="M161" s="183" t="s">
        <v>2112</v>
      </c>
    </row>
    <row r="162" spans="1:13">
      <c r="A162" s="183">
        <v>40100000</v>
      </c>
      <c r="B162" s="183" t="s">
        <v>1149</v>
      </c>
      <c r="C162" s="183" t="s">
        <v>324</v>
      </c>
      <c r="D162" s="184">
        <v>44986</v>
      </c>
      <c r="E162" s="183">
        <v>747</v>
      </c>
      <c r="F162" s="183" t="s">
        <v>815</v>
      </c>
      <c r="G162" s="183" t="s">
        <v>1659</v>
      </c>
      <c r="H162" s="183" t="s">
        <v>1113</v>
      </c>
      <c r="I162" s="183">
        <v>0</v>
      </c>
      <c r="J162" s="183">
        <v>84</v>
      </c>
      <c r="K162" s="183">
        <v>-84</v>
      </c>
      <c r="L162" s="184">
        <v>45022</v>
      </c>
      <c r="M162" s="183" t="s">
        <v>2112</v>
      </c>
    </row>
    <row r="163" spans="1:13">
      <c r="A163" s="183">
        <v>40100000</v>
      </c>
      <c r="B163" s="183" t="s">
        <v>1149</v>
      </c>
      <c r="C163" s="183" t="s">
        <v>324</v>
      </c>
      <c r="D163" s="184">
        <v>44986</v>
      </c>
      <c r="E163" s="183">
        <v>748</v>
      </c>
      <c r="F163" s="183" t="s">
        <v>815</v>
      </c>
      <c r="G163" s="183" t="s">
        <v>1660</v>
      </c>
      <c r="H163" s="183" t="s">
        <v>1113</v>
      </c>
      <c r="I163" s="183">
        <v>0</v>
      </c>
      <c r="J163" s="183">
        <v>336</v>
      </c>
      <c r="K163" s="183">
        <v>-336</v>
      </c>
      <c r="L163" s="184">
        <v>45022</v>
      </c>
      <c r="M163" s="183" t="s">
        <v>2112</v>
      </c>
    </row>
    <row r="164" spans="1:13">
      <c r="A164" s="183">
        <v>40100000</v>
      </c>
      <c r="B164" s="183" t="s">
        <v>352</v>
      </c>
      <c r="C164" s="183" t="s">
        <v>324</v>
      </c>
      <c r="D164" s="184">
        <v>44986</v>
      </c>
      <c r="E164" s="183">
        <v>751</v>
      </c>
      <c r="F164" s="183" t="s">
        <v>505</v>
      </c>
      <c r="G164" s="183" t="s">
        <v>1661</v>
      </c>
      <c r="H164" s="183" t="s">
        <v>1087</v>
      </c>
      <c r="I164" s="183">
        <v>0</v>
      </c>
      <c r="J164" s="183">
        <v>111.72</v>
      </c>
      <c r="K164" s="183">
        <v>-111.72</v>
      </c>
      <c r="L164" s="184">
        <v>45023</v>
      </c>
      <c r="M164" s="183" t="s">
        <v>2112</v>
      </c>
    </row>
    <row r="165" spans="1:13">
      <c r="A165" s="183">
        <v>40100000</v>
      </c>
      <c r="B165" s="183" t="s">
        <v>350</v>
      </c>
      <c r="C165" s="183" t="s">
        <v>324</v>
      </c>
      <c r="D165" s="184">
        <v>44987</v>
      </c>
      <c r="E165" s="183">
        <v>712</v>
      </c>
      <c r="F165" s="183" t="s">
        <v>97</v>
      </c>
      <c r="G165" s="183" t="s">
        <v>1662</v>
      </c>
      <c r="H165" s="183" t="s">
        <v>1237</v>
      </c>
      <c r="I165" s="183">
        <v>0</v>
      </c>
      <c r="J165" s="183">
        <v>432</v>
      </c>
      <c r="K165" s="183">
        <v>-432</v>
      </c>
      <c r="L165" s="184">
        <v>45022</v>
      </c>
      <c r="M165" s="183" t="s">
        <v>2112</v>
      </c>
    </row>
    <row r="166" spans="1:13">
      <c r="A166" s="183">
        <v>40100000</v>
      </c>
      <c r="B166" s="183" t="s">
        <v>372</v>
      </c>
      <c r="C166" s="183" t="s">
        <v>324</v>
      </c>
      <c r="D166" s="184">
        <v>44991</v>
      </c>
      <c r="E166" s="183">
        <v>721</v>
      </c>
      <c r="F166" s="183" t="s">
        <v>126</v>
      </c>
      <c r="G166" s="183" t="s">
        <v>1663</v>
      </c>
      <c r="H166" s="183" t="s">
        <v>1226</v>
      </c>
      <c r="I166" s="183">
        <v>0</v>
      </c>
      <c r="J166" s="183">
        <v>316.27</v>
      </c>
      <c r="K166" s="183">
        <v>-316.27</v>
      </c>
      <c r="L166" s="184">
        <v>45022</v>
      </c>
      <c r="M166" s="183" t="s">
        <v>2112</v>
      </c>
    </row>
    <row r="167" spans="1:13">
      <c r="A167" s="183">
        <v>40100000</v>
      </c>
      <c r="B167" s="183" t="s">
        <v>361</v>
      </c>
      <c r="C167" s="183" t="s">
        <v>324</v>
      </c>
      <c r="D167" s="184">
        <v>44992</v>
      </c>
      <c r="E167" s="183">
        <v>717</v>
      </c>
      <c r="F167" s="183" t="s">
        <v>392</v>
      </c>
      <c r="G167" s="183" t="s">
        <v>1664</v>
      </c>
      <c r="H167" s="183" t="s">
        <v>1092</v>
      </c>
      <c r="I167" s="183">
        <v>0</v>
      </c>
      <c r="J167" s="183">
        <v>3200</v>
      </c>
      <c r="K167" s="183">
        <v>-3200</v>
      </c>
      <c r="L167" s="184">
        <v>45022</v>
      </c>
      <c r="M167" s="183" t="s">
        <v>2112</v>
      </c>
    </row>
    <row r="168" spans="1:13">
      <c r="A168" s="183">
        <v>40100000</v>
      </c>
      <c r="B168" s="183" t="s">
        <v>352</v>
      </c>
      <c r="C168" s="183" t="s">
        <v>324</v>
      </c>
      <c r="D168" s="184">
        <v>44992</v>
      </c>
      <c r="E168" s="183">
        <v>719</v>
      </c>
      <c r="F168" s="183" t="s">
        <v>505</v>
      </c>
      <c r="G168" s="183" t="s">
        <v>1665</v>
      </c>
      <c r="H168" s="183" t="s">
        <v>1096</v>
      </c>
      <c r="I168" s="183">
        <v>0</v>
      </c>
      <c r="J168" s="183">
        <v>212.52</v>
      </c>
      <c r="K168" s="183">
        <v>-212.52</v>
      </c>
      <c r="L168" s="184">
        <v>45022</v>
      </c>
      <c r="M168" s="183" t="s">
        <v>2112</v>
      </c>
    </row>
    <row r="169" spans="1:13">
      <c r="A169" s="183">
        <v>40100000</v>
      </c>
      <c r="B169" s="183" t="s">
        <v>398</v>
      </c>
      <c r="C169" s="183" t="s">
        <v>324</v>
      </c>
      <c r="D169" s="184">
        <v>44993</v>
      </c>
      <c r="E169" s="183">
        <v>727</v>
      </c>
      <c r="F169" s="183" t="s">
        <v>1666</v>
      </c>
      <c r="G169" s="183" t="s">
        <v>1667</v>
      </c>
      <c r="H169" s="183" t="s">
        <v>362</v>
      </c>
      <c r="I169" s="183">
        <v>0</v>
      </c>
      <c r="J169" s="183">
        <v>22032</v>
      </c>
      <c r="K169" s="183">
        <v>-22032</v>
      </c>
      <c r="L169" s="184">
        <v>45022</v>
      </c>
      <c r="M169" s="183" t="s">
        <v>2112</v>
      </c>
    </row>
    <row r="170" spans="1:13">
      <c r="A170" s="183">
        <v>40100000</v>
      </c>
      <c r="B170" s="183" t="s">
        <v>352</v>
      </c>
      <c r="C170" s="183" t="s">
        <v>324</v>
      </c>
      <c r="D170" s="184">
        <v>44994</v>
      </c>
      <c r="E170" s="183">
        <v>718</v>
      </c>
      <c r="F170" s="183" t="s">
        <v>505</v>
      </c>
      <c r="G170" s="183" t="s">
        <v>1668</v>
      </c>
      <c r="H170" s="183" t="s">
        <v>1117</v>
      </c>
      <c r="I170" s="183">
        <v>0</v>
      </c>
      <c r="J170" s="183">
        <v>152.62</v>
      </c>
      <c r="K170" s="183">
        <v>-152.62</v>
      </c>
      <c r="L170" s="184">
        <v>45022</v>
      </c>
      <c r="M170" s="183" t="s">
        <v>2112</v>
      </c>
    </row>
    <row r="171" spans="1:13">
      <c r="A171" s="183">
        <v>40100000</v>
      </c>
      <c r="B171" s="183" t="s">
        <v>1669</v>
      </c>
      <c r="C171" s="183" t="s">
        <v>324</v>
      </c>
      <c r="D171" s="184">
        <v>44998</v>
      </c>
      <c r="E171" s="183">
        <v>716</v>
      </c>
      <c r="F171" s="183" t="s">
        <v>656</v>
      </c>
      <c r="G171" s="183" t="s">
        <v>1670</v>
      </c>
      <c r="H171" s="183" t="s">
        <v>351</v>
      </c>
      <c r="I171" s="183">
        <v>0</v>
      </c>
      <c r="J171" s="183">
        <v>532.79999999999995</v>
      </c>
      <c r="K171" s="183">
        <v>-532.79999999999995</v>
      </c>
      <c r="L171" s="184">
        <v>45022</v>
      </c>
      <c r="M171" s="183" t="s">
        <v>2112</v>
      </c>
    </row>
    <row r="172" spans="1:13">
      <c r="A172" s="183">
        <v>40100000</v>
      </c>
      <c r="B172" s="183" t="s">
        <v>1671</v>
      </c>
      <c r="C172" s="183" t="s">
        <v>324</v>
      </c>
      <c r="D172" s="184">
        <v>45002</v>
      </c>
      <c r="E172" s="183">
        <v>725</v>
      </c>
      <c r="F172" s="183" t="s">
        <v>1672</v>
      </c>
      <c r="G172" s="183" t="s">
        <v>1840</v>
      </c>
      <c r="H172" s="183" t="s">
        <v>312</v>
      </c>
      <c r="I172" s="183">
        <v>0</v>
      </c>
      <c r="J172" s="183">
        <v>282</v>
      </c>
      <c r="K172" s="183">
        <v>-282</v>
      </c>
      <c r="L172" s="184">
        <v>45022</v>
      </c>
      <c r="M172" s="183" t="s">
        <v>2112</v>
      </c>
    </row>
    <row r="173" spans="1:13">
      <c r="A173" s="183">
        <v>40100000</v>
      </c>
      <c r="B173" s="183" t="s">
        <v>369</v>
      </c>
      <c r="C173" s="183" t="s">
        <v>324</v>
      </c>
      <c r="D173" s="184">
        <v>45005</v>
      </c>
      <c r="E173" s="183">
        <v>753</v>
      </c>
      <c r="F173" s="183" t="s">
        <v>533</v>
      </c>
      <c r="G173" s="183" t="s">
        <v>1674</v>
      </c>
      <c r="H173" s="183" t="s">
        <v>1719</v>
      </c>
      <c r="I173" s="183">
        <v>0</v>
      </c>
      <c r="J173" s="183">
        <v>244.65</v>
      </c>
      <c r="K173" s="183">
        <v>-244.65</v>
      </c>
      <c r="L173" s="184">
        <v>45023</v>
      </c>
      <c r="M173" s="183" t="s">
        <v>2112</v>
      </c>
    </row>
    <row r="174" spans="1:13">
      <c r="A174" s="183">
        <v>40100000</v>
      </c>
      <c r="B174" s="183" t="s">
        <v>1140</v>
      </c>
      <c r="C174" s="183" t="s">
        <v>324</v>
      </c>
      <c r="D174" s="184">
        <v>45007</v>
      </c>
      <c r="E174" s="183">
        <v>739</v>
      </c>
      <c r="F174" s="183" t="s">
        <v>972</v>
      </c>
      <c r="G174" s="183" t="s">
        <v>1675</v>
      </c>
      <c r="H174" s="183" t="s">
        <v>1159</v>
      </c>
      <c r="I174" s="183">
        <v>0</v>
      </c>
      <c r="J174" s="183">
        <v>42.81</v>
      </c>
      <c r="K174" s="183">
        <v>-42.81</v>
      </c>
      <c r="L174" s="184">
        <v>45022</v>
      </c>
      <c r="M174" s="183" t="s">
        <v>2112</v>
      </c>
    </row>
    <row r="175" spans="1:13">
      <c r="A175" s="183">
        <v>40100000</v>
      </c>
      <c r="B175" s="183" t="s">
        <v>1140</v>
      </c>
      <c r="C175" s="183" t="s">
        <v>324</v>
      </c>
      <c r="D175" s="184">
        <v>45007</v>
      </c>
      <c r="E175" s="183">
        <v>740</v>
      </c>
      <c r="F175" s="183" t="s">
        <v>970</v>
      </c>
      <c r="G175" s="183" t="s">
        <v>1676</v>
      </c>
      <c r="H175" s="183" t="s">
        <v>1159</v>
      </c>
      <c r="I175" s="183">
        <v>0</v>
      </c>
      <c r="J175" s="183">
        <v>23.5</v>
      </c>
      <c r="K175" s="183">
        <v>-23.5</v>
      </c>
      <c r="L175" s="184">
        <v>45022</v>
      </c>
      <c r="M175" s="183" t="s">
        <v>2112</v>
      </c>
    </row>
    <row r="176" spans="1:13">
      <c r="A176" s="183">
        <v>40100000</v>
      </c>
      <c r="B176" s="183" t="s">
        <v>1140</v>
      </c>
      <c r="C176" s="183" t="s">
        <v>324</v>
      </c>
      <c r="D176" s="184">
        <v>45007</v>
      </c>
      <c r="E176" s="183">
        <v>741</v>
      </c>
      <c r="F176" s="183" t="s">
        <v>970</v>
      </c>
      <c r="G176" s="183" t="s">
        <v>1677</v>
      </c>
      <c r="H176" s="183" t="s">
        <v>1159</v>
      </c>
      <c r="I176" s="183">
        <v>0</v>
      </c>
      <c r="J176" s="183">
        <v>13</v>
      </c>
      <c r="K176" s="183">
        <v>-13</v>
      </c>
      <c r="L176" s="184">
        <v>45022</v>
      </c>
      <c r="M176" s="183" t="s">
        <v>2112</v>
      </c>
    </row>
    <row r="177" spans="1:13">
      <c r="A177" s="183">
        <v>40100000</v>
      </c>
      <c r="B177" s="183" t="s">
        <v>1140</v>
      </c>
      <c r="C177" s="183" t="s">
        <v>324</v>
      </c>
      <c r="D177" s="184">
        <v>45007</v>
      </c>
      <c r="E177" s="183">
        <v>742</v>
      </c>
      <c r="F177" s="183" t="s">
        <v>970</v>
      </c>
      <c r="G177" s="183" t="s">
        <v>1678</v>
      </c>
      <c r="H177" s="183" t="s">
        <v>1159</v>
      </c>
      <c r="I177" s="183">
        <v>0</v>
      </c>
      <c r="J177" s="183">
        <v>60.54</v>
      </c>
      <c r="K177" s="183">
        <v>-60.54</v>
      </c>
      <c r="L177" s="184">
        <v>45022</v>
      </c>
      <c r="M177" s="183" t="s">
        <v>2112</v>
      </c>
    </row>
    <row r="178" spans="1:13">
      <c r="A178" s="183">
        <v>40100000</v>
      </c>
      <c r="B178" s="183" t="s">
        <v>1140</v>
      </c>
      <c r="C178" s="183" t="s">
        <v>324</v>
      </c>
      <c r="D178" s="184">
        <v>45007</v>
      </c>
      <c r="E178" s="183">
        <v>743</v>
      </c>
      <c r="F178" s="183" t="s">
        <v>972</v>
      </c>
      <c r="G178" s="183" t="s">
        <v>1679</v>
      </c>
      <c r="H178" s="183" t="s">
        <v>1159</v>
      </c>
      <c r="I178" s="183">
        <v>0</v>
      </c>
      <c r="J178" s="183">
        <v>47.78</v>
      </c>
      <c r="K178" s="183">
        <v>-47.78</v>
      </c>
      <c r="L178" s="184">
        <v>45022</v>
      </c>
      <c r="M178" s="183" t="s">
        <v>2112</v>
      </c>
    </row>
    <row r="179" spans="1:13">
      <c r="A179" s="183">
        <v>40100000</v>
      </c>
      <c r="B179" s="183" t="s">
        <v>369</v>
      </c>
      <c r="C179" s="183" t="s">
        <v>324</v>
      </c>
      <c r="D179" s="184">
        <v>45012</v>
      </c>
      <c r="E179" s="183">
        <v>754</v>
      </c>
      <c r="F179" s="183" t="s">
        <v>533</v>
      </c>
      <c r="G179" s="183" t="s">
        <v>1680</v>
      </c>
      <c r="H179" s="183" t="s">
        <v>1719</v>
      </c>
      <c r="I179" s="183">
        <v>0</v>
      </c>
      <c r="J179" s="183">
        <v>299.62</v>
      </c>
      <c r="K179" s="183">
        <v>-299.62</v>
      </c>
      <c r="L179" s="184">
        <v>45023</v>
      </c>
      <c r="M179" s="183" t="s">
        <v>2112</v>
      </c>
    </row>
    <row r="180" spans="1:13">
      <c r="A180" s="183">
        <v>40100000</v>
      </c>
      <c r="B180" s="183" t="s">
        <v>1681</v>
      </c>
      <c r="C180" s="183" t="s">
        <v>324</v>
      </c>
      <c r="D180" s="184">
        <v>45013</v>
      </c>
      <c r="E180" s="183">
        <v>756</v>
      </c>
      <c r="F180" s="183" t="s">
        <v>1682</v>
      </c>
      <c r="G180" s="183" t="s">
        <v>1683</v>
      </c>
      <c r="H180" s="183" t="s">
        <v>312</v>
      </c>
      <c r="I180" s="183">
        <v>0</v>
      </c>
      <c r="J180" s="183">
        <v>36309</v>
      </c>
      <c r="K180" s="183">
        <v>-36309</v>
      </c>
      <c r="L180" s="184">
        <v>45023</v>
      </c>
      <c r="M180" s="183" t="s">
        <v>2112</v>
      </c>
    </row>
    <row r="181" spans="1:13">
      <c r="A181" s="183">
        <v>40100000</v>
      </c>
      <c r="B181" s="183" t="s">
        <v>1315</v>
      </c>
      <c r="C181" s="183" t="s">
        <v>324</v>
      </c>
      <c r="D181" s="184">
        <v>45016</v>
      </c>
      <c r="E181" s="183">
        <v>730</v>
      </c>
      <c r="F181" s="183" t="s">
        <v>1684</v>
      </c>
      <c r="G181" s="183" t="s">
        <v>1685</v>
      </c>
      <c r="H181" s="183" t="s">
        <v>312</v>
      </c>
      <c r="I181" s="183">
        <v>0</v>
      </c>
      <c r="J181" s="183">
        <v>677.17</v>
      </c>
      <c r="K181" s="183">
        <v>-677.17</v>
      </c>
      <c r="L181" s="184">
        <v>45022</v>
      </c>
      <c r="M181" s="183" t="s">
        <v>2112</v>
      </c>
    </row>
    <row r="182" spans="1:13">
      <c r="A182" s="183">
        <v>40100000</v>
      </c>
      <c r="B182" s="183" t="s">
        <v>388</v>
      </c>
      <c r="C182" s="183" t="s">
        <v>324</v>
      </c>
      <c r="D182" s="184">
        <v>45016</v>
      </c>
      <c r="E182" s="183">
        <v>750</v>
      </c>
      <c r="F182" s="183" t="s">
        <v>979</v>
      </c>
      <c r="G182" s="183" t="s">
        <v>1686</v>
      </c>
      <c r="H182" s="183" t="s">
        <v>1687</v>
      </c>
      <c r="I182" s="183">
        <v>0</v>
      </c>
      <c r="J182" s="183">
        <v>1437.6</v>
      </c>
      <c r="K182" s="183">
        <v>-1437.6</v>
      </c>
      <c r="L182" s="184">
        <v>45023</v>
      </c>
      <c r="M182" s="183" t="s">
        <v>2112</v>
      </c>
    </row>
    <row r="183" spans="1:13">
      <c r="A183" s="183">
        <v>40100000</v>
      </c>
      <c r="B183" s="183" t="s">
        <v>1204</v>
      </c>
      <c r="C183" s="183" t="s">
        <v>324</v>
      </c>
      <c r="D183" s="184">
        <v>45016</v>
      </c>
      <c r="E183" s="183">
        <v>752</v>
      </c>
      <c r="F183" s="183" t="s">
        <v>1688</v>
      </c>
      <c r="G183" s="183" t="s">
        <v>1689</v>
      </c>
      <c r="H183" s="183" t="s">
        <v>371</v>
      </c>
      <c r="I183" s="183">
        <v>0</v>
      </c>
      <c r="J183" s="183">
        <v>3200</v>
      </c>
      <c r="K183" s="183">
        <v>-3200</v>
      </c>
      <c r="L183" s="184">
        <v>45023</v>
      </c>
      <c r="M183" s="183" t="s">
        <v>2112</v>
      </c>
    </row>
    <row r="184" spans="1:13">
      <c r="A184" s="183">
        <v>40100000</v>
      </c>
      <c r="B184" s="183" t="s">
        <v>1315</v>
      </c>
      <c r="C184" s="183" t="s">
        <v>324</v>
      </c>
      <c r="D184" s="184">
        <v>45017</v>
      </c>
      <c r="E184" s="183">
        <v>722</v>
      </c>
      <c r="F184" s="183" t="s">
        <v>1684</v>
      </c>
      <c r="G184" s="183" t="s">
        <v>1720</v>
      </c>
      <c r="H184" s="183" t="s">
        <v>362</v>
      </c>
      <c r="I184" s="183">
        <v>0</v>
      </c>
      <c r="J184" s="183">
        <v>711.07</v>
      </c>
      <c r="K184" s="183">
        <v>-711.07</v>
      </c>
      <c r="L184" s="184">
        <v>45022</v>
      </c>
      <c r="M184" s="183" t="s">
        <v>2112</v>
      </c>
    </row>
    <row r="185" spans="1:13">
      <c r="A185" s="183">
        <v>40100000</v>
      </c>
      <c r="B185" s="183" t="s">
        <v>350</v>
      </c>
      <c r="C185" s="183" t="s">
        <v>324</v>
      </c>
      <c r="D185" s="184">
        <v>45017</v>
      </c>
      <c r="E185" s="183">
        <v>755</v>
      </c>
      <c r="F185" s="183" t="s">
        <v>97</v>
      </c>
      <c r="G185" s="183" t="s">
        <v>1721</v>
      </c>
      <c r="H185" s="183" t="s">
        <v>1103</v>
      </c>
      <c r="I185" s="183">
        <v>0</v>
      </c>
      <c r="J185" s="183">
        <v>3139.85</v>
      </c>
      <c r="K185" s="183">
        <v>-3139.85</v>
      </c>
      <c r="L185" s="184">
        <v>45023</v>
      </c>
      <c r="M185" s="183" t="s">
        <v>2112</v>
      </c>
    </row>
    <row r="186" spans="1:13">
      <c r="A186" s="183">
        <v>40100000</v>
      </c>
      <c r="B186" s="183" t="s">
        <v>1722</v>
      </c>
      <c r="C186" s="183" t="s">
        <v>324</v>
      </c>
      <c r="D186" s="184">
        <v>45017</v>
      </c>
      <c r="E186" s="183">
        <v>757</v>
      </c>
      <c r="F186" s="183" t="s">
        <v>592</v>
      </c>
      <c r="G186" s="183" t="s">
        <v>1723</v>
      </c>
      <c r="H186" s="183" t="s">
        <v>362</v>
      </c>
      <c r="I186" s="183">
        <v>0</v>
      </c>
      <c r="J186" s="183">
        <v>1050</v>
      </c>
      <c r="K186" s="183">
        <v>-1050</v>
      </c>
      <c r="L186" s="184">
        <v>45057</v>
      </c>
      <c r="M186" s="183" t="s">
        <v>2112</v>
      </c>
    </row>
    <row r="187" spans="1:13">
      <c r="A187" s="183">
        <v>40100000</v>
      </c>
      <c r="B187" s="183" t="s">
        <v>380</v>
      </c>
      <c r="C187" s="183" t="s">
        <v>324</v>
      </c>
      <c r="D187" s="184">
        <v>45017</v>
      </c>
      <c r="E187" s="183">
        <v>758</v>
      </c>
      <c r="F187" s="183" t="s">
        <v>394</v>
      </c>
      <c r="G187" s="183" t="s">
        <v>1724</v>
      </c>
      <c r="H187" s="183" t="s">
        <v>1092</v>
      </c>
      <c r="I187" s="183">
        <v>0</v>
      </c>
      <c r="J187" s="183">
        <v>212.01</v>
      </c>
      <c r="K187" s="183">
        <v>-212.01</v>
      </c>
      <c r="L187" s="184">
        <v>45057</v>
      </c>
      <c r="M187" s="183" t="s">
        <v>2112</v>
      </c>
    </row>
    <row r="188" spans="1:13">
      <c r="A188" s="183">
        <v>40100000</v>
      </c>
      <c r="B188" s="183" t="s">
        <v>1669</v>
      </c>
      <c r="C188" s="183" t="s">
        <v>324</v>
      </c>
      <c r="D188" s="184">
        <v>45017</v>
      </c>
      <c r="E188" s="183">
        <v>761</v>
      </c>
      <c r="F188" s="183" t="s">
        <v>656</v>
      </c>
      <c r="G188" s="183" t="s">
        <v>1725</v>
      </c>
      <c r="H188" s="183" t="s">
        <v>1083</v>
      </c>
      <c r="I188" s="183">
        <v>0</v>
      </c>
      <c r="J188" s="183">
        <v>522</v>
      </c>
      <c r="K188" s="183">
        <v>-522</v>
      </c>
      <c r="L188" s="184">
        <v>45057</v>
      </c>
      <c r="M188" s="183" t="s">
        <v>2112</v>
      </c>
    </row>
    <row r="189" spans="1:13">
      <c r="A189" s="183">
        <v>40100000</v>
      </c>
      <c r="B189" s="183" t="s">
        <v>367</v>
      </c>
      <c r="C189" s="183" t="s">
        <v>324</v>
      </c>
      <c r="D189" s="184">
        <v>45017</v>
      </c>
      <c r="E189" s="183">
        <v>762</v>
      </c>
      <c r="F189" s="183" t="s">
        <v>1841</v>
      </c>
      <c r="G189" s="183" t="s">
        <v>1649</v>
      </c>
      <c r="H189" s="183" t="s">
        <v>1092</v>
      </c>
      <c r="I189" s="183">
        <v>4160.9799999999996</v>
      </c>
      <c r="J189" s="183">
        <v>0</v>
      </c>
      <c r="K189" s="183">
        <v>4160.9799999999996</v>
      </c>
      <c r="L189" s="184">
        <v>45071</v>
      </c>
      <c r="M189" s="183" t="s">
        <v>2112</v>
      </c>
    </row>
    <row r="190" spans="1:13">
      <c r="A190" s="183">
        <v>40100000</v>
      </c>
      <c r="B190" s="183" t="s">
        <v>367</v>
      </c>
      <c r="C190" s="183" t="s">
        <v>324</v>
      </c>
      <c r="D190" s="184">
        <v>45017</v>
      </c>
      <c r="E190" s="183">
        <v>762</v>
      </c>
      <c r="F190" s="183" t="s">
        <v>1842</v>
      </c>
      <c r="G190" s="183" t="s">
        <v>1726</v>
      </c>
      <c r="H190" s="183" t="s">
        <v>1092</v>
      </c>
      <c r="I190" s="183">
        <v>0</v>
      </c>
      <c r="J190" s="183">
        <v>4160.9799999999996</v>
      </c>
      <c r="K190" s="183">
        <v>-4160.9799999999996</v>
      </c>
      <c r="L190" s="184">
        <v>45057</v>
      </c>
      <c r="M190" s="183" t="s">
        <v>2112</v>
      </c>
    </row>
    <row r="191" spans="1:13">
      <c r="A191" s="183">
        <v>40100000</v>
      </c>
      <c r="B191" s="183" t="s">
        <v>376</v>
      </c>
      <c r="C191" s="183" t="s">
        <v>324</v>
      </c>
      <c r="D191" s="184">
        <v>45017</v>
      </c>
      <c r="E191" s="183">
        <v>763</v>
      </c>
      <c r="F191" s="183" t="s">
        <v>1727</v>
      </c>
      <c r="G191" s="183" t="s">
        <v>1728</v>
      </c>
      <c r="H191" s="183" t="s">
        <v>1092</v>
      </c>
      <c r="I191" s="183">
        <v>0</v>
      </c>
      <c r="J191" s="183">
        <v>1415.39</v>
      </c>
      <c r="K191" s="183">
        <v>-1415.39</v>
      </c>
      <c r="L191" s="184">
        <v>45057</v>
      </c>
      <c r="M191" s="183" t="s">
        <v>2112</v>
      </c>
    </row>
    <row r="192" spans="1:13">
      <c r="A192" s="183">
        <v>40100000</v>
      </c>
      <c r="B192" s="183" t="s">
        <v>1636</v>
      </c>
      <c r="C192" s="183" t="s">
        <v>324</v>
      </c>
      <c r="D192" s="184">
        <v>45017</v>
      </c>
      <c r="E192" s="183">
        <v>766</v>
      </c>
      <c r="F192" s="183" t="s">
        <v>1637</v>
      </c>
      <c r="G192" s="183" t="s">
        <v>1729</v>
      </c>
      <c r="H192" s="183" t="s">
        <v>362</v>
      </c>
      <c r="I192" s="183">
        <v>0</v>
      </c>
      <c r="J192" s="183">
        <v>33</v>
      </c>
      <c r="K192" s="183">
        <v>-33</v>
      </c>
      <c r="L192" s="184">
        <v>45057</v>
      </c>
      <c r="M192" s="183" t="s">
        <v>2112</v>
      </c>
    </row>
    <row r="193" spans="1:13">
      <c r="A193" s="183">
        <v>40100000</v>
      </c>
      <c r="B193" s="183" t="s">
        <v>364</v>
      </c>
      <c r="C193" s="183" t="s">
        <v>324</v>
      </c>
      <c r="D193" s="184">
        <v>45017</v>
      </c>
      <c r="E193" s="183">
        <v>767</v>
      </c>
      <c r="F193" s="183" t="s">
        <v>654</v>
      </c>
      <c r="G193" s="183" t="s">
        <v>1730</v>
      </c>
      <c r="H193" s="183" t="s">
        <v>1141</v>
      </c>
      <c r="I193" s="183">
        <v>0</v>
      </c>
      <c r="J193" s="183">
        <v>594.42999999999995</v>
      </c>
      <c r="K193" s="183">
        <v>-594.42999999999995</v>
      </c>
      <c r="L193" s="184">
        <v>45057</v>
      </c>
      <c r="M193" s="183" t="s">
        <v>2112</v>
      </c>
    </row>
    <row r="194" spans="1:13">
      <c r="A194" s="183">
        <v>40100000</v>
      </c>
      <c r="B194" s="183" t="s">
        <v>1731</v>
      </c>
      <c r="C194" s="183" t="s">
        <v>324</v>
      </c>
      <c r="D194" s="184">
        <v>45017</v>
      </c>
      <c r="E194" s="183">
        <v>768</v>
      </c>
      <c r="F194" s="183" t="s">
        <v>1732</v>
      </c>
      <c r="G194" s="183" t="s">
        <v>1733</v>
      </c>
      <c r="H194" s="183" t="s">
        <v>312</v>
      </c>
      <c r="I194" s="183">
        <v>0</v>
      </c>
      <c r="J194" s="183">
        <v>27150</v>
      </c>
      <c r="K194" s="183">
        <v>-27150</v>
      </c>
      <c r="L194" s="184">
        <v>45057</v>
      </c>
      <c r="M194" s="183" t="s">
        <v>2112</v>
      </c>
    </row>
    <row r="195" spans="1:13">
      <c r="A195" s="183">
        <v>40100000</v>
      </c>
      <c r="B195" s="183" t="s">
        <v>1091</v>
      </c>
      <c r="C195" s="183" t="s">
        <v>324</v>
      </c>
      <c r="D195" s="184">
        <v>45017</v>
      </c>
      <c r="E195" s="183">
        <v>770</v>
      </c>
      <c r="F195" s="183" t="s">
        <v>496</v>
      </c>
      <c r="G195" s="183" t="s">
        <v>1734</v>
      </c>
      <c r="H195" s="183" t="s">
        <v>1351</v>
      </c>
      <c r="I195" s="183">
        <v>0</v>
      </c>
      <c r="J195" s="183">
        <v>360</v>
      </c>
      <c r="K195" s="183">
        <v>-360</v>
      </c>
      <c r="L195" s="184">
        <v>45057</v>
      </c>
      <c r="M195" s="183" t="s">
        <v>2112</v>
      </c>
    </row>
    <row r="196" spans="1:13">
      <c r="A196" s="183">
        <v>40100000</v>
      </c>
      <c r="B196" s="183" t="s">
        <v>1669</v>
      </c>
      <c r="C196" s="183" t="s">
        <v>324</v>
      </c>
      <c r="D196" s="184">
        <v>45017</v>
      </c>
      <c r="E196" s="183">
        <v>771</v>
      </c>
      <c r="F196" s="183" t="s">
        <v>656</v>
      </c>
      <c r="G196" s="183" t="s">
        <v>1735</v>
      </c>
      <c r="H196" s="183" t="s">
        <v>1083</v>
      </c>
      <c r="I196" s="183">
        <v>0</v>
      </c>
      <c r="J196" s="183">
        <v>522</v>
      </c>
      <c r="K196" s="183">
        <v>-522</v>
      </c>
      <c r="L196" s="184">
        <v>45057</v>
      </c>
      <c r="M196" s="183" t="s">
        <v>2112</v>
      </c>
    </row>
    <row r="197" spans="1:13">
      <c r="A197" s="183">
        <v>40100000</v>
      </c>
      <c r="B197" s="183" t="s">
        <v>391</v>
      </c>
      <c r="C197" s="183" t="s">
        <v>324</v>
      </c>
      <c r="D197" s="184">
        <v>45017</v>
      </c>
      <c r="E197" s="183">
        <v>772</v>
      </c>
      <c r="F197" s="183" t="s">
        <v>542</v>
      </c>
      <c r="G197" s="183" t="s">
        <v>1736</v>
      </c>
      <c r="H197" s="183" t="s">
        <v>1261</v>
      </c>
      <c r="I197" s="183">
        <v>0</v>
      </c>
      <c r="J197" s="183">
        <v>4158</v>
      </c>
      <c r="K197" s="183">
        <v>-4158</v>
      </c>
      <c r="L197" s="184">
        <v>45057</v>
      </c>
      <c r="M197" s="183" t="s">
        <v>2112</v>
      </c>
    </row>
    <row r="198" spans="1:13">
      <c r="A198" s="183">
        <v>40100000</v>
      </c>
      <c r="B198" s="183" t="s">
        <v>391</v>
      </c>
      <c r="C198" s="183" t="s">
        <v>324</v>
      </c>
      <c r="D198" s="184">
        <v>45017</v>
      </c>
      <c r="E198" s="183">
        <v>773</v>
      </c>
      <c r="F198" s="183" t="s">
        <v>542</v>
      </c>
      <c r="G198" s="183" t="s">
        <v>1737</v>
      </c>
      <c r="H198" s="183" t="s">
        <v>1141</v>
      </c>
      <c r="I198" s="183">
        <v>0</v>
      </c>
      <c r="J198" s="183">
        <v>2760</v>
      </c>
      <c r="K198" s="183">
        <v>-2760</v>
      </c>
      <c r="L198" s="184">
        <v>45057</v>
      </c>
      <c r="M198" s="183" t="s">
        <v>2112</v>
      </c>
    </row>
    <row r="199" spans="1:13">
      <c r="A199" s="183">
        <v>40100000</v>
      </c>
      <c r="B199" s="183" t="s">
        <v>1738</v>
      </c>
      <c r="C199" s="183" t="s">
        <v>324</v>
      </c>
      <c r="D199" s="184">
        <v>45017</v>
      </c>
      <c r="E199" s="183">
        <v>776</v>
      </c>
      <c r="F199" s="183" t="s">
        <v>1739</v>
      </c>
      <c r="G199" s="183" t="s">
        <v>1740</v>
      </c>
      <c r="H199" s="183" t="s">
        <v>312</v>
      </c>
      <c r="I199" s="183">
        <v>0</v>
      </c>
      <c r="J199" s="183">
        <v>2325.6</v>
      </c>
      <c r="K199" s="183">
        <v>-2325.6</v>
      </c>
      <c r="L199" s="184">
        <v>45057</v>
      </c>
      <c r="M199" s="183" t="s">
        <v>2112</v>
      </c>
    </row>
    <row r="200" spans="1:13">
      <c r="A200" s="183">
        <v>40100000</v>
      </c>
      <c r="B200" s="183" t="s">
        <v>353</v>
      </c>
      <c r="C200" s="183" t="s">
        <v>324</v>
      </c>
      <c r="D200" s="184">
        <v>45017</v>
      </c>
      <c r="E200" s="183">
        <v>779</v>
      </c>
      <c r="F200" s="183" t="s">
        <v>827</v>
      </c>
      <c r="G200" s="183" t="s">
        <v>1741</v>
      </c>
      <c r="H200" s="183" t="s">
        <v>1371</v>
      </c>
      <c r="I200" s="183">
        <v>0</v>
      </c>
      <c r="J200" s="183">
        <v>419.8</v>
      </c>
      <c r="K200" s="183">
        <v>-419.8</v>
      </c>
      <c r="L200" s="184">
        <v>45057</v>
      </c>
      <c r="M200" s="183" t="s">
        <v>2112</v>
      </c>
    </row>
    <row r="201" spans="1:13">
      <c r="A201" s="183">
        <v>40100000</v>
      </c>
      <c r="B201" s="183" t="s">
        <v>1742</v>
      </c>
      <c r="C201" s="183" t="s">
        <v>324</v>
      </c>
      <c r="D201" s="184">
        <v>45017</v>
      </c>
      <c r="E201" s="183">
        <v>780</v>
      </c>
      <c r="F201" s="183" t="s">
        <v>460</v>
      </c>
      <c r="G201" s="183" t="s">
        <v>1743</v>
      </c>
      <c r="H201" s="183" t="s">
        <v>362</v>
      </c>
      <c r="I201" s="183">
        <v>0</v>
      </c>
      <c r="J201" s="183">
        <v>2547</v>
      </c>
      <c r="K201" s="183">
        <v>-2547</v>
      </c>
      <c r="L201" s="184">
        <v>45057</v>
      </c>
      <c r="M201" s="183" t="s">
        <v>2112</v>
      </c>
    </row>
    <row r="202" spans="1:13">
      <c r="A202" s="183">
        <v>40100000</v>
      </c>
      <c r="B202" s="183" t="s">
        <v>377</v>
      </c>
      <c r="C202" s="183" t="s">
        <v>324</v>
      </c>
      <c r="D202" s="184">
        <v>45017</v>
      </c>
      <c r="E202" s="183">
        <v>781</v>
      </c>
      <c r="F202" s="183" t="s">
        <v>1744</v>
      </c>
      <c r="G202" s="183" t="s">
        <v>1745</v>
      </c>
      <c r="H202" s="183" t="s">
        <v>1261</v>
      </c>
      <c r="I202" s="183">
        <v>0</v>
      </c>
      <c r="J202" s="183">
        <v>904.83</v>
      </c>
      <c r="K202" s="183">
        <v>-904.83</v>
      </c>
      <c r="L202" s="184">
        <v>45057</v>
      </c>
      <c r="M202" s="183" t="s">
        <v>2112</v>
      </c>
    </row>
    <row r="203" spans="1:13">
      <c r="A203" s="183">
        <v>40100000</v>
      </c>
      <c r="B203" s="183" t="s">
        <v>377</v>
      </c>
      <c r="C203" s="183" t="s">
        <v>324</v>
      </c>
      <c r="D203" s="184">
        <v>45017</v>
      </c>
      <c r="E203" s="183">
        <v>782</v>
      </c>
      <c r="F203" s="183" t="s">
        <v>1105</v>
      </c>
      <c r="G203" s="183" t="s">
        <v>1746</v>
      </c>
      <c r="H203" s="183" t="s">
        <v>1261</v>
      </c>
      <c r="I203" s="183">
        <v>0</v>
      </c>
      <c r="J203" s="183">
        <v>47.81</v>
      </c>
      <c r="K203" s="183">
        <v>-47.81</v>
      </c>
      <c r="L203" s="184">
        <v>45057</v>
      </c>
      <c r="M203" s="183" t="s">
        <v>2112</v>
      </c>
    </row>
    <row r="204" spans="1:13">
      <c r="A204" s="183">
        <v>40100000</v>
      </c>
      <c r="B204" s="183" t="s">
        <v>375</v>
      </c>
      <c r="C204" s="183" t="s">
        <v>324</v>
      </c>
      <c r="D204" s="184">
        <v>45017</v>
      </c>
      <c r="E204" s="183">
        <v>784</v>
      </c>
      <c r="F204" s="183" t="s">
        <v>468</v>
      </c>
      <c r="G204" s="183" t="s">
        <v>1747</v>
      </c>
      <c r="H204" s="183" t="s">
        <v>1096</v>
      </c>
      <c r="I204" s="183">
        <v>0</v>
      </c>
      <c r="J204" s="183">
        <v>1654.81</v>
      </c>
      <c r="K204" s="183">
        <v>-1654.81</v>
      </c>
      <c r="L204" s="184">
        <v>45057</v>
      </c>
      <c r="M204" s="183" t="s">
        <v>2112</v>
      </c>
    </row>
    <row r="205" spans="1:13">
      <c r="A205" s="183">
        <v>40100000</v>
      </c>
      <c r="B205" s="183" t="s">
        <v>375</v>
      </c>
      <c r="C205" s="183" t="s">
        <v>324</v>
      </c>
      <c r="D205" s="184">
        <v>45017</v>
      </c>
      <c r="E205" s="183">
        <v>785</v>
      </c>
      <c r="F205" s="183" t="s">
        <v>468</v>
      </c>
      <c r="G205" s="183" t="s">
        <v>1748</v>
      </c>
      <c r="H205" s="183" t="s">
        <v>1096</v>
      </c>
      <c r="I205" s="183">
        <v>0</v>
      </c>
      <c r="J205" s="183">
        <v>1654.81</v>
      </c>
      <c r="K205" s="183">
        <v>-1654.81</v>
      </c>
      <c r="L205" s="184">
        <v>45057</v>
      </c>
      <c r="M205" s="183" t="s">
        <v>2112</v>
      </c>
    </row>
    <row r="206" spans="1:13">
      <c r="A206" s="183">
        <v>40100000</v>
      </c>
      <c r="B206" s="183" t="s">
        <v>1749</v>
      </c>
      <c r="C206" s="183" t="s">
        <v>324</v>
      </c>
      <c r="D206" s="184">
        <v>45017</v>
      </c>
      <c r="E206" s="183">
        <v>787</v>
      </c>
      <c r="F206" s="183" t="s">
        <v>1750</v>
      </c>
      <c r="G206" s="183" t="s">
        <v>1751</v>
      </c>
      <c r="H206" s="183" t="s">
        <v>312</v>
      </c>
      <c r="I206" s="183">
        <v>0</v>
      </c>
      <c r="J206" s="183">
        <v>2232</v>
      </c>
      <c r="K206" s="183">
        <v>-2232</v>
      </c>
      <c r="L206" s="184">
        <v>45057</v>
      </c>
      <c r="M206" s="183" t="s">
        <v>2112</v>
      </c>
    </row>
    <row r="207" spans="1:13">
      <c r="A207" s="183">
        <v>40100000</v>
      </c>
      <c r="B207" s="183" t="s">
        <v>379</v>
      </c>
      <c r="C207" s="183" t="s">
        <v>324</v>
      </c>
      <c r="D207" s="184">
        <v>45017</v>
      </c>
      <c r="E207" s="183">
        <v>788</v>
      </c>
      <c r="F207" s="183" t="s">
        <v>439</v>
      </c>
      <c r="G207" s="183" t="s">
        <v>1752</v>
      </c>
      <c r="H207" s="183" t="s">
        <v>1087</v>
      </c>
      <c r="I207" s="183">
        <v>0</v>
      </c>
      <c r="J207" s="183">
        <v>634.61</v>
      </c>
      <c r="K207" s="183">
        <v>-634.61</v>
      </c>
      <c r="L207" s="184">
        <v>45057</v>
      </c>
      <c r="M207" s="183" t="s">
        <v>2112</v>
      </c>
    </row>
    <row r="208" spans="1:13">
      <c r="A208" s="183">
        <v>40100000</v>
      </c>
      <c r="B208" s="183" t="s">
        <v>379</v>
      </c>
      <c r="C208" s="183" t="s">
        <v>324</v>
      </c>
      <c r="D208" s="184">
        <v>45017</v>
      </c>
      <c r="E208" s="183">
        <v>790</v>
      </c>
      <c r="F208" s="183" t="s">
        <v>1753</v>
      </c>
      <c r="G208" s="183" t="s">
        <v>1754</v>
      </c>
      <c r="H208" s="183" t="s">
        <v>1087</v>
      </c>
      <c r="I208" s="183">
        <v>0</v>
      </c>
      <c r="J208" s="183">
        <v>8145.59</v>
      </c>
      <c r="K208" s="183">
        <v>-8145.59</v>
      </c>
      <c r="L208" s="184">
        <v>45057</v>
      </c>
      <c r="M208" s="183" t="s">
        <v>2112</v>
      </c>
    </row>
    <row r="209" spans="1:13">
      <c r="A209" s="183">
        <v>40100000</v>
      </c>
      <c r="B209" s="183" t="s">
        <v>1731</v>
      </c>
      <c r="C209" s="183" t="s">
        <v>324</v>
      </c>
      <c r="D209" s="184">
        <v>45017</v>
      </c>
      <c r="E209" s="183">
        <v>793</v>
      </c>
      <c r="F209" s="183" t="s">
        <v>1755</v>
      </c>
      <c r="G209" s="183" t="s">
        <v>1756</v>
      </c>
      <c r="H209" s="183" t="s">
        <v>362</v>
      </c>
      <c r="I209" s="183">
        <v>0</v>
      </c>
      <c r="J209" s="183">
        <v>46200</v>
      </c>
      <c r="K209" s="183">
        <v>-46200</v>
      </c>
      <c r="L209" s="184">
        <v>45057</v>
      </c>
      <c r="M209" s="183" t="s">
        <v>2112</v>
      </c>
    </row>
    <row r="210" spans="1:13">
      <c r="A210" s="183">
        <v>40100000</v>
      </c>
      <c r="B210" s="183" t="s">
        <v>365</v>
      </c>
      <c r="C210" s="183" t="s">
        <v>324</v>
      </c>
      <c r="D210" s="184">
        <v>45017</v>
      </c>
      <c r="E210" s="183">
        <v>794</v>
      </c>
      <c r="F210" s="183" t="s">
        <v>758</v>
      </c>
      <c r="G210" s="183" t="s">
        <v>1757</v>
      </c>
      <c r="H210" s="183" t="s">
        <v>1261</v>
      </c>
      <c r="I210" s="183">
        <v>0</v>
      </c>
      <c r="J210" s="183">
        <v>7173.65</v>
      </c>
      <c r="K210" s="183">
        <v>-7173.65</v>
      </c>
      <c r="L210" s="184">
        <v>45057</v>
      </c>
      <c r="M210" s="183" t="s">
        <v>2112</v>
      </c>
    </row>
    <row r="211" spans="1:13">
      <c r="A211" s="183">
        <v>40100000</v>
      </c>
      <c r="B211" s="183" t="s">
        <v>365</v>
      </c>
      <c r="C211" s="183" t="s">
        <v>324</v>
      </c>
      <c r="D211" s="184">
        <v>45017</v>
      </c>
      <c r="E211" s="183">
        <v>795</v>
      </c>
      <c r="F211" s="183" t="s">
        <v>758</v>
      </c>
      <c r="G211" s="183" t="s">
        <v>1758</v>
      </c>
      <c r="H211" s="183" t="s">
        <v>1261</v>
      </c>
      <c r="I211" s="183">
        <v>0</v>
      </c>
      <c r="J211" s="183">
        <v>229.2</v>
      </c>
      <c r="K211" s="183">
        <v>-229.2</v>
      </c>
      <c r="L211" s="184">
        <v>45057</v>
      </c>
      <c r="M211" s="183" t="s">
        <v>2112</v>
      </c>
    </row>
    <row r="212" spans="1:13">
      <c r="A212" s="183">
        <v>40100000</v>
      </c>
      <c r="B212" s="183" t="s">
        <v>1759</v>
      </c>
      <c r="C212" s="183" t="s">
        <v>324</v>
      </c>
      <c r="D212" s="184">
        <v>45017</v>
      </c>
      <c r="E212" s="183">
        <v>796</v>
      </c>
      <c r="F212" s="183" t="s">
        <v>1760</v>
      </c>
      <c r="G212" s="183" t="s">
        <v>1761</v>
      </c>
      <c r="H212" s="183" t="s">
        <v>312</v>
      </c>
      <c r="I212" s="183">
        <v>0</v>
      </c>
      <c r="J212" s="183">
        <v>3150</v>
      </c>
      <c r="K212" s="183">
        <v>-3150</v>
      </c>
      <c r="L212" s="184">
        <v>45057</v>
      </c>
      <c r="M212" s="183" t="s">
        <v>2112</v>
      </c>
    </row>
    <row r="213" spans="1:13">
      <c r="A213" s="183">
        <v>40100000</v>
      </c>
      <c r="B213" s="183" t="s">
        <v>369</v>
      </c>
      <c r="C213" s="183" t="s">
        <v>324</v>
      </c>
      <c r="D213" s="184">
        <v>45017</v>
      </c>
      <c r="E213" s="183">
        <v>813</v>
      </c>
      <c r="F213" s="183" t="s">
        <v>533</v>
      </c>
      <c r="G213" s="183" t="s">
        <v>1762</v>
      </c>
      <c r="H213" s="183" t="s">
        <v>1763</v>
      </c>
      <c r="I213" s="183">
        <v>0</v>
      </c>
      <c r="J213" s="183">
        <v>146.63999999999999</v>
      </c>
      <c r="K213" s="183">
        <v>-146.63999999999999</v>
      </c>
      <c r="L213" s="184">
        <v>45058</v>
      </c>
      <c r="M213" s="183" t="s">
        <v>2112</v>
      </c>
    </row>
    <row r="214" spans="1:13">
      <c r="A214" s="183">
        <v>40100000</v>
      </c>
      <c r="B214" s="183" t="s">
        <v>369</v>
      </c>
      <c r="C214" s="183" t="s">
        <v>324</v>
      </c>
      <c r="D214" s="184">
        <v>45017</v>
      </c>
      <c r="E214" s="183">
        <v>814</v>
      </c>
      <c r="F214" s="183" t="s">
        <v>533</v>
      </c>
      <c r="G214" s="183" t="s">
        <v>1764</v>
      </c>
      <c r="H214" s="183" t="s">
        <v>1763</v>
      </c>
      <c r="I214" s="183">
        <v>0</v>
      </c>
      <c r="J214" s="183">
        <v>156.08000000000001</v>
      </c>
      <c r="K214" s="183">
        <v>-156.08000000000001</v>
      </c>
      <c r="L214" s="184">
        <v>45058</v>
      </c>
      <c r="M214" s="183" t="s">
        <v>2112</v>
      </c>
    </row>
    <row r="215" spans="1:13">
      <c r="A215" s="183">
        <v>40100000</v>
      </c>
      <c r="B215" s="183" t="s">
        <v>369</v>
      </c>
      <c r="C215" s="183" t="s">
        <v>324</v>
      </c>
      <c r="D215" s="184">
        <v>45017</v>
      </c>
      <c r="E215" s="183">
        <v>815</v>
      </c>
      <c r="F215" s="183" t="s">
        <v>533</v>
      </c>
      <c r="G215" s="183" t="s">
        <v>1765</v>
      </c>
      <c r="H215" s="183" t="s">
        <v>1763</v>
      </c>
      <c r="I215" s="183">
        <v>0</v>
      </c>
      <c r="J215" s="183">
        <v>99.43</v>
      </c>
      <c r="K215" s="183">
        <v>-99.43</v>
      </c>
      <c r="L215" s="184">
        <v>45058</v>
      </c>
      <c r="M215" s="183" t="s">
        <v>2112</v>
      </c>
    </row>
    <row r="216" spans="1:13">
      <c r="A216" s="183">
        <v>40100000</v>
      </c>
      <c r="B216" s="183" t="s">
        <v>1693</v>
      </c>
      <c r="C216" s="183" t="s">
        <v>324</v>
      </c>
      <c r="D216" s="184">
        <v>45017</v>
      </c>
      <c r="E216" s="183">
        <v>817</v>
      </c>
      <c r="F216" s="183" t="s">
        <v>1766</v>
      </c>
      <c r="G216" s="183" t="s">
        <v>1767</v>
      </c>
      <c r="H216" s="183" t="s">
        <v>362</v>
      </c>
      <c r="I216" s="183">
        <v>0</v>
      </c>
      <c r="J216" s="183">
        <v>157.36000000000001</v>
      </c>
      <c r="K216" s="183">
        <v>-157.36000000000001</v>
      </c>
      <c r="L216" s="184">
        <v>45058</v>
      </c>
      <c r="M216" s="183" t="s">
        <v>2112</v>
      </c>
    </row>
    <row r="217" spans="1:13">
      <c r="A217" s="183">
        <v>40100000</v>
      </c>
      <c r="B217" s="183" t="s">
        <v>352</v>
      </c>
      <c r="C217" s="183" t="s">
        <v>324</v>
      </c>
      <c r="D217" s="184">
        <v>45017</v>
      </c>
      <c r="E217" s="183">
        <v>818</v>
      </c>
      <c r="F217" s="183" t="s">
        <v>505</v>
      </c>
      <c r="G217" s="183" t="s">
        <v>1768</v>
      </c>
      <c r="H217" s="183" t="s">
        <v>1110</v>
      </c>
      <c r="I217" s="183">
        <v>0</v>
      </c>
      <c r="J217" s="183">
        <v>129.41999999999999</v>
      </c>
      <c r="K217" s="183">
        <v>-129.41999999999999</v>
      </c>
      <c r="L217" s="184">
        <v>45058</v>
      </c>
      <c r="M217" s="183" t="s">
        <v>2112</v>
      </c>
    </row>
    <row r="218" spans="1:13">
      <c r="A218" s="183">
        <v>40100000</v>
      </c>
      <c r="B218" s="183" t="s">
        <v>1091</v>
      </c>
      <c r="C218" s="183" t="s">
        <v>324</v>
      </c>
      <c r="D218" s="184">
        <v>45017</v>
      </c>
      <c r="E218" s="183">
        <v>819</v>
      </c>
      <c r="F218" s="183" t="s">
        <v>496</v>
      </c>
      <c r="G218" s="183" t="s">
        <v>1769</v>
      </c>
      <c r="H218" s="183" t="s">
        <v>1159</v>
      </c>
      <c r="I218" s="183">
        <v>0</v>
      </c>
      <c r="J218" s="183">
        <v>360</v>
      </c>
      <c r="K218" s="183">
        <v>-360</v>
      </c>
      <c r="L218" s="184">
        <v>45058</v>
      </c>
      <c r="M218" s="183" t="s">
        <v>2112</v>
      </c>
    </row>
    <row r="219" spans="1:13">
      <c r="A219" s="183">
        <v>40100000</v>
      </c>
      <c r="B219" s="183" t="s">
        <v>388</v>
      </c>
      <c r="C219" s="183" t="s">
        <v>324</v>
      </c>
      <c r="D219" s="184">
        <v>45017</v>
      </c>
      <c r="E219" s="183">
        <v>825</v>
      </c>
      <c r="F219" s="183" t="s">
        <v>979</v>
      </c>
      <c r="G219" s="183" t="s">
        <v>1770</v>
      </c>
      <c r="H219" s="183" t="s">
        <v>1771</v>
      </c>
      <c r="I219" s="183">
        <v>0</v>
      </c>
      <c r="J219" s="183">
        <v>8978.3799999999992</v>
      </c>
      <c r="K219" s="183">
        <v>-8978.3799999999992</v>
      </c>
      <c r="L219" s="184">
        <v>45062</v>
      </c>
      <c r="M219" s="183" t="s">
        <v>2112</v>
      </c>
    </row>
    <row r="220" spans="1:13">
      <c r="A220" s="183">
        <v>40100000</v>
      </c>
      <c r="B220" s="183" t="s">
        <v>388</v>
      </c>
      <c r="C220" s="183" t="s">
        <v>324</v>
      </c>
      <c r="D220" s="184">
        <v>45017</v>
      </c>
      <c r="E220" s="183">
        <v>827</v>
      </c>
      <c r="F220" s="183" t="s">
        <v>979</v>
      </c>
      <c r="G220" s="183" t="s">
        <v>1772</v>
      </c>
      <c r="H220" s="183" t="s">
        <v>1771</v>
      </c>
      <c r="I220" s="183">
        <v>0</v>
      </c>
      <c r="J220" s="183">
        <v>1771.67</v>
      </c>
      <c r="K220" s="183">
        <v>-1771.67</v>
      </c>
      <c r="L220" s="184">
        <v>45062</v>
      </c>
      <c r="M220" s="183" t="s">
        <v>2112</v>
      </c>
    </row>
    <row r="221" spans="1:13">
      <c r="A221" s="183">
        <v>40100000</v>
      </c>
      <c r="B221" s="183" t="s">
        <v>350</v>
      </c>
      <c r="C221" s="183" t="s">
        <v>324</v>
      </c>
      <c r="D221" s="184">
        <v>45017</v>
      </c>
      <c r="E221" s="183">
        <v>829</v>
      </c>
      <c r="F221" s="183" t="s">
        <v>97</v>
      </c>
      <c r="G221" s="183" t="s">
        <v>1773</v>
      </c>
      <c r="H221" s="183" t="s">
        <v>1272</v>
      </c>
      <c r="I221" s="183">
        <v>0</v>
      </c>
      <c r="J221" s="183">
        <v>57.6</v>
      </c>
      <c r="K221" s="183">
        <v>-57.6</v>
      </c>
      <c r="L221" s="184">
        <v>45063</v>
      </c>
      <c r="M221" s="183" t="s">
        <v>2112</v>
      </c>
    </row>
    <row r="222" spans="1:13">
      <c r="A222" s="183">
        <v>40100000</v>
      </c>
      <c r="B222" s="183" t="s">
        <v>372</v>
      </c>
      <c r="C222" s="183" t="s">
        <v>324</v>
      </c>
      <c r="D222" s="184">
        <v>45017</v>
      </c>
      <c r="E222" s="183">
        <v>831</v>
      </c>
      <c r="F222" s="183" t="s">
        <v>126</v>
      </c>
      <c r="G222" s="183" t="s">
        <v>1774</v>
      </c>
      <c r="H222" s="183" t="s">
        <v>1121</v>
      </c>
      <c r="I222" s="183">
        <v>0</v>
      </c>
      <c r="J222" s="183">
        <v>30.32</v>
      </c>
      <c r="K222" s="183">
        <v>-30.32</v>
      </c>
      <c r="L222" s="184">
        <v>45063</v>
      </c>
      <c r="M222" s="183" t="s">
        <v>2112</v>
      </c>
    </row>
    <row r="223" spans="1:13">
      <c r="A223" s="183">
        <v>40100000</v>
      </c>
      <c r="B223" s="183" t="s">
        <v>372</v>
      </c>
      <c r="C223" s="183" t="s">
        <v>324</v>
      </c>
      <c r="D223" s="184">
        <v>45017</v>
      </c>
      <c r="E223" s="183">
        <v>832</v>
      </c>
      <c r="F223" s="183" t="s">
        <v>126</v>
      </c>
      <c r="G223" s="183" t="s">
        <v>1775</v>
      </c>
      <c r="H223" s="183" t="s">
        <v>1121</v>
      </c>
      <c r="I223" s="183">
        <v>0</v>
      </c>
      <c r="J223" s="183">
        <v>252</v>
      </c>
      <c r="K223" s="183">
        <v>-252</v>
      </c>
      <c r="L223" s="184">
        <v>45063</v>
      </c>
      <c r="M223" s="183" t="s">
        <v>2112</v>
      </c>
    </row>
    <row r="224" spans="1:13">
      <c r="A224" s="183">
        <v>40100000</v>
      </c>
      <c r="B224" s="183" t="s">
        <v>385</v>
      </c>
      <c r="C224" s="183" t="s">
        <v>324</v>
      </c>
      <c r="D224" s="184">
        <v>45017</v>
      </c>
      <c r="E224" s="183">
        <v>835</v>
      </c>
      <c r="F224" s="183" t="s">
        <v>474</v>
      </c>
      <c r="G224" s="183" t="s">
        <v>1776</v>
      </c>
      <c r="H224" s="183" t="s">
        <v>1087</v>
      </c>
      <c r="I224" s="183">
        <v>0</v>
      </c>
      <c r="J224" s="183">
        <v>40.659999999999997</v>
      </c>
      <c r="K224" s="183">
        <v>-40.659999999999997</v>
      </c>
      <c r="L224" s="184">
        <v>45063</v>
      </c>
      <c r="M224" s="183" t="s">
        <v>2112</v>
      </c>
    </row>
    <row r="225" spans="1:13">
      <c r="A225" s="183">
        <v>40100000</v>
      </c>
      <c r="B225" s="183" t="s">
        <v>385</v>
      </c>
      <c r="C225" s="183" t="s">
        <v>324</v>
      </c>
      <c r="D225" s="184">
        <v>45017</v>
      </c>
      <c r="E225" s="183">
        <v>836</v>
      </c>
      <c r="F225" s="183" t="s">
        <v>474</v>
      </c>
      <c r="G225" s="183" t="s">
        <v>1777</v>
      </c>
      <c r="H225" s="183" t="s">
        <v>1087</v>
      </c>
      <c r="I225" s="183">
        <v>0</v>
      </c>
      <c r="J225" s="183">
        <v>37.26</v>
      </c>
      <c r="K225" s="183">
        <v>-37.26</v>
      </c>
      <c r="L225" s="184">
        <v>45063</v>
      </c>
      <c r="M225" s="183" t="s">
        <v>2112</v>
      </c>
    </row>
    <row r="226" spans="1:13">
      <c r="A226" s="183">
        <v>40100000</v>
      </c>
      <c r="B226" s="183" t="s">
        <v>375</v>
      </c>
      <c r="C226" s="183" t="s">
        <v>324</v>
      </c>
      <c r="D226" s="184">
        <v>45018</v>
      </c>
      <c r="E226" s="183">
        <v>783</v>
      </c>
      <c r="F226" s="183" t="s">
        <v>468</v>
      </c>
      <c r="G226" s="183" t="s">
        <v>1778</v>
      </c>
      <c r="H226" s="183" t="s">
        <v>1096</v>
      </c>
      <c r="I226" s="183">
        <v>0</v>
      </c>
      <c r="J226" s="183">
        <v>1654.81</v>
      </c>
      <c r="K226" s="183">
        <v>-1654.81</v>
      </c>
      <c r="L226" s="184">
        <v>45057</v>
      </c>
      <c r="M226" s="183" t="s">
        <v>2112</v>
      </c>
    </row>
    <row r="227" spans="1:13">
      <c r="A227" s="183">
        <v>40100000</v>
      </c>
      <c r="B227" s="183" t="s">
        <v>361</v>
      </c>
      <c r="C227" s="183" t="s">
        <v>324</v>
      </c>
      <c r="D227" s="184">
        <v>45019</v>
      </c>
      <c r="E227" s="183">
        <v>765</v>
      </c>
      <c r="F227" s="183" t="s">
        <v>392</v>
      </c>
      <c r="G227" s="183" t="s">
        <v>701</v>
      </c>
      <c r="H227" s="183" t="s">
        <v>1113</v>
      </c>
      <c r="I227" s="183">
        <v>0</v>
      </c>
      <c r="J227" s="183">
        <v>3200</v>
      </c>
      <c r="K227" s="183">
        <v>-3200</v>
      </c>
      <c r="L227" s="184">
        <v>45057</v>
      </c>
      <c r="M227" s="183" t="s">
        <v>2112</v>
      </c>
    </row>
    <row r="228" spans="1:13">
      <c r="A228" s="183">
        <v>40100000</v>
      </c>
      <c r="B228" s="183" t="s">
        <v>1779</v>
      </c>
      <c r="C228" s="183" t="s">
        <v>324</v>
      </c>
      <c r="D228" s="184">
        <v>45019</v>
      </c>
      <c r="E228" s="183">
        <v>798</v>
      </c>
      <c r="F228" s="183" t="s">
        <v>1780</v>
      </c>
      <c r="G228" s="183" t="s">
        <v>1781</v>
      </c>
      <c r="H228" s="183" t="s">
        <v>312</v>
      </c>
      <c r="I228" s="183">
        <v>0</v>
      </c>
      <c r="J228" s="183">
        <v>1100</v>
      </c>
      <c r="K228" s="183">
        <v>-1100</v>
      </c>
      <c r="L228" s="184">
        <v>45057</v>
      </c>
      <c r="M228" s="183" t="s">
        <v>2112</v>
      </c>
    </row>
    <row r="229" spans="1:13">
      <c r="A229" s="183">
        <v>40100000</v>
      </c>
      <c r="B229" s="183" t="s">
        <v>360</v>
      </c>
      <c r="C229" s="183" t="s">
        <v>324</v>
      </c>
      <c r="D229" s="184">
        <v>45019</v>
      </c>
      <c r="E229" s="183">
        <v>805</v>
      </c>
      <c r="F229" s="183" t="s">
        <v>815</v>
      </c>
      <c r="G229" s="183" t="s">
        <v>1660</v>
      </c>
      <c r="H229" s="183" t="s">
        <v>1096</v>
      </c>
      <c r="I229" s="183">
        <v>0</v>
      </c>
      <c r="J229" s="183">
        <v>336</v>
      </c>
      <c r="K229" s="183">
        <v>-336</v>
      </c>
      <c r="L229" s="184">
        <v>45058</v>
      </c>
      <c r="M229" s="183" t="s">
        <v>2112</v>
      </c>
    </row>
    <row r="230" spans="1:13">
      <c r="A230" s="183">
        <v>40100000</v>
      </c>
      <c r="B230" s="183" t="s">
        <v>360</v>
      </c>
      <c r="C230" s="183" t="s">
        <v>324</v>
      </c>
      <c r="D230" s="184">
        <v>45019</v>
      </c>
      <c r="E230" s="183">
        <v>806</v>
      </c>
      <c r="F230" s="183" t="s">
        <v>815</v>
      </c>
      <c r="G230" s="183" t="s">
        <v>1659</v>
      </c>
      <c r="H230" s="183" t="s">
        <v>1096</v>
      </c>
      <c r="I230" s="183">
        <v>0</v>
      </c>
      <c r="J230" s="183">
        <v>84</v>
      </c>
      <c r="K230" s="183">
        <v>-84</v>
      </c>
      <c r="L230" s="184">
        <v>45058</v>
      </c>
      <c r="M230" s="183" t="s">
        <v>2112</v>
      </c>
    </row>
    <row r="231" spans="1:13">
      <c r="A231" s="183">
        <v>40100000</v>
      </c>
      <c r="B231" s="183" t="s">
        <v>360</v>
      </c>
      <c r="C231" s="183" t="s">
        <v>324</v>
      </c>
      <c r="D231" s="184">
        <v>45019</v>
      </c>
      <c r="E231" s="183">
        <v>807</v>
      </c>
      <c r="F231" s="183" t="s">
        <v>815</v>
      </c>
      <c r="G231" s="183" t="s">
        <v>1658</v>
      </c>
      <c r="H231" s="183" t="s">
        <v>1096</v>
      </c>
      <c r="I231" s="183">
        <v>0</v>
      </c>
      <c r="J231" s="183">
        <v>84</v>
      </c>
      <c r="K231" s="183">
        <v>-84</v>
      </c>
      <c r="L231" s="184">
        <v>45058</v>
      </c>
      <c r="M231" s="183" t="s">
        <v>2112</v>
      </c>
    </row>
    <row r="232" spans="1:13">
      <c r="A232" s="183">
        <v>40100000</v>
      </c>
      <c r="B232" s="183" t="s">
        <v>360</v>
      </c>
      <c r="C232" s="183" t="s">
        <v>324</v>
      </c>
      <c r="D232" s="184">
        <v>45019</v>
      </c>
      <c r="E232" s="183">
        <v>808</v>
      </c>
      <c r="F232" s="183" t="s">
        <v>815</v>
      </c>
      <c r="G232" s="183" t="s">
        <v>1657</v>
      </c>
      <c r="H232" s="183" t="s">
        <v>1096</v>
      </c>
      <c r="I232" s="183">
        <v>0</v>
      </c>
      <c r="J232" s="183">
        <v>84</v>
      </c>
      <c r="K232" s="183">
        <v>-84</v>
      </c>
      <c r="L232" s="184">
        <v>45058</v>
      </c>
      <c r="M232" s="183" t="s">
        <v>2112</v>
      </c>
    </row>
    <row r="233" spans="1:13">
      <c r="A233" s="183">
        <v>40100000</v>
      </c>
      <c r="B233" s="183" t="s">
        <v>360</v>
      </c>
      <c r="C233" s="183" t="s">
        <v>324</v>
      </c>
      <c r="D233" s="184">
        <v>45019</v>
      </c>
      <c r="E233" s="183">
        <v>816</v>
      </c>
      <c r="F233" s="183" t="s">
        <v>815</v>
      </c>
      <c r="G233" s="183" t="s">
        <v>1656</v>
      </c>
      <c r="H233" s="183" t="s">
        <v>1096</v>
      </c>
      <c r="I233" s="183">
        <v>0</v>
      </c>
      <c r="J233" s="183">
        <v>84</v>
      </c>
      <c r="K233" s="183">
        <v>-84</v>
      </c>
      <c r="L233" s="184">
        <v>45058</v>
      </c>
      <c r="M233" s="183" t="s">
        <v>2112</v>
      </c>
    </row>
    <row r="234" spans="1:13">
      <c r="A234" s="183">
        <v>40100000</v>
      </c>
      <c r="B234" s="183" t="s">
        <v>380</v>
      </c>
      <c r="C234" s="183" t="s">
        <v>324</v>
      </c>
      <c r="D234" s="184">
        <v>45020</v>
      </c>
      <c r="E234" s="183">
        <v>759</v>
      </c>
      <c r="F234" s="183" t="s">
        <v>394</v>
      </c>
      <c r="G234" s="183" t="s">
        <v>1782</v>
      </c>
      <c r="H234" s="183" t="s">
        <v>1092</v>
      </c>
      <c r="I234" s="183">
        <v>0</v>
      </c>
      <c r="J234" s="183">
        <v>77.12</v>
      </c>
      <c r="K234" s="183">
        <v>-77.12</v>
      </c>
      <c r="L234" s="184">
        <v>45057</v>
      </c>
      <c r="M234" s="183" t="s">
        <v>2112</v>
      </c>
    </row>
    <row r="235" spans="1:13">
      <c r="A235" s="183">
        <v>40100000</v>
      </c>
      <c r="B235" s="183" t="s">
        <v>360</v>
      </c>
      <c r="C235" s="183" t="s">
        <v>324</v>
      </c>
      <c r="D235" s="184">
        <v>45020</v>
      </c>
      <c r="E235" s="183">
        <v>764</v>
      </c>
      <c r="F235" s="183" t="s">
        <v>815</v>
      </c>
      <c r="G235" s="183" t="s">
        <v>1783</v>
      </c>
      <c r="H235" s="183" t="s">
        <v>1096</v>
      </c>
      <c r="I235" s="183">
        <v>0</v>
      </c>
      <c r="J235" s="183">
        <v>84</v>
      </c>
      <c r="K235" s="183">
        <v>-84</v>
      </c>
      <c r="L235" s="184">
        <v>45057</v>
      </c>
      <c r="M235" s="183" t="s">
        <v>2112</v>
      </c>
    </row>
    <row r="236" spans="1:13">
      <c r="A236" s="183">
        <v>40100000</v>
      </c>
      <c r="B236" s="183" t="s">
        <v>1731</v>
      </c>
      <c r="C236" s="183" t="s">
        <v>324</v>
      </c>
      <c r="D236" s="184">
        <v>45020</v>
      </c>
      <c r="E236" s="183">
        <v>775</v>
      </c>
      <c r="F236" s="183" t="s">
        <v>1732</v>
      </c>
      <c r="G236" s="183" t="s">
        <v>1784</v>
      </c>
      <c r="H236" s="183" t="s">
        <v>384</v>
      </c>
      <c r="I236" s="183">
        <v>0</v>
      </c>
      <c r="J236" s="183">
        <v>46200</v>
      </c>
      <c r="K236" s="183">
        <v>-46200</v>
      </c>
      <c r="L236" s="184">
        <v>45057</v>
      </c>
      <c r="M236" s="183" t="s">
        <v>2112</v>
      </c>
    </row>
    <row r="237" spans="1:13">
      <c r="A237" s="183">
        <v>40100000</v>
      </c>
      <c r="B237" s="183" t="s">
        <v>379</v>
      </c>
      <c r="C237" s="183" t="s">
        <v>324</v>
      </c>
      <c r="D237" s="184">
        <v>45020</v>
      </c>
      <c r="E237" s="183">
        <v>789</v>
      </c>
      <c r="F237" s="183" t="s">
        <v>1753</v>
      </c>
      <c r="G237" s="183" t="s">
        <v>1785</v>
      </c>
      <c r="H237" s="183" t="s">
        <v>1087</v>
      </c>
      <c r="I237" s="183">
        <v>0</v>
      </c>
      <c r="J237" s="183">
        <v>8145.59</v>
      </c>
      <c r="K237" s="183">
        <v>-8145.59</v>
      </c>
      <c r="L237" s="184">
        <v>45057</v>
      </c>
      <c r="M237" s="183" t="s">
        <v>2112</v>
      </c>
    </row>
    <row r="238" spans="1:13">
      <c r="A238" s="183">
        <v>40100000</v>
      </c>
      <c r="B238" s="183" t="s">
        <v>380</v>
      </c>
      <c r="C238" s="183" t="s">
        <v>324</v>
      </c>
      <c r="D238" s="184">
        <v>45022</v>
      </c>
      <c r="E238" s="183">
        <v>774</v>
      </c>
      <c r="F238" s="183" t="s">
        <v>394</v>
      </c>
      <c r="G238" s="183" t="s">
        <v>1786</v>
      </c>
      <c r="H238" s="183" t="s">
        <v>1113</v>
      </c>
      <c r="I238" s="183">
        <v>0</v>
      </c>
      <c r="J238" s="183">
        <v>640.01</v>
      </c>
      <c r="K238" s="183">
        <v>-640.01</v>
      </c>
      <c r="L238" s="184">
        <v>45057</v>
      </c>
      <c r="M238" s="183" t="s">
        <v>2112</v>
      </c>
    </row>
    <row r="239" spans="1:13">
      <c r="A239" s="183">
        <v>40100000</v>
      </c>
      <c r="B239" s="183" t="s">
        <v>369</v>
      </c>
      <c r="C239" s="183" t="s">
        <v>324</v>
      </c>
      <c r="D239" s="184">
        <v>45022</v>
      </c>
      <c r="E239" s="183">
        <v>822</v>
      </c>
      <c r="F239" s="183" t="s">
        <v>533</v>
      </c>
      <c r="G239" s="183" t="s">
        <v>1787</v>
      </c>
      <c r="H239" s="183" t="s">
        <v>1788</v>
      </c>
      <c r="I239" s="183">
        <v>0</v>
      </c>
      <c r="J239" s="183">
        <v>141.69999999999999</v>
      </c>
      <c r="K239" s="183">
        <v>-141.69999999999999</v>
      </c>
      <c r="L239" s="184">
        <v>45058</v>
      </c>
      <c r="M239" s="183" t="s">
        <v>2112</v>
      </c>
    </row>
    <row r="240" spans="1:13">
      <c r="A240" s="183">
        <v>40100000</v>
      </c>
      <c r="B240" s="183" t="s">
        <v>350</v>
      </c>
      <c r="C240" s="183" t="s">
        <v>324</v>
      </c>
      <c r="D240" s="184">
        <v>45022</v>
      </c>
      <c r="E240" s="183">
        <v>830</v>
      </c>
      <c r="F240" s="183" t="s">
        <v>97</v>
      </c>
      <c r="G240" s="183" t="s">
        <v>1789</v>
      </c>
      <c r="H240" s="183" t="s">
        <v>1630</v>
      </c>
      <c r="I240" s="183">
        <v>0</v>
      </c>
      <c r="J240" s="183">
        <v>57.6</v>
      </c>
      <c r="K240" s="183">
        <v>-57.6</v>
      </c>
      <c r="L240" s="184">
        <v>45063</v>
      </c>
      <c r="M240" s="183" t="s">
        <v>2112</v>
      </c>
    </row>
    <row r="241" spans="1:13">
      <c r="A241" s="183">
        <v>40100000</v>
      </c>
      <c r="B241" s="183" t="s">
        <v>365</v>
      </c>
      <c r="C241" s="183" t="s">
        <v>324</v>
      </c>
      <c r="D241" s="184">
        <v>45024</v>
      </c>
      <c r="E241" s="183">
        <v>769</v>
      </c>
      <c r="F241" s="183" t="s">
        <v>758</v>
      </c>
      <c r="G241" s="183" t="s">
        <v>1790</v>
      </c>
      <c r="H241" s="183" t="s">
        <v>1092</v>
      </c>
      <c r="I241" s="183">
        <v>0</v>
      </c>
      <c r="J241" s="183">
        <v>2244.29</v>
      </c>
      <c r="K241" s="183">
        <v>-2244.29</v>
      </c>
      <c r="L241" s="184">
        <v>45057</v>
      </c>
      <c r="M241" s="183" t="s">
        <v>2112</v>
      </c>
    </row>
    <row r="242" spans="1:13">
      <c r="A242" s="183">
        <v>40100000</v>
      </c>
      <c r="B242" s="183" t="s">
        <v>369</v>
      </c>
      <c r="C242" s="183" t="s">
        <v>324</v>
      </c>
      <c r="D242" s="184">
        <v>45026</v>
      </c>
      <c r="E242" s="183">
        <v>820</v>
      </c>
      <c r="F242" s="183" t="s">
        <v>533</v>
      </c>
      <c r="G242" s="183" t="s">
        <v>1791</v>
      </c>
      <c r="H242" s="183" t="s">
        <v>1843</v>
      </c>
      <c r="I242" s="183">
        <v>0</v>
      </c>
      <c r="J242" s="183">
        <v>356.84</v>
      </c>
      <c r="K242" s="183">
        <v>-356.84</v>
      </c>
      <c r="L242" s="184">
        <v>45058</v>
      </c>
      <c r="M242" s="183" t="s">
        <v>2112</v>
      </c>
    </row>
    <row r="243" spans="1:13">
      <c r="A243" s="183">
        <v>40100000</v>
      </c>
      <c r="B243" s="183" t="s">
        <v>367</v>
      </c>
      <c r="C243" s="183" t="s">
        <v>324</v>
      </c>
      <c r="D243" s="184">
        <v>45027</v>
      </c>
      <c r="E243" s="183">
        <v>778</v>
      </c>
      <c r="F243" s="183" t="s">
        <v>1647</v>
      </c>
      <c r="G243" s="183" t="s">
        <v>1792</v>
      </c>
      <c r="H243" s="183" t="s">
        <v>1261</v>
      </c>
      <c r="I243" s="183">
        <v>0</v>
      </c>
      <c r="J243" s="183">
        <v>329.27</v>
      </c>
      <c r="K243" s="183">
        <v>-329.27</v>
      </c>
      <c r="L243" s="184">
        <v>45057</v>
      </c>
      <c r="M243" s="183" t="s">
        <v>2112</v>
      </c>
    </row>
    <row r="244" spans="1:13">
      <c r="A244" s="183">
        <v>40100000</v>
      </c>
      <c r="B244" s="183" t="s">
        <v>369</v>
      </c>
      <c r="C244" s="183" t="s">
        <v>324</v>
      </c>
      <c r="D244" s="184">
        <v>45029</v>
      </c>
      <c r="E244" s="183">
        <v>821</v>
      </c>
      <c r="F244" s="183" t="s">
        <v>533</v>
      </c>
      <c r="G244" s="183" t="s">
        <v>1793</v>
      </c>
      <c r="H244" s="183" t="s">
        <v>1794</v>
      </c>
      <c r="I244" s="183">
        <v>0</v>
      </c>
      <c r="J244" s="183">
        <v>497.53</v>
      </c>
      <c r="K244" s="183">
        <v>-497.53</v>
      </c>
      <c r="L244" s="184">
        <v>45058</v>
      </c>
      <c r="M244" s="183" t="s">
        <v>2112</v>
      </c>
    </row>
    <row r="245" spans="1:13">
      <c r="A245" s="183">
        <v>40100000</v>
      </c>
      <c r="B245" s="183" t="s">
        <v>369</v>
      </c>
      <c r="C245" s="183" t="s">
        <v>324</v>
      </c>
      <c r="D245" s="184">
        <v>45033</v>
      </c>
      <c r="E245" s="183">
        <v>777</v>
      </c>
      <c r="F245" s="183" t="s">
        <v>533</v>
      </c>
      <c r="G245" s="183" t="s">
        <v>1795</v>
      </c>
      <c r="H245" s="183" t="s">
        <v>1844</v>
      </c>
      <c r="I245" s="183">
        <v>0</v>
      </c>
      <c r="J245" s="183">
        <v>96.49</v>
      </c>
      <c r="K245" s="183">
        <v>-96.49</v>
      </c>
      <c r="L245" s="184">
        <v>45057</v>
      </c>
      <c r="M245" s="183" t="s">
        <v>2112</v>
      </c>
    </row>
    <row r="246" spans="1:13">
      <c r="A246" s="183">
        <v>40100000</v>
      </c>
      <c r="B246" s="183" t="s">
        <v>1759</v>
      </c>
      <c r="C246" s="183" t="s">
        <v>324</v>
      </c>
      <c r="D246" s="184">
        <v>45035</v>
      </c>
      <c r="E246" s="183">
        <v>791</v>
      </c>
      <c r="F246" s="183" t="s">
        <v>1796</v>
      </c>
      <c r="G246" s="183" t="s">
        <v>1797</v>
      </c>
      <c r="H246" s="183" t="s">
        <v>312</v>
      </c>
      <c r="I246" s="183">
        <v>3150</v>
      </c>
      <c r="J246" s="183">
        <v>0</v>
      </c>
      <c r="K246" s="183">
        <v>3150</v>
      </c>
      <c r="L246" s="184">
        <v>45057</v>
      </c>
      <c r="M246" s="183" t="s">
        <v>2112</v>
      </c>
    </row>
    <row r="247" spans="1:13">
      <c r="A247" s="183">
        <v>40100000</v>
      </c>
      <c r="B247" s="183" t="s">
        <v>1759</v>
      </c>
      <c r="C247" s="183" t="s">
        <v>324</v>
      </c>
      <c r="D247" s="184">
        <v>45035</v>
      </c>
      <c r="E247" s="183">
        <v>797</v>
      </c>
      <c r="F247" s="183" t="s">
        <v>1760</v>
      </c>
      <c r="G247" s="183" t="s">
        <v>1798</v>
      </c>
      <c r="H247" s="183" t="s">
        <v>362</v>
      </c>
      <c r="I247" s="183">
        <v>0</v>
      </c>
      <c r="J247" s="183">
        <v>3000</v>
      </c>
      <c r="K247" s="183">
        <v>-3000</v>
      </c>
      <c r="L247" s="184">
        <v>45057</v>
      </c>
      <c r="M247" s="183" t="s">
        <v>2112</v>
      </c>
    </row>
    <row r="248" spans="1:13">
      <c r="A248" s="183">
        <v>40100000</v>
      </c>
      <c r="B248" s="183" t="s">
        <v>1140</v>
      </c>
      <c r="C248" s="183" t="s">
        <v>324</v>
      </c>
      <c r="D248" s="184">
        <v>45035</v>
      </c>
      <c r="E248" s="183">
        <v>809</v>
      </c>
      <c r="F248" s="183" t="s">
        <v>970</v>
      </c>
      <c r="G248" s="183" t="s">
        <v>1799</v>
      </c>
      <c r="H248" s="183" t="s">
        <v>1219</v>
      </c>
      <c r="I248" s="183">
        <v>0</v>
      </c>
      <c r="J248" s="183">
        <v>19.88</v>
      </c>
      <c r="K248" s="183">
        <v>-19.88</v>
      </c>
      <c r="L248" s="184">
        <v>45058</v>
      </c>
      <c r="M248" s="183" t="s">
        <v>2112</v>
      </c>
    </row>
    <row r="249" spans="1:13">
      <c r="A249" s="183">
        <v>40100000</v>
      </c>
      <c r="B249" s="183" t="s">
        <v>1140</v>
      </c>
      <c r="C249" s="183" t="s">
        <v>324</v>
      </c>
      <c r="D249" s="184">
        <v>45035</v>
      </c>
      <c r="E249" s="183">
        <v>811</v>
      </c>
      <c r="F249" s="183" t="s">
        <v>970</v>
      </c>
      <c r="G249" s="183" t="s">
        <v>1800</v>
      </c>
      <c r="H249" s="183" t="s">
        <v>1219</v>
      </c>
      <c r="I249" s="183">
        <v>0</v>
      </c>
      <c r="J249" s="183">
        <v>37.880000000000003</v>
      </c>
      <c r="K249" s="183">
        <v>-37.880000000000003</v>
      </c>
      <c r="L249" s="184">
        <v>45058</v>
      </c>
      <c r="M249" s="183" t="s">
        <v>2112</v>
      </c>
    </row>
    <row r="250" spans="1:13">
      <c r="A250" s="183">
        <v>40100000</v>
      </c>
      <c r="B250" s="183" t="s">
        <v>1140</v>
      </c>
      <c r="C250" s="183" t="s">
        <v>324</v>
      </c>
      <c r="D250" s="184">
        <v>45035</v>
      </c>
      <c r="E250" s="183">
        <v>812</v>
      </c>
      <c r="F250" s="183" t="s">
        <v>970</v>
      </c>
      <c r="G250" s="183" t="s">
        <v>1801</v>
      </c>
      <c r="H250" s="183" t="s">
        <v>1219</v>
      </c>
      <c r="I250" s="183">
        <v>0</v>
      </c>
      <c r="J250" s="183">
        <v>36.630000000000003</v>
      </c>
      <c r="K250" s="183">
        <v>-36.630000000000003</v>
      </c>
      <c r="L250" s="184">
        <v>45058</v>
      </c>
      <c r="M250" s="183" t="s">
        <v>2112</v>
      </c>
    </row>
    <row r="251" spans="1:13">
      <c r="A251" s="183">
        <v>40100000</v>
      </c>
      <c r="B251" s="183" t="s">
        <v>1140</v>
      </c>
      <c r="C251" s="183" t="s">
        <v>324</v>
      </c>
      <c r="D251" s="184">
        <v>45036</v>
      </c>
      <c r="E251" s="183">
        <v>810</v>
      </c>
      <c r="F251" s="183" t="s">
        <v>972</v>
      </c>
      <c r="G251" s="183" t="s">
        <v>1802</v>
      </c>
      <c r="H251" s="183" t="s">
        <v>1219</v>
      </c>
      <c r="I251" s="183">
        <v>0</v>
      </c>
      <c r="J251" s="183">
        <v>27.68</v>
      </c>
      <c r="K251" s="183">
        <v>-27.68</v>
      </c>
      <c r="L251" s="184">
        <v>45058</v>
      </c>
      <c r="M251" s="183" t="s">
        <v>2112</v>
      </c>
    </row>
    <row r="252" spans="1:13">
      <c r="A252" s="183">
        <v>40100000</v>
      </c>
      <c r="B252" s="183" t="s">
        <v>369</v>
      </c>
      <c r="C252" s="183" t="s">
        <v>324</v>
      </c>
      <c r="D252" s="184">
        <v>45044</v>
      </c>
      <c r="E252" s="183">
        <v>823</v>
      </c>
      <c r="F252" s="183" t="s">
        <v>533</v>
      </c>
      <c r="G252" s="183" t="s">
        <v>1803</v>
      </c>
      <c r="H252" s="183" t="s">
        <v>1804</v>
      </c>
      <c r="I252" s="183">
        <v>0</v>
      </c>
      <c r="J252" s="183">
        <v>185.04</v>
      </c>
      <c r="K252" s="183">
        <v>-185.04</v>
      </c>
      <c r="L252" s="184">
        <v>45058</v>
      </c>
      <c r="M252" s="183" t="s">
        <v>2112</v>
      </c>
    </row>
    <row r="253" spans="1:13">
      <c r="A253" s="183">
        <v>40100000</v>
      </c>
      <c r="B253" s="183" t="s">
        <v>369</v>
      </c>
      <c r="C253" s="183" t="s">
        <v>324</v>
      </c>
      <c r="D253" s="184">
        <v>45044</v>
      </c>
      <c r="E253" s="183">
        <v>824</v>
      </c>
      <c r="F253" s="183" t="s">
        <v>533</v>
      </c>
      <c r="G253" s="183" t="s">
        <v>1805</v>
      </c>
      <c r="H253" s="183" t="s">
        <v>1804</v>
      </c>
      <c r="I253" s="183">
        <v>0</v>
      </c>
      <c r="J253" s="183">
        <v>652.62</v>
      </c>
      <c r="K253" s="183">
        <v>-652.62</v>
      </c>
      <c r="L253" s="184">
        <v>45058</v>
      </c>
      <c r="M253" s="183" t="s">
        <v>2112</v>
      </c>
    </row>
    <row r="254" spans="1:13">
      <c r="A254" s="183">
        <v>40100000</v>
      </c>
      <c r="B254" s="183" t="s">
        <v>1731</v>
      </c>
      <c r="C254" s="183" t="s">
        <v>324</v>
      </c>
      <c r="D254" s="184">
        <v>45046</v>
      </c>
      <c r="E254" s="183">
        <v>792</v>
      </c>
      <c r="F254" s="183" t="s">
        <v>1755</v>
      </c>
      <c r="G254" s="183" t="s">
        <v>1806</v>
      </c>
      <c r="H254" s="183" t="s">
        <v>362</v>
      </c>
      <c r="I254" s="183">
        <v>46200</v>
      </c>
      <c r="J254" s="183">
        <v>0</v>
      </c>
      <c r="K254" s="183">
        <v>46200</v>
      </c>
      <c r="L254" s="184">
        <v>45057</v>
      </c>
      <c r="M254" s="183" t="s">
        <v>2112</v>
      </c>
    </row>
    <row r="255" spans="1:13">
      <c r="A255" s="183">
        <v>40100000</v>
      </c>
      <c r="B255" s="183" t="s">
        <v>388</v>
      </c>
      <c r="C255" s="183" t="s">
        <v>324</v>
      </c>
      <c r="D255" s="184">
        <v>45046</v>
      </c>
      <c r="E255" s="183">
        <v>826</v>
      </c>
      <c r="F255" s="183" t="s">
        <v>979</v>
      </c>
      <c r="G255" s="183" t="s">
        <v>1807</v>
      </c>
      <c r="H255" s="183" t="s">
        <v>1771</v>
      </c>
      <c r="I255" s="183">
        <v>0</v>
      </c>
      <c r="J255" s="183">
        <v>1437.6</v>
      </c>
      <c r="K255" s="183">
        <v>-1437.6</v>
      </c>
      <c r="L255" s="184">
        <v>45062</v>
      </c>
      <c r="M255" s="183" t="s">
        <v>2112</v>
      </c>
    </row>
    <row r="256" spans="1:13">
      <c r="A256" s="183">
        <v>40100000</v>
      </c>
      <c r="B256" s="183" t="s">
        <v>1204</v>
      </c>
      <c r="C256" s="183" t="s">
        <v>324</v>
      </c>
      <c r="D256" s="184">
        <v>45046</v>
      </c>
      <c r="E256" s="183">
        <v>833</v>
      </c>
      <c r="F256" s="183" t="s">
        <v>1688</v>
      </c>
      <c r="G256" s="183" t="s">
        <v>1808</v>
      </c>
      <c r="H256" s="183" t="s">
        <v>1110</v>
      </c>
      <c r="I256" s="183">
        <v>0</v>
      </c>
      <c r="J256" s="183">
        <v>3200</v>
      </c>
      <c r="K256" s="183">
        <v>-3200</v>
      </c>
      <c r="L256" s="184">
        <v>45063</v>
      </c>
      <c r="M256" s="183" t="s">
        <v>2112</v>
      </c>
    </row>
    <row r="257" spans="1:13">
      <c r="A257" s="183">
        <v>40100000</v>
      </c>
      <c r="B257" s="183" t="s">
        <v>363</v>
      </c>
      <c r="C257" s="183" t="s">
        <v>324</v>
      </c>
      <c r="D257" s="184">
        <v>45046</v>
      </c>
      <c r="E257" s="183">
        <v>834</v>
      </c>
      <c r="F257" s="183" t="s">
        <v>1809</v>
      </c>
      <c r="G257" s="183" t="s">
        <v>1812</v>
      </c>
      <c r="H257" s="183" t="s">
        <v>1113</v>
      </c>
      <c r="I257" s="183">
        <v>385.52</v>
      </c>
      <c r="J257" s="183">
        <v>0</v>
      </c>
      <c r="K257" s="183">
        <v>385.52</v>
      </c>
      <c r="L257" s="184">
        <v>45063</v>
      </c>
      <c r="M257" s="183" t="s">
        <v>2112</v>
      </c>
    </row>
    <row r="258" spans="1:13">
      <c r="A258" s="183">
        <v>40100000</v>
      </c>
      <c r="B258" s="183" t="s">
        <v>363</v>
      </c>
      <c r="C258" s="183" t="s">
        <v>324</v>
      </c>
      <c r="D258" s="184">
        <v>45046</v>
      </c>
      <c r="E258" s="183">
        <v>834</v>
      </c>
      <c r="F258" s="183" t="s">
        <v>1809</v>
      </c>
      <c r="G258" s="183" t="s">
        <v>1811</v>
      </c>
      <c r="H258" s="183" t="s">
        <v>1113</v>
      </c>
      <c r="I258" s="183">
        <v>0</v>
      </c>
      <c r="J258" s="183">
        <v>2571.62</v>
      </c>
      <c r="K258" s="183">
        <v>-2571.62</v>
      </c>
      <c r="L258" s="184">
        <v>45063</v>
      </c>
      <c r="M258" s="183" t="s">
        <v>2112</v>
      </c>
    </row>
    <row r="259" spans="1:13">
      <c r="A259" s="183">
        <v>40100000</v>
      </c>
      <c r="B259" s="183" t="s">
        <v>363</v>
      </c>
      <c r="C259" s="183" t="s">
        <v>324</v>
      </c>
      <c r="D259" s="184">
        <v>45046</v>
      </c>
      <c r="E259" s="183">
        <v>834</v>
      </c>
      <c r="F259" s="183" t="s">
        <v>1809</v>
      </c>
      <c r="G259" s="183" t="s">
        <v>1810</v>
      </c>
      <c r="H259" s="183" t="s">
        <v>1113</v>
      </c>
      <c r="I259" s="183">
        <v>1250.18</v>
      </c>
      <c r="J259" s="183">
        <v>0</v>
      </c>
      <c r="K259" s="183">
        <v>1250.18</v>
      </c>
      <c r="L259" s="184">
        <v>45063</v>
      </c>
      <c r="M259" s="183" t="s">
        <v>2112</v>
      </c>
    </row>
    <row r="260" spans="1:13">
      <c r="A260" s="183">
        <v>40100000</v>
      </c>
      <c r="B260" s="183" t="s">
        <v>385</v>
      </c>
      <c r="C260" s="183" t="s">
        <v>324</v>
      </c>
      <c r="D260" s="184">
        <v>45046</v>
      </c>
      <c r="E260" s="183">
        <v>837</v>
      </c>
      <c r="F260" s="183" t="s">
        <v>1813</v>
      </c>
      <c r="G260" s="183" t="s">
        <v>1814</v>
      </c>
      <c r="H260" s="183" t="s">
        <v>1110</v>
      </c>
      <c r="I260" s="183">
        <v>73</v>
      </c>
      <c r="J260" s="183">
        <v>0</v>
      </c>
      <c r="K260" s="183">
        <v>73</v>
      </c>
      <c r="L260" s="184">
        <v>45063</v>
      </c>
      <c r="M260" s="183" t="s">
        <v>2112</v>
      </c>
    </row>
    <row r="261" spans="1:13">
      <c r="A261" s="183">
        <v>40100000</v>
      </c>
      <c r="B261" s="183" t="s">
        <v>385</v>
      </c>
      <c r="C261" s="183" t="s">
        <v>324</v>
      </c>
      <c r="D261" s="184">
        <v>45046</v>
      </c>
      <c r="E261" s="183">
        <v>837</v>
      </c>
      <c r="F261" s="183" t="s">
        <v>1813</v>
      </c>
      <c r="G261" s="183" t="s">
        <v>1815</v>
      </c>
      <c r="H261" s="183" t="s">
        <v>1110</v>
      </c>
      <c r="I261" s="183">
        <v>93.62</v>
      </c>
      <c r="J261" s="183">
        <v>0</v>
      </c>
      <c r="K261" s="183">
        <v>93.62</v>
      </c>
      <c r="L261" s="184">
        <v>45063</v>
      </c>
      <c r="M261" s="183" t="s">
        <v>2112</v>
      </c>
    </row>
    <row r="262" spans="1:13">
      <c r="A262" s="183">
        <v>40100000</v>
      </c>
      <c r="B262" s="183" t="s">
        <v>383</v>
      </c>
      <c r="C262" s="183" t="s">
        <v>324</v>
      </c>
      <c r="D262" s="184">
        <v>45046</v>
      </c>
      <c r="E262" s="183">
        <v>837</v>
      </c>
      <c r="F262" s="183" t="s">
        <v>1816</v>
      </c>
      <c r="G262" s="183" t="s">
        <v>1817</v>
      </c>
      <c r="H262" s="183" t="s">
        <v>371</v>
      </c>
      <c r="I262" s="183">
        <v>105.44</v>
      </c>
      <c r="J262" s="183">
        <v>0</v>
      </c>
      <c r="K262" s="183">
        <v>105.44</v>
      </c>
      <c r="L262" s="184">
        <v>45063</v>
      </c>
      <c r="M262" s="183" t="s">
        <v>2112</v>
      </c>
    </row>
    <row r="263" spans="1:13">
      <c r="A263" s="183">
        <v>40100000</v>
      </c>
      <c r="B263" s="183" t="s">
        <v>388</v>
      </c>
      <c r="C263" s="183" t="s">
        <v>324</v>
      </c>
      <c r="D263" s="184">
        <v>45047</v>
      </c>
      <c r="E263" s="183">
        <v>828</v>
      </c>
      <c r="F263" s="183" t="s">
        <v>979</v>
      </c>
      <c r="G263" s="183" t="s">
        <v>1845</v>
      </c>
      <c r="H263" s="183" t="s">
        <v>1846</v>
      </c>
      <c r="I263" s="183">
        <v>0</v>
      </c>
      <c r="J263" s="183">
        <v>9528.76</v>
      </c>
      <c r="K263" s="183">
        <v>-9528.76</v>
      </c>
      <c r="L263" s="184">
        <v>45062</v>
      </c>
      <c r="M263" s="183" t="s">
        <v>2112</v>
      </c>
    </row>
    <row r="264" spans="1:13">
      <c r="A264" s="183">
        <v>40100000</v>
      </c>
      <c r="B264" s="183" t="s">
        <v>378</v>
      </c>
      <c r="C264" s="183" t="s">
        <v>324</v>
      </c>
      <c r="D264" s="184">
        <v>45047</v>
      </c>
      <c r="E264" s="183">
        <v>839</v>
      </c>
      <c r="F264" s="183" t="s">
        <v>397</v>
      </c>
      <c r="G264" s="183" t="s">
        <v>1847</v>
      </c>
      <c r="H264" s="183" t="s">
        <v>1092</v>
      </c>
      <c r="I264" s="183">
        <v>0</v>
      </c>
      <c r="J264" s="183">
        <v>10488</v>
      </c>
      <c r="K264" s="183">
        <v>-10488</v>
      </c>
      <c r="L264" s="184">
        <v>45083</v>
      </c>
      <c r="M264" s="183" t="s">
        <v>2112</v>
      </c>
    </row>
    <row r="265" spans="1:13">
      <c r="A265" s="183">
        <v>40100000</v>
      </c>
      <c r="B265" s="183" t="s">
        <v>378</v>
      </c>
      <c r="C265" s="183" t="s">
        <v>324</v>
      </c>
      <c r="D265" s="184">
        <v>45047</v>
      </c>
      <c r="E265" s="183">
        <v>840</v>
      </c>
      <c r="F265" s="183" t="s">
        <v>397</v>
      </c>
      <c r="G265" s="183" t="s">
        <v>1848</v>
      </c>
      <c r="H265" s="183" t="s">
        <v>1092</v>
      </c>
      <c r="I265" s="183">
        <v>0</v>
      </c>
      <c r="J265" s="183">
        <v>7296</v>
      </c>
      <c r="K265" s="183">
        <v>-7296</v>
      </c>
      <c r="L265" s="184">
        <v>45083</v>
      </c>
      <c r="M265" s="183" t="s">
        <v>2112</v>
      </c>
    </row>
    <row r="266" spans="1:13">
      <c r="A266" s="183">
        <v>40100000</v>
      </c>
      <c r="B266" s="183" t="s">
        <v>376</v>
      </c>
      <c r="C266" s="183" t="s">
        <v>324</v>
      </c>
      <c r="D266" s="184">
        <v>45047</v>
      </c>
      <c r="E266" s="183">
        <v>841</v>
      </c>
      <c r="F266" s="183" t="s">
        <v>719</v>
      </c>
      <c r="G266" s="183" t="s">
        <v>1849</v>
      </c>
      <c r="H266" s="183" t="s">
        <v>1113</v>
      </c>
      <c r="I266" s="183">
        <v>0</v>
      </c>
      <c r="J266" s="183">
        <v>1415.39</v>
      </c>
      <c r="K266" s="183">
        <v>-1415.39</v>
      </c>
      <c r="L266" s="184">
        <v>45083</v>
      </c>
      <c r="M266" s="183" t="s">
        <v>2112</v>
      </c>
    </row>
    <row r="267" spans="1:13">
      <c r="A267" s="183">
        <v>40100000</v>
      </c>
      <c r="B267" s="183" t="s">
        <v>367</v>
      </c>
      <c r="C267" s="183" t="s">
        <v>324</v>
      </c>
      <c r="D267" s="184">
        <v>45047</v>
      </c>
      <c r="E267" s="183">
        <v>842</v>
      </c>
      <c r="F267" s="183" t="s">
        <v>1647</v>
      </c>
      <c r="G267" s="183" t="s">
        <v>1850</v>
      </c>
      <c r="H267" s="183" t="s">
        <v>1113</v>
      </c>
      <c r="I267" s="183">
        <v>0</v>
      </c>
      <c r="J267" s="183">
        <v>4160.9799999999996</v>
      </c>
      <c r="K267" s="183">
        <v>-4160.9799999999996</v>
      </c>
      <c r="L267" s="184">
        <v>45083</v>
      </c>
      <c r="M267" s="183" t="s">
        <v>2112</v>
      </c>
    </row>
    <row r="268" spans="1:13">
      <c r="A268" s="183">
        <v>40100000</v>
      </c>
      <c r="B268" s="183" t="s">
        <v>1154</v>
      </c>
      <c r="C268" s="183" t="s">
        <v>324</v>
      </c>
      <c r="D268" s="184">
        <v>45047</v>
      </c>
      <c r="E268" s="183">
        <v>843</v>
      </c>
      <c r="F268" s="183" t="s">
        <v>899</v>
      </c>
      <c r="G268" s="183" t="s">
        <v>1851</v>
      </c>
      <c r="H268" s="183" t="s">
        <v>351</v>
      </c>
      <c r="I268" s="183">
        <v>0</v>
      </c>
      <c r="J268" s="183">
        <v>267.23</v>
      </c>
      <c r="K268" s="183">
        <v>-267.23</v>
      </c>
      <c r="L268" s="184">
        <v>45083</v>
      </c>
      <c r="M268" s="183" t="s">
        <v>2112</v>
      </c>
    </row>
    <row r="269" spans="1:13">
      <c r="A269" s="183">
        <v>40100000</v>
      </c>
      <c r="B269" s="183" t="s">
        <v>369</v>
      </c>
      <c r="C269" s="183" t="s">
        <v>324</v>
      </c>
      <c r="D269" s="184">
        <v>45047</v>
      </c>
      <c r="E269" s="183">
        <v>844</v>
      </c>
      <c r="F269" s="183" t="s">
        <v>533</v>
      </c>
      <c r="G269" s="183" t="s">
        <v>1852</v>
      </c>
      <c r="H269" s="183" t="s">
        <v>1844</v>
      </c>
      <c r="I269" s="183">
        <v>0</v>
      </c>
      <c r="J269" s="183">
        <v>65.22</v>
      </c>
      <c r="K269" s="183">
        <v>-65.22</v>
      </c>
      <c r="L269" s="184">
        <v>45083</v>
      </c>
      <c r="M269" s="183" t="s">
        <v>2112</v>
      </c>
    </row>
    <row r="270" spans="1:13">
      <c r="A270" s="183">
        <v>40100000</v>
      </c>
      <c r="B270" s="183" t="s">
        <v>369</v>
      </c>
      <c r="C270" s="183" t="s">
        <v>324</v>
      </c>
      <c r="D270" s="184">
        <v>45047</v>
      </c>
      <c r="E270" s="183">
        <v>845</v>
      </c>
      <c r="F270" s="183" t="s">
        <v>533</v>
      </c>
      <c r="G270" s="183" t="s">
        <v>1853</v>
      </c>
      <c r="H270" s="183" t="s">
        <v>1844</v>
      </c>
      <c r="I270" s="183">
        <v>0</v>
      </c>
      <c r="J270" s="183">
        <v>1004.38</v>
      </c>
      <c r="K270" s="183">
        <v>-1004.38</v>
      </c>
      <c r="L270" s="184">
        <v>45083</v>
      </c>
      <c r="M270" s="183" t="s">
        <v>2112</v>
      </c>
    </row>
    <row r="271" spans="1:13">
      <c r="A271" s="183">
        <v>40100000</v>
      </c>
      <c r="B271" s="183" t="s">
        <v>377</v>
      </c>
      <c r="C271" s="183" t="s">
        <v>324</v>
      </c>
      <c r="D271" s="184">
        <v>45047</v>
      </c>
      <c r="E271" s="183">
        <v>848</v>
      </c>
      <c r="F271" s="183" t="s">
        <v>1105</v>
      </c>
      <c r="G271" s="183" t="s">
        <v>1745</v>
      </c>
      <c r="H271" s="183" t="s">
        <v>1261</v>
      </c>
      <c r="I271" s="183">
        <v>0</v>
      </c>
      <c r="J271" s="183">
        <v>904.83</v>
      </c>
      <c r="K271" s="183">
        <v>-904.83</v>
      </c>
      <c r="L271" s="184">
        <v>45083</v>
      </c>
      <c r="M271" s="183" t="s">
        <v>2112</v>
      </c>
    </row>
    <row r="272" spans="1:13">
      <c r="A272" s="183">
        <v>40100000</v>
      </c>
      <c r="B272" s="183" t="s">
        <v>377</v>
      </c>
      <c r="C272" s="183" t="s">
        <v>324</v>
      </c>
      <c r="D272" s="184">
        <v>45047</v>
      </c>
      <c r="E272" s="183">
        <v>849</v>
      </c>
      <c r="F272" s="183" t="s">
        <v>1105</v>
      </c>
      <c r="G272" s="183" t="s">
        <v>1746</v>
      </c>
      <c r="H272" s="183" t="s">
        <v>1261</v>
      </c>
      <c r="I272" s="183">
        <v>0</v>
      </c>
      <c r="J272" s="183">
        <v>47.81</v>
      </c>
      <c r="K272" s="183">
        <v>-47.81</v>
      </c>
      <c r="L272" s="184">
        <v>45083</v>
      </c>
      <c r="M272" s="183" t="s">
        <v>2112</v>
      </c>
    </row>
    <row r="273" spans="1:13">
      <c r="A273" s="183">
        <v>40100000</v>
      </c>
      <c r="B273" s="183" t="s">
        <v>1749</v>
      </c>
      <c r="C273" s="183" t="s">
        <v>324</v>
      </c>
      <c r="D273" s="184">
        <v>45047</v>
      </c>
      <c r="E273" s="183">
        <v>850</v>
      </c>
      <c r="F273" s="183" t="s">
        <v>1750</v>
      </c>
      <c r="G273" s="183" t="s">
        <v>1854</v>
      </c>
      <c r="H273" s="183" t="s">
        <v>362</v>
      </c>
      <c r="I273" s="183">
        <v>0</v>
      </c>
      <c r="J273" s="183">
        <v>1317.6</v>
      </c>
      <c r="K273" s="183">
        <v>-1317.6</v>
      </c>
      <c r="L273" s="184">
        <v>45083</v>
      </c>
      <c r="M273" s="183" t="s">
        <v>2112</v>
      </c>
    </row>
    <row r="274" spans="1:13">
      <c r="A274" s="183">
        <v>40100000</v>
      </c>
      <c r="B274" s="183" t="s">
        <v>370</v>
      </c>
      <c r="C274" s="183" t="s">
        <v>324</v>
      </c>
      <c r="D274" s="184">
        <v>45047</v>
      </c>
      <c r="E274" s="183">
        <v>852</v>
      </c>
      <c r="F274" s="183" t="s">
        <v>393</v>
      </c>
      <c r="G274" s="183" t="s">
        <v>1855</v>
      </c>
      <c r="H274" s="183" t="s">
        <v>1219</v>
      </c>
      <c r="I274" s="183">
        <v>0</v>
      </c>
      <c r="J274" s="183">
        <v>1920</v>
      </c>
      <c r="K274" s="183">
        <v>-1920</v>
      </c>
      <c r="L274" s="184">
        <v>45083</v>
      </c>
      <c r="M274" s="183" t="s">
        <v>2112</v>
      </c>
    </row>
    <row r="275" spans="1:13">
      <c r="A275" s="183">
        <v>40100000</v>
      </c>
      <c r="B275" s="183" t="s">
        <v>1091</v>
      </c>
      <c r="C275" s="183" t="s">
        <v>324</v>
      </c>
      <c r="D275" s="184">
        <v>45047</v>
      </c>
      <c r="E275" s="183">
        <v>854</v>
      </c>
      <c r="F275" s="183" t="s">
        <v>496</v>
      </c>
      <c r="G275" s="183" t="s">
        <v>1856</v>
      </c>
      <c r="H275" s="183" t="s">
        <v>1219</v>
      </c>
      <c r="I275" s="183">
        <v>0</v>
      </c>
      <c r="J275" s="183">
        <v>360</v>
      </c>
      <c r="K275" s="183">
        <v>-360</v>
      </c>
      <c r="L275" s="184">
        <v>45083</v>
      </c>
      <c r="M275" s="183" t="s">
        <v>2112</v>
      </c>
    </row>
    <row r="276" spans="1:13">
      <c r="A276" s="183">
        <v>40100000</v>
      </c>
      <c r="B276" s="183" t="s">
        <v>380</v>
      </c>
      <c r="C276" s="183" t="s">
        <v>324</v>
      </c>
      <c r="D276" s="184">
        <v>45047</v>
      </c>
      <c r="E276" s="183">
        <v>855</v>
      </c>
      <c r="F276" s="183" t="s">
        <v>394</v>
      </c>
      <c r="G276" s="183" t="s">
        <v>1857</v>
      </c>
      <c r="H276" s="183" t="s">
        <v>1113</v>
      </c>
      <c r="I276" s="183">
        <v>0</v>
      </c>
      <c r="J276" s="183">
        <v>300.64999999999998</v>
      </c>
      <c r="K276" s="183">
        <v>-300.64999999999998</v>
      </c>
      <c r="L276" s="184">
        <v>45083</v>
      </c>
      <c r="M276" s="183" t="s">
        <v>2112</v>
      </c>
    </row>
    <row r="277" spans="1:13">
      <c r="A277" s="183">
        <v>40100000</v>
      </c>
      <c r="B277" s="183" t="s">
        <v>372</v>
      </c>
      <c r="C277" s="183" t="s">
        <v>324</v>
      </c>
      <c r="D277" s="184">
        <v>45047</v>
      </c>
      <c r="E277" s="183">
        <v>858</v>
      </c>
      <c r="F277" s="183" t="s">
        <v>126</v>
      </c>
      <c r="G277" s="183" t="s">
        <v>1858</v>
      </c>
      <c r="H277" s="183" t="s">
        <v>1242</v>
      </c>
      <c r="I277" s="183">
        <v>0</v>
      </c>
      <c r="J277" s="183">
        <v>414</v>
      </c>
      <c r="K277" s="183">
        <v>-414</v>
      </c>
      <c r="L277" s="184">
        <v>45083</v>
      </c>
      <c r="M277" s="183" t="s">
        <v>2112</v>
      </c>
    </row>
    <row r="278" spans="1:13">
      <c r="A278" s="183">
        <v>40100000</v>
      </c>
      <c r="B278" s="183" t="s">
        <v>1181</v>
      </c>
      <c r="C278" s="183" t="s">
        <v>324</v>
      </c>
      <c r="D278" s="184">
        <v>45047</v>
      </c>
      <c r="E278" s="183">
        <v>860</v>
      </c>
      <c r="F278" s="183" t="s">
        <v>625</v>
      </c>
      <c r="G278" s="183" t="s">
        <v>1836</v>
      </c>
      <c r="H278" s="183" t="s">
        <v>1371</v>
      </c>
      <c r="I278" s="183">
        <v>0</v>
      </c>
      <c r="J278" s="183">
        <v>20340</v>
      </c>
      <c r="K278" s="183">
        <v>-20340</v>
      </c>
      <c r="L278" s="184">
        <v>45083</v>
      </c>
      <c r="M278" s="183" t="s">
        <v>2112</v>
      </c>
    </row>
    <row r="279" spans="1:13">
      <c r="A279" s="183">
        <v>40100000</v>
      </c>
      <c r="B279" s="183" t="s">
        <v>391</v>
      </c>
      <c r="C279" s="183" t="s">
        <v>324</v>
      </c>
      <c r="D279" s="184">
        <v>45047</v>
      </c>
      <c r="E279" s="183">
        <v>861</v>
      </c>
      <c r="F279" s="183" t="s">
        <v>542</v>
      </c>
      <c r="G279" s="183" t="s">
        <v>1859</v>
      </c>
      <c r="H279" s="183" t="s">
        <v>1141</v>
      </c>
      <c r="I279" s="183">
        <v>0</v>
      </c>
      <c r="J279" s="183">
        <v>4158</v>
      </c>
      <c r="K279" s="183">
        <v>-4158</v>
      </c>
      <c r="L279" s="184">
        <v>45083</v>
      </c>
      <c r="M279" s="183" t="s">
        <v>2112</v>
      </c>
    </row>
    <row r="280" spans="1:13">
      <c r="A280" s="183">
        <v>40100000</v>
      </c>
      <c r="B280" s="183" t="s">
        <v>391</v>
      </c>
      <c r="C280" s="183" t="s">
        <v>324</v>
      </c>
      <c r="D280" s="184">
        <v>45047</v>
      </c>
      <c r="E280" s="183">
        <v>862</v>
      </c>
      <c r="F280" s="183" t="s">
        <v>542</v>
      </c>
      <c r="G280" s="183" t="s">
        <v>1860</v>
      </c>
      <c r="H280" s="183" t="s">
        <v>1261</v>
      </c>
      <c r="I280" s="183">
        <v>0</v>
      </c>
      <c r="J280" s="183">
        <v>2192.4</v>
      </c>
      <c r="K280" s="183">
        <v>-2192.4</v>
      </c>
      <c r="L280" s="184">
        <v>45083</v>
      </c>
      <c r="M280" s="183" t="s">
        <v>2112</v>
      </c>
    </row>
    <row r="281" spans="1:13">
      <c r="A281" s="183">
        <v>40100000</v>
      </c>
      <c r="B281" s="183" t="s">
        <v>1742</v>
      </c>
      <c r="C281" s="183" t="s">
        <v>324</v>
      </c>
      <c r="D281" s="184">
        <v>45047</v>
      </c>
      <c r="E281" s="183">
        <v>863</v>
      </c>
      <c r="F281" s="183" t="s">
        <v>460</v>
      </c>
      <c r="G281" s="183" t="s">
        <v>1861</v>
      </c>
      <c r="H281" s="183" t="s">
        <v>89</v>
      </c>
      <c r="I281" s="183">
        <v>0</v>
      </c>
      <c r="J281" s="183">
        <v>2547</v>
      </c>
      <c r="K281" s="183">
        <v>-2547</v>
      </c>
      <c r="L281" s="184">
        <v>45083</v>
      </c>
      <c r="M281" s="183" t="s">
        <v>2112</v>
      </c>
    </row>
    <row r="282" spans="1:13">
      <c r="A282" s="183">
        <v>40100000</v>
      </c>
      <c r="B282" s="183" t="s">
        <v>388</v>
      </c>
      <c r="C282" s="183" t="s">
        <v>324</v>
      </c>
      <c r="D282" s="184">
        <v>45047</v>
      </c>
      <c r="E282" s="183">
        <v>864</v>
      </c>
      <c r="F282" s="183" t="s">
        <v>979</v>
      </c>
      <c r="G282" s="183" t="s">
        <v>1862</v>
      </c>
      <c r="H282" s="183" t="s">
        <v>1863</v>
      </c>
      <c r="I282" s="183">
        <v>0</v>
      </c>
      <c r="J282" s="183">
        <v>1867.86</v>
      </c>
      <c r="K282" s="183">
        <v>-1867.86</v>
      </c>
      <c r="L282" s="184">
        <v>45083</v>
      </c>
      <c r="M282" s="183" t="s">
        <v>2112</v>
      </c>
    </row>
    <row r="283" spans="1:13">
      <c r="A283" s="183">
        <v>40100000</v>
      </c>
      <c r="B283" s="183" t="s">
        <v>388</v>
      </c>
      <c r="C283" s="183" t="s">
        <v>324</v>
      </c>
      <c r="D283" s="184">
        <v>45047</v>
      </c>
      <c r="E283" s="183">
        <v>865</v>
      </c>
      <c r="F283" s="183" t="s">
        <v>979</v>
      </c>
      <c r="G283" s="183" t="s">
        <v>1864</v>
      </c>
      <c r="H283" s="183" t="s">
        <v>1863</v>
      </c>
      <c r="I283" s="183">
        <v>0</v>
      </c>
      <c r="J283" s="183">
        <v>1785.96</v>
      </c>
      <c r="K283" s="183">
        <v>-1785.96</v>
      </c>
      <c r="L283" s="184">
        <v>45083</v>
      </c>
      <c r="M283" s="183" t="s">
        <v>2112</v>
      </c>
    </row>
    <row r="284" spans="1:13">
      <c r="A284" s="183">
        <v>40100000</v>
      </c>
      <c r="B284" s="183" t="s">
        <v>363</v>
      </c>
      <c r="C284" s="183" t="s">
        <v>324</v>
      </c>
      <c r="D284" s="184">
        <v>45047</v>
      </c>
      <c r="E284" s="183">
        <v>866</v>
      </c>
      <c r="F284" s="183" t="s">
        <v>478</v>
      </c>
      <c r="G284" s="183" t="s">
        <v>1865</v>
      </c>
      <c r="H284" s="183" t="s">
        <v>1184</v>
      </c>
      <c r="I284" s="183">
        <v>0</v>
      </c>
      <c r="J284" s="183">
        <v>328.64</v>
      </c>
      <c r="K284" s="183">
        <v>-328.64</v>
      </c>
      <c r="L284" s="184">
        <v>45083</v>
      </c>
      <c r="M284" s="183" t="s">
        <v>2112</v>
      </c>
    </row>
    <row r="285" spans="1:13">
      <c r="A285" s="183">
        <v>40100000</v>
      </c>
      <c r="B285" s="183" t="s">
        <v>363</v>
      </c>
      <c r="C285" s="183" t="s">
        <v>324</v>
      </c>
      <c r="D285" s="184">
        <v>45047</v>
      </c>
      <c r="E285" s="183">
        <v>867</v>
      </c>
      <c r="F285" s="183" t="s">
        <v>478</v>
      </c>
      <c r="G285" s="183" t="s">
        <v>1866</v>
      </c>
      <c r="H285" s="183" t="s">
        <v>1184</v>
      </c>
      <c r="I285" s="183">
        <v>0</v>
      </c>
      <c r="J285" s="183">
        <v>328.64</v>
      </c>
      <c r="K285" s="183">
        <v>-328.64</v>
      </c>
      <c r="L285" s="184">
        <v>45083</v>
      </c>
      <c r="M285" s="183" t="s">
        <v>2112</v>
      </c>
    </row>
    <row r="286" spans="1:13">
      <c r="A286" s="183">
        <v>40100000</v>
      </c>
      <c r="B286" s="183" t="s">
        <v>354</v>
      </c>
      <c r="C286" s="183" t="s">
        <v>324</v>
      </c>
      <c r="D286" s="184">
        <v>45047</v>
      </c>
      <c r="E286" s="183">
        <v>869</v>
      </c>
      <c r="F286" s="183" t="s">
        <v>163</v>
      </c>
      <c r="G286" s="183" t="s">
        <v>1867</v>
      </c>
      <c r="H286" s="183" t="s">
        <v>1351</v>
      </c>
      <c r="I286" s="183">
        <v>0</v>
      </c>
      <c r="J286" s="183">
        <v>5548</v>
      </c>
      <c r="K286" s="183">
        <v>-5548</v>
      </c>
      <c r="L286" s="184">
        <v>45083</v>
      </c>
      <c r="M286" s="183" t="s">
        <v>2112</v>
      </c>
    </row>
    <row r="287" spans="1:13">
      <c r="A287" s="183">
        <v>40100000</v>
      </c>
      <c r="B287" s="183" t="s">
        <v>354</v>
      </c>
      <c r="C287" s="183" t="s">
        <v>324</v>
      </c>
      <c r="D287" s="184">
        <v>45047</v>
      </c>
      <c r="E287" s="183">
        <v>870</v>
      </c>
      <c r="F287" s="183" t="s">
        <v>163</v>
      </c>
      <c r="G287" s="183" t="s">
        <v>1868</v>
      </c>
      <c r="H287" s="183" t="s">
        <v>1351</v>
      </c>
      <c r="I287" s="183">
        <v>0</v>
      </c>
      <c r="J287" s="183">
        <v>3914</v>
      </c>
      <c r="K287" s="183">
        <v>-3914</v>
      </c>
      <c r="L287" s="184">
        <v>45083</v>
      </c>
      <c r="M287" s="183" t="s">
        <v>2112</v>
      </c>
    </row>
    <row r="288" spans="1:13">
      <c r="A288" s="183">
        <v>40100000</v>
      </c>
      <c r="B288" s="183" t="s">
        <v>354</v>
      </c>
      <c r="C288" s="183" t="s">
        <v>324</v>
      </c>
      <c r="D288" s="184">
        <v>45047</v>
      </c>
      <c r="E288" s="183">
        <v>871</v>
      </c>
      <c r="F288" s="183" t="s">
        <v>163</v>
      </c>
      <c r="G288" s="183" t="s">
        <v>1869</v>
      </c>
      <c r="H288" s="183" t="s">
        <v>1351</v>
      </c>
      <c r="I288" s="183">
        <v>0</v>
      </c>
      <c r="J288" s="183">
        <v>5700</v>
      </c>
      <c r="K288" s="183">
        <v>-5700</v>
      </c>
      <c r="L288" s="184">
        <v>45083</v>
      </c>
      <c r="M288" s="183" t="s">
        <v>2112</v>
      </c>
    </row>
    <row r="289" spans="1:13">
      <c r="A289" s="183">
        <v>40100000</v>
      </c>
      <c r="B289" s="183" t="s">
        <v>361</v>
      </c>
      <c r="C289" s="183" t="s">
        <v>324</v>
      </c>
      <c r="D289" s="184">
        <v>45048</v>
      </c>
      <c r="E289" s="183">
        <v>851</v>
      </c>
      <c r="F289" s="183" t="s">
        <v>392</v>
      </c>
      <c r="G289" s="183" t="s">
        <v>1870</v>
      </c>
      <c r="H289" s="183" t="s">
        <v>1184</v>
      </c>
      <c r="I289" s="183">
        <v>0</v>
      </c>
      <c r="J289" s="183">
        <v>3600</v>
      </c>
      <c r="K289" s="183">
        <v>-3600</v>
      </c>
      <c r="L289" s="184">
        <v>45083</v>
      </c>
      <c r="M289" s="183" t="s">
        <v>2112</v>
      </c>
    </row>
    <row r="290" spans="1:13">
      <c r="A290" s="183">
        <v>40100000</v>
      </c>
      <c r="B290" s="183" t="s">
        <v>380</v>
      </c>
      <c r="C290" s="183" t="s">
        <v>324</v>
      </c>
      <c r="D290" s="184">
        <v>45050</v>
      </c>
      <c r="E290" s="183">
        <v>856</v>
      </c>
      <c r="F290" s="183" t="s">
        <v>394</v>
      </c>
      <c r="G290" s="183" t="s">
        <v>1871</v>
      </c>
      <c r="H290" s="183" t="s">
        <v>1113</v>
      </c>
      <c r="I290" s="183">
        <v>0</v>
      </c>
      <c r="J290" s="183">
        <v>220.38</v>
      </c>
      <c r="K290" s="183">
        <v>-220.38</v>
      </c>
      <c r="L290" s="184">
        <v>45083</v>
      </c>
      <c r="M290" s="183" t="s">
        <v>2112</v>
      </c>
    </row>
    <row r="291" spans="1:13">
      <c r="A291" s="183">
        <v>40100000</v>
      </c>
      <c r="B291" s="183" t="s">
        <v>375</v>
      </c>
      <c r="C291" s="183" t="s">
        <v>324</v>
      </c>
      <c r="D291" s="184">
        <v>45052</v>
      </c>
      <c r="E291" s="183">
        <v>857</v>
      </c>
      <c r="F291" s="183" t="s">
        <v>468</v>
      </c>
      <c r="G291" s="183" t="s">
        <v>1837</v>
      </c>
      <c r="H291" s="183" t="s">
        <v>1359</v>
      </c>
      <c r="I291" s="183">
        <v>0</v>
      </c>
      <c r="J291" s="183">
        <v>1654.81</v>
      </c>
      <c r="K291" s="183">
        <v>-1654.81</v>
      </c>
      <c r="L291" s="184">
        <v>45083</v>
      </c>
      <c r="M291" s="183" t="s">
        <v>2112</v>
      </c>
    </row>
    <row r="292" spans="1:13">
      <c r="A292" s="183">
        <v>40100000</v>
      </c>
      <c r="B292" s="183" t="s">
        <v>360</v>
      </c>
      <c r="C292" s="183" t="s">
        <v>324</v>
      </c>
      <c r="D292" s="184">
        <v>45054</v>
      </c>
      <c r="E292" s="183">
        <v>799</v>
      </c>
      <c r="F292" s="183" t="s">
        <v>815</v>
      </c>
      <c r="G292" s="183" t="s">
        <v>1872</v>
      </c>
      <c r="H292" s="183" t="s">
        <v>1359</v>
      </c>
      <c r="I292" s="183">
        <v>0</v>
      </c>
      <c r="J292" s="183">
        <v>84</v>
      </c>
      <c r="K292" s="183">
        <v>-84</v>
      </c>
      <c r="L292" s="184">
        <v>45058</v>
      </c>
      <c r="M292" s="183" t="s">
        <v>2112</v>
      </c>
    </row>
    <row r="293" spans="1:13">
      <c r="A293" s="183">
        <v>40100000</v>
      </c>
      <c r="B293" s="183" t="s">
        <v>360</v>
      </c>
      <c r="C293" s="183" t="s">
        <v>324</v>
      </c>
      <c r="D293" s="184">
        <v>45054</v>
      </c>
      <c r="E293" s="183">
        <v>800</v>
      </c>
      <c r="F293" s="183" t="s">
        <v>815</v>
      </c>
      <c r="G293" s="183" t="s">
        <v>1873</v>
      </c>
      <c r="H293" s="183" t="s">
        <v>1359</v>
      </c>
      <c r="I293" s="183">
        <v>0</v>
      </c>
      <c r="J293" s="183">
        <v>84</v>
      </c>
      <c r="K293" s="183">
        <v>-84</v>
      </c>
      <c r="L293" s="184">
        <v>45058</v>
      </c>
      <c r="M293" s="183" t="s">
        <v>2112</v>
      </c>
    </row>
    <row r="294" spans="1:13">
      <c r="A294" s="183">
        <v>40100000</v>
      </c>
      <c r="B294" s="183" t="s">
        <v>360</v>
      </c>
      <c r="C294" s="183" t="s">
        <v>324</v>
      </c>
      <c r="D294" s="184">
        <v>45054</v>
      </c>
      <c r="E294" s="183">
        <v>801</v>
      </c>
      <c r="F294" s="183" t="s">
        <v>815</v>
      </c>
      <c r="G294" s="183" t="s">
        <v>1874</v>
      </c>
      <c r="H294" s="183" t="s">
        <v>1359</v>
      </c>
      <c r="I294" s="183">
        <v>0</v>
      </c>
      <c r="J294" s="183">
        <v>84</v>
      </c>
      <c r="K294" s="183">
        <v>-84</v>
      </c>
      <c r="L294" s="184">
        <v>45058</v>
      </c>
      <c r="M294" s="183" t="s">
        <v>2112</v>
      </c>
    </row>
    <row r="295" spans="1:13">
      <c r="A295" s="183">
        <v>40100000</v>
      </c>
      <c r="B295" s="183" t="s">
        <v>360</v>
      </c>
      <c r="C295" s="183" t="s">
        <v>324</v>
      </c>
      <c r="D295" s="184">
        <v>45054</v>
      </c>
      <c r="E295" s="183">
        <v>802</v>
      </c>
      <c r="F295" s="183" t="s">
        <v>815</v>
      </c>
      <c r="G295" s="183" t="s">
        <v>1875</v>
      </c>
      <c r="H295" s="183" t="s">
        <v>1359</v>
      </c>
      <c r="I295" s="183">
        <v>0</v>
      </c>
      <c r="J295" s="183">
        <v>336</v>
      </c>
      <c r="K295" s="183">
        <v>-336</v>
      </c>
      <c r="L295" s="184">
        <v>45058</v>
      </c>
      <c r="M295" s="183" t="s">
        <v>2112</v>
      </c>
    </row>
    <row r="296" spans="1:13">
      <c r="A296" s="183">
        <v>40100000</v>
      </c>
      <c r="B296" s="183" t="s">
        <v>360</v>
      </c>
      <c r="C296" s="183" t="s">
        <v>324</v>
      </c>
      <c r="D296" s="184">
        <v>45054</v>
      </c>
      <c r="E296" s="183">
        <v>803</v>
      </c>
      <c r="F296" s="183" t="s">
        <v>815</v>
      </c>
      <c r="G296" s="183" t="s">
        <v>1876</v>
      </c>
      <c r="H296" s="183" t="s">
        <v>1359</v>
      </c>
      <c r="I296" s="183">
        <v>0</v>
      </c>
      <c r="J296" s="183">
        <v>84</v>
      </c>
      <c r="K296" s="183">
        <v>-84</v>
      </c>
      <c r="L296" s="184">
        <v>45058</v>
      </c>
      <c r="M296" s="183" t="s">
        <v>2112</v>
      </c>
    </row>
    <row r="297" spans="1:13">
      <c r="A297" s="183">
        <v>40100000</v>
      </c>
      <c r="B297" s="183" t="s">
        <v>360</v>
      </c>
      <c r="C297" s="183" t="s">
        <v>324</v>
      </c>
      <c r="D297" s="184">
        <v>45054</v>
      </c>
      <c r="E297" s="183">
        <v>804</v>
      </c>
      <c r="F297" s="183" t="s">
        <v>815</v>
      </c>
      <c r="G297" s="183" t="s">
        <v>1877</v>
      </c>
      <c r="H297" s="183" t="s">
        <v>1359</v>
      </c>
      <c r="I297" s="183">
        <v>0</v>
      </c>
      <c r="J297" s="183">
        <v>84</v>
      </c>
      <c r="K297" s="183">
        <v>-84</v>
      </c>
      <c r="L297" s="184">
        <v>45058</v>
      </c>
      <c r="M297" s="183" t="s">
        <v>2112</v>
      </c>
    </row>
    <row r="298" spans="1:13">
      <c r="A298" s="183">
        <v>40100000</v>
      </c>
      <c r="B298" s="183" t="s">
        <v>369</v>
      </c>
      <c r="C298" s="183" t="s">
        <v>324</v>
      </c>
      <c r="D298" s="184">
        <v>45054</v>
      </c>
      <c r="E298" s="183">
        <v>846</v>
      </c>
      <c r="F298" s="183" t="s">
        <v>533</v>
      </c>
      <c r="G298" s="183" t="s">
        <v>1878</v>
      </c>
      <c r="H298" s="183" t="s">
        <v>1562</v>
      </c>
      <c r="I298" s="183">
        <v>0</v>
      </c>
      <c r="J298" s="183">
        <v>317.27999999999997</v>
      </c>
      <c r="K298" s="183">
        <v>-317.27999999999997</v>
      </c>
      <c r="L298" s="184">
        <v>45083</v>
      </c>
      <c r="M298" s="183" t="s">
        <v>2112</v>
      </c>
    </row>
    <row r="299" spans="1:13">
      <c r="A299" s="183">
        <v>40100000</v>
      </c>
      <c r="B299" s="183" t="s">
        <v>365</v>
      </c>
      <c r="C299" s="183" t="s">
        <v>324</v>
      </c>
      <c r="D299" s="184">
        <v>45055</v>
      </c>
      <c r="E299" s="183">
        <v>881</v>
      </c>
      <c r="F299" s="183" t="s">
        <v>758</v>
      </c>
      <c r="G299" s="183" t="s">
        <v>1879</v>
      </c>
      <c r="H299" s="183" t="s">
        <v>1113</v>
      </c>
      <c r="I299" s="183">
        <v>0</v>
      </c>
      <c r="J299" s="183">
        <v>755.27</v>
      </c>
      <c r="K299" s="183">
        <v>-755.27</v>
      </c>
      <c r="L299" s="184">
        <v>45083</v>
      </c>
      <c r="M299" s="183" t="s">
        <v>2112</v>
      </c>
    </row>
    <row r="300" spans="1:13">
      <c r="A300" s="183">
        <v>40100000</v>
      </c>
      <c r="B300" s="183" t="s">
        <v>369</v>
      </c>
      <c r="C300" s="183" t="s">
        <v>324</v>
      </c>
      <c r="D300" s="184">
        <v>45061</v>
      </c>
      <c r="E300" s="183">
        <v>847</v>
      </c>
      <c r="F300" s="183" t="s">
        <v>533</v>
      </c>
      <c r="G300" s="183" t="s">
        <v>1880</v>
      </c>
      <c r="H300" s="183" t="s">
        <v>1934</v>
      </c>
      <c r="I300" s="183">
        <v>0</v>
      </c>
      <c r="J300" s="183">
        <v>1230.5999999999999</v>
      </c>
      <c r="K300" s="183">
        <v>-1230.5999999999999</v>
      </c>
      <c r="L300" s="184">
        <v>45083</v>
      </c>
      <c r="M300" s="183" t="s">
        <v>2112</v>
      </c>
    </row>
    <row r="301" spans="1:13">
      <c r="A301" s="183">
        <v>40100000</v>
      </c>
      <c r="B301" s="183" t="s">
        <v>1881</v>
      </c>
      <c r="C301" s="183" t="s">
        <v>324</v>
      </c>
      <c r="D301" s="184">
        <v>45061</v>
      </c>
      <c r="E301" s="183">
        <v>859</v>
      </c>
      <c r="F301" s="183" t="s">
        <v>1882</v>
      </c>
      <c r="G301" s="183" t="s">
        <v>1883</v>
      </c>
      <c r="H301" s="183" t="s">
        <v>312</v>
      </c>
      <c r="I301" s="183">
        <v>0</v>
      </c>
      <c r="J301" s="183">
        <v>1750</v>
      </c>
      <c r="K301" s="183">
        <v>-1750</v>
      </c>
      <c r="L301" s="184">
        <v>45083</v>
      </c>
      <c r="M301" s="183" t="s">
        <v>2112</v>
      </c>
    </row>
    <row r="302" spans="1:13">
      <c r="A302" s="183">
        <v>40100000</v>
      </c>
      <c r="B302" s="183" t="s">
        <v>1140</v>
      </c>
      <c r="C302" s="183" t="s">
        <v>324</v>
      </c>
      <c r="D302" s="184">
        <v>45062</v>
      </c>
      <c r="E302" s="183">
        <v>873</v>
      </c>
      <c r="F302" s="183" t="s">
        <v>1884</v>
      </c>
      <c r="G302" s="183" t="s">
        <v>1885</v>
      </c>
      <c r="H302" s="183" t="s">
        <v>1221</v>
      </c>
      <c r="I302" s="183">
        <v>0</v>
      </c>
      <c r="J302" s="183">
        <v>8.65</v>
      </c>
      <c r="K302" s="183">
        <v>-8.65</v>
      </c>
      <c r="L302" s="184">
        <v>45083</v>
      </c>
      <c r="M302" s="183" t="s">
        <v>2112</v>
      </c>
    </row>
    <row r="303" spans="1:13">
      <c r="A303" s="183">
        <v>40100000</v>
      </c>
      <c r="B303" s="183" t="s">
        <v>1140</v>
      </c>
      <c r="C303" s="183" t="s">
        <v>324</v>
      </c>
      <c r="D303" s="184">
        <v>45062</v>
      </c>
      <c r="E303" s="183">
        <v>874</v>
      </c>
      <c r="F303" s="183" t="s">
        <v>970</v>
      </c>
      <c r="G303" s="183" t="s">
        <v>1886</v>
      </c>
      <c r="H303" s="183" t="s">
        <v>1221</v>
      </c>
      <c r="I303" s="183">
        <v>0</v>
      </c>
      <c r="J303" s="183">
        <v>28.32</v>
      </c>
      <c r="K303" s="183">
        <v>-28.32</v>
      </c>
      <c r="L303" s="184">
        <v>45083</v>
      </c>
      <c r="M303" s="183" t="s">
        <v>2112</v>
      </c>
    </row>
    <row r="304" spans="1:13">
      <c r="A304" s="183">
        <v>40100000</v>
      </c>
      <c r="B304" s="183" t="s">
        <v>1140</v>
      </c>
      <c r="C304" s="183" t="s">
        <v>324</v>
      </c>
      <c r="D304" s="184">
        <v>45062</v>
      </c>
      <c r="E304" s="183">
        <v>876</v>
      </c>
      <c r="F304" s="183" t="s">
        <v>970</v>
      </c>
      <c r="G304" s="183" t="s">
        <v>1887</v>
      </c>
      <c r="H304" s="183" t="s">
        <v>1221</v>
      </c>
      <c r="I304" s="183">
        <v>0</v>
      </c>
      <c r="J304" s="183">
        <v>16.66</v>
      </c>
      <c r="K304" s="183">
        <v>-16.66</v>
      </c>
      <c r="L304" s="184">
        <v>45083</v>
      </c>
      <c r="M304" s="183" t="s">
        <v>2112</v>
      </c>
    </row>
    <row r="305" spans="1:13">
      <c r="A305" s="183">
        <v>40100000</v>
      </c>
      <c r="B305" s="183" t="s">
        <v>1140</v>
      </c>
      <c r="C305" s="183" t="s">
        <v>324</v>
      </c>
      <c r="D305" s="184">
        <v>45062</v>
      </c>
      <c r="E305" s="183">
        <v>877</v>
      </c>
      <c r="F305" s="183" t="s">
        <v>970</v>
      </c>
      <c r="G305" s="183" t="s">
        <v>1888</v>
      </c>
      <c r="H305" s="183" t="s">
        <v>1221</v>
      </c>
      <c r="I305" s="183">
        <v>0</v>
      </c>
      <c r="J305" s="183">
        <v>20.75</v>
      </c>
      <c r="K305" s="183">
        <v>-20.75</v>
      </c>
      <c r="L305" s="184">
        <v>45083</v>
      </c>
      <c r="M305" s="183" t="s">
        <v>2112</v>
      </c>
    </row>
    <row r="306" spans="1:13">
      <c r="A306" s="183">
        <v>40100000</v>
      </c>
      <c r="B306" s="183" t="s">
        <v>1140</v>
      </c>
      <c r="C306" s="183" t="s">
        <v>324</v>
      </c>
      <c r="D306" s="184">
        <v>45062</v>
      </c>
      <c r="E306" s="183">
        <v>878</v>
      </c>
      <c r="F306" s="183" t="s">
        <v>970</v>
      </c>
      <c r="G306" s="183" t="s">
        <v>1889</v>
      </c>
      <c r="H306" s="183" t="s">
        <v>1221</v>
      </c>
      <c r="I306" s="183">
        <v>0</v>
      </c>
      <c r="J306" s="183">
        <v>21.11</v>
      </c>
      <c r="K306" s="183">
        <v>-21.11</v>
      </c>
      <c r="L306" s="184">
        <v>45083</v>
      </c>
      <c r="M306" s="183" t="s">
        <v>2112</v>
      </c>
    </row>
    <row r="307" spans="1:13">
      <c r="A307" s="183">
        <v>40100000</v>
      </c>
      <c r="B307" s="183" t="s">
        <v>1140</v>
      </c>
      <c r="C307" s="183" t="s">
        <v>324</v>
      </c>
      <c r="D307" s="184">
        <v>45062</v>
      </c>
      <c r="E307" s="183">
        <v>879</v>
      </c>
      <c r="F307" s="183" t="s">
        <v>970</v>
      </c>
      <c r="G307" s="183" t="s">
        <v>1890</v>
      </c>
      <c r="H307" s="183" t="s">
        <v>1221</v>
      </c>
      <c r="I307" s="183">
        <v>0</v>
      </c>
      <c r="J307" s="183">
        <v>71.64</v>
      </c>
      <c r="K307" s="183">
        <v>-71.64</v>
      </c>
      <c r="L307" s="184">
        <v>45083</v>
      </c>
      <c r="M307" s="183" t="s">
        <v>2112</v>
      </c>
    </row>
    <row r="308" spans="1:13">
      <c r="A308" s="183">
        <v>40100000</v>
      </c>
      <c r="B308" s="183" t="s">
        <v>1140</v>
      </c>
      <c r="C308" s="183" t="s">
        <v>324</v>
      </c>
      <c r="D308" s="184">
        <v>45064</v>
      </c>
      <c r="E308" s="183">
        <v>875</v>
      </c>
      <c r="F308" s="183" t="s">
        <v>970</v>
      </c>
      <c r="G308" s="183" t="s">
        <v>1891</v>
      </c>
      <c r="H308" s="183" t="s">
        <v>1221</v>
      </c>
      <c r="I308" s="183">
        <v>0</v>
      </c>
      <c r="J308" s="183">
        <v>26.24</v>
      </c>
      <c r="K308" s="183">
        <v>-26.24</v>
      </c>
      <c r="L308" s="184">
        <v>45083</v>
      </c>
      <c r="M308" s="183" t="s">
        <v>2112</v>
      </c>
    </row>
    <row r="309" spans="1:13">
      <c r="A309" s="183">
        <v>40100000</v>
      </c>
      <c r="B309" s="183" t="s">
        <v>365</v>
      </c>
      <c r="C309" s="183" t="s">
        <v>324</v>
      </c>
      <c r="D309" s="184">
        <v>45065</v>
      </c>
      <c r="E309" s="183">
        <v>883</v>
      </c>
      <c r="F309" s="183" t="s">
        <v>758</v>
      </c>
      <c r="G309" s="183" t="s">
        <v>1892</v>
      </c>
      <c r="H309" s="183" t="s">
        <v>1231</v>
      </c>
      <c r="I309" s="183">
        <v>0</v>
      </c>
      <c r="J309" s="183">
        <v>580.24</v>
      </c>
      <c r="K309" s="183">
        <v>-580.24</v>
      </c>
      <c r="L309" s="184">
        <v>45084</v>
      </c>
      <c r="M309" s="183" t="s">
        <v>2112</v>
      </c>
    </row>
    <row r="310" spans="1:13">
      <c r="A310" s="183">
        <v>40100000</v>
      </c>
      <c r="B310" s="183" t="s">
        <v>1140</v>
      </c>
      <c r="C310" s="183" t="s">
        <v>324</v>
      </c>
      <c r="D310" s="184">
        <v>45066</v>
      </c>
      <c r="E310" s="183">
        <v>880</v>
      </c>
      <c r="F310" s="183" t="s">
        <v>970</v>
      </c>
      <c r="G310" s="183" t="s">
        <v>1893</v>
      </c>
      <c r="H310" s="183" t="s">
        <v>1221</v>
      </c>
      <c r="I310" s="183">
        <v>0</v>
      </c>
      <c r="J310" s="183">
        <v>12.08</v>
      </c>
      <c r="K310" s="183">
        <v>-12.08</v>
      </c>
      <c r="L310" s="184">
        <v>45083</v>
      </c>
      <c r="M310" s="183" t="s">
        <v>2112</v>
      </c>
    </row>
    <row r="311" spans="1:13">
      <c r="A311" s="183">
        <v>40100000</v>
      </c>
      <c r="B311" s="183" t="s">
        <v>378</v>
      </c>
      <c r="C311" s="183" t="s">
        <v>324</v>
      </c>
      <c r="D311" s="184">
        <v>45077</v>
      </c>
      <c r="E311" s="183">
        <v>838</v>
      </c>
      <c r="F311" s="183" t="s">
        <v>1894</v>
      </c>
      <c r="G311" s="183" t="s">
        <v>1644</v>
      </c>
      <c r="H311" s="183" t="s">
        <v>1113</v>
      </c>
      <c r="I311" s="183">
        <v>0</v>
      </c>
      <c r="J311" s="183">
        <v>7752</v>
      </c>
      <c r="K311" s="183">
        <v>-7752</v>
      </c>
      <c r="L311" s="184">
        <v>45072</v>
      </c>
      <c r="M311" s="183" t="s">
        <v>2112</v>
      </c>
    </row>
    <row r="312" spans="1:13">
      <c r="A312" s="183">
        <v>40100000</v>
      </c>
      <c r="B312" s="183" t="s">
        <v>388</v>
      </c>
      <c r="C312" s="183" t="s">
        <v>324</v>
      </c>
      <c r="D312" s="184">
        <v>45077</v>
      </c>
      <c r="E312" s="183">
        <v>872</v>
      </c>
      <c r="F312" s="183" t="s">
        <v>979</v>
      </c>
      <c r="G312" s="183" t="s">
        <v>1895</v>
      </c>
      <c r="H312" s="183" t="s">
        <v>1896</v>
      </c>
      <c r="I312" s="183">
        <v>0</v>
      </c>
      <c r="J312" s="183">
        <v>1437.6</v>
      </c>
      <c r="K312" s="183">
        <v>-1437.6</v>
      </c>
      <c r="L312" s="184">
        <v>45083</v>
      </c>
      <c r="M312" s="183" t="s">
        <v>2112</v>
      </c>
    </row>
    <row r="313" spans="1:13">
      <c r="A313" s="183">
        <v>40100000</v>
      </c>
      <c r="B313" s="183" t="s">
        <v>363</v>
      </c>
      <c r="C313" s="183" t="s">
        <v>324</v>
      </c>
      <c r="D313" s="184">
        <v>45078</v>
      </c>
      <c r="E313" s="183">
        <v>868</v>
      </c>
      <c r="F313" s="183" t="s">
        <v>478</v>
      </c>
      <c r="G313" s="183" t="s">
        <v>1935</v>
      </c>
      <c r="H313" s="183" t="s">
        <v>1231</v>
      </c>
      <c r="I313" s="183">
        <v>0</v>
      </c>
      <c r="J313" s="183">
        <v>328.64</v>
      </c>
      <c r="K313" s="183">
        <v>-328.64</v>
      </c>
      <c r="L313" s="184">
        <v>45083</v>
      </c>
      <c r="M313" s="183" t="s">
        <v>2112</v>
      </c>
    </row>
    <row r="314" spans="1:13">
      <c r="A314" s="183">
        <v>40100000</v>
      </c>
      <c r="B314" s="183" t="s">
        <v>388</v>
      </c>
      <c r="C314" s="183" t="s">
        <v>324</v>
      </c>
      <c r="D314" s="184">
        <v>45078</v>
      </c>
      <c r="E314" s="183">
        <v>886</v>
      </c>
      <c r="F314" s="183" t="s">
        <v>979</v>
      </c>
      <c r="G314" s="183" t="s">
        <v>1936</v>
      </c>
      <c r="H314" s="183" t="s">
        <v>1937</v>
      </c>
      <c r="I314" s="183">
        <v>0</v>
      </c>
      <c r="J314" s="183">
        <v>105.26</v>
      </c>
      <c r="K314" s="183">
        <v>-105.26</v>
      </c>
      <c r="L314" s="184">
        <v>45118</v>
      </c>
      <c r="M314" s="183" t="s">
        <v>2112</v>
      </c>
    </row>
    <row r="315" spans="1:13">
      <c r="A315" s="183">
        <v>40100000</v>
      </c>
      <c r="B315" s="183" t="s">
        <v>388</v>
      </c>
      <c r="C315" s="183" t="s">
        <v>324</v>
      </c>
      <c r="D315" s="184">
        <v>45078</v>
      </c>
      <c r="E315" s="183">
        <v>887</v>
      </c>
      <c r="F315" s="183" t="s">
        <v>979</v>
      </c>
      <c r="G315" s="183" t="s">
        <v>1938</v>
      </c>
      <c r="H315" s="183" t="s">
        <v>1937</v>
      </c>
      <c r="I315" s="183">
        <v>0</v>
      </c>
      <c r="J315" s="183">
        <v>105.26</v>
      </c>
      <c r="K315" s="183">
        <v>-105.26</v>
      </c>
      <c r="L315" s="184">
        <v>45118</v>
      </c>
      <c r="M315" s="183" t="s">
        <v>2112</v>
      </c>
    </row>
    <row r="316" spans="1:13">
      <c r="A316" s="183">
        <v>40100000</v>
      </c>
      <c r="B316" s="183" t="s">
        <v>388</v>
      </c>
      <c r="C316" s="183" t="s">
        <v>324</v>
      </c>
      <c r="D316" s="184">
        <v>45078</v>
      </c>
      <c r="E316" s="183">
        <v>888</v>
      </c>
      <c r="F316" s="183" t="s">
        <v>979</v>
      </c>
      <c r="G316" s="183" t="s">
        <v>1939</v>
      </c>
      <c r="H316" s="183" t="s">
        <v>1937</v>
      </c>
      <c r="I316" s="183">
        <v>0</v>
      </c>
      <c r="J316" s="183">
        <v>105.26</v>
      </c>
      <c r="K316" s="183">
        <v>-105.26</v>
      </c>
      <c r="L316" s="184">
        <v>45118</v>
      </c>
      <c r="M316" s="183" t="s">
        <v>2112</v>
      </c>
    </row>
    <row r="317" spans="1:13">
      <c r="A317" s="183">
        <v>40100000</v>
      </c>
      <c r="B317" s="183" t="s">
        <v>1940</v>
      </c>
      <c r="C317" s="183" t="s">
        <v>324</v>
      </c>
      <c r="D317" s="184">
        <v>45078</v>
      </c>
      <c r="E317" s="183">
        <v>889</v>
      </c>
      <c r="F317" s="183" t="s">
        <v>395</v>
      </c>
      <c r="G317" s="183" t="s">
        <v>1941</v>
      </c>
      <c r="H317" s="183" t="s">
        <v>1371</v>
      </c>
      <c r="I317" s="183">
        <v>0</v>
      </c>
      <c r="J317" s="183">
        <v>3330.92</v>
      </c>
      <c r="K317" s="183">
        <v>-3330.92</v>
      </c>
      <c r="L317" s="184">
        <v>45119</v>
      </c>
      <c r="M317" s="183" t="s">
        <v>2112</v>
      </c>
    </row>
    <row r="318" spans="1:13">
      <c r="A318" s="183">
        <v>40100000</v>
      </c>
      <c r="B318" s="183" t="s">
        <v>1940</v>
      </c>
      <c r="C318" s="183" t="s">
        <v>324</v>
      </c>
      <c r="D318" s="184">
        <v>45078</v>
      </c>
      <c r="E318" s="183">
        <v>890</v>
      </c>
      <c r="F318" s="183" t="s">
        <v>395</v>
      </c>
      <c r="G318" s="183" t="s">
        <v>1942</v>
      </c>
      <c r="H318" s="183" t="s">
        <v>1371</v>
      </c>
      <c r="I318" s="183">
        <v>0</v>
      </c>
      <c r="J318" s="183">
        <v>3332.48</v>
      </c>
      <c r="K318" s="183">
        <v>-3332.48</v>
      </c>
      <c r="L318" s="184">
        <v>45119</v>
      </c>
      <c r="M318" s="183" t="s">
        <v>2112</v>
      </c>
    </row>
    <row r="319" spans="1:13">
      <c r="A319" s="183">
        <v>40100000</v>
      </c>
      <c r="B319" s="183" t="s">
        <v>1943</v>
      </c>
      <c r="C319" s="183" t="s">
        <v>324</v>
      </c>
      <c r="D319" s="184">
        <v>45078</v>
      </c>
      <c r="E319" s="183">
        <v>891</v>
      </c>
      <c r="F319" s="183" t="s">
        <v>541</v>
      </c>
      <c r="G319" s="183" t="s">
        <v>1944</v>
      </c>
      <c r="H319" s="183" t="s">
        <v>362</v>
      </c>
      <c r="I319" s="183">
        <v>0</v>
      </c>
      <c r="J319" s="183">
        <v>181.98</v>
      </c>
      <c r="K319" s="183">
        <v>-181.98</v>
      </c>
      <c r="L319" s="184">
        <v>45119</v>
      </c>
      <c r="M319" s="183" t="s">
        <v>2112</v>
      </c>
    </row>
    <row r="320" spans="1:13">
      <c r="A320" s="183">
        <v>40100000</v>
      </c>
      <c r="B320" s="183" t="s">
        <v>1943</v>
      </c>
      <c r="C320" s="183" t="s">
        <v>324</v>
      </c>
      <c r="D320" s="184">
        <v>45078</v>
      </c>
      <c r="E320" s="183">
        <v>892</v>
      </c>
      <c r="F320" s="183" t="s">
        <v>541</v>
      </c>
      <c r="G320" s="183" t="s">
        <v>1945</v>
      </c>
      <c r="H320" s="183" t="s">
        <v>362</v>
      </c>
      <c r="I320" s="183">
        <v>0</v>
      </c>
      <c r="J320" s="183">
        <v>173.34</v>
      </c>
      <c r="K320" s="183">
        <v>-173.34</v>
      </c>
      <c r="L320" s="184">
        <v>45119</v>
      </c>
      <c r="M320" s="183" t="s">
        <v>2112</v>
      </c>
    </row>
    <row r="321" spans="1:13">
      <c r="A321" s="183">
        <v>40100000</v>
      </c>
      <c r="B321" s="183" t="s">
        <v>369</v>
      </c>
      <c r="C321" s="183" t="s">
        <v>324</v>
      </c>
      <c r="D321" s="184">
        <v>45078</v>
      </c>
      <c r="E321" s="183">
        <v>893</v>
      </c>
      <c r="F321" s="183" t="s">
        <v>533</v>
      </c>
      <c r="G321" s="183" t="s">
        <v>1946</v>
      </c>
      <c r="H321" s="183" t="s">
        <v>1539</v>
      </c>
      <c r="I321" s="183">
        <v>0</v>
      </c>
      <c r="J321" s="183">
        <v>384.02</v>
      </c>
      <c r="K321" s="183">
        <v>-384.02</v>
      </c>
      <c r="L321" s="184">
        <v>45119</v>
      </c>
      <c r="M321" s="183" t="s">
        <v>2112</v>
      </c>
    </row>
    <row r="322" spans="1:13">
      <c r="A322" s="183">
        <v>40100000</v>
      </c>
      <c r="B322" s="183" t="s">
        <v>369</v>
      </c>
      <c r="C322" s="183" t="s">
        <v>324</v>
      </c>
      <c r="D322" s="184">
        <v>45078</v>
      </c>
      <c r="E322" s="183">
        <v>894</v>
      </c>
      <c r="F322" s="183" t="s">
        <v>533</v>
      </c>
      <c r="G322" s="183" t="s">
        <v>1947</v>
      </c>
      <c r="H322" s="183" t="s">
        <v>1539</v>
      </c>
      <c r="I322" s="183">
        <v>0</v>
      </c>
      <c r="J322" s="183">
        <v>106.46</v>
      </c>
      <c r="K322" s="183">
        <v>-106.46</v>
      </c>
      <c r="L322" s="184">
        <v>45119</v>
      </c>
      <c r="M322" s="183" t="s">
        <v>2112</v>
      </c>
    </row>
    <row r="323" spans="1:13">
      <c r="A323" s="183">
        <v>40100000</v>
      </c>
      <c r="B323" s="183" t="s">
        <v>350</v>
      </c>
      <c r="C323" s="183" t="s">
        <v>324</v>
      </c>
      <c r="D323" s="184">
        <v>45078</v>
      </c>
      <c r="E323" s="183">
        <v>895</v>
      </c>
      <c r="F323" s="183" t="s">
        <v>97</v>
      </c>
      <c r="G323" s="183" t="s">
        <v>1948</v>
      </c>
      <c r="H323" s="183" t="s">
        <v>1704</v>
      </c>
      <c r="I323" s="183">
        <v>0</v>
      </c>
      <c r="J323" s="183">
        <v>432</v>
      </c>
      <c r="K323" s="183">
        <v>-432</v>
      </c>
      <c r="L323" s="184">
        <v>45119</v>
      </c>
      <c r="M323" s="183" t="s">
        <v>2112</v>
      </c>
    </row>
    <row r="324" spans="1:13">
      <c r="A324" s="183">
        <v>40100000</v>
      </c>
      <c r="B324" s="183" t="s">
        <v>1949</v>
      </c>
      <c r="C324" s="183" t="s">
        <v>324</v>
      </c>
      <c r="D324" s="184">
        <v>45078</v>
      </c>
      <c r="E324" s="183">
        <v>896</v>
      </c>
      <c r="F324" s="183" t="s">
        <v>1950</v>
      </c>
      <c r="G324" s="183" t="s">
        <v>1951</v>
      </c>
      <c r="H324" s="183" t="s">
        <v>89</v>
      </c>
      <c r="I324" s="183">
        <v>0</v>
      </c>
      <c r="J324" s="183">
        <v>3799.16</v>
      </c>
      <c r="K324" s="183">
        <v>-3799.16</v>
      </c>
      <c r="L324" s="184">
        <v>45119</v>
      </c>
      <c r="M324" s="183" t="s">
        <v>2112</v>
      </c>
    </row>
    <row r="325" spans="1:13">
      <c r="A325" s="183">
        <v>40100000</v>
      </c>
      <c r="B325" s="183" t="s">
        <v>1334</v>
      </c>
      <c r="C325" s="183" t="s">
        <v>324</v>
      </c>
      <c r="D325" s="184">
        <v>45078</v>
      </c>
      <c r="E325" s="183">
        <v>897</v>
      </c>
      <c r="F325" s="183" t="s">
        <v>934</v>
      </c>
      <c r="G325" s="183" t="s">
        <v>1952</v>
      </c>
      <c r="H325" s="183" t="s">
        <v>312</v>
      </c>
      <c r="I325" s="183">
        <v>0</v>
      </c>
      <c r="J325" s="183">
        <v>90</v>
      </c>
      <c r="K325" s="183">
        <v>-90</v>
      </c>
      <c r="L325" s="184">
        <v>45119</v>
      </c>
      <c r="M325" s="183" t="s">
        <v>2112</v>
      </c>
    </row>
    <row r="326" spans="1:13">
      <c r="A326" s="183">
        <v>40100000</v>
      </c>
      <c r="B326" s="183" t="s">
        <v>374</v>
      </c>
      <c r="C326" s="183" t="s">
        <v>324</v>
      </c>
      <c r="D326" s="184">
        <v>45078</v>
      </c>
      <c r="E326" s="183">
        <v>898</v>
      </c>
      <c r="F326" s="183" t="s">
        <v>975</v>
      </c>
      <c r="G326" s="183" t="s">
        <v>1953</v>
      </c>
      <c r="H326" s="183" t="s">
        <v>371</v>
      </c>
      <c r="I326" s="183">
        <v>0</v>
      </c>
      <c r="J326" s="183">
        <v>1519.27</v>
      </c>
      <c r="K326" s="183">
        <v>-1519.27</v>
      </c>
      <c r="L326" s="184">
        <v>45119</v>
      </c>
      <c r="M326" s="183" t="s">
        <v>2112</v>
      </c>
    </row>
    <row r="327" spans="1:13">
      <c r="A327" s="183">
        <v>40100000</v>
      </c>
      <c r="B327" s="183" t="s">
        <v>375</v>
      </c>
      <c r="C327" s="183" t="s">
        <v>324</v>
      </c>
      <c r="D327" s="184">
        <v>45078</v>
      </c>
      <c r="E327" s="183">
        <v>899</v>
      </c>
      <c r="F327" s="183" t="s">
        <v>468</v>
      </c>
      <c r="G327" s="183" t="s">
        <v>1929</v>
      </c>
      <c r="H327" s="183" t="s">
        <v>1117</v>
      </c>
      <c r="I327" s="183">
        <v>0</v>
      </c>
      <c r="J327" s="183">
        <v>1654.81</v>
      </c>
      <c r="K327" s="183">
        <v>-1654.81</v>
      </c>
      <c r="L327" s="184">
        <v>45119</v>
      </c>
      <c r="M327" s="183" t="s">
        <v>2112</v>
      </c>
    </row>
    <row r="328" spans="1:13">
      <c r="A328" s="183">
        <v>40100000</v>
      </c>
      <c r="B328" s="183" t="s">
        <v>378</v>
      </c>
      <c r="C328" s="183" t="s">
        <v>324</v>
      </c>
      <c r="D328" s="184">
        <v>45078</v>
      </c>
      <c r="E328" s="183">
        <v>900</v>
      </c>
      <c r="F328" s="183" t="s">
        <v>397</v>
      </c>
      <c r="G328" s="183" t="s">
        <v>1954</v>
      </c>
      <c r="H328" s="183" t="s">
        <v>1184</v>
      </c>
      <c r="I328" s="183">
        <v>0</v>
      </c>
      <c r="J328" s="183">
        <v>7752</v>
      </c>
      <c r="K328" s="183">
        <v>-7752</v>
      </c>
      <c r="L328" s="184">
        <v>45119</v>
      </c>
      <c r="M328" s="183" t="s">
        <v>2112</v>
      </c>
    </row>
    <row r="329" spans="1:13">
      <c r="A329" s="183">
        <v>40100000</v>
      </c>
      <c r="B329" s="183" t="s">
        <v>367</v>
      </c>
      <c r="C329" s="183" t="s">
        <v>324</v>
      </c>
      <c r="D329" s="184">
        <v>45078</v>
      </c>
      <c r="E329" s="183">
        <v>901</v>
      </c>
      <c r="F329" s="183" t="s">
        <v>1647</v>
      </c>
      <c r="G329" s="183" t="s">
        <v>1955</v>
      </c>
      <c r="H329" s="183" t="s">
        <v>1184</v>
      </c>
      <c r="I329" s="183">
        <v>0</v>
      </c>
      <c r="J329" s="183">
        <v>4160.9799999999996</v>
      </c>
      <c r="K329" s="183">
        <v>-4160.9799999999996</v>
      </c>
      <c r="L329" s="184">
        <v>45119</v>
      </c>
      <c r="M329" s="183" t="s">
        <v>2112</v>
      </c>
    </row>
    <row r="330" spans="1:13">
      <c r="A330" s="183">
        <v>40100000</v>
      </c>
      <c r="B330" s="183" t="s">
        <v>1641</v>
      </c>
      <c r="C330" s="183" t="s">
        <v>324</v>
      </c>
      <c r="D330" s="184">
        <v>45078</v>
      </c>
      <c r="E330" s="183">
        <v>902</v>
      </c>
      <c r="F330" s="183" t="s">
        <v>1642</v>
      </c>
      <c r="G330" s="183" t="s">
        <v>1956</v>
      </c>
      <c r="H330" s="183" t="s">
        <v>362</v>
      </c>
      <c r="I330" s="183">
        <v>0</v>
      </c>
      <c r="J330" s="183">
        <v>120</v>
      </c>
      <c r="K330" s="183">
        <v>-120</v>
      </c>
      <c r="L330" s="184">
        <v>45119</v>
      </c>
      <c r="M330" s="183" t="s">
        <v>2112</v>
      </c>
    </row>
    <row r="331" spans="1:13">
      <c r="A331" s="183">
        <v>40100000</v>
      </c>
      <c r="B331" s="183" t="s">
        <v>366</v>
      </c>
      <c r="C331" s="183" t="s">
        <v>324</v>
      </c>
      <c r="D331" s="184">
        <v>45078</v>
      </c>
      <c r="E331" s="183">
        <v>903</v>
      </c>
      <c r="F331" s="183" t="s">
        <v>658</v>
      </c>
      <c r="G331" s="183" t="s">
        <v>1957</v>
      </c>
      <c r="H331" s="183" t="s">
        <v>371</v>
      </c>
      <c r="I331" s="183">
        <v>0</v>
      </c>
      <c r="J331" s="183">
        <v>1440</v>
      </c>
      <c r="K331" s="183">
        <v>-1440</v>
      </c>
      <c r="L331" s="184">
        <v>45119</v>
      </c>
      <c r="M331" s="183" t="s">
        <v>2112</v>
      </c>
    </row>
    <row r="332" spans="1:13">
      <c r="A332" s="183">
        <v>40100000</v>
      </c>
      <c r="B332" s="183" t="s">
        <v>361</v>
      </c>
      <c r="C332" s="183" t="s">
        <v>324</v>
      </c>
      <c r="D332" s="184">
        <v>45078</v>
      </c>
      <c r="E332" s="183">
        <v>904</v>
      </c>
      <c r="F332" s="183" t="s">
        <v>392</v>
      </c>
      <c r="G332" s="183" t="s">
        <v>1958</v>
      </c>
      <c r="H332" s="183" t="s">
        <v>1231</v>
      </c>
      <c r="I332" s="183">
        <v>0</v>
      </c>
      <c r="J332" s="183">
        <v>3200</v>
      </c>
      <c r="K332" s="183">
        <v>-3200</v>
      </c>
      <c r="L332" s="184">
        <v>45119</v>
      </c>
      <c r="M332" s="183" t="s">
        <v>2112</v>
      </c>
    </row>
    <row r="333" spans="1:13">
      <c r="A333" s="183">
        <v>40100000</v>
      </c>
      <c r="B333" s="183" t="s">
        <v>377</v>
      </c>
      <c r="C333" s="183" t="s">
        <v>324</v>
      </c>
      <c r="D333" s="184">
        <v>45078</v>
      </c>
      <c r="E333" s="183">
        <v>905</v>
      </c>
      <c r="F333" s="183" t="s">
        <v>1634</v>
      </c>
      <c r="G333" s="183" t="s">
        <v>1959</v>
      </c>
      <c r="H333" s="183" t="s">
        <v>1092</v>
      </c>
      <c r="I333" s="183">
        <v>0</v>
      </c>
      <c r="J333" s="183">
        <v>39</v>
      </c>
      <c r="K333" s="183">
        <v>-39</v>
      </c>
      <c r="L333" s="184">
        <v>45119</v>
      </c>
      <c r="M333" s="183" t="s">
        <v>2112</v>
      </c>
    </row>
    <row r="334" spans="1:13">
      <c r="A334" s="183">
        <v>40100000</v>
      </c>
      <c r="B334" s="183" t="s">
        <v>377</v>
      </c>
      <c r="C334" s="183" t="s">
        <v>324</v>
      </c>
      <c r="D334" s="184">
        <v>45078</v>
      </c>
      <c r="E334" s="183">
        <v>906</v>
      </c>
      <c r="F334" s="183" t="s">
        <v>1634</v>
      </c>
      <c r="G334" s="183" t="s">
        <v>1960</v>
      </c>
      <c r="H334" s="183" t="s">
        <v>1092</v>
      </c>
      <c r="I334" s="183">
        <v>0</v>
      </c>
      <c r="J334" s="183">
        <v>1000.72</v>
      </c>
      <c r="K334" s="183">
        <v>-1000.72</v>
      </c>
      <c r="L334" s="184">
        <v>45119</v>
      </c>
      <c r="M334" s="183" t="s">
        <v>2112</v>
      </c>
    </row>
    <row r="335" spans="1:13">
      <c r="A335" s="183">
        <v>40100000</v>
      </c>
      <c r="B335" s="183" t="s">
        <v>1671</v>
      </c>
      <c r="C335" s="183" t="s">
        <v>324</v>
      </c>
      <c r="D335" s="184">
        <v>45078</v>
      </c>
      <c r="E335" s="183">
        <v>907</v>
      </c>
      <c r="F335" s="183" t="s">
        <v>1672</v>
      </c>
      <c r="G335" s="183" t="s">
        <v>1961</v>
      </c>
      <c r="H335" s="183" t="s">
        <v>89</v>
      </c>
      <c r="I335" s="183">
        <v>0</v>
      </c>
      <c r="J335" s="183">
        <v>282</v>
      </c>
      <c r="K335" s="183">
        <v>-282</v>
      </c>
      <c r="L335" s="184">
        <v>45119</v>
      </c>
      <c r="M335" s="183" t="s">
        <v>2112</v>
      </c>
    </row>
    <row r="336" spans="1:13">
      <c r="A336" s="183">
        <v>40100000</v>
      </c>
      <c r="B336" s="183" t="s">
        <v>1145</v>
      </c>
      <c r="C336" s="183" t="s">
        <v>324</v>
      </c>
      <c r="D336" s="184">
        <v>45078</v>
      </c>
      <c r="E336" s="183">
        <v>908</v>
      </c>
      <c r="F336" s="183" t="s">
        <v>535</v>
      </c>
      <c r="G336" s="183" t="s">
        <v>1962</v>
      </c>
      <c r="H336" s="183" t="s">
        <v>1141</v>
      </c>
      <c r="I336" s="183">
        <v>0</v>
      </c>
      <c r="J336" s="183">
        <v>10800</v>
      </c>
      <c r="K336" s="183">
        <v>-10800</v>
      </c>
      <c r="L336" s="184">
        <v>45119</v>
      </c>
      <c r="M336" s="183" t="s">
        <v>2112</v>
      </c>
    </row>
    <row r="337" spans="1:13">
      <c r="A337" s="183">
        <v>40100000</v>
      </c>
      <c r="B337" s="183" t="s">
        <v>1145</v>
      </c>
      <c r="C337" s="183" t="s">
        <v>324</v>
      </c>
      <c r="D337" s="184">
        <v>45078</v>
      </c>
      <c r="E337" s="183">
        <v>909</v>
      </c>
      <c r="F337" s="183" t="s">
        <v>535</v>
      </c>
      <c r="G337" s="183" t="s">
        <v>1963</v>
      </c>
      <c r="H337" s="183" t="s">
        <v>1141</v>
      </c>
      <c r="I337" s="183">
        <v>0</v>
      </c>
      <c r="J337" s="183">
        <v>9600</v>
      </c>
      <c r="K337" s="183">
        <v>-9600</v>
      </c>
      <c r="L337" s="184">
        <v>45119</v>
      </c>
      <c r="M337" s="183" t="s">
        <v>2112</v>
      </c>
    </row>
    <row r="338" spans="1:13">
      <c r="A338" s="183">
        <v>40100000</v>
      </c>
      <c r="B338" s="183" t="s">
        <v>1145</v>
      </c>
      <c r="C338" s="183" t="s">
        <v>324</v>
      </c>
      <c r="D338" s="184">
        <v>45078</v>
      </c>
      <c r="E338" s="183">
        <v>910</v>
      </c>
      <c r="F338" s="183" t="s">
        <v>535</v>
      </c>
      <c r="G338" s="183" t="s">
        <v>1964</v>
      </c>
      <c r="H338" s="183" t="s">
        <v>1141</v>
      </c>
      <c r="I338" s="183">
        <v>0</v>
      </c>
      <c r="J338" s="183">
        <v>13800</v>
      </c>
      <c r="K338" s="183">
        <v>-13800</v>
      </c>
      <c r="L338" s="184">
        <v>45119</v>
      </c>
      <c r="M338" s="183" t="s">
        <v>2112</v>
      </c>
    </row>
    <row r="339" spans="1:13">
      <c r="A339" s="183">
        <v>40100000</v>
      </c>
      <c r="B339" s="183" t="s">
        <v>1145</v>
      </c>
      <c r="C339" s="183" t="s">
        <v>324</v>
      </c>
      <c r="D339" s="184">
        <v>45078</v>
      </c>
      <c r="E339" s="183">
        <v>911</v>
      </c>
      <c r="F339" s="183" t="s">
        <v>535</v>
      </c>
      <c r="G339" s="183" t="s">
        <v>1965</v>
      </c>
      <c r="H339" s="183" t="s">
        <v>1141</v>
      </c>
      <c r="I339" s="183">
        <v>0</v>
      </c>
      <c r="J339" s="183">
        <v>12000</v>
      </c>
      <c r="K339" s="183">
        <v>-12000</v>
      </c>
      <c r="L339" s="184">
        <v>45119</v>
      </c>
      <c r="M339" s="183" t="s">
        <v>2112</v>
      </c>
    </row>
    <row r="340" spans="1:13">
      <c r="A340" s="183">
        <v>40100000</v>
      </c>
      <c r="B340" s="183" t="s">
        <v>1145</v>
      </c>
      <c r="C340" s="183" t="s">
        <v>324</v>
      </c>
      <c r="D340" s="184">
        <v>45078</v>
      </c>
      <c r="E340" s="183">
        <v>912</v>
      </c>
      <c r="F340" s="183" t="s">
        <v>535</v>
      </c>
      <c r="G340" s="183" t="s">
        <v>1966</v>
      </c>
      <c r="H340" s="183" t="s">
        <v>1141</v>
      </c>
      <c r="I340" s="183">
        <v>0</v>
      </c>
      <c r="J340" s="183">
        <v>12900</v>
      </c>
      <c r="K340" s="183">
        <v>-12900</v>
      </c>
      <c r="L340" s="184">
        <v>45119</v>
      </c>
      <c r="M340" s="183" t="s">
        <v>2112</v>
      </c>
    </row>
    <row r="341" spans="1:13">
      <c r="A341" s="183">
        <v>40100000</v>
      </c>
      <c r="B341" s="183" t="s">
        <v>1145</v>
      </c>
      <c r="C341" s="183" t="s">
        <v>324</v>
      </c>
      <c r="D341" s="184">
        <v>45078</v>
      </c>
      <c r="E341" s="183">
        <v>913</v>
      </c>
      <c r="F341" s="183" t="s">
        <v>535</v>
      </c>
      <c r="G341" s="183" t="s">
        <v>1967</v>
      </c>
      <c r="H341" s="183" t="s">
        <v>1141</v>
      </c>
      <c r="I341" s="183">
        <v>0</v>
      </c>
      <c r="J341" s="183">
        <v>10200</v>
      </c>
      <c r="K341" s="183">
        <v>-10200</v>
      </c>
      <c r="L341" s="184">
        <v>45119</v>
      </c>
      <c r="M341" s="183" t="s">
        <v>2112</v>
      </c>
    </row>
    <row r="342" spans="1:13">
      <c r="A342" s="183">
        <v>40100000</v>
      </c>
      <c r="B342" s="183" t="s">
        <v>1181</v>
      </c>
      <c r="C342" s="183" t="s">
        <v>324</v>
      </c>
      <c r="D342" s="184">
        <v>45078</v>
      </c>
      <c r="E342" s="183">
        <v>914</v>
      </c>
      <c r="F342" s="183" t="s">
        <v>625</v>
      </c>
      <c r="G342" s="183" t="s">
        <v>1930</v>
      </c>
      <c r="H342" s="183" t="s">
        <v>1096</v>
      </c>
      <c r="I342" s="183">
        <v>0</v>
      </c>
      <c r="J342" s="183">
        <v>847</v>
      </c>
      <c r="K342" s="183">
        <v>-847</v>
      </c>
      <c r="L342" s="184">
        <v>45119</v>
      </c>
      <c r="M342" s="183" t="s">
        <v>2112</v>
      </c>
    </row>
    <row r="343" spans="1:13">
      <c r="A343" s="183">
        <v>40100000</v>
      </c>
      <c r="B343" s="183" t="s">
        <v>1181</v>
      </c>
      <c r="C343" s="183" t="s">
        <v>324</v>
      </c>
      <c r="D343" s="184">
        <v>45078</v>
      </c>
      <c r="E343" s="183">
        <v>915</v>
      </c>
      <c r="F343" s="183" t="s">
        <v>625</v>
      </c>
      <c r="G343" s="183" t="s">
        <v>1931</v>
      </c>
      <c r="H343" s="183" t="s">
        <v>1096</v>
      </c>
      <c r="I343" s="183">
        <v>0</v>
      </c>
      <c r="J343" s="183">
        <v>21131</v>
      </c>
      <c r="K343" s="183">
        <v>-21131</v>
      </c>
      <c r="L343" s="184">
        <v>45119</v>
      </c>
      <c r="M343" s="183" t="s">
        <v>2112</v>
      </c>
    </row>
    <row r="344" spans="1:13">
      <c r="A344" s="183">
        <v>40100000</v>
      </c>
      <c r="B344" s="183" t="s">
        <v>1181</v>
      </c>
      <c r="C344" s="183" t="s">
        <v>324</v>
      </c>
      <c r="D344" s="184">
        <v>45078</v>
      </c>
      <c r="E344" s="183">
        <v>916</v>
      </c>
      <c r="F344" s="183" t="s">
        <v>625</v>
      </c>
      <c r="G344" s="183" t="s">
        <v>1932</v>
      </c>
      <c r="H344" s="183" t="s">
        <v>1096</v>
      </c>
      <c r="I344" s="183">
        <v>0</v>
      </c>
      <c r="J344" s="183">
        <v>4529.5200000000004</v>
      </c>
      <c r="K344" s="183">
        <v>-4529.5200000000004</v>
      </c>
      <c r="L344" s="184">
        <v>45119</v>
      </c>
      <c r="M344" s="183" t="s">
        <v>2112</v>
      </c>
    </row>
    <row r="345" spans="1:13">
      <c r="A345" s="183">
        <v>40100000</v>
      </c>
      <c r="B345" s="183" t="s">
        <v>1091</v>
      </c>
      <c r="C345" s="183" t="s">
        <v>324</v>
      </c>
      <c r="D345" s="184">
        <v>45078</v>
      </c>
      <c r="E345" s="183">
        <v>917</v>
      </c>
      <c r="F345" s="183" t="s">
        <v>496</v>
      </c>
      <c r="G345" s="183" t="s">
        <v>1968</v>
      </c>
      <c r="H345" s="183" t="s">
        <v>1221</v>
      </c>
      <c r="I345" s="183">
        <v>0</v>
      </c>
      <c r="J345" s="183">
        <v>360</v>
      </c>
      <c r="K345" s="183">
        <v>-360</v>
      </c>
      <c r="L345" s="184">
        <v>45119</v>
      </c>
      <c r="M345" s="183" t="s">
        <v>2112</v>
      </c>
    </row>
    <row r="346" spans="1:13">
      <c r="A346" s="183">
        <v>40100000</v>
      </c>
      <c r="B346" s="183" t="s">
        <v>1181</v>
      </c>
      <c r="C346" s="183" t="s">
        <v>324</v>
      </c>
      <c r="D346" s="184">
        <v>45078</v>
      </c>
      <c r="E346" s="183">
        <v>918</v>
      </c>
      <c r="F346" s="183" t="s">
        <v>625</v>
      </c>
      <c r="G346" s="183" t="s">
        <v>1933</v>
      </c>
      <c r="H346" s="183" t="s">
        <v>1096</v>
      </c>
      <c r="I346" s="183">
        <v>0</v>
      </c>
      <c r="J346" s="183">
        <v>4347</v>
      </c>
      <c r="K346" s="183">
        <v>-4347</v>
      </c>
      <c r="L346" s="184">
        <v>45119</v>
      </c>
      <c r="M346" s="183" t="s">
        <v>2112</v>
      </c>
    </row>
    <row r="347" spans="1:13">
      <c r="A347" s="183">
        <v>40100000</v>
      </c>
      <c r="B347" s="183" t="s">
        <v>380</v>
      </c>
      <c r="C347" s="183" t="s">
        <v>324</v>
      </c>
      <c r="D347" s="184">
        <v>45078</v>
      </c>
      <c r="E347" s="183">
        <v>919</v>
      </c>
      <c r="F347" s="183" t="s">
        <v>394</v>
      </c>
      <c r="G347" s="183" t="s">
        <v>1969</v>
      </c>
      <c r="H347" s="183" t="s">
        <v>1184</v>
      </c>
      <c r="I347" s="183">
        <v>0</v>
      </c>
      <c r="J347" s="183">
        <v>121.57</v>
      </c>
      <c r="K347" s="183">
        <v>-121.57</v>
      </c>
      <c r="L347" s="184">
        <v>45119</v>
      </c>
      <c r="M347" s="183" t="s">
        <v>2112</v>
      </c>
    </row>
    <row r="348" spans="1:13">
      <c r="A348" s="183">
        <v>40100000</v>
      </c>
      <c r="B348" s="183" t="s">
        <v>1940</v>
      </c>
      <c r="C348" s="183" t="s">
        <v>324</v>
      </c>
      <c r="D348" s="184">
        <v>45078</v>
      </c>
      <c r="E348" s="183">
        <v>920</v>
      </c>
      <c r="F348" s="183" t="s">
        <v>395</v>
      </c>
      <c r="G348" s="183" t="s">
        <v>1970</v>
      </c>
      <c r="H348" s="183" t="s">
        <v>1371</v>
      </c>
      <c r="I348" s="183">
        <v>0</v>
      </c>
      <c r="J348" s="183">
        <v>3330.89</v>
      </c>
      <c r="K348" s="183">
        <v>-3330.89</v>
      </c>
      <c r="L348" s="184">
        <v>45119</v>
      </c>
      <c r="M348" s="183" t="s">
        <v>2112</v>
      </c>
    </row>
    <row r="349" spans="1:13">
      <c r="A349" s="183">
        <v>40100000</v>
      </c>
      <c r="B349" s="183" t="s">
        <v>391</v>
      </c>
      <c r="C349" s="183" t="s">
        <v>324</v>
      </c>
      <c r="D349" s="184">
        <v>45078</v>
      </c>
      <c r="E349" s="183">
        <v>921</v>
      </c>
      <c r="F349" s="183" t="s">
        <v>542</v>
      </c>
      <c r="G349" s="183" t="s">
        <v>1971</v>
      </c>
      <c r="H349" s="183" t="s">
        <v>89</v>
      </c>
      <c r="I349" s="183">
        <v>0</v>
      </c>
      <c r="J349" s="183">
        <v>4158</v>
      </c>
      <c r="K349" s="183">
        <v>-4158</v>
      </c>
      <c r="L349" s="184">
        <v>45119</v>
      </c>
      <c r="M349" s="183" t="s">
        <v>2112</v>
      </c>
    </row>
    <row r="350" spans="1:13">
      <c r="A350" s="183">
        <v>40100000</v>
      </c>
      <c r="B350" s="183" t="s">
        <v>391</v>
      </c>
      <c r="C350" s="183" t="s">
        <v>324</v>
      </c>
      <c r="D350" s="184">
        <v>45078</v>
      </c>
      <c r="E350" s="183">
        <v>922</v>
      </c>
      <c r="F350" s="183" t="s">
        <v>542</v>
      </c>
      <c r="G350" s="183" t="s">
        <v>1972</v>
      </c>
      <c r="H350" s="183" t="s">
        <v>89</v>
      </c>
      <c r="I350" s="183">
        <v>0</v>
      </c>
      <c r="J350" s="183">
        <v>2192.4</v>
      </c>
      <c r="K350" s="183">
        <v>-2192.4</v>
      </c>
      <c r="L350" s="184">
        <v>45119</v>
      </c>
      <c r="M350" s="183" t="s">
        <v>2112</v>
      </c>
    </row>
    <row r="351" spans="1:13">
      <c r="A351" s="183">
        <v>40100000</v>
      </c>
      <c r="B351" s="183" t="s">
        <v>1313</v>
      </c>
      <c r="C351" s="183" t="s">
        <v>324</v>
      </c>
      <c r="D351" s="184">
        <v>45078</v>
      </c>
      <c r="E351" s="183">
        <v>927</v>
      </c>
      <c r="F351" s="183" t="s">
        <v>1024</v>
      </c>
      <c r="G351" s="183" t="s">
        <v>1973</v>
      </c>
      <c r="H351" s="183" t="s">
        <v>362</v>
      </c>
      <c r="I351" s="183">
        <v>0</v>
      </c>
      <c r="J351" s="183">
        <v>1790.12</v>
      </c>
      <c r="K351" s="183">
        <v>-1790.12</v>
      </c>
      <c r="L351" s="184">
        <v>45119</v>
      </c>
      <c r="M351" s="183" t="s">
        <v>2112</v>
      </c>
    </row>
    <row r="352" spans="1:13">
      <c r="A352" s="183">
        <v>40100000</v>
      </c>
      <c r="B352" s="183" t="s">
        <v>377</v>
      </c>
      <c r="C352" s="183" t="s">
        <v>324</v>
      </c>
      <c r="D352" s="184">
        <v>45078</v>
      </c>
      <c r="E352" s="183">
        <v>928</v>
      </c>
      <c r="F352" s="183" t="s">
        <v>1744</v>
      </c>
      <c r="G352" s="183" t="s">
        <v>1974</v>
      </c>
      <c r="H352" s="183" t="s">
        <v>1113</v>
      </c>
      <c r="I352" s="183">
        <v>0</v>
      </c>
      <c r="J352" s="183">
        <v>44.57</v>
      </c>
      <c r="K352" s="183">
        <v>-44.57</v>
      </c>
      <c r="L352" s="184">
        <v>45119</v>
      </c>
      <c r="M352" s="183" t="s">
        <v>2112</v>
      </c>
    </row>
    <row r="353" spans="1:13">
      <c r="A353" s="183">
        <v>40100000</v>
      </c>
      <c r="B353" s="183" t="s">
        <v>380</v>
      </c>
      <c r="C353" s="183" t="s">
        <v>324</v>
      </c>
      <c r="D353" s="184">
        <v>45078</v>
      </c>
      <c r="E353" s="183">
        <v>932</v>
      </c>
      <c r="F353" s="183" t="s">
        <v>394</v>
      </c>
      <c r="G353" s="183" t="s">
        <v>1975</v>
      </c>
      <c r="H353" s="183" t="s">
        <v>1231</v>
      </c>
      <c r="I353" s="183">
        <v>0</v>
      </c>
      <c r="J353" s="183">
        <v>128.59</v>
      </c>
      <c r="K353" s="183">
        <v>-128.59</v>
      </c>
      <c r="L353" s="184">
        <v>45119</v>
      </c>
      <c r="M353" s="183" t="s">
        <v>2112</v>
      </c>
    </row>
    <row r="354" spans="1:13">
      <c r="A354" s="183">
        <v>40100000</v>
      </c>
      <c r="B354" s="183" t="s">
        <v>380</v>
      </c>
      <c r="C354" s="183" t="s">
        <v>324</v>
      </c>
      <c r="D354" s="184">
        <v>45078</v>
      </c>
      <c r="E354" s="183">
        <v>933</v>
      </c>
      <c r="F354" s="183" t="s">
        <v>394</v>
      </c>
      <c r="G354" s="183" t="s">
        <v>1976</v>
      </c>
      <c r="H354" s="183" t="s">
        <v>1231</v>
      </c>
      <c r="I354" s="183">
        <v>0</v>
      </c>
      <c r="J354" s="183">
        <v>100.02</v>
      </c>
      <c r="K354" s="183">
        <v>-100.02</v>
      </c>
      <c r="L354" s="184">
        <v>45119</v>
      </c>
      <c r="M354" s="183" t="s">
        <v>2112</v>
      </c>
    </row>
    <row r="355" spans="1:13">
      <c r="A355" s="183">
        <v>40100000</v>
      </c>
      <c r="B355" s="183" t="s">
        <v>380</v>
      </c>
      <c r="C355" s="183" t="s">
        <v>324</v>
      </c>
      <c r="D355" s="184">
        <v>45078</v>
      </c>
      <c r="E355" s="183">
        <v>934</v>
      </c>
      <c r="F355" s="183" t="s">
        <v>394</v>
      </c>
      <c r="G355" s="183" t="s">
        <v>1977</v>
      </c>
      <c r="H355" s="183" t="s">
        <v>1231</v>
      </c>
      <c r="I355" s="183">
        <v>0</v>
      </c>
      <c r="J355" s="183">
        <v>95.17</v>
      </c>
      <c r="K355" s="183">
        <v>-95.17</v>
      </c>
      <c r="L355" s="184">
        <v>45119</v>
      </c>
      <c r="M355" s="183" t="s">
        <v>2112</v>
      </c>
    </row>
    <row r="356" spans="1:13">
      <c r="A356" s="183">
        <v>40100000</v>
      </c>
      <c r="B356" s="183" t="s">
        <v>380</v>
      </c>
      <c r="C356" s="183" t="s">
        <v>324</v>
      </c>
      <c r="D356" s="184">
        <v>45078</v>
      </c>
      <c r="E356" s="183">
        <v>935</v>
      </c>
      <c r="F356" s="183" t="s">
        <v>394</v>
      </c>
      <c r="G356" s="183" t="s">
        <v>1978</v>
      </c>
      <c r="H356" s="183" t="s">
        <v>1231</v>
      </c>
      <c r="I356" s="183">
        <v>0</v>
      </c>
      <c r="J356" s="183">
        <v>29.18</v>
      </c>
      <c r="K356" s="183">
        <v>-29.18</v>
      </c>
      <c r="L356" s="184">
        <v>45119</v>
      </c>
      <c r="M356" s="183" t="s">
        <v>2112</v>
      </c>
    </row>
    <row r="357" spans="1:13">
      <c r="A357" s="183">
        <v>40100000</v>
      </c>
      <c r="B357" s="183" t="s">
        <v>354</v>
      </c>
      <c r="C357" s="183" t="s">
        <v>324</v>
      </c>
      <c r="D357" s="184">
        <v>45078</v>
      </c>
      <c r="E357" s="183">
        <v>941</v>
      </c>
      <c r="F357" s="183" t="s">
        <v>163</v>
      </c>
      <c r="G357" s="183" t="s">
        <v>1979</v>
      </c>
      <c r="H357" s="183" t="s">
        <v>1159</v>
      </c>
      <c r="I357" s="183">
        <v>0</v>
      </c>
      <c r="J357" s="183">
        <v>7030</v>
      </c>
      <c r="K357" s="183">
        <v>-7030</v>
      </c>
      <c r="L357" s="184">
        <v>45119</v>
      </c>
      <c r="M357" s="183" t="s">
        <v>2112</v>
      </c>
    </row>
    <row r="358" spans="1:13">
      <c r="A358" s="183">
        <v>40100000</v>
      </c>
      <c r="B358" s="183" t="s">
        <v>354</v>
      </c>
      <c r="C358" s="183" t="s">
        <v>324</v>
      </c>
      <c r="D358" s="184">
        <v>45078</v>
      </c>
      <c r="E358" s="183">
        <v>942</v>
      </c>
      <c r="F358" s="183" t="s">
        <v>163</v>
      </c>
      <c r="G358" s="183" t="s">
        <v>1980</v>
      </c>
      <c r="H358" s="183" t="s">
        <v>1159</v>
      </c>
      <c r="I358" s="183">
        <v>0</v>
      </c>
      <c r="J358" s="183">
        <v>7353</v>
      </c>
      <c r="K358" s="183">
        <v>-7353</v>
      </c>
      <c r="L358" s="184">
        <v>45119</v>
      </c>
      <c r="M358" s="183" t="s">
        <v>2112</v>
      </c>
    </row>
    <row r="359" spans="1:13">
      <c r="A359" s="183">
        <v>40100000</v>
      </c>
      <c r="B359" s="183" t="s">
        <v>354</v>
      </c>
      <c r="C359" s="183" t="s">
        <v>324</v>
      </c>
      <c r="D359" s="184">
        <v>45078</v>
      </c>
      <c r="E359" s="183">
        <v>943</v>
      </c>
      <c r="F359" s="183" t="s">
        <v>163</v>
      </c>
      <c r="G359" s="183" t="s">
        <v>1981</v>
      </c>
      <c r="H359" s="183" t="s">
        <v>1159</v>
      </c>
      <c r="I359" s="183">
        <v>0</v>
      </c>
      <c r="J359" s="183">
        <v>6118</v>
      </c>
      <c r="K359" s="183">
        <v>-6118</v>
      </c>
      <c r="L359" s="184">
        <v>45119</v>
      </c>
      <c r="M359" s="183" t="s">
        <v>2112</v>
      </c>
    </row>
    <row r="360" spans="1:13">
      <c r="A360" s="183">
        <v>40100000</v>
      </c>
      <c r="B360" s="183" t="s">
        <v>1681</v>
      </c>
      <c r="C360" s="183" t="s">
        <v>324</v>
      </c>
      <c r="D360" s="184">
        <v>45078</v>
      </c>
      <c r="E360" s="183">
        <v>944</v>
      </c>
      <c r="F360" s="183" t="s">
        <v>1682</v>
      </c>
      <c r="G360" s="183" t="s">
        <v>1982</v>
      </c>
      <c r="H360" s="183" t="s">
        <v>362</v>
      </c>
      <c r="I360" s="183">
        <v>0</v>
      </c>
      <c r="J360" s="183">
        <v>5280</v>
      </c>
      <c r="K360" s="183">
        <v>-5280</v>
      </c>
      <c r="L360" s="184">
        <v>45119</v>
      </c>
      <c r="M360" s="183" t="s">
        <v>2112</v>
      </c>
    </row>
    <row r="361" spans="1:13">
      <c r="A361" s="183">
        <v>40100000</v>
      </c>
      <c r="B361" s="183" t="s">
        <v>365</v>
      </c>
      <c r="C361" s="183" t="s">
        <v>324</v>
      </c>
      <c r="D361" s="184">
        <v>45078</v>
      </c>
      <c r="E361" s="183">
        <v>958</v>
      </c>
      <c r="F361" s="183" t="s">
        <v>758</v>
      </c>
      <c r="G361" s="183" t="s">
        <v>1983</v>
      </c>
      <c r="H361" s="183" t="s">
        <v>1351</v>
      </c>
      <c r="I361" s="183">
        <v>0</v>
      </c>
      <c r="J361" s="183">
        <v>85.18</v>
      </c>
      <c r="K361" s="183">
        <v>-85.18</v>
      </c>
      <c r="L361" s="184">
        <v>45119</v>
      </c>
      <c r="M361" s="183" t="s">
        <v>2112</v>
      </c>
    </row>
    <row r="362" spans="1:13">
      <c r="A362" s="183">
        <v>40100000</v>
      </c>
      <c r="B362" s="183" t="s">
        <v>388</v>
      </c>
      <c r="C362" s="183" t="s">
        <v>324</v>
      </c>
      <c r="D362" s="184">
        <v>45078</v>
      </c>
      <c r="E362" s="183">
        <v>959</v>
      </c>
      <c r="F362" s="183" t="s">
        <v>979</v>
      </c>
      <c r="G362" s="183" t="s">
        <v>1984</v>
      </c>
      <c r="H362" s="183" t="s">
        <v>1985</v>
      </c>
      <c r="I362" s="183">
        <v>0</v>
      </c>
      <c r="J362" s="183">
        <v>2404.19</v>
      </c>
      <c r="K362" s="183">
        <v>-2404.19</v>
      </c>
      <c r="L362" s="184">
        <v>45119</v>
      </c>
      <c r="M362" s="183" t="s">
        <v>2112</v>
      </c>
    </row>
    <row r="363" spans="1:13">
      <c r="A363" s="183">
        <v>40100000</v>
      </c>
      <c r="B363" s="183" t="s">
        <v>388</v>
      </c>
      <c r="C363" s="183" t="s">
        <v>324</v>
      </c>
      <c r="D363" s="184">
        <v>45078</v>
      </c>
      <c r="E363" s="183">
        <v>960</v>
      </c>
      <c r="F363" s="183" t="s">
        <v>979</v>
      </c>
      <c r="G363" s="183" t="s">
        <v>1986</v>
      </c>
      <c r="H363" s="183" t="s">
        <v>2027</v>
      </c>
      <c r="I363" s="183">
        <v>0</v>
      </c>
      <c r="J363" s="183">
        <v>2335.31</v>
      </c>
      <c r="K363" s="183">
        <v>-2335.31</v>
      </c>
      <c r="L363" s="184">
        <v>45119</v>
      </c>
      <c r="M363" s="183" t="s">
        <v>2112</v>
      </c>
    </row>
    <row r="364" spans="1:13">
      <c r="A364" s="183">
        <v>40100000</v>
      </c>
      <c r="B364" s="183" t="s">
        <v>388</v>
      </c>
      <c r="C364" s="183" t="s">
        <v>324</v>
      </c>
      <c r="D364" s="184">
        <v>45078</v>
      </c>
      <c r="E364" s="183">
        <v>961</v>
      </c>
      <c r="F364" s="183" t="s">
        <v>979</v>
      </c>
      <c r="G364" s="183" t="s">
        <v>1987</v>
      </c>
      <c r="H364" s="183" t="s">
        <v>1094</v>
      </c>
      <c r="I364" s="183">
        <v>0</v>
      </c>
      <c r="J364" s="183">
        <v>7896.07</v>
      </c>
      <c r="K364" s="183">
        <v>-7896.07</v>
      </c>
      <c r="L364" s="184">
        <v>45119</v>
      </c>
      <c r="M364" s="183" t="s">
        <v>2112</v>
      </c>
    </row>
    <row r="365" spans="1:13">
      <c r="A365" s="183">
        <v>40100000</v>
      </c>
      <c r="B365" s="183" t="s">
        <v>369</v>
      </c>
      <c r="C365" s="183" t="s">
        <v>324</v>
      </c>
      <c r="D365" s="184">
        <v>45078</v>
      </c>
      <c r="E365" s="183">
        <v>975</v>
      </c>
      <c r="F365" s="183" t="s">
        <v>533</v>
      </c>
      <c r="G365" s="183" t="s">
        <v>1988</v>
      </c>
      <c r="H365" s="183" t="s">
        <v>1561</v>
      </c>
      <c r="I365" s="183">
        <v>0</v>
      </c>
      <c r="J365" s="183">
        <v>404.54</v>
      </c>
      <c r="K365" s="183">
        <v>-404.54</v>
      </c>
      <c r="L365" s="184">
        <v>45125</v>
      </c>
      <c r="M365" s="183" t="s">
        <v>2112</v>
      </c>
    </row>
    <row r="366" spans="1:13">
      <c r="A366" s="183">
        <v>40100000</v>
      </c>
      <c r="B366" s="183" t="s">
        <v>365</v>
      </c>
      <c r="C366" s="183" t="s">
        <v>324</v>
      </c>
      <c r="D366" s="184">
        <v>45079</v>
      </c>
      <c r="E366" s="183">
        <v>957</v>
      </c>
      <c r="F366" s="183" t="s">
        <v>758</v>
      </c>
      <c r="G366" s="183" t="s">
        <v>1989</v>
      </c>
      <c r="H366" s="183" t="s">
        <v>1351</v>
      </c>
      <c r="I366" s="183">
        <v>0</v>
      </c>
      <c r="J366" s="183">
        <v>61.87</v>
      </c>
      <c r="K366" s="183">
        <v>-61.87</v>
      </c>
      <c r="L366" s="184">
        <v>45119</v>
      </c>
      <c r="M366" s="183" t="s">
        <v>2112</v>
      </c>
    </row>
    <row r="367" spans="1:13">
      <c r="A367" s="183">
        <v>40100000</v>
      </c>
      <c r="B367" s="183" t="s">
        <v>365</v>
      </c>
      <c r="C367" s="183" t="s">
        <v>324</v>
      </c>
      <c r="D367" s="184">
        <v>45084</v>
      </c>
      <c r="E367" s="183">
        <v>930</v>
      </c>
      <c r="F367" s="183" t="s">
        <v>758</v>
      </c>
      <c r="G367" s="183" t="s">
        <v>1990</v>
      </c>
      <c r="H367" s="183" t="s">
        <v>1184</v>
      </c>
      <c r="I367" s="183">
        <v>0</v>
      </c>
      <c r="J367" s="183">
        <v>112.03</v>
      </c>
      <c r="K367" s="183">
        <v>-112.03</v>
      </c>
      <c r="L367" s="184">
        <v>45119</v>
      </c>
      <c r="M367" s="183" t="s">
        <v>2112</v>
      </c>
    </row>
    <row r="368" spans="1:13">
      <c r="A368" s="183">
        <v>40100000</v>
      </c>
      <c r="B368" s="183" t="s">
        <v>365</v>
      </c>
      <c r="C368" s="183" t="s">
        <v>324</v>
      </c>
      <c r="D368" s="184">
        <v>45085</v>
      </c>
      <c r="E368" s="183">
        <v>931</v>
      </c>
      <c r="F368" s="183" t="s">
        <v>758</v>
      </c>
      <c r="G368" s="183" t="s">
        <v>1991</v>
      </c>
      <c r="H368" s="183" t="s">
        <v>1184</v>
      </c>
      <c r="I368" s="183">
        <v>0</v>
      </c>
      <c r="J368" s="183">
        <v>644.04999999999995</v>
      </c>
      <c r="K368" s="183">
        <v>-644.04999999999995</v>
      </c>
      <c r="L368" s="184">
        <v>45119</v>
      </c>
      <c r="M368" s="183" t="s">
        <v>2112</v>
      </c>
    </row>
    <row r="369" spans="1:13">
      <c r="A369" s="183">
        <v>40100000</v>
      </c>
      <c r="B369" s="183" t="s">
        <v>380</v>
      </c>
      <c r="C369" s="183" t="s">
        <v>324</v>
      </c>
      <c r="D369" s="184">
        <v>45085</v>
      </c>
      <c r="E369" s="183">
        <v>938</v>
      </c>
      <c r="F369" s="183" t="s">
        <v>394</v>
      </c>
      <c r="G369" s="183" t="s">
        <v>1992</v>
      </c>
      <c r="H369" s="183" t="s">
        <v>1231</v>
      </c>
      <c r="I369" s="183">
        <v>0</v>
      </c>
      <c r="J369" s="183">
        <v>396.76</v>
      </c>
      <c r="K369" s="183">
        <v>-396.76</v>
      </c>
      <c r="L369" s="184">
        <v>45119</v>
      </c>
      <c r="M369" s="183" t="s">
        <v>2112</v>
      </c>
    </row>
    <row r="370" spans="1:13">
      <c r="A370" s="183">
        <v>40100000</v>
      </c>
      <c r="B370" s="183" t="s">
        <v>360</v>
      </c>
      <c r="C370" s="183" t="s">
        <v>324</v>
      </c>
      <c r="D370" s="184">
        <v>45086</v>
      </c>
      <c r="E370" s="183">
        <v>963</v>
      </c>
      <c r="F370" s="183" t="s">
        <v>815</v>
      </c>
      <c r="G370" s="183" t="s">
        <v>1993</v>
      </c>
      <c r="H370" s="183" t="s">
        <v>1117</v>
      </c>
      <c r="I370" s="183">
        <v>0</v>
      </c>
      <c r="J370" s="183">
        <v>336</v>
      </c>
      <c r="K370" s="183">
        <v>-336</v>
      </c>
      <c r="L370" s="184">
        <v>45120</v>
      </c>
      <c r="M370" s="183" t="s">
        <v>2112</v>
      </c>
    </row>
    <row r="371" spans="1:13">
      <c r="A371" s="183">
        <v>40100000</v>
      </c>
      <c r="B371" s="183" t="s">
        <v>360</v>
      </c>
      <c r="C371" s="183" t="s">
        <v>324</v>
      </c>
      <c r="D371" s="184">
        <v>45086</v>
      </c>
      <c r="E371" s="183">
        <v>964</v>
      </c>
      <c r="F371" s="183" t="s">
        <v>815</v>
      </c>
      <c r="G371" s="183" t="s">
        <v>1994</v>
      </c>
      <c r="H371" s="183" t="s">
        <v>1117</v>
      </c>
      <c r="I371" s="183">
        <v>0</v>
      </c>
      <c r="J371" s="183">
        <v>84</v>
      </c>
      <c r="K371" s="183">
        <v>-84</v>
      </c>
      <c r="L371" s="184">
        <v>45120</v>
      </c>
      <c r="M371" s="183" t="s">
        <v>2112</v>
      </c>
    </row>
    <row r="372" spans="1:13">
      <c r="A372" s="183">
        <v>40100000</v>
      </c>
      <c r="B372" s="183" t="s">
        <v>360</v>
      </c>
      <c r="C372" s="183" t="s">
        <v>324</v>
      </c>
      <c r="D372" s="184">
        <v>45086</v>
      </c>
      <c r="E372" s="183">
        <v>965</v>
      </c>
      <c r="F372" s="183" t="s">
        <v>815</v>
      </c>
      <c r="G372" s="183" t="s">
        <v>1995</v>
      </c>
      <c r="H372" s="183" t="s">
        <v>1117</v>
      </c>
      <c r="I372" s="183">
        <v>0</v>
      </c>
      <c r="J372" s="183">
        <v>84</v>
      </c>
      <c r="K372" s="183">
        <v>-84</v>
      </c>
      <c r="L372" s="184">
        <v>45120</v>
      </c>
      <c r="M372" s="183" t="s">
        <v>2112</v>
      </c>
    </row>
    <row r="373" spans="1:13">
      <c r="A373" s="183">
        <v>40100000</v>
      </c>
      <c r="B373" s="183" t="s">
        <v>360</v>
      </c>
      <c r="C373" s="183" t="s">
        <v>324</v>
      </c>
      <c r="D373" s="184">
        <v>45086</v>
      </c>
      <c r="E373" s="183">
        <v>966</v>
      </c>
      <c r="F373" s="183" t="s">
        <v>815</v>
      </c>
      <c r="G373" s="183" t="s">
        <v>1996</v>
      </c>
      <c r="H373" s="183" t="s">
        <v>1117</v>
      </c>
      <c r="I373" s="183">
        <v>0</v>
      </c>
      <c r="J373" s="183">
        <v>84</v>
      </c>
      <c r="K373" s="183">
        <v>-84</v>
      </c>
      <c r="L373" s="184">
        <v>45120</v>
      </c>
      <c r="M373" s="183" t="s">
        <v>2112</v>
      </c>
    </row>
    <row r="374" spans="1:13">
      <c r="A374" s="183">
        <v>40100000</v>
      </c>
      <c r="B374" s="183" t="s">
        <v>360</v>
      </c>
      <c r="C374" s="183" t="s">
        <v>324</v>
      </c>
      <c r="D374" s="184">
        <v>45086</v>
      </c>
      <c r="E374" s="183">
        <v>967</v>
      </c>
      <c r="F374" s="183" t="s">
        <v>815</v>
      </c>
      <c r="G374" s="183" t="s">
        <v>1997</v>
      </c>
      <c r="H374" s="183" t="s">
        <v>1117</v>
      </c>
      <c r="I374" s="183">
        <v>0</v>
      </c>
      <c r="J374" s="183">
        <v>84</v>
      </c>
      <c r="K374" s="183">
        <v>-84</v>
      </c>
      <c r="L374" s="184">
        <v>45120</v>
      </c>
      <c r="M374" s="183" t="s">
        <v>2112</v>
      </c>
    </row>
    <row r="375" spans="1:13">
      <c r="A375" s="183">
        <v>40100000</v>
      </c>
      <c r="B375" s="183" t="s">
        <v>360</v>
      </c>
      <c r="C375" s="183" t="s">
        <v>324</v>
      </c>
      <c r="D375" s="184">
        <v>45086</v>
      </c>
      <c r="E375" s="183">
        <v>968</v>
      </c>
      <c r="F375" s="183" t="s">
        <v>815</v>
      </c>
      <c r="G375" s="183" t="s">
        <v>1998</v>
      </c>
      <c r="H375" s="183" t="s">
        <v>1117</v>
      </c>
      <c r="I375" s="183">
        <v>0</v>
      </c>
      <c r="J375" s="183">
        <v>84</v>
      </c>
      <c r="K375" s="183">
        <v>-84</v>
      </c>
      <c r="L375" s="184">
        <v>45120</v>
      </c>
      <c r="M375" s="183" t="s">
        <v>2112</v>
      </c>
    </row>
    <row r="376" spans="1:13">
      <c r="A376" s="183">
        <v>40100000</v>
      </c>
      <c r="B376" s="183" t="s">
        <v>369</v>
      </c>
      <c r="C376" s="183" t="s">
        <v>324</v>
      </c>
      <c r="D376" s="184">
        <v>45089</v>
      </c>
      <c r="E376" s="183">
        <v>929</v>
      </c>
      <c r="F376" s="183" t="s">
        <v>533</v>
      </c>
      <c r="G376" s="183" t="s">
        <v>1999</v>
      </c>
      <c r="H376" s="183" t="s">
        <v>2028</v>
      </c>
      <c r="I376" s="183">
        <v>0</v>
      </c>
      <c r="J376" s="183">
        <v>2103.7399999999998</v>
      </c>
      <c r="K376" s="183">
        <v>-2103.7399999999998</v>
      </c>
      <c r="L376" s="184">
        <v>45119</v>
      </c>
      <c r="M376" s="183" t="s">
        <v>2112</v>
      </c>
    </row>
    <row r="377" spans="1:13">
      <c r="A377" s="183">
        <v>40100000</v>
      </c>
      <c r="B377" s="183" t="s">
        <v>1140</v>
      </c>
      <c r="C377" s="183" t="s">
        <v>324</v>
      </c>
      <c r="D377" s="184">
        <v>45091</v>
      </c>
      <c r="E377" s="183">
        <v>948</v>
      </c>
      <c r="F377" s="183" t="s">
        <v>970</v>
      </c>
      <c r="G377" s="183" t="s">
        <v>2000</v>
      </c>
      <c r="H377" s="183" t="s">
        <v>1121</v>
      </c>
      <c r="I377" s="183">
        <v>0</v>
      </c>
      <c r="J377" s="183">
        <v>54.32</v>
      </c>
      <c r="K377" s="183">
        <v>-54.32</v>
      </c>
      <c r="L377" s="184">
        <v>45119</v>
      </c>
      <c r="M377" s="183" t="s">
        <v>2112</v>
      </c>
    </row>
    <row r="378" spans="1:13">
      <c r="A378" s="183">
        <v>40100000</v>
      </c>
      <c r="B378" s="183" t="s">
        <v>1140</v>
      </c>
      <c r="C378" s="183" t="s">
        <v>324</v>
      </c>
      <c r="D378" s="184">
        <v>45091</v>
      </c>
      <c r="E378" s="183">
        <v>952</v>
      </c>
      <c r="F378" s="183" t="s">
        <v>970</v>
      </c>
      <c r="G378" s="183" t="s">
        <v>2001</v>
      </c>
      <c r="H378" s="183" t="s">
        <v>1121</v>
      </c>
      <c r="I378" s="183">
        <v>0</v>
      </c>
      <c r="J378" s="183">
        <v>30</v>
      </c>
      <c r="K378" s="183">
        <v>-30</v>
      </c>
      <c r="L378" s="184">
        <v>45119</v>
      </c>
      <c r="M378" s="183" t="s">
        <v>2112</v>
      </c>
    </row>
    <row r="379" spans="1:13">
      <c r="A379" s="183">
        <v>40100000</v>
      </c>
      <c r="B379" s="183" t="s">
        <v>1140</v>
      </c>
      <c r="C379" s="183" t="s">
        <v>324</v>
      </c>
      <c r="D379" s="184">
        <v>45091</v>
      </c>
      <c r="E379" s="183">
        <v>953</v>
      </c>
      <c r="F379" s="183" t="s">
        <v>970</v>
      </c>
      <c r="G379" s="183" t="s">
        <v>2002</v>
      </c>
      <c r="H379" s="183" t="s">
        <v>1121</v>
      </c>
      <c r="I379" s="183">
        <v>0</v>
      </c>
      <c r="J379" s="183">
        <v>39.9</v>
      </c>
      <c r="K379" s="183">
        <v>-39.9</v>
      </c>
      <c r="L379" s="184">
        <v>45119</v>
      </c>
      <c r="M379" s="183" t="s">
        <v>2112</v>
      </c>
    </row>
    <row r="380" spans="1:13">
      <c r="A380" s="183">
        <v>40100000</v>
      </c>
      <c r="B380" s="183" t="s">
        <v>1140</v>
      </c>
      <c r="C380" s="183" t="s">
        <v>324</v>
      </c>
      <c r="D380" s="184">
        <v>45091</v>
      </c>
      <c r="E380" s="183">
        <v>954</v>
      </c>
      <c r="F380" s="183" t="s">
        <v>970</v>
      </c>
      <c r="G380" s="183" t="s">
        <v>2003</v>
      </c>
      <c r="H380" s="183" t="s">
        <v>1121</v>
      </c>
      <c r="I380" s="183">
        <v>0</v>
      </c>
      <c r="J380" s="183">
        <v>75.98</v>
      </c>
      <c r="K380" s="183">
        <v>-75.98</v>
      </c>
      <c r="L380" s="184">
        <v>45119</v>
      </c>
      <c r="M380" s="183" t="s">
        <v>2112</v>
      </c>
    </row>
    <row r="381" spans="1:13">
      <c r="A381" s="183">
        <v>40100000</v>
      </c>
      <c r="B381" s="183" t="s">
        <v>380</v>
      </c>
      <c r="C381" s="183" t="s">
        <v>324</v>
      </c>
      <c r="D381" s="184">
        <v>45092</v>
      </c>
      <c r="E381" s="183">
        <v>936</v>
      </c>
      <c r="F381" s="183" t="s">
        <v>394</v>
      </c>
      <c r="G381" s="183" t="s">
        <v>2004</v>
      </c>
      <c r="H381" s="183" t="s">
        <v>1231</v>
      </c>
      <c r="I381" s="183">
        <v>0</v>
      </c>
      <c r="J381" s="183">
        <v>153.32</v>
      </c>
      <c r="K381" s="183">
        <v>-153.32</v>
      </c>
      <c r="L381" s="184">
        <v>45119</v>
      </c>
      <c r="M381" s="183" t="s">
        <v>2112</v>
      </c>
    </row>
    <row r="382" spans="1:13">
      <c r="A382" s="183">
        <v>40100000</v>
      </c>
      <c r="B382" s="183" t="s">
        <v>400</v>
      </c>
      <c r="C382" s="183" t="s">
        <v>324</v>
      </c>
      <c r="D382" s="184">
        <v>45093</v>
      </c>
      <c r="E382" s="183">
        <v>945</v>
      </c>
      <c r="F382" s="183" t="s">
        <v>651</v>
      </c>
      <c r="G382" s="183" t="s">
        <v>2005</v>
      </c>
      <c r="H382" s="183" t="s">
        <v>351</v>
      </c>
      <c r="I382" s="183">
        <v>0</v>
      </c>
      <c r="J382" s="183">
        <v>7560</v>
      </c>
      <c r="K382" s="183">
        <v>-7560</v>
      </c>
      <c r="L382" s="184">
        <v>45119</v>
      </c>
      <c r="M382" s="183" t="s">
        <v>2112</v>
      </c>
    </row>
    <row r="383" spans="1:13">
      <c r="A383" s="183">
        <v>40100000</v>
      </c>
      <c r="B383" s="183" t="s">
        <v>1140</v>
      </c>
      <c r="C383" s="183" t="s">
        <v>324</v>
      </c>
      <c r="D383" s="184">
        <v>45096</v>
      </c>
      <c r="E383" s="183">
        <v>950</v>
      </c>
      <c r="F383" s="183" t="s">
        <v>972</v>
      </c>
      <c r="G383" s="183" t="s">
        <v>2006</v>
      </c>
      <c r="H383" s="183" t="s">
        <v>1121</v>
      </c>
      <c r="I383" s="183">
        <v>0</v>
      </c>
      <c r="J383" s="183">
        <v>102.86</v>
      </c>
      <c r="K383" s="183">
        <v>-102.86</v>
      </c>
      <c r="L383" s="184">
        <v>45119</v>
      </c>
      <c r="M383" s="183" t="s">
        <v>2112</v>
      </c>
    </row>
    <row r="384" spans="1:13">
      <c r="A384" s="183">
        <v>40100000</v>
      </c>
      <c r="B384" s="183" t="s">
        <v>379</v>
      </c>
      <c r="C384" s="183" t="s">
        <v>324</v>
      </c>
      <c r="D384" s="184">
        <v>45097</v>
      </c>
      <c r="E384" s="183">
        <v>946</v>
      </c>
      <c r="F384" s="183" t="s">
        <v>439</v>
      </c>
      <c r="G384" s="183" t="s">
        <v>2007</v>
      </c>
      <c r="H384" s="183" t="s">
        <v>1110</v>
      </c>
      <c r="I384" s="183">
        <v>0</v>
      </c>
      <c r="J384" s="183">
        <v>14554.3</v>
      </c>
      <c r="K384" s="183">
        <v>-14554.3</v>
      </c>
      <c r="L384" s="184">
        <v>45119</v>
      </c>
      <c r="M384" s="183" t="s">
        <v>2112</v>
      </c>
    </row>
    <row r="385" spans="1:13">
      <c r="A385" s="183">
        <v>40100000</v>
      </c>
      <c r="B385" s="183" t="s">
        <v>380</v>
      </c>
      <c r="C385" s="183" t="s">
        <v>324</v>
      </c>
      <c r="D385" s="184">
        <v>45099</v>
      </c>
      <c r="E385" s="183">
        <v>937</v>
      </c>
      <c r="F385" s="183" t="s">
        <v>394</v>
      </c>
      <c r="G385" s="183" t="s">
        <v>2008</v>
      </c>
      <c r="H385" s="183" t="s">
        <v>1231</v>
      </c>
      <c r="I385" s="183">
        <v>0</v>
      </c>
      <c r="J385" s="183">
        <v>127.48</v>
      </c>
      <c r="K385" s="183">
        <v>-127.48</v>
      </c>
      <c r="L385" s="184">
        <v>45119</v>
      </c>
      <c r="M385" s="183" t="s">
        <v>2112</v>
      </c>
    </row>
    <row r="386" spans="1:13">
      <c r="A386" s="183">
        <v>40100000</v>
      </c>
      <c r="B386" s="183" t="s">
        <v>1140</v>
      </c>
      <c r="C386" s="183" t="s">
        <v>324</v>
      </c>
      <c r="D386" s="184">
        <v>45103</v>
      </c>
      <c r="E386" s="183">
        <v>951</v>
      </c>
      <c r="F386" s="183" t="s">
        <v>972</v>
      </c>
      <c r="G386" s="183" t="s">
        <v>2009</v>
      </c>
      <c r="H386" s="183" t="s">
        <v>1121</v>
      </c>
      <c r="I386" s="183">
        <v>0</v>
      </c>
      <c r="J386" s="183">
        <v>98.35</v>
      </c>
      <c r="K386" s="183">
        <v>-98.35</v>
      </c>
      <c r="L386" s="184">
        <v>45119</v>
      </c>
      <c r="M386" s="183" t="s">
        <v>2112</v>
      </c>
    </row>
    <row r="387" spans="1:13">
      <c r="A387" s="183">
        <v>40100000</v>
      </c>
      <c r="B387" s="183" t="s">
        <v>1140</v>
      </c>
      <c r="C387" s="183" t="s">
        <v>324</v>
      </c>
      <c r="D387" s="184">
        <v>45104</v>
      </c>
      <c r="E387" s="183">
        <v>955</v>
      </c>
      <c r="F387" s="183" t="s">
        <v>972</v>
      </c>
      <c r="G387" s="183" t="s">
        <v>2010</v>
      </c>
      <c r="H387" s="183" t="s">
        <v>1121</v>
      </c>
      <c r="I387" s="183">
        <v>0</v>
      </c>
      <c r="J387" s="183">
        <v>29.99</v>
      </c>
      <c r="K387" s="183">
        <v>-29.99</v>
      </c>
      <c r="L387" s="184">
        <v>45119</v>
      </c>
      <c r="M387" s="183" t="s">
        <v>2112</v>
      </c>
    </row>
    <row r="388" spans="1:13">
      <c r="A388" s="183">
        <v>40100000</v>
      </c>
      <c r="B388" s="183" t="s">
        <v>1140</v>
      </c>
      <c r="C388" s="183" t="s">
        <v>324</v>
      </c>
      <c r="D388" s="184">
        <v>45104</v>
      </c>
      <c r="E388" s="183">
        <v>956</v>
      </c>
      <c r="F388" s="183" t="s">
        <v>972</v>
      </c>
      <c r="G388" s="183" t="s">
        <v>2011</v>
      </c>
      <c r="H388" s="183" t="s">
        <v>1121</v>
      </c>
      <c r="I388" s="183">
        <v>0</v>
      </c>
      <c r="J388" s="183">
        <v>7.16</v>
      </c>
      <c r="K388" s="183">
        <v>-7.16</v>
      </c>
      <c r="L388" s="184">
        <v>45119</v>
      </c>
      <c r="M388" s="183" t="s">
        <v>2112</v>
      </c>
    </row>
    <row r="389" spans="1:13">
      <c r="A389" s="183">
        <v>40100000</v>
      </c>
      <c r="B389" s="183" t="s">
        <v>1140</v>
      </c>
      <c r="C389" s="183" t="s">
        <v>324</v>
      </c>
      <c r="D389" s="184">
        <v>45106</v>
      </c>
      <c r="E389" s="183">
        <v>947</v>
      </c>
      <c r="F389" s="183" t="s">
        <v>972</v>
      </c>
      <c r="G389" s="183" t="s">
        <v>2012</v>
      </c>
      <c r="H389" s="183" t="s">
        <v>1121</v>
      </c>
      <c r="I389" s="183">
        <v>0</v>
      </c>
      <c r="J389" s="183">
        <v>47.82</v>
      </c>
      <c r="K389" s="183">
        <v>-47.82</v>
      </c>
      <c r="L389" s="184">
        <v>45119</v>
      </c>
      <c r="M389" s="183" t="s">
        <v>2112</v>
      </c>
    </row>
    <row r="390" spans="1:13">
      <c r="A390" s="183">
        <v>40100000</v>
      </c>
      <c r="B390" s="183" t="s">
        <v>388</v>
      </c>
      <c r="C390" s="183" t="s">
        <v>324</v>
      </c>
      <c r="D390" s="184">
        <v>45108</v>
      </c>
      <c r="E390" s="183">
        <v>962</v>
      </c>
      <c r="F390" s="183" t="s">
        <v>979</v>
      </c>
      <c r="G390" s="183" t="s">
        <v>2029</v>
      </c>
      <c r="H390" s="183" t="s">
        <v>2030</v>
      </c>
      <c r="I390" s="183">
        <v>0</v>
      </c>
      <c r="J390" s="183">
        <v>9160.81</v>
      </c>
      <c r="K390" s="183">
        <v>-9160.81</v>
      </c>
      <c r="L390" s="184">
        <v>45119</v>
      </c>
      <c r="M390" s="183" t="s">
        <v>2112</v>
      </c>
    </row>
    <row r="391" spans="1:13">
      <c r="A391" s="183">
        <v>40100000</v>
      </c>
      <c r="B391" s="183" t="s">
        <v>391</v>
      </c>
      <c r="C391" s="183" t="s">
        <v>324</v>
      </c>
      <c r="D391" s="184">
        <v>45108</v>
      </c>
      <c r="E391" s="183">
        <v>976</v>
      </c>
      <c r="F391" s="183" t="s">
        <v>542</v>
      </c>
      <c r="G391" s="183" t="s">
        <v>2031</v>
      </c>
      <c r="H391" s="183" t="s">
        <v>1092</v>
      </c>
      <c r="I391" s="183">
        <v>0</v>
      </c>
      <c r="J391" s="183">
        <v>4158</v>
      </c>
      <c r="K391" s="183">
        <v>-4158</v>
      </c>
      <c r="L391" s="184">
        <v>45132</v>
      </c>
      <c r="M391" s="183" t="s">
        <v>2112</v>
      </c>
    </row>
    <row r="392" spans="1:13">
      <c r="A392" s="183">
        <v>40100000</v>
      </c>
      <c r="B392" s="183" t="s">
        <v>391</v>
      </c>
      <c r="C392" s="183" t="s">
        <v>324</v>
      </c>
      <c r="D392" s="184">
        <v>45108</v>
      </c>
      <c r="E392" s="183">
        <v>977</v>
      </c>
      <c r="F392" s="183" t="s">
        <v>542</v>
      </c>
      <c r="G392" s="183" t="s">
        <v>2032</v>
      </c>
      <c r="H392" s="183" t="s">
        <v>1092</v>
      </c>
      <c r="I392" s="183">
        <v>0</v>
      </c>
      <c r="J392" s="183">
        <v>1257.5999999999999</v>
      </c>
      <c r="K392" s="183">
        <v>-1257.5999999999999</v>
      </c>
      <c r="L392" s="184">
        <v>45132</v>
      </c>
      <c r="M392" s="183" t="s">
        <v>2112</v>
      </c>
    </row>
    <row r="393" spans="1:13">
      <c r="A393" s="183">
        <v>40100000</v>
      </c>
      <c r="B393" s="183" t="s">
        <v>391</v>
      </c>
      <c r="C393" s="183" t="s">
        <v>324</v>
      </c>
      <c r="D393" s="184">
        <v>45108</v>
      </c>
      <c r="E393" s="183">
        <v>978</v>
      </c>
      <c r="F393" s="183" t="s">
        <v>542</v>
      </c>
      <c r="G393" s="183" t="s">
        <v>2033</v>
      </c>
      <c r="H393" s="183" t="s">
        <v>1092</v>
      </c>
      <c r="I393" s="183">
        <v>0</v>
      </c>
      <c r="J393" s="183">
        <v>2364</v>
      </c>
      <c r="K393" s="183">
        <v>-2364</v>
      </c>
      <c r="L393" s="184">
        <v>45132</v>
      </c>
      <c r="M393" s="183" t="s">
        <v>2112</v>
      </c>
    </row>
    <row r="394" spans="1:13">
      <c r="A394" s="183">
        <v>40100000</v>
      </c>
      <c r="B394" s="183" t="s">
        <v>376</v>
      </c>
      <c r="C394" s="183" t="s">
        <v>324</v>
      </c>
      <c r="D394" s="184">
        <v>45108</v>
      </c>
      <c r="E394" s="183">
        <v>979</v>
      </c>
      <c r="F394" s="183" t="s">
        <v>719</v>
      </c>
      <c r="G394" s="183" t="s">
        <v>2034</v>
      </c>
      <c r="H394" s="183" t="s">
        <v>1184</v>
      </c>
      <c r="I394" s="183">
        <v>0</v>
      </c>
      <c r="J394" s="183">
        <v>1415.39</v>
      </c>
      <c r="K394" s="183">
        <v>-1415.39</v>
      </c>
      <c r="L394" s="184">
        <v>45132</v>
      </c>
      <c r="M394" s="183" t="s">
        <v>2112</v>
      </c>
    </row>
    <row r="395" spans="1:13">
      <c r="A395" s="183">
        <v>40100000</v>
      </c>
      <c r="B395" s="183" t="s">
        <v>367</v>
      </c>
      <c r="C395" s="183" t="s">
        <v>324</v>
      </c>
      <c r="D395" s="184">
        <v>45108</v>
      </c>
      <c r="E395" s="183">
        <v>980</v>
      </c>
      <c r="F395" s="183" t="s">
        <v>1647</v>
      </c>
      <c r="G395" s="183" t="s">
        <v>2035</v>
      </c>
      <c r="H395" s="183" t="s">
        <v>1231</v>
      </c>
      <c r="I395" s="183">
        <v>0</v>
      </c>
      <c r="J395" s="183">
        <v>4490.25</v>
      </c>
      <c r="K395" s="183">
        <v>-4490.25</v>
      </c>
      <c r="L395" s="184">
        <v>45132</v>
      </c>
      <c r="M395" s="183" t="s">
        <v>2112</v>
      </c>
    </row>
    <row r="396" spans="1:13">
      <c r="A396" s="183">
        <v>40100000</v>
      </c>
      <c r="B396" s="183" t="s">
        <v>385</v>
      </c>
      <c r="C396" s="183" t="s">
        <v>324</v>
      </c>
      <c r="D396" s="184">
        <v>45108</v>
      </c>
      <c r="E396" s="183">
        <v>981</v>
      </c>
      <c r="F396" s="183" t="s">
        <v>474</v>
      </c>
      <c r="G396" s="183" t="s">
        <v>2036</v>
      </c>
      <c r="H396" s="183" t="s">
        <v>1261</v>
      </c>
      <c r="I396" s="183">
        <v>0</v>
      </c>
      <c r="J396" s="183">
        <v>48.22</v>
      </c>
      <c r="K396" s="183">
        <v>-48.22</v>
      </c>
      <c r="L396" s="184">
        <v>45132</v>
      </c>
      <c r="M396" s="183" t="s">
        <v>2112</v>
      </c>
    </row>
    <row r="397" spans="1:13">
      <c r="A397" s="183">
        <v>40100000</v>
      </c>
      <c r="B397" s="183" t="s">
        <v>369</v>
      </c>
      <c r="C397" s="183" t="s">
        <v>324</v>
      </c>
      <c r="D397" s="184">
        <v>45108</v>
      </c>
      <c r="E397" s="183">
        <v>982</v>
      </c>
      <c r="F397" s="183" t="s">
        <v>533</v>
      </c>
      <c r="G397" s="183" t="s">
        <v>2037</v>
      </c>
      <c r="H397" s="183" t="s">
        <v>2038</v>
      </c>
      <c r="I397" s="183">
        <v>0</v>
      </c>
      <c r="J397" s="183">
        <v>1069.52</v>
      </c>
      <c r="K397" s="183">
        <v>-1069.52</v>
      </c>
      <c r="L397" s="184">
        <v>45132</v>
      </c>
      <c r="M397" s="183" t="s">
        <v>2112</v>
      </c>
    </row>
    <row r="398" spans="1:13">
      <c r="A398" s="183">
        <v>40100000</v>
      </c>
      <c r="B398" s="183" t="s">
        <v>377</v>
      </c>
      <c r="C398" s="183" t="s">
        <v>324</v>
      </c>
      <c r="D398" s="184">
        <v>45108</v>
      </c>
      <c r="E398" s="183">
        <v>986</v>
      </c>
      <c r="F398" s="183" t="s">
        <v>1105</v>
      </c>
      <c r="G398" s="183" t="s">
        <v>2039</v>
      </c>
      <c r="H398" s="183" t="s">
        <v>1184</v>
      </c>
      <c r="I398" s="183">
        <v>0</v>
      </c>
      <c r="J398" s="183">
        <v>771.54</v>
      </c>
      <c r="K398" s="183">
        <v>-771.54</v>
      </c>
      <c r="L398" s="184">
        <v>45132</v>
      </c>
      <c r="M398" s="183" t="s">
        <v>2112</v>
      </c>
    </row>
    <row r="399" spans="1:13">
      <c r="A399" s="183">
        <v>40100000</v>
      </c>
      <c r="B399" s="183" t="s">
        <v>377</v>
      </c>
      <c r="C399" s="183" t="s">
        <v>324</v>
      </c>
      <c r="D399" s="184">
        <v>45108</v>
      </c>
      <c r="E399" s="183">
        <v>987</v>
      </c>
      <c r="F399" s="183" t="s">
        <v>1189</v>
      </c>
      <c r="G399" s="183" t="s">
        <v>2040</v>
      </c>
      <c r="H399" s="183" t="s">
        <v>1184</v>
      </c>
      <c r="I399" s="183">
        <v>0</v>
      </c>
      <c r="J399" s="183">
        <v>974.77</v>
      </c>
      <c r="K399" s="183">
        <v>-974.77</v>
      </c>
      <c r="L399" s="184">
        <v>45132</v>
      </c>
      <c r="M399" s="183" t="s">
        <v>2112</v>
      </c>
    </row>
    <row r="400" spans="1:13">
      <c r="A400" s="183">
        <v>40100000</v>
      </c>
      <c r="B400" s="183" t="s">
        <v>377</v>
      </c>
      <c r="C400" s="183" t="s">
        <v>324</v>
      </c>
      <c r="D400" s="184">
        <v>45108</v>
      </c>
      <c r="E400" s="183">
        <v>988</v>
      </c>
      <c r="F400" s="183" t="s">
        <v>1189</v>
      </c>
      <c r="G400" s="183" t="s">
        <v>2041</v>
      </c>
      <c r="H400" s="183" t="s">
        <v>1184</v>
      </c>
      <c r="I400" s="183">
        <v>0</v>
      </c>
      <c r="J400" s="183">
        <v>39.01</v>
      </c>
      <c r="K400" s="183">
        <v>-39.01</v>
      </c>
      <c r="L400" s="184">
        <v>45132</v>
      </c>
      <c r="M400" s="183" t="s">
        <v>2112</v>
      </c>
    </row>
    <row r="401" spans="1:13">
      <c r="A401" s="183">
        <v>40100000</v>
      </c>
      <c r="B401" s="183" t="s">
        <v>1636</v>
      </c>
      <c r="C401" s="183" t="s">
        <v>324</v>
      </c>
      <c r="D401" s="184">
        <v>45108</v>
      </c>
      <c r="E401" s="183">
        <v>990</v>
      </c>
      <c r="F401" s="183" t="s">
        <v>934</v>
      </c>
      <c r="G401" s="183" t="s">
        <v>2042</v>
      </c>
      <c r="H401" s="183" t="s">
        <v>89</v>
      </c>
      <c r="I401" s="183">
        <v>0</v>
      </c>
      <c r="J401" s="183">
        <v>90</v>
      </c>
      <c r="K401" s="183">
        <v>-90</v>
      </c>
      <c r="L401" s="184">
        <v>45132</v>
      </c>
      <c r="M401" s="183" t="s">
        <v>2112</v>
      </c>
    </row>
    <row r="402" spans="1:13">
      <c r="A402" s="183">
        <v>40100000</v>
      </c>
      <c r="B402" s="183" t="s">
        <v>380</v>
      </c>
      <c r="C402" s="183" t="s">
        <v>324</v>
      </c>
      <c r="D402" s="184">
        <v>45108</v>
      </c>
      <c r="E402" s="183">
        <v>991</v>
      </c>
      <c r="F402" s="183" t="s">
        <v>394</v>
      </c>
      <c r="G402" s="183" t="s">
        <v>2043</v>
      </c>
      <c r="H402" s="183" t="s">
        <v>1351</v>
      </c>
      <c r="I402" s="183">
        <v>0</v>
      </c>
      <c r="J402" s="183">
        <v>301.49</v>
      </c>
      <c r="K402" s="183">
        <v>-301.49</v>
      </c>
      <c r="L402" s="184">
        <v>45132</v>
      </c>
      <c r="M402" s="183" t="s">
        <v>2112</v>
      </c>
    </row>
    <row r="403" spans="1:13">
      <c r="A403" s="183">
        <v>40100000</v>
      </c>
      <c r="B403" s="183" t="s">
        <v>375</v>
      </c>
      <c r="C403" s="183" t="s">
        <v>324</v>
      </c>
      <c r="D403" s="184">
        <v>45108</v>
      </c>
      <c r="E403" s="183">
        <v>994</v>
      </c>
      <c r="F403" s="183" t="s">
        <v>468</v>
      </c>
      <c r="G403" s="183" t="s">
        <v>2022</v>
      </c>
      <c r="H403" s="183" t="s">
        <v>1087</v>
      </c>
      <c r="I403" s="183">
        <v>0</v>
      </c>
      <c r="J403" s="183">
        <v>1654.81</v>
      </c>
      <c r="K403" s="183">
        <v>-1654.81</v>
      </c>
      <c r="L403" s="184">
        <v>45132</v>
      </c>
      <c r="M403" s="183" t="s">
        <v>2112</v>
      </c>
    </row>
    <row r="404" spans="1:13">
      <c r="A404" s="183">
        <v>40100000</v>
      </c>
      <c r="B404" s="183" t="s">
        <v>350</v>
      </c>
      <c r="C404" s="183" t="s">
        <v>324</v>
      </c>
      <c r="D404" s="184">
        <v>45108</v>
      </c>
      <c r="E404" s="183">
        <v>996</v>
      </c>
      <c r="F404" s="183" t="s">
        <v>97</v>
      </c>
      <c r="G404" s="183" t="s">
        <v>2044</v>
      </c>
      <c r="H404" s="183" t="s">
        <v>1771</v>
      </c>
      <c r="I404" s="183">
        <v>0</v>
      </c>
      <c r="J404" s="183">
        <v>432</v>
      </c>
      <c r="K404" s="183">
        <v>-432</v>
      </c>
      <c r="L404" s="184">
        <v>45132</v>
      </c>
      <c r="M404" s="183" t="s">
        <v>2112</v>
      </c>
    </row>
    <row r="405" spans="1:13">
      <c r="A405" s="183">
        <v>40100000</v>
      </c>
      <c r="B405" s="183" t="s">
        <v>1181</v>
      </c>
      <c r="C405" s="183" t="s">
        <v>324</v>
      </c>
      <c r="D405" s="184">
        <v>45108</v>
      </c>
      <c r="E405" s="183">
        <v>998</v>
      </c>
      <c r="F405" s="183" t="s">
        <v>625</v>
      </c>
      <c r="G405" s="183" t="s">
        <v>2023</v>
      </c>
      <c r="H405" s="183" t="s">
        <v>89</v>
      </c>
      <c r="I405" s="183">
        <v>0</v>
      </c>
      <c r="J405" s="183">
        <v>19440</v>
      </c>
      <c r="K405" s="183">
        <v>-19440</v>
      </c>
      <c r="L405" s="184">
        <v>45132</v>
      </c>
      <c r="M405" s="183" t="s">
        <v>2112</v>
      </c>
    </row>
    <row r="406" spans="1:13">
      <c r="A406" s="183">
        <v>40100000</v>
      </c>
      <c r="B406" s="183" t="s">
        <v>1181</v>
      </c>
      <c r="C406" s="183" t="s">
        <v>324</v>
      </c>
      <c r="D406" s="184">
        <v>45108</v>
      </c>
      <c r="E406" s="183">
        <v>999</v>
      </c>
      <c r="F406" s="183" t="s">
        <v>625</v>
      </c>
      <c r="G406" s="183" t="s">
        <v>2024</v>
      </c>
      <c r="H406" s="183" t="s">
        <v>89</v>
      </c>
      <c r="I406" s="183">
        <v>0</v>
      </c>
      <c r="J406" s="183">
        <v>2313</v>
      </c>
      <c r="K406" s="183">
        <v>-2313</v>
      </c>
      <c r="L406" s="184">
        <v>45132</v>
      </c>
      <c r="M406" s="183" t="s">
        <v>2112</v>
      </c>
    </row>
    <row r="407" spans="1:13">
      <c r="A407" s="183">
        <v>40100000</v>
      </c>
      <c r="B407" s="183" t="s">
        <v>1181</v>
      </c>
      <c r="C407" s="183" t="s">
        <v>324</v>
      </c>
      <c r="D407" s="184">
        <v>45108</v>
      </c>
      <c r="E407" s="183">
        <v>1000</v>
      </c>
      <c r="F407" s="183" t="s">
        <v>625</v>
      </c>
      <c r="G407" s="183" t="s">
        <v>2025</v>
      </c>
      <c r="H407" s="183" t="s">
        <v>89</v>
      </c>
      <c r="I407" s="183">
        <v>0</v>
      </c>
      <c r="J407" s="183">
        <v>3265</v>
      </c>
      <c r="K407" s="183">
        <v>-3265</v>
      </c>
      <c r="L407" s="184">
        <v>45132</v>
      </c>
      <c r="M407" s="183" t="s">
        <v>2112</v>
      </c>
    </row>
    <row r="408" spans="1:13">
      <c r="A408" s="183">
        <v>40100000</v>
      </c>
      <c r="B408" s="183" t="s">
        <v>1177</v>
      </c>
      <c r="C408" s="183" t="s">
        <v>324</v>
      </c>
      <c r="D408" s="184">
        <v>45108</v>
      </c>
      <c r="E408" s="183">
        <v>1001</v>
      </c>
      <c r="F408" s="183" t="s">
        <v>1175</v>
      </c>
      <c r="G408" s="183" t="s">
        <v>2026</v>
      </c>
      <c r="H408" s="183" t="s">
        <v>1083</v>
      </c>
      <c r="I408" s="183">
        <v>0</v>
      </c>
      <c r="J408" s="183">
        <v>13922</v>
      </c>
      <c r="K408" s="183">
        <v>-13922</v>
      </c>
      <c r="L408" s="184">
        <v>45132</v>
      </c>
      <c r="M408" s="183" t="s">
        <v>2112</v>
      </c>
    </row>
    <row r="409" spans="1:13">
      <c r="A409" s="183">
        <v>40100000</v>
      </c>
      <c r="B409" s="183" t="s">
        <v>353</v>
      </c>
      <c r="C409" s="183" t="s">
        <v>324</v>
      </c>
      <c r="D409" s="184">
        <v>45108</v>
      </c>
      <c r="E409" s="183">
        <v>1004</v>
      </c>
      <c r="F409" s="183" t="s">
        <v>827</v>
      </c>
      <c r="G409" s="183" t="s">
        <v>2045</v>
      </c>
      <c r="H409" s="183" t="s">
        <v>1096</v>
      </c>
      <c r="I409" s="183">
        <v>0</v>
      </c>
      <c r="J409" s="183">
        <v>419.8</v>
      </c>
      <c r="K409" s="183">
        <v>-419.8</v>
      </c>
      <c r="L409" s="184">
        <v>45132</v>
      </c>
      <c r="M409" s="183" t="s">
        <v>2112</v>
      </c>
    </row>
    <row r="410" spans="1:13">
      <c r="A410" s="183">
        <v>40100000</v>
      </c>
      <c r="B410" s="183" t="s">
        <v>364</v>
      </c>
      <c r="C410" s="183" t="s">
        <v>324</v>
      </c>
      <c r="D410" s="184">
        <v>45108</v>
      </c>
      <c r="E410" s="183">
        <v>1005</v>
      </c>
      <c r="F410" s="183" t="s">
        <v>654</v>
      </c>
      <c r="G410" s="183" t="s">
        <v>2046</v>
      </c>
      <c r="H410" s="183" t="s">
        <v>1261</v>
      </c>
      <c r="I410" s="183">
        <v>0</v>
      </c>
      <c r="J410" s="183">
        <v>594.42999999999995</v>
      </c>
      <c r="K410" s="183">
        <v>-594.42999999999995</v>
      </c>
      <c r="L410" s="184">
        <v>45132</v>
      </c>
      <c r="M410" s="183" t="s">
        <v>2112</v>
      </c>
    </row>
    <row r="411" spans="1:13">
      <c r="A411" s="183">
        <v>40100000</v>
      </c>
      <c r="B411" s="183" t="s">
        <v>378</v>
      </c>
      <c r="C411" s="183" t="s">
        <v>324</v>
      </c>
      <c r="D411" s="184">
        <v>45108</v>
      </c>
      <c r="E411" s="183">
        <v>1006</v>
      </c>
      <c r="F411" s="183" t="s">
        <v>397</v>
      </c>
      <c r="G411" s="183" t="s">
        <v>2047</v>
      </c>
      <c r="H411" s="183" t="s">
        <v>1231</v>
      </c>
      <c r="I411" s="183">
        <v>0</v>
      </c>
      <c r="J411" s="183">
        <v>10032</v>
      </c>
      <c r="K411" s="183">
        <v>-10032</v>
      </c>
      <c r="L411" s="184">
        <v>45132</v>
      </c>
      <c r="M411" s="183" t="s">
        <v>2112</v>
      </c>
    </row>
    <row r="412" spans="1:13">
      <c r="A412" s="183">
        <v>40100000</v>
      </c>
      <c r="B412" s="183" t="s">
        <v>354</v>
      </c>
      <c r="C412" s="183" t="s">
        <v>324</v>
      </c>
      <c r="D412" s="184">
        <v>45108</v>
      </c>
      <c r="E412" s="183">
        <v>1007</v>
      </c>
      <c r="F412" s="183" t="s">
        <v>163</v>
      </c>
      <c r="G412" s="183" t="s">
        <v>2048</v>
      </c>
      <c r="H412" s="183" t="s">
        <v>1219</v>
      </c>
      <c r="I412" s="183">
        <v>0</v>
      </c>
      <c r="J412" s="183">
        <v>6384</v>
      </c>
      <c r="K412" s="183">
        <v>-6384</v>
      </c>
      <c r="L412" s="184">
        <v>45132</v>
      </c>
      <c r="M412" s="183" t="s">
        <v>2112</v>
      </c>
    </row>
    <row r="413" spans="1:13">
      <c r="A413" s="183">
        <v>40100000</v>
      </c>
      <c r="B413" s="183" t="s">
        <v>1091</v>
      </c>
      <c r="C413" s="183" t="s">
        <v>324</v>
      </c>
      <c r="D413" s="184">
        <v>45108</v>
      </c>
      <c r="E413" s="183">
        <v>1008</v>
      </c>
      <c r="F413" s="183" t="s">
        <v>496</v>
      </c>
      <c r="G413" s="183" t="s">
        <v>2049</v>
      </c>
      <c r="H413" s="183" t="s">
        <v>1114</v>
      </c>
      <c r="I413" s="183">
        <v>0</v>
      </c>
      <c r="J413" s="183">
        <v>360</v>
      </c>
      <c r="K413" s="183">
        <v>-360</v>
      </c>
      <c r="L413" s="184">
        <v>45132</v>
      </c>
      <c r="M413" s="183" t="s">
        <v>2112</v>
      </c>
    </row>
    <row r="414" spans="1:13">
      <c r="A414" s="183">
        <v>40100000</v>
      </c>
      <c r="B414" s="183" t="s">
        <v>370</v>
      </c>
      <c r="C414" s="183" t="s">
        <v>324</v>
      </c>
      <c r="D414" s="184">
        <v>45108</v>
      </c>
      <c r="E414" s="183">
        <v>1009</v>
      </c>
      <c r="F414" s="183" t="s">
        <v>393</v>
      </c>
      <c r="G414" s="183" t="s">
        <v>2050</v>
      </c>
      <c r="H414" s="183" t="s">
        <v>89</v>
      </c>
      <c r="I414" s="183">
        <v>0</v>
      </c>
      <c r="J414" s="183">
        <v>350</v>
      </c>
      <c r="K414" s="183">
        <v>-350</v>
      </c>
      <c r="L414" s="184">
        <v>45132</v>
      </c>
      <c r="M414" s="183" t="s">
        <v>2112</v>
      </c>
    </row>
    <row r="415" spans="1:13">
      <c r="A415" s="183">
        <v>40100000</v>
      </c>
      <c r="B415" s="183" t="s">
        <v>370</v>
      </c>
      <c r="C415" s="183" t="s">
        <v>324</v>
      </c>
      <c r="D415" s="184">
        <v>45108</v>
      </c>
      <c r="E415" s="183">
        <v>1010</v>
      </c>
      <c r="F415" s="183" t="s">
        <v>393</v>
      </c>
      <c r="G415" s="183" t="s">
        <v>2051</v>
      </c>
      <c r="H415" s="183" t="s">
        <v>89</v>
      </c>
      <c r="I415" s="183">
        <v>0</v>
      </c>
      <c r="J415" s="183">
        <v>300</v>
      </c>
      <c r="K415" s="183">
        <v>-300</v>
      </c>
      <c r="L415" s="184">
        <v>45132</v>
      </c>
      <c r="M415" s="183" t="s">
        <v>2112</v>
      </c>
    </row>
    <row r="416" spans="1:13">
      <c r="A416" s="183">
        <v>40100000</v>
      </c>
      <c r="B416" s="183" t="s">
        <v>385</v>
      </c>
      <c r="C416" s="183" t="s">
        <v>324</v>
      </c>
      <c r="D416" s="184">
        <v>45108</v>
      </c>
      <c r="E416" s="183">
        <v>1011</v>
      </c>
      <c r="F416" s="183" t="s">
        <v>474</v>
      </c>
      <c r="G416" s="183" t="s">
        <v>2052</v>
      </c>
      <c r="H416" s="183" t="s">
        <v>1261</v>
      </c>
      <c r="I416" s="183">
        <v>0</v>
      </c>
      <c r="J416" s="183">
        <v>124.99</v>
      </c>
      <c r="K416" s="183">
        <v>-124.99</v>
      </c>
      <c r="L416" s="184">
        <v>45132</v>
      </c>
      <c r="M416" s="183" t="s">
        <v>2112</v>
      </c>
    </row>
    <row r="417" spans="1:13">
      <c r="A417" s="183">
        <v>40100000</v>
      </c>
      <c r="B417" s="183" t="s">
        <v>379</v>
      </c>
      <c r="C417" s="183" t="s">
        <v>324</v>
      </c>
      <c r="D417" s="184">
        <v>45108</v>
      </c>
      <c r="E417" s="183">
        <v>1012</v>
      </c>
      <c r="F417" s="183" t="s">
        <v>439</v>
      </c>
      <c r="G417" s="183" t="s">
        <v>2053</v>
      </c>
      <c r="H417" s="183" t="s">
        <v>1141</v>
      </c>
      <c r="I417" s="183">
        <v>0</v>
      </c>
      <c r="J417" s="183">
        <v>8145.59</v>
      </c>
      <c r="K417" s="183">
        <v>-8145.59</v>
      </c>
      <c r="L417" s="184">
        <v>45132</v>
      </c>
      <c r="M417" s="183" t="s">
        <v>2112</v>
      </c>
    </row>
    <row r="418" spans="1:13">
      <c r="A418" s="183">
        <v>40100000</v>
      </c>
      <c r="B418" s="183" t="s">
        <v>379</v>
      </c>
      <c r="C418" s="183" t="s">
        <v>324</v>
      </c>
      <c r="D418" s="184">
        <v>45108</v>
      </c>
      <c r="E418" s="183">
        <v>1013</v>
      </c>
      <c r="F418" s="183" t="s">
        <v>439</v>
      </c>
      <c r="G418" s="183" t="s">
        <v>2054</v>
      </c>
      <c r="H418" s="183" t="s">
        <v>1141</v>
      </c>
      <c r="I418" s="183">
        <v>0</v>
      </c>
      <c r="J418" s="183">
        <v>14554.31</v>
      </c>
      <c r="K418" s="183">
        <v>-14554.31</v>
      </c>
      <c r="L418" s="184">
        <v>45132</v>
      </c>
      <c r="M418" s="183" t="s">
        <v>2112</v>
      </c>
    </row>
    <row r="419" spans="1:13">
      <c r="A419" s="183">
        <v>40100000</v>
      </c>
      <c r="B419" s="183" t="s">
        <v>350</v>
      </c>
      <c r="C419" s="183" t="s">
        <v>324</v>
      </c>
      <c r="D419" s="184">
        <v>45108</v>
      </c>
      <c r="E419" s="183">
        <v>1014</v>
      </c>
      <c r="F419" s="183" t="s">
        <v>97</v>
      </c>
      <c r="G419" s="183" t="s">
        <v>2055</v>
      </c>
      <c r="H419" s="183" t="s">
        <v>1629</v>
      </c>
      <c r="I419" s="183">
        <v>0</v>
      </c>
      <c r="J419" s="183">
        <v>3703.67</v>
      </c>
      <c r="K419" s="183">
        <v>-3703.67</v>
      </c>
      <c r="L419" s="184">
        <v>45132</v>
      </c>
      <c r="M419" s="183" t="s">
        <v>2112</v>
      </c>
    </row>
    <row r="420" spans="1:13">
      <c r="A420" s="183">
        <v>40100000</v>
      </c>
      <c r="B420" s="183" t="s">
        <v>350</v>
      </c>
      <c r="C420" s="183" t="s">
        <v>324</v>
      </c>
      <c r="D420" s="184">
        <v>45108</v>
      </c>
      <c r="E420" s="183">
        <v>1015</v>
      </c>
      <c r="F420" s="183" t="s">
        <v>97</v>
      </c>
      <c r="G420" s="183" t="s">
        <v>2056</v>
      </c>
      <c r="H420" s="183" t="s">
        <v>1632</v>
      </c>
      <c r="I420" s="183">
        <v>0</v>
      </c>
      <c r="J420" s="183">
        <v>297.26</v>
      </c>
      <c r="K420" s="183">
        <v>-297.26</v>
      </c>
      <c r="L420" s="184">
        <v>45132</v>
      </c>
      <c r="M420" s="183" t="s">
        <v>2112</v>
      </c>
    </row>
    <row r="421" spans="1:13">
      <c r="A421" s="183">
        <v>40100000</v>
      </c>
      <c r="B421" s="183" t="s">
        <v>350</v>
      </c>
      <c r="C421" s="183" t="s">
        <v>324</v>
      </c>
      <c r="D421" s="184">
        <v>45108</v>
      </c>
      <c r="E421" s="183">
        <v>1016</v>
      </c>
      <c r="F421" s="183" t="s">
        <v>97</v>
      </c>
      <c r="G421" s="183" t="s">
        <v>2057</v>
      </c>
      <c r="H421" s="183" t="s">
        <v>1632</v>
      </c>
      <c r="I421" s="183">
        <v>0</v>
      </c>
      <c r="J421" s="183">
        <v>3163.1</v>
      </c>
      <c r="K421" s="183">
        <v>-3163.1</v>
      </c>
      <c r="L421" s="184">
        <v>45132</v>
      </c>
      <c r="M421" s="183" t="s">
        <v>2112</v>
      </c>
    </row>
    <row r="422" spans="1:13">
      <c r="A422" s="183">
        <v>40100000</v>
      </c>
      <c r="B422" s="183" t="s">
        <v>350</v>
      </c>
      <c r="C422" s="183" t="s">
        <v>324</v>
      </c>
      <c r="D422" s="184">
        <v>45108</v>
      </c>
      <c r="E422" s="183">
        <v>1017</v>
      </c>
      <c r="F422" s="183" t="s">
        <v>97</v>
      </c>
      <c r="G422" s="183" t="s">
        <v>2058</v>
      </c>
      <c r="H422" s="183" t="s">
        <v>1632</v>
      </c>
      <c r="I422" s="183">
        <v>0</v>
      </c>
      <c r="J422" s="183">
        <v>57.6</v>
      </c>
      <c r="K422" s="183">
        <v>-57.6</v>
      </c>
      <c r="L422" s="184">
        <v>45132</v>
      </c>
      <c r="M422" s="183" t="s">
        <v>2112</v>
      </c>
    </row>
    <row r="423" spans="1:13">
      <c r="A423" s="183">
        <v>40100000</v>
      </c>
      <c r="B423" s="183" t="s">
        <v>370</v>
      </c>
      <c r="C423" s="183" t="s">
        <v>324</v>
      </c>
      <c r="D423" s="184">
        <v>45108</v>
      </c>
      <c r="E423" s="183">
        <v>1018</v>
      </c>
      <c r="F423" s="183" t="s">
        <v>393</v>
      </c>
      <c r="G423" s="183" t="s">
        <v>2059</v>
      </c>
      <c r="H423" s="183" t="s">
        <v>89</v>
      </c>
      <c r="I423" s="183">
        <v>0</v>
      </c>
      <c r="J423" s="183">
        <v>228</v>
      </c>
      <c r="K423" s="183">
        <v>-228</v>
      </c>
      <c r="L423" s="184">
        <v>45132</v>
      </c>
      <c r="M423" s="183" t="s">
        <v>2112</v>
      </c>
    </row>
    <row r="424" spans="1:13">
      <c r="A424" s="183">
        <v>40100000</v>
      </c>
      <c r="B424" s="183" t="s">
        <v>370</v>
      </c>
      <c r="C424" s="183" t="s">
        <v>324</v>
      </c>
      <c r="D424" s="184">
        <v>45108</v>
      </c>
      <c r="E424" s="183">
        <v>1019</v>
      </c>
      <c r="F424" s="183" t="s">
        <v>393</v>
      </c>
      <c r="G424" s="183" t="s">
        <v>2060</v>
      </c>
      <c r="H424" s="183" t="s">
        <v>89</v>
      </c>
      <c r="I424" s="183">
        <v>0</v>
      </c>
      <c r="J424" s="183">
        <v>360</v>
      </c>
      <c r="K424" s="183">
        <v>-360</v>
      </c>
      <c r="L424" s="184">
        <v>45132</v>
      </c>
      <c r="M424" s="183" t="s">
        <v>2112</v>
      </c>
    </row>
    <row r="425" spans="1:13">
      <c r="A425" s="183">
        <v>40100000</v>
      </c>
      <c r="B425" s="183" t="s">
        <v>354</v>
      </c>
      <c r="C425" s="183" t="s">
        <v>324</v>
      </c>
      <c r="D425" s="184">
        <v>45108</v>
      </c>
      <c r="E425" s="183">
        <v>1020</v>
      </c>
      <c r="F425" s="183" t="s">
        <v>163</v>
      </c>
      <c r="G425" s="183" t="s">
        <v>2061</v>
      </c>
      <c r="H425" s="183" t="s">
        <v>1219</v>
      </c>
      <c r="I425" s="183">
        <v>0</v>
      </c>
      <c r="J425" s="183">
        <v>6004</v>
      </c>
      <c r="K425" s="183">
        <v>-6004</v>
      </c>
      <c r="L425" s="184">
        <v>45132</v>
      </c>
      <c r="M425" s="183" t="s">
        <v>2112</v>
      </c>
    </row>
    <row r="426" spans="1:13">
      <c r="A426" s="183">
        <v>40100000</v>
      </c>
      <c r="B426" s="183" t="s">
        <v>354</v>
      </c>
      <c r="C426" s="183" t="s">
        <v>324</v>
      </c>
      <c r="D426" s="184">
        <v>45108</v>
      </c>
      <c r="E426" s="183">
        <v>1021</v>
      </c>
      <c r="F426" s="183" t="s">
        <v>163</v>
      </c>
      <c r="G426" s="183" t="s">
        <v>2062</v>
      </c>
      <c r="H426" s="183" t="s">
        <v>1219</v>
      </c>
      <c r="I426" s="183">
        <v>0</v>
      </c>
      <c r="J426" s="183">
        <v>6384</v>
      </c>
      <c r="K426" s="183">
        <v>-6384</v>
      </c>
      <c r="L426" s="184">
        <v>45132</v>
      </c>
      <c r="M426" s="183" t="s">
        <v>2112</v>
      </c>
    </row>
    <row r="427" spans="1:13">
      <c r="A427" s="183">
        <v>40100000</v>
      </c>
      <c r="B427" s="183" t="s">
        <v>354</v>
      </c>
      <c r="C427" s="183" t="s">
        <v>324</v>
      </c>
      <c r="D427" s="184">
        <v>45108</v>
      </c>
      <c r="E427" s="183">
        <v>1022</v>
      </c>
      <c r="F427" s="183" t="s">
        <v>163</v>
      </c>
      <c r="G427" s="183" t="s">
        <v>2063</v>
      </c>
      <c r="H427" s="183" t="s">
        <v>1219</v>
      </c>
      <c r="I427" s="183">
        <v>0</v>
      </c>
      <c r="J427" s="183">
        <v>6859</v>
      </c>
      <c r="K427" s="183">
        <v>-6859</v>
      </c>
      <c r="L427" s="184">
        <v>45132</v>
      </c>
      <c r="M427" s="183" t="s">
        <v>2112</v>
      </c>
    </row>
    <row r="428" spans="1:13">
      <c r="A428" s="183">
        <v>40100000</v>
      </c>
      <c r="B428" s="183" t="s">
        <v>354</v>
      </c>
      <c r="C428" s="183" t="s">
        <v>324</v>
      </c>
      <c r="D428" s="184">
        <v>45108</v>
      </c>
      <c r="E428" s="183">
        <v>1023</v>
      </c>
      <c r="F428" s="183" t="s">
        <v>163</v>
      </c>
      <c r="G428" s="183" t="s">
        <v>2064</v>
      </c>
      <c r="H428" s="183" t="s">
        <v>1219</v>
      </c>
      <c r="I428" s="183">
        <v>0</v>
      </c>
      <c r="J428" s="183">
        <v>6688</v>
      </c>
      <c r="K428" s="183">
        <v>-6688</v>
      </c>
      <c r="L428" s="184">
        <v>45132</v>
      </c>
      <c r="M428" s="183" t="s">
        <v>2112</v>
      </c>
    </row>
    <row r="429" spans="1:13">
      <c r="A429" s="183">
        <v>40100000</v>
      </c>
      <c r="B429" s="183" t="s">
        <v>354</v>
      </c>
      <c r="C429" s="183" t="s">
        <v>324</v>
      </c>
      <c r="D429" s="184">
        <v>45108</v>
      </c>
      <c r="E429" s="183">
        <v>1024</v>
      </c>
      <c r="F429" s="183" t="s">
        <v>163</v>
      </c>
      <c r="G429" s="183" t="s">
        <v>2065</v>
      </c>
      <c r="H429" s="183" t="s">
        <v>1219</v>
      </c>
      <c r="I429" s="183">
        <v>0</v>
      </c>
      <c r="J429" s="183">
        <v>6973</v>
      </c>
      <c r="K429" s="183">
        <v>-6973</v>
      </c>
      <c r="L429" s="184">
        <v>45132</v>
      </c>
      <c r="M429" s="183" t="s">
        <v>2112</v>
      </c>
    </row>
    <row r="430" spans="1:13">
      <c r="A430" s="183">
        <v>40100000</v>
      </c>
      <c r="B430" s="183" t="s">
        <v>385</v>
      </c>
      <c r="C430" s="183" t="s">
        <v>324</v>
      </c>
      <c r="D430" s="184">
        <v>45108</v>
      </c>
      <c r="E430" s="183">
        <v>1025</v>
      </c>
      <c r="F430" s="183" t="s">
        <v>474</v>
      </c>
      <c r="G430" s="183" t="s">
        <v>2066</v>
      </c>
      <c r="H430" s="183" t="s">
        <v>1141</v>
      </c>
      <c r="I430" s="183">
        <v>0</v>
      </c>
      <c r="J430" s="183">
        <v>28.73</v>
      </c>
      <c r="K430" s="183">
        <v>-28.73</v>
      </c>
      <c r="L430" s="184">
        <v>45132</v>
      </c>
      <c r="M430" s="183" t="s">
        <v>2112</v>
      </c>
    </row>
    <row r="431" spans="1:13">
      <c r="A431" s="183">
        <v>40100000</v>
      </c>
      <c r="B431" s="183" t="s">
        <v>352</v>
      </c>
      <c r="C431" s="183" t="s">
        <v>324</v>
      </c>
      <c r="D431" s="184">
        <v>45108</v>
      </c>
      <c r="E431" s="183">
        <v>1026</v>
      </c>
      <c r="F431" s="183" t="s">
        <v>505</v>
      </c>
      <c r="G431" s="183" t="s">
        <v>2067</v>
      </c>
      <c r="H431" s="183" t="s">
        <v>1261</v>
      </c>
      <c r="I431" s="183">
        <v>0</v>
      </c>
      <c r="J431" s="183">
        <v>48.1</v>
      </c>
      <c r="K431" s="183">
        <v>-48.1</v>
      </c>
      <c r="L431" s="184">
        <v>45132</v>
      </c>
      <c r="M431" s="183" t="s">
        <v>2112</v>
      </c>
    </row>
    <row r="432" spans="1:13">
      <c r="A432" s="183">
        <v>40100000</v>
      </c>
      <c r="B432" s="183" t="s">
        <v>352</v>
      </c>
      <c r="C432" s="183" t="s">
        <v>324</v>
      </c>
      <c r="D432" s="184">
        <v>45108</v>
      </c>
      <c r="E432" s="183">
        <v>1027</v>
      </c>
      <c r="F432" s="183" t="s">
        <v>505</v>
      </c>
      <c r="G432" s="183" t="s">
        <v>2068</v>
      </c>
      <c r="H432" s="183" t="s">
        <v>1141</v>
      </c>
      <c r="I432" s="183">
        <v>0</v>
      </c>
      <c r="J432" s="183">
        <v>106.7</v>
      </c>
      <c r="K432" s="183">
        <v>-106.7</v>
      </c>
      <c r="L432" s="184">
        <v>45132</v>
      </c>
      <c r="M432" s="183" t="s">
        <v>2112</v>
      </c>
    </row>
    <row r="433" spans="1:13">
      <c r="A433" s="183">
        <v>40100000</v>
      </c>
      <c r="B433" s="183" t="s">
        <v>1140</v>
      </c>
      <c r="C433" s="183" t="s">
        <v>324</v>
      </c>
      <c r="D433" s="184">
        <v>45108</v>
      </c>
      <c r="E433" s="183">
        <v>1028</v>
      </c>
      <c r="F433" s="183" t="s">
        <v>972</v>
      </c>
      <c r="G433" s="183" t="s">
        <v>2010</v>
      </c>
      <c r="H433" s="183" t="s">
        <v>1136</v>
      </c>
      <c r="I433" s="183">
        <v>0</v>
      </c>
      <c r="J433" s="183">
        <v>29.99</v>
      </c>
      <c r="K433" s="183">
        <v>-29.99</v>
      </c>
      <c r="L433" s="184">
        <v>45133</v>
      </c>
      <c r="M433" s="183" t="s">
        <v>2112</v>
      </c>
    </row>
    <row r="434" spans="1:13">
      <c r="A434" s="183">
        <v>40100000</v>
      </c>
      <c r="B434" s="183" t="s">
        <v>1140</v>
      </c>
      <c r="C434" s="183" t="s">
        <v>324</v>
      </c>
      <c r="D434" s="184">
        <v>45108</v>
      </c>
      <c r="E434" s="183">
        <v>1029</v>
      </c>
      <c r="F434" s="183" t="s">
        <v>972</v>
      </c>
      <c r="G434" s="183" t="s">
        <v>2011</v>
      </c>
      <c r="H434" s="183" t="s">
        <v>1136</v>
      </c>
      <c r="I434" s="183">
        <v>0</v>
      </c>
      <c r="J434" s="183">
        <v>7.16</v>
      </c>
      <c r="K434" s="183">
        <v>-7.16</v>
      </c>
      <c r="L434" s="184">
        <v>45133</v>
      </c>
      <c r="M434" s="183" t="s">
        <v>2112</v>
      </c>
    </row>
    <row r="435" spans="1:13">
      <c r="A435" s="183">
        <v>40100000</v>
      </c>
      <c r="B435" s="183" t="s">
        <v>1130</v>
      </c>
      <c r="C435" s="183" t="s">
        <v>324</v>
      </c>
      <c r="D435" s="184">
        <v>45108</v>
      </c>
      <c r="E435" s="183">
        <v>1030</v>
      </c>
      <c r="F435" s="183" t="s">
        <v>1718</v>
      </c>
      <c r="G435" s="183" t="s">
        <v>2069</v>
      </c>
      <c r="H435" s="183" t="s">
        <v>89</v>
      </c>
      <c r="I435" s="183">
        <v>0</v>
      </c>
      <c r="J435" s="183">
        <v>119030.49</v>
      </c>
      <c r="K435" s="183">
        <v>-119030.49</v>
      </c>
      <c r="L435" s="184">
        <v>45133</v>
      </c>
      <c r="M435" s="183" t="s">
        <v>2112</v>
      </c>
    </row>
    <row r="436" spans="1:13">
      <c r="A436" s="183">
        <v>40100000</v>
      </c>
      <c r="B436" s="183" t="s">
        <v>369</v>
      </c>
      <c r="C436" s="183" t="s">
        <v>324</v>
      </c>
      <c r="D436" s="184">
        <v>45108</v>
      </c>
      <c r="E436" s="183">
        <v>1033</v>
      </c>
      <c r="F436" s="183" t="s">
        <v>533</v>
      </c>
      <c r="G436" s="183" t="s">
        <v>2070</v>
      </c>
      <c r="H436" s="183" t="s">
        <v>2038</v>
      </c>
      <c r="I436" s="183">
        <v>0</v>
      </c>
      <c r="J436" s="183">
        <v>151.43</v>
      </c>
      <c r="K436" s="183">
        <v>-151.43</v>
      </c>
      <c r="L436" s="184">
        <v>45133</v>
      </c>
      <c r="M436" s="183" t="s">
        <v>2112</v>
      </c>
    </row>
    <row r="437" spans="1:13">
      <c r="A437" s="183">
        <v>40100000</v>
      </c>
      <c r="B437" s="183" t="s">
        <v>370</v>
      </c>
      <c r="C437" s="183" t="s">
        <v>324</v>
      </c>
      <c r="D437" s="184">
        <v>45108</v>
      </c>
      <c r="E437" s="183">
        <v>1034</v>
      </c>
      <c r="F437" s="183" t="s">
        <v>393</v>
      </c>
      <c r="G437" s="183" t="s">
        <v>2071</v>
      </c>
      <c r="H437" s="183" t="s">
        <v>1221</v>
      </c>
      <c r="I437" s="183">
        <v>0</v>
      </c>
      <c r="J437" s="183">
        <v>3526</v>
      </c>
      <c r="K437" s="183">
        <v>-3526</v>
      </c>
      <c r="L437" s="184">
        <v>45133</v>
      </c>
      <c r="M437" s="183" t="s">
        <v>2112</v>
      </c>
    </row>
    <row r="438" spans="1:13">
      <c r="A438" s="183">
        <v>40100000</v>
      </c>
      <c r="B438" s="183" t="s">
        <v>350</v>
      </c>
      <c r="C438" s="183" t="s">
        <v>324</v>
      </c>
      <c r="D438" s="184">
        <v>45108</v>
      </c>
      <c r="E438" s="183">
        <v>1035</v>
      </c>
      <c r="F438" s="183" t="s">
        <v>2072</v>
      </c>
      <c r="G438" s="183" t="s">
        <v>518</v>
      </c>
      <c r="H438" s="183" t="s">
        <v>1687</v>
      </c>
      <c r="I438" s="183">
        <v>0</v>
      </c>
      <c r="J438" s="183">
        <v>200.58</v>
      </c>
      <c r="K438" s="183">
        <v>-200.58</v>
      </c>
      <c r="L438" s="184">
        <v>45139</v>
      </c>
      <c r="M438" s="183" t="s">
        <v>2112</v>
      </c>
    </row>
    <row r="439" spans="1:13">
      <c r="A439" s="183">
        <v>40100000</v>
      </c>
      <c r="B439" s="183" t="s">
        <v>388</v>
      </c>
      <c r="C439" s="183" t="s">
        <v>324</v>
      </c>
      <c r="D439" s="184">
        <v>45108</v>
      </c>
      <c r="E439" s="183">
        <v>1036</v>
      </c>
      <c r="F439" s="183" t="s">
        <v>979</v>
      </c>
      <c r="G439" s="183" t="s">
        <v>2073</v>
      </c>
      <c r="H439" s="183" t="s">
        <v>1393</v>
      </c>
      <c r="I439" s="183">
        <v>0</v>
      </c>
      <c r="J439" s="183">
        <v>1437.6</v>
      </c>
      <c r="K439" s="183">
        <v>-1437.6</v>
      </c>
      <c r="L439" s="184">
        <v>45139</v>
      </c>
      <c r="M439" s="183" t="s">
        <v>2112</v>
      </c>
    </row>
    <row r="440" spans="1:13">
      <c r="A440" s="183">
        <v>40100000</v>
      </c>
      <c r="B440" s="183" t="s">
        <v>388</v>
      </c>
      <c r="C440" s="183" t="s">
        <v>324</v>
      </c>
      <c r="D440" s="184">
        <v>45108</v>
      </c>
      <c r="E440" s="183">
        <v>1037</v>
      </c>
      <c r="F440" s="183" t="s">
        <v>979</v>
      </c>
      <c r="G440" s="183" t="s">
        <v>2074</v>
      </c>
      <c r="H440" s="183" t="s">
        <v>1389</v>
      </c>
      <c r="I440" s="183">
        <v>0</v>
      </c>
      <c r="J440" s="183">
        <v>1437.6</v>
      </c>
      <c r="K440" s="183">
        <v>-1437.6</v>
      </c>
      <c r="L440" s="184">
        <v>45139</v>
      </c>
      <c r="M440" s="183" t="s">
        <v>2112</v>
      </c>
    </row>
    <row r="441" spans="1:13">
      <c r="A441" s="183">
        <v>40100000</v>
      </c>
      <c r="B441" s="183" t="s">
        <v>360</v>
      </c>
      <c r="C441" s="183" t="s">
        <v>324</v>
      </c>
      <c r="D441" s="184">
        <v>45110</v>
      </c>
      <c r="E441" s="183">
        <v>969</v>
      </c>
      <c r="F441" s="183" t="s">
        <v>815</v>
      </c>
      <c r="G441" s="183" t="s">
        <v>2075</v>
      </c>
      <c r="H441" s="183" t="s">
        <v>1087</v>
      </c>
      <c r="I441" s="183">
        <v>0</v>
      </c>
      <c r="J441" s="183">
        <v>84</v>
      </c>
      <c r="K441" s="183">
        <v>-84</v>
      </c>
      <c r="L441" s="184">
        <v>45120</v>
      </c>
      <c r="M441" s="183" t="s">
        <v>2112</v>
      </c>
    </row>
    <row r="442" spans="1:13">
      <c r="A442" s="183">
        <v>40100000</v>
      </c>
      <c r="B442" s="183" t="s">
        <v>360</v>
      </c>
      <c r="C442" s="183" t="s">
        <v>324</v>
      </c>
      <c r="D442" s="184">
        <v>45110</v>
      </c>
      <c r="E442" s="183">
        <v>970</v>
      </c>
      <c r="F442" s="183" t="s">
        <v>815</v>
      </c>
      <c r="G442" s="183" t="s">
        <v>2076</v>
      </c>
      <c r="H442" s="183" t="s">
        <v>1110</v>
      </c>
      <c r="I442" s="183">
        <v>0</v>
      </c>
      <c r="J442" s="183">
        <v>84</v>
      </c>
      <c r="K442" s="183">
        <v>-84</v>
      </c>
      <c r="L442" s="184">
        <v>45120</v>
      </c>
      <c r="M442" s="183" t="s">
        <v>2112</v>
      </c>
    </row>
    <row r="443" spans="1:13">
      <c r="A443" s="183">
        <v>40100000</v>
      </c>
      <c r="B443" s="183" t="s">
        <v>360</v>
      </c>
      <c r="C443" s="183" t="s">
        <v>324</v>
      </c>
      <c r="D443" s="184">
        <v>45110</v>
      </c>
      <c r="E443" s="183">
        <v>971</v>
      </c>
      <c r="F443" s="183" t="s">
        <v>815</v>
      </c>
      <c r="G443" s="183" t="s">
        <v>2077</v>
      </c>
      <c r="H443" s="183" t="s">
        <v>1141</v>
      </c>
      <c r="I443" s="183">
        <v>0</v>
      </c>
      <c r="J443" s="183">
        <v>84</v>
      </c>
      <c r="K443" s="183">
        <v>-84</v>
      </c>
      <c r="L443" s="184">
        <v>45120</v>
      </c>
      <c r="M443" s="183" t="s">
        <v>2112</v>
      </c>
    </row>
    <row r="444" spans="1:13">
      <c r="A444" s="183">
        <v>40100000</v>
      </c>
      <c r="B444" s="183" t="s">
        <v>360</v>
      </c>
      <c r="C444" s="183" t="s">
        <v>324</v>
      </c>
      <c r="D444" s="184">
        <v>45110</v>
      </c>
      <c r="E444" s="183">
        <v>972</v>
      </c>
      <c r="F444" s="183" t="s">
        <v>815</v>
      </c>
      <c r="G444" s="183" t="s">
        <v>2078</v>
      </c>
      <c r="H444" s="183" t="s">
        <v>1261</v>
      </c>
      <c r="I444" s="183">
        <v>0</v>
      </c>
      <c r="J444" s="183">
        <v>84</v>
      </c>
      <c r="K444" s="183">
        <v>-84</v>
      </c>
      <c r="L444" s="184">
        <v>45120</v>
      </c>
      <c r="M444" s="183" t="s">
        <v>2112</v>
      </c>
    </row>
    <row r="445" spans="1:13">
      <c r="A445" s="183">
        <v>40100000</v>
      </c>
      <c r="B445" s="183" t="s">
        <v>360</v>
      </c>
      <c r="C445" s="183" t="s">
        <v>324</v>
      </c>
      <c r="D445" s="184">
        <v>45110</v>
      </c>
      <c r="E445" s="183">
        <v>973</v>
      </c>
      <c r="F445" s="183" t="s">
        <v>815</v>
      </c>
      <c r="G445" s="183" t="s">
        <v>2079</v>
      </c>
      <c r="H445" s="183" t="s">
        <v>1092</v>
      </c>
      <c r="I445" s="183">
        <v>0</v>
      </c>
      <c r="J445" s="183">
        <v>84</v>
      </c>
      <c r="K445" s="183">
        <v>-84</v>
      </c>
      <c r="L445" s="184">
        <v>45120</v>
      </c>
      <c r="M445" s="183" t="s">
        <v>2112</v>
      </c>
    </row>
    <row r="446" spans="1:13">
      <c r="A446" s="183">
        <v>40100000</v>
      </c>
      <c r="B446" s="183" t="s">
        <v>360</v>
      </c>
      <c r="C446" s="183" t="s">
        <v>324</v>
      </c>
      <c r="D446" s="184">
        <v>45110</v>
      </c>
      <c r="E446" s="183">
        <v>974</v>
      </c>
      <c r="F446" s="183" t="s">
        <v>815</v>
      </c>
      <c r="G446" s="183" t="s">
        <v>2080</v>
      </c>
      <c r="H446" s="183" t="s">
        <v>1113</v>
      </c>
      <c r="I446" s="183">
        <v>0</v>
      </c>
      <c r="J446" s="183">
        <v>336</v>
      </c>
      <c r="K446" s="183">
        <v>-336</v>
      </c>
      <c r="L446" s="184">
        <v>45120</v>
      </c>
      <c r="M446" s="183" t="s">
        <v>2112</v>
      </c>
    </row>
    <row r="447" spans="1:13">
      <c r="A447" s="183">
        <v>40100000</v>
      </c>
      <c r="B447" s="183" t="s">
        <v>1779</v>
      </c>
      <c r="C447" s="183" t="s">
        <v>324</v>
      </c>
      <c r="D447" s="184">
        <v>45110</v>
      </c>
      <c r="E447" s="183">
        <v>997</v>
      </c>
      <c r="F447" s="183" t="s">
        <v>1780</v>
      </c>
      <c r="G447" s="183" t="s">
        <v>2081</v>
      </c>
      <c r="H447" s="183" t="s">
        <v>362</v>
      </c>
      <c r="I447" s="183">
        <v>0</v>
      </c>
      <c r="J447" s="183">
        <v>2600</v>
      </c>
      <c r="K447" s="183">
        <v>-2600</v>
      </c>
      <c r="L447" s="184">
        <v>45132</v>
      </c>
      <c r="M447" s="183" t="s">
        <v>2112</v>
      </c>
    </row>
    <row r="448" spans="1:13">
      <c r="A448" s="183">
        <v>40100000</v>
      </c>
      <c r="B448" s="183" t="s">
        <v>361</v>
      </c>
      <c r="C448" s="183" t="s">
        <v>324</v>
      </c>
      <c r="D448" s="184">
        <v>45111</v>
      </c>
      <c r="E448" s="183">
        <v>989</v>
      </c>
      <c r="F448" s="183" t="s">
        <v>392</v>
      </c>
      <c r="G448" s="183" t="s">
        <v>2082</v>
      </c>
      <c r="H448" s="183" t="s">
        <v>1351</v>
      </c>
      <c r="I448" s="183">
        <v>0</v>
      </c>
      <c r="J448" s="183">
        <v>3200</v>
      </c>
      <c r="K448" s="183">
        <v>-3200</v>
      </c>
      <c r="L448" s="184">
        <v>45132</v>
      </c>
      <c r="M448" s="183" t="s">
        <v>2112</v>
      </c>
    </row>
    <row r="449" spans="1:13">
      <c r="A449" s="183">
        <v>40100000</v>
      </c>
      <c r="B449" s="183" t="s">
        <v>1940</v>
      </c>
      <c r="C449" s="183" t="s">
        <v>324</v>
      </c>
      <c r="D449" s="184">
        <v>45111</v>
      </c>
      <c r="E449" s="183">
        <v>995</v>
      </c>
      <c r="F449" s="183" t="s">
        <v>395</v>
      </c>
      <c r="G449" s="183" t="s">
        <v>2083</v>
      </c>
      <c r="H449" s="183" t="s">
        <v>1096</v>
      </c>
      <c r="I449" s="183">
        <v>0</v>
      </c>
      <c r="J449" s="183">
        <v>3330.29</v>
      </c>
      <c r="K449" s="183">
        <v>-3330.29</v>
      </c>
      <c r="L449" s="184">
        <v>45132</v>
      </c>
      <c r="M449" s="183" t="s">
        <v>2112</v>
      </c>
    </row>
    <row r="450" spans="1:13">
      <c r="A450" s="183">
        <v>40100000</v>
      </c>
      <c r="B450" s="183" t="s">
        <v>2084</v>
      </c>
      <c r="C450" s="183" t="s">
        <v>324</v>
      </c>
      <c r="D450" s="184">
        <v>45111</v>
      </c>
      <c r="E450" s="183">
        <v>1002</v>
      </c>
      <c r="F450" s="183" t="s">
        <v>2085</v>
      </c>
      <c r="G450" s="183" t="s">
        <v>2086</v>
      </c>
      <c r="H450" s="183" t="s">
        <v>89</v>
      </c>
      <c r="I450" s="183">
        <v>0</v>
      </c>
      <c r="J450" s="183">
        <v>39.57</v>
      </c>
      <c r="K450" s="183">
        <v>-39.57</v>
      </c>
      <c r="L450" s="184">
        <v>45132</v>
      </c>
      <c r="M450" s="183" t="s">
        <v>2112</v>
      </c>
    </row>
    <row r="451" spans="1:13">
      <c r="A451" s="183">
        <v>40100000</v>
      </c>
      <c r="B451" s="183" t="s">
        <v>380</v>
      </c>
      <c r="C451" s="183" t="s">
        <v>324</v>
      </c>
      <c r="D451" s="184">
        <v>45113</v>
      </c>
      <c r="E451" s="183">
        <v>992</v>
      </c>
      <c r="F451" s="183" t="s">
        <v>394</v>
      </c>
      <c r="G451" s="183" t="s">
        <v>2087</v>
      </c>
      <c r="H451" s="183" t="s">
        <v>1351</v>
      </c>
      <c r="I451" s="183">
        <v>0</v>
      </c>
      <c r="J451" s="183">
        <v>48.81</v>
      </c>
      <c r="K451" s="183">
        <v>-48.81</v>
      </c>
      <c r="L451" s="184">
        <v>45132</v>
      </c>
      <c r="M451" s="183" t="s">
        <v>2112</v>
      </c>
    </row>
    <row r="452" spans="1:13">
      <c r="A452" s="183">
        <v>40100000</v>
      </c>
      <c r="B452" s="183" t="s">
        <v>365</v>
      </c>
      <c r="C452" s="183" t="s">
        <v>324</v>
      </c>
      <c r="D452" s="184">
        <v>45114</v>
      </c>
      <c r="E452" s="183">
        <v>984</v>
      </c>
      <c r="F452" s="183" t="s">
        <v>758</v>
      </c>
      <c r="G452" s="183" t="s">
        <v>2088</v>
      </c>
      <c r="H452" s="183" t="s">
        <v>1159</v>
      </c>
      <c r="I452" s="183">
        <v>0</v>
      </c>
      <c r="J452" s="183">
        <v>125.12</v>
      </c>
      <c r="K452" s="183">
        <v>-125.12</v>
      </c>
      <c r="L452" s="184">
        <v>45132</v>
      </c>
      <c r="M452" s="183" t="s">
        <v>2112</v>
      </c>
    </row>
    <row r="453" spans="1:13">
      <c r="A453" s="183">
        <v>40100000</v>
      </c>
      <c r="B453" s="183" t="s">
        <v>352</v>
      </c>
      <c r="C453" s="183" t="s">
        <v>324</v>
      </c>
      <c r="D453" s="184">
        <v>45114</v>
      </c>
      <c r="E453" s="183">
        <v>1003</v>
      </c>
      <c r="F453" s="183" t="s">
        <v>505</v>
      </c>
      <c r="G453" s="183" t="s">
        <v>2089</v>
      </c>
      <c r="H453" s="183" t="s">
        <v>1092</v>
      </c>
      <c r="I453" s="183">
        <v>0</v>
      </c>
      <c r="J453" s="183">
        <v>41</v>
      </c>
      <c r="K453" s="183">
        <v>-41</v>
      </c>
      <c r="L453" s="184">
        <v>45132</v>
      </c>
      <c r="M453" s="183" t="s">
        <v>2112</v>
      </c>
    </row>
    <row r="454" spans="1:13">
      <c r="A454" s="183">
        <v>40100000</v>
      </c>
      <c r="B454" s="183" t="s">
        <v>365</v>
      </c>
      <c r="C454" s="183" t="s">
        <v>324</v>
      </c>
      <c r="D454" s="184">
        <v>45115</v>
      </c>
      <c r="E454" s="183">
        <v>985</v>
      </c>
      <c r="F454" s="183" t="s">
        <v>758</v>
      </c>
      <c r="G454" s="183" t="s">
        <v>2090</v>
      </c>
      <c r="H454" s="183" t="s">
        <v>1159</v>
      </c>
      <c r="I454" s="183">
        <v>0</v>
      </c>
      <c r="J454" s="183">
        <v>907.44</v>
      </c>
      <c r="K454" s="183">
        <v>-907.44</v>
      </c>
      <c r="L454" s="184">
        <v>45132</v>
      </c>
      <c r="M454" s="183" t="s">
        <v>2112</v>
      </c>
    </row>
    <row r="455" spans="1:13">
      <c r="A455" s="183">
        <v>40100000</v>
      </c>
      <c r="B455" s="183" t="s">
        <v>1140</v>
      </c>
      <c r="C455" s="183" t="s">
        <v>324</v>
      </c>
      <c r="D455" s="184">
        <v>45117</v>
      </c>
      <c r="E455" s="183">
        <v>949</v>
      </c>
      <c r="F455" s="183" t="s">
        <v>972</v>
      </c>
      <c r="G455" s="183" t="s">
        <v>2091</v>
      </c>
      <c r="H455" s="183" t="s">
        <v>1242</v>
      </c>
      <c r="I455" s="183">
        <v>0</v>
      </c>
      <c r="J455" s="183">
        <v>14.16</v>
      </c>
      <c r="K455" s="183">
        <v>-14.16</v>
      </c>
      <c r="L455" s="184">
        <v>45119</v>
      </c>
      <c r="M455" s="183" t="s">
        <v>2112</v>
      </c>
    </row>
    <row r="456" spans="1:13">
      <c r="A456" s="183">
        <v>40100000</v>
      </c>
      <c r="B456" s="183" t="s">
        <v>369</v>
      </c>
      <c r="C456" s="183" t="s">
        <v>324</v>
      </c>
      <c r="D456" s="184">
        <v>45117</v>
      </c>
      <c r="E456" s="183">
        <v>983</v>
      </c>
      <c r="F456" s="183" t="s">
        <v>533</v>
      </c>
      <c r="G456" s="183" t="s">
        <v>2092</v>
      </c>
      <c r="H456" s="183" t="s">
        <v>2113</v>
      </c>
      <c r="I456" s="183">
        <v>0</v>
      </c>
      <c r="J456" s="183">
        <v>147.1</v>
      </c>
      <c r="K456" s="183">
        <v>-147.1</v>
      </c>
      <c r="L456" s="184">
        <v>45132</v>
      </c>
      <c r="M456" s="183" t="s">
        <v>2112</v>
      </c>
    </row>
    <row r="457" spans="1:13">
      <c r="A457" s="183">
        <v>40100000</v>
      </c>
      <c r="B457" s="183" t="s">
        <v>380</v>
      </c>
      <c r="C457" s="183" t="s">
        <v>324</v>
      </c>
      <c r="D457" s="184">
        <v>45120</v>
      </c>
      <c r="E457" s="183">
        <v>993</v>
      </c>
      <c r="F457" s="183" t="s">
        <v>394</v>
      </c>
      <c r="G457" s="183" t="s">
        <v>2093</v>
      </c>
      <c r="H457" s="183" t="s">
        <v>1351</v>
      </c>
      <c r="I457" s="183">
        <v>0</v>
      </c>
      <c r="J457" s="183">
        <v>158.94</v>
      </c>
      <c r="K457" s="183">
        <v>-158.94</v>
      </c>
      <c r="L457" s="184">
        <v>45132</v>
      </c>
      <c r="M457" s="183" t="s">
        <v>2112</v>
      </c>
    </row>
    <row r="458" spans="1:13">
      <c r="A458" s="183">
        <v>40100000</v>
      </c>
      <c r="B458" s="183" t="s">
        <v>376</v>
      </c>
      <c r="C458" s="183" t="s">
        <v>324</v>
      </c>
      <c r="D458" s="184">
        <v>45127</v>
      </c>
      <c r="E458" s="183">
        <v>1031</v>
      </c>
      <c r="F458" s="183" t="s">
        <v>719</v>
      </c>
      <c r="G458" s="183" t="s">
        <v>2094</v>
      </c>
      <c r="H458" s="183" t="s">
        <v>1184</v>
      </c>
      <c r="I458" s="183">
        <v>0</v>
      </c>
      <c r="J458" s="183">
        <v>1415.39</v>
      </c>
      <c r="K458" s="183">
        <v>-1415.39</v>
      </c>
      <c r="L458" s="184">
        <v>45133</v>
      </c>
      <c r="M458" s="183" t="s">
        <v>2112</v>
      </c>
    </row>
    <row r="459" spans="1:13">
      <c r="A459" s="183">
        <v>40100000</v>
      </c>
      <c r="B459" s="183" t="s">
        <v>380</v>
      </c>
      <c r="C459" s="183" t="s">
        <v>324</v>
      </c>
      <c r="D459" s="184">
        <v>45127</v>
      </c>
      <c r="E459" s="183">
        <v>1032</v>
      </c>
      <c r="F459" s="183" t="s">
        <v>394</v>
      </c>
      <c r="G459" s="183" t="s">
        <v>2095</v>
      </c>
      <c r="H459" s="183" t="s">
        <v>1159</v>
      </c>
      <c r="I459" s="183">
        <v>0</v>
      </c>
      <c r="J459" s="183">
        <v>99.18</v>
      </c>
      <c r="K459" s="183">
        <v>-99.18</v>
      </c>
      <c r="L459" s="184">
        <v>45133</v>
      </c>
      <c r="M459" s="183" t="s">
        <v>2112</v>
      </c>
    </row>
    <row r="460" spans="1:13">
      <c r="A460" s="183">
        <v>40100000</v>
      </c>
      <c r="B460" s="183" t="s">
        <v>391</v>
      </c>
      <c r="C460" s="183" t="s">
        <v>324</v>
      </c>
      <c r="D460" s="184">
        <v>45139</v>
      </c>
      <c r="E460" s="183">
        <v>1040</v>
      </c>
      <c r="F460" s="183" t="s">
        <v>542</v>
      </c>
      <c r="G460" s="183" t="s">
        <v>2114</v>
      </c>
      <c r="H460" s="183" t="s">
        <v>1092</v>
      </c>
      <c r="I460" s="183">
        <v>0</v>
      </c>
      <c r="J460" s="183">
        <v>4158</v>
      </c>
      <c r="K460" s="183">
        <v>-4158</v>
      </c>
      <c r="L460" s="184">
        <v>45175</v>
      </c>
      <c r="M460" s="183" t="s">
        <v>2112</v>
      </c>
    </row>
    <row r="461" spans="1:13">
      <c r="A461" s="183">
        <v>40100000</v>
      </c>
      <c r="B461" s="183" t="s">
        <v>391</v>
      </c>
      <c r="C461" s="183" t="s">
        <v>324</v>
      </c>
      <c r="D461" s="184">
        <v>45139</v>
      </c>
      <c r="E461" s="183">
        <v>1041</v>
      </c>
      <c r="F461" s="183" t="s">
        <v>542</v>
      </c>
      <c r="G461" s="183" t="s">
        <v>2115</v>
      </c>
      <c r="H461" s="183" t="s">
        <v>1092</v>
      </c>
      <c r="I461" s="183">
        <v>0</v>
      </c>
      <c r="J461" s="183">
        <v>2268</v>
      </c>
      <c r="K461" s="183">
        <v>-2268</v>
      </c>
      <c r="L461" s="184">
        <v>45175</v>
      </c>
      <c r="M461" s="183" t="s">
        <v>2112</v>
      </c>
    </row>
    <row r="462" spans="1:13">
      <c r="A462" s="183">
        <v>40100000</v>
      </c>
      <c r="B462" s="183" t="s">
        <v>375</v>
      </c>
      <c r="C462" s="183" t="s">
        <v>324</v>
      </c>
      <c r="D462" s="184">
        <v>45139</v>
      </c>
      <c r="E462" s="183">
        <v>1042</v>
      </c>
      <c r="F462" s="183" t="s">
        <v>468</v>
      </c>
      <c r="G462" s="183" t="s">
        <v>2116</v>
      </c>
      <c r="H462" s="183" t="s">
        <v>1087</v>
      </c>
      <c r="I462" s="183">
        <v>0</v>
      </c>
      <c r="J462" s="183">
        <v>1654.81</v>
      </c>
      <c r="K462" s="183">
        <v>-1654.81</v>
      </c>
      <c r="L462" s="184">
        <v>45175</v>
      </c>
      <c r="M462" s="183" t="s">
        <v>2112</v>
      </c>
    </row>
    <row r="463" spans="1:13">
      <c r="A463" s="183">
        <v>40100000</v>
      </c>
      <c r="B463" s="183" t="s">
        <v>2117</v>
      </c>
      <c r="C463" s="183" t="s">
        <v>324</v>
      </c>
      <c r="D463" s="184">
        <v>45139</v>
      </c>
      <c r="E463" s="183">
        <v>1043</v>
      </c>
      <c r="F463" s="183" t="s">
        <v>720</v>
      </c>
      <c r="G463" s="183" t="s">
        <v>2118</v>
      </c>
      <c r="H463" s="183" t="s">
        <v>384</v>
      </c>
      <c r="I463" s="183">
        <v>0</v>
      </c>
      <c r="J463" s="183">
        <v>266.39999999999998</v>
      </c>
      <c r="K463" s="183">
        <v>-266.39999999999998</v>
      </c>
      <c r="L463" s="184">
        <v>45175</v>
      </c>
      <c r="M463" s="183" t="s">
        <v>2112</v>
      </c>
    </row>
    <row r="464" spans="1:13">
      <c r="A464" s="183">
        <v>40100000</v>
      </c>
      <c r="B464" s="183" t="s">
        <v>378</v>
      </c>
      <c r="C464" s="183" t="s">
        <v>324</v>
      </c>
      <c r="D464" s="184">
        <v>45139</v>
      </c>
      <c r="E464" s="183">
        <v>1044</v>
      </c>
      <c r="F464" s="183" t="s">
        <v>397</v>
      </c>
      <c r="G464" s="183" t="s">
        <v>2119</v>
      </c>
      <c r="H464" s="183" t="s">
        <v>1231</v>
      </c>
      <c r="I464" s="183">
        <v>0</v>
      </c>
      <c r="J464" s="183">
        <v>8664</v>
      </c>
      <c r="K464" s="183">
        <v>-8664</v>
      </c>
      <c r="L464" s="184">
        <v>45175</v>
      </c>
      <c r="M464" s="183" t="s">
        <v>2112</v>
      </c>
    </row>
    <row r="465" spans="1:13">
      <c r="A465" s="183">
        <v>40100000</v>
      </c>
      <c r="B465" s="183" t="s">
        <v>385</v>
      </c>
      <c r="C465" s="183" t="s">
        <v>324</v>
      </c>
      <c r="D465" s="184">
        <v>45139</v>
      </c>
      <c r="E465" s="183">
        <v>1045</v>
      </c>
      <c r="F465" s="183" t="s">
        <v>474</v>
      </c>
      <c r="G465" s="183" t="s">
        <v>2120</v>
      </c>
      <c r="H465" s="183" t="s">
        <v>1092</v>
      </c>
      <c r="I465" s="183">
        <v>0</v>
      </c>
      <c r="J465" s="183">
        <v>76.33</v>
      </c>
      <c r="K465" s="183">
        <v>-76.33</v>
      </c>
      <c r="L465" s="184">
        <v>45175</v>
      </c>
      <c r="M465" s="183" t="s">
        <v>2112</v>
      </c>
    </row>
    <row r="466" spans="1:13">
      <c r="A466" s="183">
        <v>40100000</v>
      </c>
      <c r="B466" s="183" t="s">
        <v>369</v>
      </c>
      <c r="C466" s="183" t="s">
        <v>324</v>
      </c>
      <c r="D466" s="184">
        <v>45139</v>
      </c>
      <c r="E466" s="183">
        <v>1046</v>
      </c>
      <c r="F466" s="183" t="s">
        <v>533</v>
      </c>
      <c r="G466" s="183" t="s">
        <v>2121</v>
      </c>
      <c r="H466" s="183" t="s">
        <v>2122</v>
      </c>
      <c r="I466" s="183">
        <v>0</v>
      </c>
      <c r="J466" s="183">
        <v>1911.64</v>
      </c>
      <c r="K466" s="183">
        <v>-1911.64</v>
      </c>
      <c r="L466" s="184">
        <v>45175</v>
      </c>
      <c r="M466" s="183" t="s">
        <v>2112</v>
      </c>
    </row>
    <row r="467" spans="1:13">
      <c r="A467" s="183">
        <v>40100000</v>
      </c>
      <c r="B467" s="183" t="s">
        <v>369</v>
      </c>
      <c r="C467" s="183" t="s">
        <v>324</v>
      </c>
      <c r="D467" s="184">
        <v>45139</v>
      </c>
      <c r="E467" s="183">
        <v>1047</v>
      </c>
      <c r="F467" s="183" t="s">
        <v>533</v>
      </c>
      <c r="G467" s="183" t="s">
        <v>2123</v>
      </c>
      <c r="H467" s="183" t="s">
        <v>2122</v>
      </c>
      <c r="I467" s="183">
        <v>0</v>
      </c>
      <c r="J467" s="183">
        <v>118.42</v>
      </c>
      <c r="K467" s="183">
        <v>-118.42</v>
      </c>
      <c r="L467" s="184">
        <v>45175</v>
      </c>
      <c r="M467" s="183" t="s">
        <v>2112</v>
      </c>
    </row>
    <row r="468" spans="1:13">
      <c r="A468" s="183">
        <v>40100000</v>
      </c>
      <c r="B468" s="183" t="s">
        <v>380</v>
      </c>
      <c r="C468" s="183" t="s">
        <v>324</v>
      </c>
      <c r="D468" s="184">
        <v>45139</v>
      </c>
      <c r="E468" s="183">
        <v>1049</v>
      </c>
      <c r="F468" s="183" t="s">
        <v>394</v>
      </c>
      <c r="G468" s="183" t="s">
        <v>2124</v>
      </c>
      <c r="H468" s="183" t="s">
        <v>1159</v>
      </c>
      <c r="I468" s="183">
        <v>0</v>
      </c>
      <c r="J468" s="183">
        <v>177.65</v>
      </c>
      <c r="K468" s="183">
        <v>-177.65</v>
      </c>
      <c r="L468" s="184">
        <v>45175</v>
      </c>
      <c r="M468" s="183" t="s">
        <v>2112</v>
      </c>
    </row>
    <row r="469" spans="1:13">
      <c r="A469" s="183">
        <v>40100000</v>
      </c>
      <c r="B469" s="183" t="s">
        <v>367</v>
      </c>
      <c r="C469" s="183" t="s">
        <v>324</v>
      </c>
      <c r="D469" s="184">
        <v>45139</v>
      </c>
      <c r="E469" s="183">
        <v>1050</v>
      </c>
      <c r="F469" s="183" t="s">
        <v>1647</v>
      </c>
      <c r="G469" s="183" t="s">
        <v>2125</v>
      </c>
      <c r="H469" s="183" t="s">
        <v>1351</v>
      </c>
      <c r="I469" s="183">
        <v>0</v>
      </c>
      <c r="J469" s="183">
        <v>4490.25</v>
      </c>
      <c r="K469" s="183">
        <v>-4490.25</v>
      </c>
      <c r="L469" s="184">
        <v>45175</v>
      </c>
      <c r="M469" s="183" t="s">
        <v>2112</v>
      </c>
    </row>
    <row r="470" spans="1:13">
      <c r="A470" s="183">
        <v>40100000</v>
      </c>
      <c r="B470" s="183" t="s">
        <v>1636</v>
      </c>
      <c r="C470" s="183" t="s">
        <v>324</v>
      </c>
      <c r="D470" s="184">
        <v>45139</v>
      </c>
      <c r="E470" s="183">
        <v>1051</v>
      </c>
      <c r="F470" s="183" t="s">
        <v>1637</v>
      </c>
      <c r="G470" s="183" t="s">
        <v>2126</v>
      </c>
      <c r="H470" s="183" t="s">
        <v>384</v>
      </c>
      <c r="I470" s="183">
        <v>0</v>
      </c>
      <c r="J470" s="183">
        <v>90</v>
      </c>
      <c r="K470" s="183">
        <v>-90</v>
      </c>
      <c r="L470" s="184">
        <v>45175</v>
      </c>
      <c r="M470" s="183" t="s">
        <v>2112</v>
      </c>
    </row>
    <row r="471" spans="1:13">
      <c r="A471" s="183">
        <v>40100000</v>
      </c>
      <c r="B471" s="183" t="s">
        <v>2127</v>
      </c>
      <c r="C471" s="183" t="s">
        <v>324</v>
      </c>
      <c r="D471" s="184">
        <v>45139</v>
      </c>
      <c r="E471" s="183">
        <v>1052</v>
      </c>
      <c r="F471" s="183" t="s">
        <v>2128</v>
      </c>
      <c r="G471" s="183" t="s">
        <v>2129</v>
      </c>
      <c r="H471" s="183" t="s">
        <v>312</v>
      </c>
      <c r="I471" s="183">
        <v>0</v>
      </c>
      <c r="J471" s="183">
        <v>1044</v>
      </c>
      <c r="K471" s="183">
        <v>-1044</v>
      </c>
      <c r="L471" s="184">
        <v>45175</v>
      </c>
      <c r="M471" s="183" t="s">
        <v>2112</v>
      </c>
    </row>
    <row r="472" spans="1:13">
      <c r="A472" s="183">
        <v>40100000</v>
      </c>
      <c r="B472" s="183" t="s">
        <v>377</v>
      </c>
      <c r="C472" s="183" t="s">
        <v>324</v>
      </c>
      <c r="D472" s="184">
        <v>45139</v>
      </c>
      <c r="E472" s="183">
        <v>1067</v>
      </c>
      <c r="F472" s="183" t="s">
        <v>1105</v>
      </c>
      <c r="G472" s="183" t="s">
        <v>2130</v>
      </c>
      <c r="H472" s="183" t="s">
        <v>1184</v>
      </c>
      <c r="I472" s="183">
        <v>0</v>
      </c>
      <c r="J472" s="183">
        <v>1032.69</v>
      </c>
      <c r="K472" s="183">
        <v>-1032.69</v>
      </c>
      <c r="L472" s="184">
        <v>45175</v>
      </c>
      <c r="M472" s="183" t="s">
        <v>2112</v>
      </c>
    </row>
    <row r="473" spans="1:13">
      <c r="A473" s="183">
        <v>40100000</v>
      </c>
      <c r="B473" s="183" t="s">
        <v>1181</v>
      </c>
      <c r="C473" s="183" t="s">
        <v>324</v>
      </c>
      <c r="D473" s="184">
        <v>45139</v>
      </c>
      <c r="E473" s="183">
        <v>1068</v>
      </c>
      <c r="F473" s="183" t="s">
        <v>625</v>
      </c>
      <c r="G473" s="183" t="s">
        <v>2131</v>
      </c>
      <c r="H473" s="183" t="s">
        <v>89</v>
      </c>
      <c r="I473" s="183">
        <v>0</v>
      </c>
      <c r="J473" s="183">
        <v>21357</v>
      </c>
      <c r="K473" s="183">
        <v>-21357</v>
      </c>
      <c r="L473" s="184">
        <v>45175</v>
      </c>
      <c r="M473" s="183" t="s">
        <v>2112</v>
      </c>
    </row>
    <row r="474" spans="1:13">
      <c r="A474" s="183">
        <v>40100000</v>
      </c>
      <c r="B474" s="183" t="s">
        <v>1181</v>
      </c>
      <c r="C474" s="183" t="s">
        <v>324</v>
      </c>
      <c r="D474" s="184">
        <v>45139</v>
      </c>
      <c r="E474" s="183">
        <v>1069</v>
      </c>
      <c r="F474" s="183" t="s">
        <v>625</v>
      </c>
      <c r="G474" s="183" t="s">
        <v>2132</v>
      </c>
      <c r="H474" s="183" t="s">
        <v>1359</v>
      </c>
      <c r="I474" s="183">
        <v>0</v>
      </c>
      <c r="J474" s="183">
        <v>3250</v>
      </c>
      <c r="K474" s="183">
        <v>-3250</v>
      </c>
      <c r="L474" s="184">
        <v>45175</v>
      </c>
      <c r="M474" s="183" t="s">
        <v>2112</v>
      </c>
    </row>
    <row r="475" spans="1:13">
      <c r="A475" s="183">
        <v>40100000</v>
      </c>
      <c r="B475" s="183" t="s">
        <v>1181</v>
      </c>
      <c r="C475" s="183" t="s">
        <v>324</v>
      </c>
      <c r="D475" s="184">
        <v>45139</v>
      </c>
      <c r="E475" s="183">
        <v>1070</v>
      </c>
      <c r="F475" s="183" t="s">
        <v>625</v>
      </c>
      <c r="G475" s="183" t="s">
        <v>2133</v>
      </c>
      <c r="H475" s="183" t="s">
        <v>1359</v>
      </c>
      <c r="I475" s="183">
        <v>0</v>
      </c>
      <c r="J475" s="183">
        <v>1250</v>
      </c>
      <c r="K475" s="183">
        <v>-1250</v>
      </c>
      <c r="L475" s="184">
        <v>45175</v>
      </c>
      <c r="M475" s="183" t="s">
        <v>2112</v>
      </c>
    </row>
    <row r="476" spans="1:13">
      <c r="A476" s="183">
        <v>40100000</v>
      </c>
      <c r="B476" s="183" t="s">
        <v>1181</v>
      </c>
      <c r="C476" s="183" t="s">
        <v>324</v>
      </c>
      <c r="D476" s="184">
        <v>45139</v>
      </c>
      <c r="E476" s="183">
        <v>1071</v>
      </c>
      <c r="F476" s="183" t="s">
        <v>625</v>
      </c>
      <c r="G476" s="183" t="s">
        <v>2134</v>
      </c>
      <c r="H476" s="183" t="s">
        <v>1359</v>
      </c>
      <c r="I476" s="183">
        <v>0</v>
      </c>
      <c r="J476" s="183">
        <v>13538</v>
      </c>
      <c r="K476" s="183">
        <v>-13538</v>
      </c>
      <c r="L476" s="184">
        <v>45175</v>
      </c>
      <c r="M476" s="183" t="s">
        <v>2112</v>
      </c>
    </row>
    <row r="477" spans="1:13">
      <c r="A477" s="183">
        <v>40100000</v>
      </c>
      <c r="B477" s="183" t="s">
        <v>1181</v>
      </c>
      <c r="C477" s="183" t="s">
        <v>324</v>
      </c>
      <c r="D477" s="184">
        <v>45139</v>
      </c>
      <c r="E477" s="183">
        <v>1072</v>
      </c>
      <c r="F477" s="183" t="s">
        <v>625</v>
      </c>
      <c r="G477" s="183" t="s">
        <v>2135</v>
      </c>
      <c r="H477" s="183" t="s">
        <v>1359</v>
      </c>
      <c r="I477" s="183">
        <v>0</v>
      </c>
      <c r="J477" s="183">
        <v>7956</v>
      </c>
      <c r="K477" s="183">
        <v>-7956</v>
      </c>
      <c r="L477" s="184">
        <v>45175</v>
      </c>
      <c r="M477" s="183" t="s">
        <v>2112</v>
      </c>
    </row>
    <row r="478" spans="1:13">
      <c r="A478" s="183">
        <v>40100000</v>
      </c>
      <c r="B478" s="183" t="s">
        <v>1181</v>
      </c>
      <c r="C478" s="183" t="s">
        <v>324</v>
      </c>
      <c r="D478" s="184">
        <v>45139</v>
      </c>
      <c r="E478" s="183">
        <v>1073</v>
      </c>
      <c r="F478" s="183" t="s">
        <v>625</v>
      </c>
      <c r="G478" s="183" t="s">
        <v>2136</v>
      </c>
      <c r="H478" s="183" t="s">
        <v>1359</v>
      </c>
      <c r="I478" s="183">
        <v>0</v>
      </c>
      <c r="J478" s="183">
        <v>20340</v>
      </c>
      <c r="K478" s="183">
        <v>-20340</v>
      </c>
      <c r="L478" s="184">
        <v>45175</v>
      </c>
      <c r="M478" s="183" t="s">
        <v>2112</v>
      </c>
    </row>
    <row r="479" spans="1:13">
      <c r="A479" s="183">
        <v>40100000</v>
      </c>
      <c r="B479" s="183" t="s">
        <v>1181</v>
      </c>
      <c r="C479" s="183" t="s">
        <v>324</v>
      </c>
      <c r="D479" s="184">
        <v>45139</v>
      </c>
      <c r="E479" s="183">
        <v>1074</v>
      </c>
      <c r="F479" s="183" t="s">
        <v>625</v>
      </c>
      <c r="G479" s="183" t="s">
        <v>2137</v>
      </c>
      <c r="H479" s="183" t="s">
        <v>1359</v>
      </c>
      <c r="I479" s="183">
        <v>0</v>
      </c>
      <c r="J479" s="183">
        <v>21357</v>
      </c>
      <c r="K479" s="183">
        <v>-21357</v>
      </c>
      <c r="L479" s="184">
        <v>45175</v>
      </c>
      <c r="M479" s="183" t="s">
        <v>2112</v>
      </c>
    </row>
    <row r="480" spans="1:13">
      <c r="A480" s="183">
        <v>40100000</v>
      </c>
      <c r="B480" s="183" t="s">
        <v>1181</v>
      </c>
      <c r="C480" s="183" t="s">
        <v>324</v>
      </c>
      <c r="D480" s="184">
        <v>45139</v>
      </c>
      <c r="E480" s="183">
        <v>1076</v>
      </c>
      <c r="F480" s="183" t="s">
        <v>625</v>
      </c>
      <c r="G480" s="183" t="s">
        <v>2138</v>
      </c>
      <c r="H480" s="183" t="s">
        <v>89</v>
      </c>
      <c r="I480" s="183">
        <v>0</v>
      </c>
      <c r="J480" s="183">
        <v>3265</v>
      </c>
      <c r="K480" s="183">
        <v>-3265</v>
      </c>
      <c r="L480" s="184">
        <v>45175</v>
      </c>
      <c r="M480" s="183" t="s">
        <v>2112</v>
      </c>
    </row>
    <row r="481" spans="1:13">
      <c r="A481" s="183">
        <v>40100000</v>
      </c>
      <c r="B481" s="183" t="s">
        <v>361</v>
      </c>
      <c r="C481" s="183" t="s">
        <v>324</v>
      </c>
      <c r="D481" s="184">
        <v>45139</v>
      </c>
      <c r="E481" s="183">
        <v>1077</v>
      </c>
      <c r="F481" s="183" t="s">
        <v>392</v>
      </c>
      <c r="G481" s="183" t="s">
        <v>2139</v>
      </c>
      <c r="H481" s="183" t="s">
        <v>1219</v>
      </c>
      <c r="I481" s="183">
        <v>0</v>
      </c>
      <c r="J481" s="183">
        <v>3200</v>
      </c>
      <c r="K481" s="183">
        <v>-3200</v>
      </c>
      <c r="L481" s="184">
        <v>45175</v>
      </c>
      <c r="M481" s="183" t="s">
        <v>2112</v>
      </c>
    </row>
    <row r="482" spans="1:13">
      <c r="A482" s="183">
        <v>40100000</v>
      </c>
      <c r="B482" s="183" t="s">
        <v>1091</v>
      </c>
      <c r="C482" s="183" t="s">
        <v>324</v>
      </c>
      <c r="D482" s="184">
        <v>45139</v>
      </c>
      <c r="E482" s="183">
        <v>1079</v>
      </c>
      <c r="F482" s="183" t="s">
        <v>496</v>
      </c>
      <c r="G482" s="183" t="s">
        <v>2140</v>
      </c>
      <c r="H482" s="183" t="s">
        <v>1226</v>
      </c>
      <c r="I482" s="183">
        <v>0</v>
      </c>
      <c r="J482" s="183">
        <v>360</v>
      </c>
      <c r="K482" s="183">
        <v>-360</v>
      </c>
      <c r="L482" s="184">
        <v>45175</v>
      </c>
      <c r="M482" s="183" t="s">
        <v>2112</v>
      </c>
    </row>
    <row r="483" spans="1:13">
      <c r="A483" s="183">
        <v>40100000</v>
      </c>
      <c r="B483" s="183" t="s">
        <v>369</v>
      </c>
      <c r="C483" s="183" t="s">
        <v>324</v>
      </c>
      <c r="D483" s="184">
        <v>45139</v>
      </c>
      <c r="E483" s="183">
        <v>1080</v>
      </c>
      <c r="F483" s="183" t="s">
        <v>533</v>
      </c>
      <c r="G483" s="183" t="s">
        <v>2141</v>
      </c>
      <c r="H483" s="183" t="s">
        <v>2113</v>
      </c>
      <c r="I483" s="183">
        <v>0</v>
      </c>
      <c r="J483" s="183">
        <v>1489.38</v>
      </c>
      <c r="K483" s="183">
        <v>-1489.38</v>
      </c>
      <c r="L483" s="184">
        <v>45175</v>
      </c>
      <c r="M483" s="183" t="s">
        <v>2112</v>
      </c>
    </row>
    <row r="484" spans="1:13">
      <c r="A484" s="183">
        <v>40100000</v>
      </c>
      <c r="B484" s="183" t="s">
        <v>388</v>
      </c>
      <c r="C484" s="183" t="s">
        <v>324</v>
      </c>
      <c r="D484" s="184">
        <v>45139</v>
      </c>
      <c r="E484" s="183">
        <v>1081</v>
      </c>
      <c r="F484" s="183" t="s">
        <v>979</v>
      </c>
      <c r="G484" s="183" t="s">
        <v>2142</v>
      </c>
      <c r="H484" s="183" t="s">
        <v>1199</v>
      </c>
      <c r="I484" s="183">
        <v>0</v>
      </c>
      <c r="J484" s="183">
        <v>2039.04</v>
      </c>
      <c r="K484" s="183">
        <v>-2039.04</v>
      </c>
      <c r="L484" s="184">
        <v>45175</v>
      </c>
      <c r="M484" s="183" t="s">
        <v>2112</v>
      </c>
    </row>
    <row r="485" spans="1:13">
      <c r="A485" s="183">
        <v>40100000</v>
      </c>
      <c r="B485" s="183" t="s">
        <v>388</v>
      </c>
      <c r="C485" s="183" t="s">
        <v>324</v>
      </c>
      <c r="D485" s="184">
        <v>45139</v>
      </c>
      <c r="E485" s="183">
        <v>1082</v>
      </c>
      <c r="F485" s="183" t="s">
        <v>979</v>
      </c>
      <c r="G485" s="183" t="s">
        <v>2143</v>
      </c>
      <c r="H485" s="183" t="s">
        <v>1199</v>
      </c>
      <c r="I485" s="183">
        <v>0</v>
      </c>
      <c r="J485" s="183">
        <v>8400.8700000000008</v>
      </c>
      <c r="K485" s="183">
        <v>-8400.8700000000008</v>
      </c>
      <c r="L485" s="184">
        <v>45175</v>
      </c>
      <c r="M485" s="183" t="s">
        <v>2112</v>
      </c>
    </row>
    <row r="486" spans="1:13">
      <c r="A486" s="183">
        <v>40100000</v>
      </c>
      <c r="B486" s="183" t="s">
        <v>1140</v>
      </c>
      <c r="C486" s="183" t="s">
        <v>324</v>
      </c>
      <c r="D486" s="184">
        <v>45139</v>
      </c>
      <c r="E486" s="183">
        <v>1083</v>
      </c>
      <c r="F486" s="183" t="s">
        <v>971</v>
      </c>
      <c r="G486" s="183" t="s">
        <v>2144</v>
      </c>
      <c r="H486" s="183" t="s">
        <v>1136</v>
      </c>
      <c r="I486" s="183">
        <v>0</v>
      </c>
      <c r="J486" s="183">
        <v>175.33</v>
      </c>
      <c r="K486" s="183">
        <v>-175.33</v>
      </c>
      <c r="L486" s="184">
        <v>45175</v>
      </c>
      <c r="M486" s="183" t="s">
        <v>2112</v>
      </c>
    </row>
    <row r="487" spans="1:13">
      <c r="A487" s="183">
        <v>40100000</v>
      </c>
      <c r="B487" s="183" t="s">
        <v>1140</v>
      </c>
      <c r="C487" s="183" t="s">
        <v>324</v>
      </c>
      <c r="D487" s="184">
        <v>45139</v>
      </c>
      <c r="E487" s="183">
        <v>1084</v>
      </c>
      <c r="F487" s="183" t="s">
        <v>972</v>
      </c>
      <c r="G487" s="183" t="s">
        <v>2145</v>
      </c>
      <c r="H487" s="183" t="s">
        <v>1136</v>
      </c>
      <c r="I487" s="183">
        <v>29.99</v>
      </c>
      <c r="J487" s="183">
        <v>0</v>
      </c>
      <c r="K487" s="183">
        <v>29.99</v>
      </c>
      <c r="L487" s="184">
        <v>45175</v>
      </c>
      <c r="M487" s="183" t="s">
        <v>2112</v>
      </c>
    </row>
    <row r="488" spans="1:13">
      <c r="A488" s="183">
        <v>40100000</v>
      </c>
      <c r="B488" s="183" t="s">
        <v>1140</v>
      </c>
      <c r="C488" s="183" t="s">
        <v>324</v>
      </c>
      <c r="D488" s="184">
        <v>45139</v>
      </c>
      <c r="E488" s="183">
        <v>1085</v>
      </c>
      <c r="F488" s="183" t="s">
        <v>972</v>
      </c>
      <c r="G488" s="183" t="s">
        <v>2145</v>
      </c>
      <c r="H488" s="183" t="s">
        <v>1136</v>
      </c>
      <c r="I488" s="183">
        <v>7.16</v>
      </c>
      <c r="J488" s="183">
        <v>0</v>
      </c>
      <c r="K488" s="183">
        <v>7.16</v>
      </c>
      <c r="L488" s="184">
        <v>45175</v>
      </c>
      <c r="M488" s="183" t="s">
        <v>2112</v>
      </c>
    </row>
    <row r="489" spans="1:13">
      <c r="A489" s="183">
        <v>40100000</v>
      </c>
      <c r="B489" s="183" t="s">
        <v>354</v>
      </c>
      <c r="C489" s="183" t="s">
        <v>324</v>
      </c>
      <c r="D489" s="184">
        <v>45139</v>
      </c>
      <c r="E489" s="183">
        <v>1087</v>
      </c>
      <c r="F489" s="183" t="s">
        <v>163</v>
      </c>
      <c r="G489" s="183" t="s">
        <v>2146</v>
      </c>
      <c r="H489" s="183" t="s">
        <v>1221</v>
      </c>
      <c r="I489" s="183">
        <v>0</v>
      </c>
      <c r="J489" s="183">
        <v>6636</v>
      </c>
      <c r="K489" s="183">
        <v>-6636</v>
      </c>
      <c r="L489" s="184">
        <v>45176</v>
      </c>
      <c r="M489" s="183" t="s">
        <v>2112</v>
      </c>
    </row>
    <row r="490" spans="1:13">
      <c r="A490" s="183">
        <v>40100000</v>
      </c>
      <c r="B490" s="183" t="s">
        <v>354</v>
      </c>
      <c r="C490" s="183" t="s">
        <v>324</v>
      </c>
      <c r="D490" s="184">
        <v>45139</v>
      </c>
      <c r="E490" s="183">
        <v>1088</v>
      </c>
      <c r="F490" s="183" t="s">
        <v>163</v>
      </c>
      <c r="G490" s="183" t="s">
        <v>2147</v>
      </c>
      <c r="H490" s="183" t="s">
        <v>1221</v>
      </c>
      <c r="I490" s="183">
        <v>0</v>
      </c>
      <c r="J490" s="183">
        <v>6458.25</v>
      </c>
      <c r="K490" s="183">
        <v>-6458.25</v>
      </c>
      <c r="L490" s="184">
        <v>45176</v>
      </c>
      <c r="M490" s="183" t="s">
        <v>2112</v>
      </c>
    </row>
    <row r="491" spans="1:13">
      <c r="A491" s="183">
        <v>40100000</v>
      </c>
      <c r="B491" s="183" t="s">
        <v>366</v>
      </c>
      <c r="C491" s="183" t="s">
        <v>324</v>
      </c>
      <c r="D491" s="184">
        <v>45139</v>
      </c>
      <c r="E491" s="183">
        <v>1089</v>
      </c>
      <c r="F491" s="183" t="s">
        <v>658</v>
      </c>
      <c r="G491" s="183" t="s">
        <v>2148</v>
      </c>
      <c r="H491" s="183" t="s">
        <v>1371</v>
      </c>
      <c r="I491" s="183">
        <v>0</v>
      </c>
      <c r="J491" s="183">
        <v>4200</v>
      </c>
      <c r="K491" s="183">
        <v>-4200</v>
      </c>
      <c r="L491" s="184">
        <v>45180</v>
      </c>
      <c r="M491" s="183" t="s">
        <v>2112</v>
      </c>
    </row>
    <row r="492" spans="1:13">
      <c r="A492" s="183">
        <v>40100000</v>
      </c>
      <c r="B492" s="183" t="s">
        <v>366</v>
      </c>
      <c r="C492" s="183" t="s">
        <v>324</v>
      </c>
      <c r="D492" s="184">
        <v>45139</v>
      </c>
      <c r="E492" s="183">
        <v>1090</v>
      </c>
      <c r="F492" s="183" t="s">
        <v>658</v>
      </c>
      <c r="G492" s="183" t="s">
        <v>2149</v>
      </c>
      <c r="H492" s="183" t="s">
        <v>1371</v>
      </c>
      <c r="I492" s="183">
        <v>0</v>
      </c>
      <c r="J492" s="183">
        <v>7003.2</v>
      </c>
      <c r="K492" s="183">
        <v>-7003.2</v>
      </c>
      <c r="L492" s="184">
        <v>45180</v>
      </c>
      <c r="M492" s="183" t="s">
        <v>2112</v>
      </c>
    </row>
    <row r="493" spans="1:13">
      <c r="A493" s="183">
        <v>40100000</v>
      </c>
      <c r="B493" s="183" t="s">
        <v>350</v>
      </c>
      <c r="C493" s="183" t="s">
        <v>324</v>
      </c>
      <c r="D493" s="184">
        <v>45139</v>
      </c>
      <c r="E493" s="183">
        <v>1091</v>
      </c>
      <c r="F493" s="183" t="s">
        <v>97</v>
      </c>
      <c r="G493" s="183" t="s">
        <v>2150</v>
      </c>
      <c r="H493" s="183" t="s">
        <v>1863</v>
      </c>
      <c r="I493" s="183">
        <v>0</v>
      </c>
      <c r="J493" s="183">
        <v>3686.84</v>
      </c>
      <c r="K493" s="183">
        <v>-3686.84</v>
      </c>
      <c r="L493" s="184">
        <v>45180</v>
      </c>
      <c r="M493" s="183" t="s">
        <v>2112</v>
      </c>
    </row>
    <row r="494" spans="1:13">
      <c r="A494" s="183">
        <v>40100000</v>
      </c>
      <c r="B494" s="183" t="s">
        <v>350</v>
      </c>
      <c r="C494" s="183" t="s">
        <v>324</v>
      </c>
      <c r="D494" s="184">
        <v>45139</v>
      </c>
      <c r="E494" s="183">
        <v>1092</v>
      </c>
      <c r="F494" s="183" t="s">
        <v>97</v>
      </c>
      <c r="G494" s="183" t="s">
        <v>2151</v>
      </c>
      <c r="H494" s="183" t="s">
        <v>1863</v>
      </c>
      <c r="I494" s="183">
        <v>0</v>
      </c>
      <c r="J494" s="183">
        <v>3151.22</v>
      </c>
      <c r="K494" s="183">
        <v>-3151.22</v>
      </c>
      <c r="L494" s="184">
        <v>45180</v>
      </c>
      <c r="M494" s="183" t="s">
        <v>2112</v>
      </c>
    </row>
    <row r="495" spans="1:13">
      <c r="A495" s="183">
        <v>40100000</v>
      </c>
      <c r="B495" s="183" t="s">
        <v>350</v>
      </c>
      <c r="C495" s="183" t="s">
        <v>324</v>
      </c>
      <c r="D495" s="184">
        <v>45139</v>
      </c>
      <c r="E495" s="183">
        <v>1093</v>
      </c>
      <c r="F495" s="183" t="s">
        <v>97</v>
      </c>
      <c r="G495" s="183" t="s">
        <v>2152</v>
      </c>
      <c r="H495" s="183" t="s">
        <v>1863</v>
      </c>
      <c r="I495" s="183">
        <v>0</v>
      </c>
      <c r="J495" s="183">
        <v>57.6</v>
      </c>
      <c r="K495" s="183">
        <v>-57.6</v>
      </c>
      <c r="L495" s="184">
        <v>45180</v>
      </c>
      <c r="M495" s="183" t="s">
        <v>2112</v>
      </c>
    </row>
    <row r="496" spans="1:13">
      <c r="A496" s="183">
        <v>40100000</v>
      </c>
      <c r="B496" s="183" t="s">
        <v>350</v>
      </c>
      <c r="C496" s="183" t="s">
        <v>324</v>
      </c>
      <c r="D496" s="184">
        <v>45139</v>
      </c>
      <c r="E496" s="183">
        <v>1094</v>
      </c>
      <c r="F496" s="183" t="s">
        <v>97</v>
      </c>
      <c r="G496" s="183" t="s">
        <v>2153</v>
      </c>
      <c r="H496" s="183" t="s">
        <v>1863</v>
      </c>
      <c r="I496" s="183">
        <v>0</v>
      </c>
      <c r="J496" s="183">
        <v>57.6</v>
      </c>
      <c r="K496" s="183">
        <v>-57.6</v>
      </c>
      <c r="L496" s="184">
        <v>45180</v>
      </c>
      <c r="M496" s="183" t="s">
        <v>2112</v>
      </c>
    </row>
    <row r="497" spans="1:13">
      <c r="A497" s="183">
        <v>40100000</v>
      </c>
      <c r="B497" s="183" t="s">
        <v>369</v>
      </c>
      <c r="C497" s="183" t="s">
        <v>324</v>
      </c>
      <c r="D497" s="184">
        <v>45139</v>
      </c>
      <c r="E497" s="183">
        <v>1095</v>
      </c>
      <c r="F497" s="183" t="s">
        <v>533</v>
      </c>
      <c r="G497" s="183" t="s">
        <v>2154</v>
      </c>
      <c r="H497" s="183" t="s">
        <v>2155</v>
      </c>
      <c r="I497" s="183">
        <v>0</v>
      </c>
      <c r="J497" s="183">
        <v>47.76</v>
      </c>
      <c r="K497" s="183">
        <v>-47.76</v>
      </c>
      <c r="L497" s="184">
        <v>45180</v>
      </c>
      <c r="M497" s="183" t="s">
        <v>2112</v>
      </c>
    </row>
    <row r="498" spans="1:13">
      <c r="A498" s="183">
        <v>40100000</v>
      </c>
      <c r="B498" s="183" t="s">
        <v>370</v>
      </c>
      <c r="C498" s="183" t="s">
        <v>324</v>
      </c>
      <c r="D498" s="184">
        <v>45139</v>
      </c>
      <c r="E498" s="183">
        <v>1096</v>
      </c>
      <c r="F498" s="183" t="s">
        <v>393</v>
      </c>
      <c r="G498" s="183" t="s">
        <v>2156</v>
      </c>
      <c r="H498" s="183" t="s">
        <v>1114</v>
      </c>
      <c r="I498" s="183">
        <v>0</v>
      </c>
      <c r="J498" s="183">
        <v>2336</v>
      </c>
      <c r="K498" s="183">
        <v>-2336</v>
      </c>
      <c r="L498" s="184">
        <v>45180</v>
      </c>
      <c r="M498" s="183" t="s">
        <v>2112</v>
      </c>
    </row>
    <row r="499" spans="1:13">
      <c r="A499" s="183">
        <v>40100000</v>
      </c>
      <c r="B499" s="183" t="s">
        <v>388</v>
      </c>
      <c r="C499" s="183" t="s">
        <v>324</v>
      </c>
      <c r="D499" s="184">
        <v>45139</v>
      </c>
      <c r="E499" s="183">
        <v>1097</v>
      </c>
      <c r="F499" s="183" t="s">
        <v>979</v>
      </c>
      <c r="G499" s="183" t="s">
        <v>2157</v>
      </c>
      <c r="H499" s="183" t="s">
        <v>1195</v>
      </c>
      <c r="I499" s="183">
        <v>0</v>
      </c>
      <c r="J499" s="183">
        <v>1437.6</v>
      </c>
      <c r="K499" s="183">
        <v>-1437.6</v>
      </c>
      <c r="L499" s="184">
        <v>45180</v>
      </c>
      <c r="M499" s="183" t="s">
        <v>2112</v>
      </c>
    </row>
    <row r="500" spans="1:13">
      <c r="A500" s="183">
        <v>40100000</v>
      </c>
      <c r="B500" s="183" t="s">
        <v>374</v>
      </c>
      <c r="C500" s="183" t="s">
        <v>324</v>
      </c>
      <c r="D500" s="184">
        <v>45140</v>
      </c>
      <c r="E500" s="183">
        <v>1078</v>
      </c>
      <c r="F500" s="183" t="s">
        <v>975</v>
      </c>
      <c r="G500" s="183" t="s">
        <v>2158</v>
      </c>
      <c r="H500" s="183" t="s">
        <v>1371</v>
      </c>
      <c r="I500" s="183">
        <v>0</v>
      </c>
      <c r="J500" s="183">
        <v>1210.5</v>
      </c>
      <c r="K500" s="183">
        <v>-1210.5</v>
      </c>
      <c r="L500" s="184">
        <v>45175</v>
      </c>
      <c r="M500" s="183" t="s">
        <v>2112</v>
      </c>
    </row>
    <row r="501" spans="1:13">
      <c r="A501" s="183">
        <v>40100000</v>
      </c>
      <c r="B501" s="183" t="s">
        <v>380</v>
      </c>
      <c r="C501" s="183" t="s">
        <v>324</v>
      </c>
      <c r="D501" s="184">
        <v>45141</v>
      </c>
      <c r="E501" s="183">
        <v>1048</v>
      </c>
      <c r="F501" s="183" t="s">
        <v>394</v>
      </c>
      <c r="G501" s="183" t="s">
        <v>2159</v>
      </c>
      <c r="H501" s="183" t="s">
        <v>1159</v>
      </c>
      <c r="I501" s="183">
        <v>0</v>
      </c>
      <c r="J501" s="183">
        <v>131.63999999999999</v>
      </c>
      <c r="K501" s="183">
        <v>-131.63999999999999</v>
      </c>
      <c r="L501" s="184">
        <v>45175</v>
      </c>
      <c r="M501" s="183" t="s">
        <v>2112</v>
      </c>
    </row>
    <row r="502" spans="1:13">
      <c r="A502" s="183">
        <v>40100000</v>
      </c>
      <c r="B502" s="183" t="s">
        <v>365</v>
      </c>
      <c r="C502" s="183" t="s">
        <v>324</v>
      </c>
      <c r="D502" s="184">
        <v>45145</v>
      </c>
      <c r="E502" s="183">
        <v>1053</v>
      </c>
      <c r="F502" s="183" t="s">
        <v>758</v>
      </c>
      <c r="G502" s="183" t="s">
        <v>2160</v>
      </c>
      <c r="H502" s="183" t="s">
        <v>1219</v>
      </c>
      <c r="I502" s="183">
        <v>0</v>
      </c>
      <c r="J502" s="183">
        <v>142.68</v>
      </c>
      <c r="K502" s="183">
        <v>-142.68</v>
      </c>
      <c r="L502" s="184">
        <v>45175</v>
      </c>
      <c r="M502" s="183" t="s">
        <v>2112</v>
      </c>
    </row>
    <row r="503" spans="1:13">
      <c r="A503" s="183">
        <v>40100000</v>
      </c>
      <c r="B503" s="183" t="s">
        <v>360</v>
      </c>
      <c r="C503" s="183" t="s">
        <v>324</v>
      </c>
      <c r="D503" s="184">
        <v>45145</v>
      </c>
      <c r="E503" s="183">
        <v>1062</v>
      </c>
      <c r="F503" s="183" t="s">
        <v>815</v>
      </c>
      <c r="G503" s="183" t="s">
        <v>2161</v>
      </c>
      <c r="H503" s="183" t="s">
        <v>1184</v>
      </c>
      <c r="I503" s="183">
        <v>0</v>
      </c>
      <c r="J503" s="183">
        <v>84</v>
      </c>
      <c r="K503" s="183">
        <v>-84</v>
      </c>
      <c r="L503" s="184">
        <v>45175</v>
      </c>
      <c r="M503" s="183" t="s">
        <v>2112</v>
      </c>
    </row>
    <row r="504" spans="1:13">
      <c r="A504" s="183">
        <v>40100000</v>
      </c>
      <c r="B504" s="183" t="s">
        <v>360</v>
      </c>
      <c r="C504" s="183" t="s">
        <v>324</v>
      </c>
      <c r="D504" s="184">
        <v>45145</v>
      </c>
      <c r="E504" s="183">
        <v>1063</v>
      </c>
      <c r="F504" s="183" t="s">
        <v>815</v>
      </c>
      <c r="G504" s="183" t="s">
        <v>2162</v>
      </c>
      <c r="H504" s="183" t="s">
        <v>1184</v>
      </c>
      <c r="I504" s="183">
        <v>0</v>
      </c>
      <c r="J504" s="183">
        <v>84</v>
      </c>
      <c r="K504" s="183">
        <v>-84</v>
      </c>
      <c r="L504" s="184">
        <v>45175</v>
      </c>
      <c r="M504" s="183" t="s">
        <v>2112</v>
      </c>
    </row>
    <row r="505" spans="1:13">
      <c r="A505" s="183">
        <v>40100000</v>
      </c>
      <c r="B505" s="183" t="s">
        <v>360</v>
      </c>
      <c r="C505" s="183" t="s">
        <v>324</v>
      </c>
      <c r="D505" s="184">
        <v>45145</v>
      </c>
      <c r="E505" s="183">
        <v>1064</v>
      </c>
      <c r="F505" s="183" t="s">
        <v>815</v>
      </c>
      <c r="G505" s="183" t="s">
        <v>2163</v>
      </c>
      <c r="H505" s="183" t="s">
        <v>1184</v>
      </c>
      <c r="I505" s="183">
        <v>0</v>
      </c>
      <c r="J505" s="183">
        <v>84</v>
      </c>
      <c r="K505" s="183">
        <v>-84</v>
      </c>
      <c r="L505" s="184">
        <v>45175</v>
      </c>
      <c r="M505" s="183" t="s">
        <v>2112</v>
      </c>
    </row>
    <row r="506" spans="1:13">
      <c r="A506" s="183">
        <v>40100000</v>
      </c>
      <c r="B506" s="183" t="s">
        <v>360</v>
      </c>
      <c r="C506" s="183" t="s">
        <v>324</v>
      </c>
      <c r="D506" s="184">
        <v>45145</v>
      </c>
      <c r="E506" s="183">
        <v>1065</v>
      </c>
      <c r="F506" s="183" t="s">
        <v>815</v>
      </c>
      <c r="G506" s="183" t="s">
        <v>2164</v>
      </c>
      <c r="H506" s="183" t="s">
        <v>1184</v>
      </c>
      <c r="I506" s="183">
        <v>0</v>
      </c>
      <c r="J506" s="183">
        <v>84</v>
      </c>
      <c r="K506" s="183">
        <v>-84</v>
      </c>
      <c r="L506" s="184">
        <v>45175</v>
      </c>
      <c r="M506" s="183" t="s">
        <v>2112</v>
      </c>
    </row>
    <row r="507" spans="1:13">
      <c r="A507" s="183">
        <v>40100000</v>
      </c>
      <c r="B507" s="183" t="s">
        <v>360</v>
      </c>
      <c r="C507" s="183" t="s">
        <v>324</v>
      </c>
      <c r="D507" s="184">
        <v>45145</v>
      </c>
      <c r="E507" s="183">
        <v>1066</v>
      </c>
      <c r="F507" s="183" t="s">
        <v>815</v>
      </c>
      <c r="G507" s="183" t="s">
        <v>2165</v>
      </c>
      <c r="H507" s="183" t="s">
        <v>1184</v>
      </c>
      <c r="I507" s="183">
        <v>0</v>
      </c>
      <c r="J507" s="183">
        <v>336</v>
      </c>
      <c r="K507" s="183">
        <v>-336</v>
      </c>
      <c r="L507" s="184">
        <v>45175</v>
      </c>
      <c r="M507" s="183" t="s">
        <v>2112</v>
      </c>
    </row>
    <row r="508" spans="1:13">
      <c r="A508" s="183">
        <v>40100000</v>
      </c>
      <c r="B508" s="183" t="s">
        <v>360</v>
      </c>
      <c r="C508" s="183" t="s">
        <v>324</v>
      </c>
      <c r="D508" s="184">
        <v>45145</v>
      </c>
      <c r="E508" s="183">
        <v>1086</v>
      </c>
      <c r="F508" s="183" t="s">
        <v>815</v>
      </c>
      <c r="G508" s="183" t="s">
        <v>2166</v>
      </c>
      <c r="H508" s="183" t="s">
        <v>1184</v>
      </c>
      <c r="I508" s="183">
        <v>0</v>
      </c>
      <c r="J508" s="183">
        <v>84</v>
      </c>
      <c r="K508" s="183">
        <v>-84</v>
      </c>
      <c r="L508" s="184">
        <v>45175</v>
      </c>
      <c r="M508" s="183" t="s">
        <v>2112</v>
      </c>
    </row>
    <row r="509" spans="1:13">
      <c r="A509" s="183">
        <v>40100000</v>
      </c>
      <c r="B509" s="183" t="s">
        <v>352</v>
      </c>
      <c r="C509" s="183" t="s">
        <v>324</v>
      </c>
      <c r="D509" s="184">
        <v>45146</v>
      </c>
      <c r="E509" s="183">
        <v>1054</v>
      </c>
      <c r="F509" s="183" t="s">
        <v>505</v>
      </c>
      <c r="G509" s="183" t="s">
        <v>2167</v>
      </c>
      <c r="H509" s="183" t="s">
        <v>1113</v>
      </c>
      <c r="I509" s="183">
        <v>0</v>
      </c>
      <c r="J509" s="183">
        <v>206.1</v>
      </c>
      <c r="K509" s="183">
        <v>-206.1</v>
      </c>
      <c r="L509" s="184">
        <v>45175</v>
      </c>
      <c r="M509" s="183" t="s">
        <v>2112</v>
      </c>
    </row>
    <row r="510" spans="1:13">
      <c r="A510" s="183">
        <v>40100000</v>
      </c>
      <c r="B510" s="183" t="s">
        <v>365</v>
      </c>
      <c r="C510" s="183" t="s">
        <v>324</v>
      </c>
      <c r="D510" s="184">
        <v>45146</v>
      </c>
      <c r="E510" s="183">
        <v>1055</v>
      </c>
      <c r="F510" s="183" t="s">
        <v>758</v>
      </c>
      <c r="G510" s="183" t="s">
        <v>2168</v>
      </c>
      <c r="H510" s="183" t="s">
        <v>1221</v>
      </c>
      <c r="I510" s="183">
        <v>0</v>
      </c>
      <c r="J510" s="183">
        <v>800.72</v>
      </c>
      <c r="K510" s="183">
        <v>-800.72</v>
      </c>
      <c r="L510" s="184">
        <v>45175</v>
      </c>
      <c r="M510" s="183" t="s">
        <v>2112</v>
      </c>
    </row>
    <row r="511" spans="1:13">
      <c r="A511" s="183">
        <v>40100000</v>
      </c>
      <c r="B511" s="183" t="s">
        <v>380</v>
      </c>
      <c r="C511" s="183" t="s">
        <v>324</v>
      </c>
      <c r="D511" s="184">
        <v>45148</v>
      </c>
      <c r="E511" s="183">
        <v>1061</v>
      </c>
      <c r="F511" s="183" t="s">
        <v>394</v>
      </c>
      <c r="G511" s="183" t="s">
        <v>2169</v>
      </c>
      <c r="H511" s="183" t="s">
        <v>1159</v>
      </c>
      <c r="I511" s="183">
        <v>0</v>
      </c>
      <c r="J511" s="183">
        <v>58.33</v>
      </c>
      <c r="K511" s="183">
        <v>-58.33</v>
      </c>
      <c r="L511" s="184">
        <v>45175</v>
      </c>
      <c r="M511" s="183" t="s">
        <v>2112</v>
      </c>
    </row>
    <row r="512" spans="1:13">
      <c r="A512" s="183">
        <v>40100000</v>
      </c>
      <c r="B512" s="183" t="s">
        <v>370</v>
      </c>
      <c r="C512" s="183" t="s">
        <v>324</v>
      </c>
      <c r="D512" s="184">
        <v>45152</v>
      </c>
      <c r="E512" s="183">
        <v>1058</v>
      </c>
      <c r="F512" s="183" t="s">
        <v>393</v>
      </c>
      <c r="G512" s="183" t="s">
        <v>2170</v>
      </c>
      <c r="H512" s="183" t="s">
        <v>1221</v>
      </c>
      <c r="I512" s="183">
        <v>0</v>
      </c>
      <c r="J512" s="183">
        <v>1197</v>
      </c>
      <c r="K512" s="183">
        <v>-1197</v>
      </c>
      <c r="L512" s="184">
        <v>45175</v>
      </c>
      <c r="M512" s="183" t="s">
        <v>2112</v>
      </c>
    </row>
    <row r="513" spans="1:13">
      <c r="A513" s="183">
        <v>40100000</v>
      </c>
      <c r="B513" s="183" t="s">
        <v>369</v>
      </c>
      <c r="C513" s="183" t="s">
        <v>324</v>
      </c>
      <c r="D513" s="184">
        <v>45152</v>
      </c>
      <c r="E513" s="183">
        <v>1060</v>
      </c>
      <c r="F513" s="183" t="s">
        <v>533</v>
      </c>
      <c r="G513" s="183" t="s">
        <v>2171</v>
      </c>
      <c r="H513" s="183" t="s">
        <v>89</v>
      </c>
      <c r="I513" s="183">
        <v>0</v>
      </c>
      <c r="J513" s="183">
        <v>187.69</v>
      </c>
      <c r="K513" s="183">
        <v>-187.69</v>
      </c>
      <c r="L513" s="184">
        <v>45175</v>
      </c>
      <c r="M513" s="183" t="s">
        <v>2112</v>
      </c>
    </row>
    <row r="514" spans="1:13">
      <c r="A514" s="183">
        <v>40100000</v>
      </c>
      <c r="B514" s="183" t="s">
        <v>370</v>
      </c>
      <c r="C514" s="183" t="s">
        <v>324</v>
      </c>
      <c r="D514" s="184">
        <v>45156</v>
      </c>
      <c r="E514" s="183">
        <v>1057</v>
      </c>
      <c r="F514" s="183" t="s">
        <v>393</v>
      </c>
      <c r="G514" s="183" t="s">
        <v>2172</v>
      </c>
      <c r="H514" s="183" t="s">
        <v>1221</v>
      </c>
      <c r="I514" s="183">
        <v>0</v>
      </c>
      <c r="J514" s="183">
        <v>432</v>
      </c>
      <c r="K514" s="183">
        <v>-432</v>
      </c>
      <c r="L514" s="184">
        <v>45175</v>
      </c>
      <c r="M514" s="183" t="s">
        <v>2112</v>
      </c>
    </row>
    <row r="515" spans="1:13">
      <c r="A515" s="183">
        <v>40100000</v>
      </c>
      <c r="B515" s="183" t="s">
        <v>376</v>
      </c>
      <c r="C515" s="183" t="s">
        <v>324</v>
      </c>
      <c r="D515" s="184">
        <v>45158</v>
      </c>
      <c r="E515" s="183">
        <v>1059</v>
      </c>
      <c r="F515" s="183" t="s">
        <v>719</v>
      </c>
      <c r="G515" s="183" t="s">
        <v>2173</v>
      </c>
      <c r="H515" s="183" t="s">
        <v>1231</v>
      </c>
      <c r="I515" s="183">
        <v>0</v>
      </c>
      <c r="J515" s="183">
        <v>1415.39</v>
      </c>
      <c r="K515" s="183">
        <v>-1415.39</v>
      </c>
      <c r="L515" s="184">
        <v>45175</v>
      </c>
      <c r="M515" s="183" t="s">
        <v>2112</v>
      </c>
    </row>
    <row r="516" spans="1:13">
      <c r="A516" s="183">
        <v>40100000</v>
      </c>
      <c r="B516" s="183" t="s">
        <v>369</v>
      </c>
      <c r="C516" s="183" t="s">
        <v>324</v>
      </c>
      <c r="D516" s="184">
        <v>45159</v>
      </c>
      <c r="E516" s="183">
        <v>1056</v>
      </c>
      <c r="F516" s="183" t="s">
        <v>533</v>
      </c>
      <c r="G516" s="183" t="s">
        <v>2174</v>
      </c>
      <c r="H516" s="183" t="s">
        <v>89</v>
      </c>
      <c r="I516" s="183">
        <v>0</v>
      </c>
      <c r="J516" s="183">
        <v>397.8</v>
      </c>
      <c r="K516" s="183">
        <v>-397.8</v>
      </c>
      <c r="L516" s="184">
        <v>45175</v>
      </c>
      <c r="M516" s="183" t="s">
        <v>2112</v>
      </c>
    </row>
    <row r="517" spans="1:13">
      <c r="A517" s="183">
        <v>40100000</v>
      </c>
      <c r="B517" s="183" t="s">
        <v>370</v>
      </c>
      <c r="C517" s="183" t="s">
        <v>324</v>
      </c>
      <c r="D517" s="184">
        <v>45162</v>
      </c>
      <c r="E517" s="183">
        <v>1075</v>
      </c>
      <c r="F517" s="183" t="s">
        <v>393</v>
      </c>
      <c r="G517" s="183" t="s">
        <v>2175</v>
      </c>
      <c r="H517" s="183" t="s">
        <v>1221</v>
      </c>
      <c r="I517" s="183">
        <v>0</v>
      </c>
      <c r="J517" s="183">
        <v>172</v>
      </c>
      <c r="K517" s="183">
        <v>-172</v>
      </c>
      <c r="L517" s="184">
        <v>45175</v>
      </c>
      <c r="M517" s="183" t="s">
        <v>2112</v>
      </c>
    </row>
    <row r="518" spans="1:13">
      <c r="A518" s="183">
        <v>40100000</v>
      </c>
      <c r="B518" s="183" t="s">
        <v>361</v>
      </c>
      <c r="C518" s="183" t="s">
        <v>355</v>
      </c>
      <c r="D518" s="184">
        <v>44927</v>
      </c>
      <c r="E518" s="183">
        <v>11</v>
      </c>
      <c r="F518" s="183" t="s">
        <v>358</v>
      </c>
      <c r="G518" s="183" t="s">
        <v>357</v>
      </c>
      <c r="H518" s="183" t="s">
        <v>89</v>
      </c>
      <c r="I518" s="183">
        <v>0</v>
      </c>
      <c r="J518" s="183">
        <v>1600</v>
      </c>
      <c r="K518" s="183">
        <v>-1600</v>
      </c>
      <c r="L518" s="184">
        <v>45055</v>
      </c>
      <c r="M518" s="183" t="s">
        <v>2112</v>
      </c>
    </row>
    <row r="519" spans="1:13">
      <c r="A519" s="183">
        <v>40100000</v>
      </c>
      <c r="B519" s="183" t="s">
        <v>366</v>
      </c>
      <c r="C519" s="183" t="s">
        <v>355</v>
      </c>
      <c r="D519" s="184">
        <v>44927</v>
      </c>
      <c r="E519" s="183">
        <v>11</v>
      </c>
      <c r="F519" s="183" t="s">
        <v>358</v>
      </c>
      <c r="G519" s="183" t="s">
        <v>357</v>
      </c>
      <c r="H519" s="183" t="s">
        <v>89</v>
      </c>
      <c r="I519" s="183">
        <v>4200</v>
      </c>
      <c r="J519" s="183">
        <v>0</v>
      </c>
      <c r="K519" s="183">
        <v>4200</v>
      </c>
      <c r="L519" s="184">
        <v>45055</v>
      </c>
      <c r="M519" s="183" t="s">
        <v>2112</v>
      </c>
    </row>
    <row r="520" spans="1:13">
      <c r="A520" s="183">
        <v>40100000</v>
      </c>
      <c r="B520" s="183" t="s">
        <v>350</v>
      </c>
      <c r="C520" s="183" t="s">
        <v>355</v>
      </c>
      <c r="D520" s="184">
        <v>44927</v>
      </c>
      <c r="E520" s="183">
        <v>11</v>
      </c>
      <c r="F520" s="183" t="s">
        <v>358</v>
      </c>
      <c r="G520" s="183" t="s">
        <v>357</v>
      </c>
      <c r="H520" s="183" t="s">
        <v>89</v>
      </c>
      <c r="I520" s="183">
        <v>0</v>
      </c>
      <c r="J520" s="183">
        <v>6900.78</v>
      </c>
      <c r="K520" s="183">
        <v>-6900.78</v>
      </c>
      <c r="L520" s="184">
        <v>45055</v>
      </c>
      <c r="M520" s="183" t="s">
        <v>2112</v>
      </c>
    </row>
    <row r="521" spans="1:13">
      <c r="A521" s="183">
        <v>40100000</v>
      </c>
      <c r="B521" s="183" t="s">
        <v>375</v>
      </c>
      <c r="C521" s="183" t="s">
        <v>355</v>
      </c>
      <c r="D521" s="184">
        <v>44927</v>
      </c>
      <c r="E521" s="183">
        <v>11</v>
      </c>
      <c r="F521" s="183" t="s">
        <v>358</v>
      </c>
      <c r="G521" s="183" t="s">
        <v>357</v>
      </c>
      <c r="H521" s="183" t="s">
        <v>89</v>
      </c>
      <c r="I521" s="183">
        <v>0</v>
      </c>
      <c r="J521" s="183">
        <v>1667.2</v>
      </c>
      <c r="K521" s="183">
        <v>-1667.2</v>
      </c>
      <c r="L521" s="184">
        <v>45055</v>
      </c>
      <c r="M521" s="183" t="s">
        <v>2112</v>
      </c>
    </row>
    <row r="522" spans="1:13">
      <c r="A522" s="183">
        <v>40100000</v>
      </c>
      <c r="B522" s="183" t="s">
        <v>363</v>
      </c>
      <c r="C522" s="183" t="s">
        <v>355</v>
      </c>
      <c r="D522" s="184">
        <v>44927</v>
      </c>
      <c r="E522" s="183">
        <v>11</v>
      </c>
      <c r="F522" s="183" t="s">
        <v>358</v>
      </c>
      <c r="G522" s="183" t="s">
        <v>357</v>
      </c>
      <c r="H522" s="183" t="s">
        <v>89</v>
      </c>
      <c r="I522" s="183">
        <v>1019</v>
      </c>
      <c r="J522" s="183">
        <v>0</v>
      </c>
      <c r="K522" s="183">
        <v>1019</v>
      </c>
      <c r="L522" s="184">
        <v>45055</v>
      </c>
      <c r="M522" s="183" t="s">
        <v>2112</v>
      </c>
    </row>
    <row r="523" spans="1:13">
      <c r="A523" s="183">
        <v>40100000</v>
      </c>
      <c r="B523" s="183" t="s">
        <v>354</v>
      </c>
      <c r="C523" s="183" t="s">
        <v>355</v>
      </c>
      <c r="D523" s="184">
        <v>44927</v>
      </c>
      <c r="E523" s="183">
        <v>11</v>
      </c>
      <c r="F523" s="183" t="s">
        <v>358</v>
      </c>
      <c r="G523" s="183" t="s">
        <v>357</v>
      </c>
      <c r="H523" s="183" t="s">
        <v>89</v>
      </c>
      <c r="I523" s="183">
        <v>0</v>
      </c>
      <c r="J523" s="183">
        <v>13840</v>
      </c>
      <c r="K523" s="183">
        <v>-13840</v>
      </c>
      <c r="L523" s="184">
        <v>45055</v>
      </c>
      <c r="M523" s="183" t="s">
        <v>2112</v>
      </c>
    </row>
    <row r="524" spans="1:13">
      <c r="A524" s="183">
        <v>40100000</v>
      </c>
      <c r="B524" s="183" t="s">
        <v>377</v>
      </c>
      <c r="C524" s="183" t="s">
        <v>355</v>
      </c>
      <c r="D524" s="184">
        <v>44927</v>
      </c>
      <c r="E524" s="183">
        <v>11</v>
      </c>
      <c r="F524" s="183" t="s">
        <v>358</v>
      </c>
      <c r="G524" s="183" t="s">
        <v>357</v>
      </c>
      <c r="H524" s="183" t="s">
        <v>89</v>
      </c>
      <c r="I524" s="183">
        <v>0</v>
      </c>
      <c r="J524" s="183">
        <v>1000.81</v>
      </c>
      <c r="K524" s="183">
        <v>-1000.81</v>
      </c>
      <c r="L524" s="184">
        <v>45055</v>
      </c>
      <c r="M524" s="183" t="s">
        <v>2112</v>
      </c>
    </row>
    <row r="525" spans="1:13">
      <c r="A525" s="183">
        <v>40100000</v>
      </c>
      <c r="B525" s="183" t="s">
        <v>372</v>
      </c>
      <c r="C525" s="183" t="s">
        <v>355</v>
      </c>
      <c r="D525" s="184">
        <v>44927</v>
      </c>
      <c r="E525" s="183">
        <v>11</v>
      </c>
      <c r="F525" s="183" t="s">
        <v>358</v>
      </c>
      <c r="G525" s="183" t="s">
        <v>357</v>
      </c>
      <c r="H525" s="183" t="s">
        <v>89</v>
      </c>
      <c r="I525" s="183">
        <v>0</v>
      </c>
      <c r="J525" s="183">
        <v>1564.47</v>
      </c>
      <c r="K525" s="183">
        <v>-1564.47</v>
      </c>
      <c r="L525" s="184">
        <v>45055</v>
      </c>
      <c r="M525" s="183" t="s">
        <v>2112</v>
      </c>
    </row>
    <row r="526" spans="1:13">
      <c r="A526" s="183">
        <v>40100000</v>
      </c>
      <c r="B526" s="183" t="s">
        <v>378</v>
      </c>
      <c r="C526" s="183" t="s">
        <v>355</v>
      </c>
      <c r="D526" s="184">
        <v>44927</v>
      </c>
      <c r="E526" s="183">
        <v>11</v>
      </c>
      <c r="F526" s="183" t="s">
        <v>358</v>
      </c>
      <c r="G526" s="183" t="s">
        <v>357</v>
      </c>
      <c r="H526" s="183" t="s">
        <v>89</v>
      </c>
      <c r="I526" s="183">
        <v>0</v>
      </c>
      <c r="J526" s="183">
        <v>7752</v>
      </c>
      <c r="K526" s="183">
        <v>-7752</v>
      </c>
      <c r="L526" s="184">
        <v>45055</v>
      </c>
      <c r="M526" s="183" t="s">
        <v>2112</v>
      </c>
    </row>
    <row r="527" spans="1:13">
      <c r="A527" s="183">
        <v>40100000</v>
      </c>
      <c r="B527" s="183" t="s">
        <v>1313</v>
      </c>
      <c r="C527" s="183" t="s">
        <v>355</v>
      </c>
      <c r="D527" s="184">
        <v>44927</v>
      </c>
      <c r="E527" s="183">
        <v>11</v>
      </c>
      <c r="F527" s="183" t="s">
        <v>358</v>
      </c>
      <c r="G527" s="183" t="s">
        <v>357</v>
      </c>
      <c r="H527" s="183" t="s">
        <v>89</v>
      </c>
      <c r="I527" s="183">
        <v>0</v>
      </c>
      <c r="J527" s="183">
        <v>3534</v>
      </c>
      <c r="K527" s="183">
        <v>-3534</v>
      </c>
      <c r="L527" s="184">
        <v>45055</v>
      </c>
      <c r="M527" s="183" t="s">
        <v>2112</v>
      </c>
    </row>
    <row r="528" spans="1:13">
      <c r="A528" s="183">
        <v>40100000</v>
      </c>
      <c r="B528" s="183" t="s">
        <v>1145</v>
      </c>
      <c r="C528" s="183" t="s">
        <v>355</v>
      </c>
      <c r="D528" s="184">
        <v>44927</v>
      </c>
      <c r="E528" s="183">
        <v>11</v>
      </c>
      <c r="F528" s="183" t="s">
        <v>358</v>
      </c>
      <c r="G528" s="183" t="s">
        <v>357</v>
      </c>
      <c r="H528" s="183" t="s">
        <v>89</v>
      </c>
      <c r="I528" s="183">
        <v>0</v>
      </c>
      <c r="J528" s="183">
        <v>15702.35</v>
      </c>
      <c r="K528" s="183">
        <v>-15702.35</v>
      </c>
      <c r="L528" s="184">
        <v>45055</v>
      </c>
      <c r="M528" s="183" t="s">
        <v>2112</v>
      </c>
    </row>
    <row r="529" spans="1:13">
      <c r="A529" s="183">
        <v>40100000</v>
      </c>
      <c r="B529" s="183" t="s">
        <v>1315</v>
      </c>
      <c r="C529" s="183" t="s">
        <v>355</v>
      </c>
      <c r="D529" s="184">
        <v>44927</v>
      </c>
      <c r="E529" s="183">
        <v>11</v>
      </c>
      <c r="F529" s="183" t="s">
        <v>358</v>
      </c>
      <c r="G529" s="183" t="s">
        <v>357</v>
      </c>
      <c r="H529" s="183" t="s">
        <v>89</v>
      </c>
      <c r="I529" s="183">
        <v>677.17</v>
      </c>
      <c r="J529" s="183">
        <v>0</v>
      </c>
      <c r="K529" s="183">
        <v>677.17</v>
      </c>
      <c r="L529" s="184">
        <v>45055</v>
      </c>
      <c r="M529" s="183" t="s">
        <v>2112</v>
      </c>
    </row>
    <row r="530" spans="1:13">
      <c r="A530" s="183">
        <v>40100000</v>
      </c>
      <c r="B530" s="183" t="s">
        <v>385</v>
      </c>
      <c r="C530" s="183" t="s">
        <v>355</v>
      </c>
      <c r="D530" s="184">
        <v>44927</v>
      </c>
      <c r="E530" s="183">
        <v>11</v>
      </c>
      <c r="F530" s="183" t="s">
        <v>358</v>
      </c>
      <c r="G530" s="183" t="s">
        <v>357</v>
      </c>
      <c r="H530" s="183" t="s">
        <v>89</v>
      </c>
      <c r="I530" s="183">
        <v>0</v>
      </c>
      <c r="J530" s="183">
        <v>129.36000000000001</v>
      </c>
      <c r="K530" s="183">
        <v>-129.36000000000001</v>
      </c>
      <c r="L530" s="184">
        <v>45055</v>
      </c>
      <c r="M530" s="183" t="s">
        <v>2112</v>
      </c>
    </row>
    <row r="531" spans="1:13">
      <c r="A531" s="183">
        <v>40100000</v>
      </c>
      <c r="B531" s="183" t="s">
        <v>1091</v>
      </c>
      <c r="C531" s="183" t="s">
        <v>355</v>
      </c>
      <c r="D531" s="184">
        <v>44927</v>
      </c>
      <c r="E531" s="183">
        <v>11</v>
      </c>
      <c r="F531" s="183" t="s">
        <v>358</v>
      </c>
      <c r="G531" s="183" t="s">
        <v>357</v>
      </c>
      <c r="H531" s="183" t="s">
        <v>89</v>
      </c>
      <c r="I531" s="183">
        <v>360</v>
      </c>
      <c r="J531" s="183">
        <v>0</v>
      </c>
      <c r="K531" s="183">
        <v>360</v>
      </c>
      <c r="L531" s="184">
        <v>45055</v>
      </c>
      <c r="M531" s="183" t="s">
        <v>2112</v>
      </c>
    </row>
    <row r="532" spans="1:13">
      <c r="A532" s="183">
        <v>40100000</v>
      </c>
      <c r="B532" s="183" t="s">
        <v>352</v>
      </c>
      <c r="C532" s="183" t="s">
        <v>355</v>
      </c>
      <c r="D532" s="184">
        <v>44927</v>
      </c>
      <c r="E532" s="183">
        <v>11</v>
      </c>
      <c r="F532" s="183" t="s">
        <v>358</v>
      </c>
      <c r="G532" s="183" t="s">
        <v>357</v>
      </c>
      <c r="H532" s="183" t="s">
        <v>89</v>
      </c>
      <c r="I532" s="183">
        <v>111.72</v>
      </c>
      <c r="J532" s="183">
        <v>0</v>
      </c>
      <c r="K532" s="183">
        <v>111.72</v>
      </c>
      <c r="L532" s="184">
        <v>45055</v>
      </c>
      <c r="M532" s="183" t="s">
        <v>2112</v>
      </c>
    </row>
    <row r="533" spans="1:13">
      <c r="A533" s="183">
        <v>40100000</v>
      </c>
      <c r="B533" s="183" t="s">
        <v>388</v>
      </c>
      <c r="C533" s="183" t="s">
        <v>355</v>
      </c>
      <c r="D533" s="184">
        <v>44927</v>
      </c>
      <c r="E533" s="183">
        <v>11</v>
      </c>
      <c r="F533" s="183" t="s">
        <v>358</v>
      </c>
      <c r="G533" s="183" t="s">
        <v>357</v>
      </c>
      <c r="H533" s="183" t="s">
        <v>89</v>
      </c>
      <c r="I533" s="183">
        <v>0</v>
      </c>
      <c r="J533" s="183">
        <v>1062.75</v>
      </c>
      <c r="K533" s="183">
        <v>-1062.75</v>
      </c>
      <c r="L533" s="184">
        <v>45055</v>
      </c>
      <c r="M533" s="183" t="s">
        <v>2112</v>
      </c>
    </row>
    <row r="534" spans="1:13">
      <c r="A534" s="183">
        <v>40100000</v>
      </c>
      <c r="B534" s="183" t="s">
        <v>365</v>
      </c>
      <c r="C534" s="183" t="s">
        <v>355</v>
      </c>
      <c r="D534" s="184">
        <v>44927</v>
      </c>
      <c r="E534" s="183">
        <v>11</v>
      </c>
      <c r="F534" s="183" t="s">
        <v>358</v>
      </c>
      <c r="G534" s="183" t="s">
        <v>357</v>
      </c>
      <c r="H534" s="183" t="s">
        <v>89</v>
      </c>
      <c r="I534" s="183">
        <v>0</v>
      </c>
      <c r="J534" s="183">
        <v>1325.6</v>
      </c>
      <c r="K534" s="183">
        <v>-1325.6</v>
      </c>
      <c r="L534" s="184">
        <v>45055</v>
      </c>
      <c r="M534" s="183" t="s">
        <v>2112</v>
      </c>
    </row>
    <row r="535" spans="1:13">
      <c r="A535" s="183">
        <v>40100000</v>
      </c>
      <c r="B535" s="183" t="s">
        <v>373</v>
      </c>
      <c r="C535" s="183" t="s">
        <v>355</v>
      </c>
      <c r="D535" s="184">
        <v>44927</v>
      </c>
      <c r="E535" s="183">
        <v>11</v>
      </c>
      <c r="F535" s="183" t="s">
        <v>358</v>
      </c>
      <c r="G535" s="183" t="s">
        <v>357</v>
      </c>
      <c r="H535" s="183" t="s">
        <v>89</v>
      </c>
      <c r="I535" s="183">
        <v>0</v>
      </c>
      <c r="J535" s="183">
        <v>1735.8</v>
      </c>
      <c r="K535" s="183">
        <v>-1735.8</v>
      </c>
      <c r="L535" s="184">
        <v>45055</v>
      </c>
      <c r="M535" s="183" t="s">
        <v>2112</v>
      </c>
    </row>
    <row r="536" spans="1:13">
      <c r="A536" s="183">
        <v>40100000</v>
      </c>
      <c r="B536" s="183" t="s">
        <v>374</v>
      </c>
      <c r="C536" s="183" t="s">
        <v>355</v>
      </c>
      <c r="D536" s="184">
        <v>44927</v>
      </c>
      <c r="E536" s="183">
        <v>11</v>
      </c>
      <c r="F536" s="183" t="s">
        <v>358</v>
      </c>
      <c r="G536" s="183" t="s">
        <v>357</v>
      </c>
      <c r="H536" s="183" t="s">
        <v>89</v>
      </c>
      <c r="I536" s="183">
        <v>0</v>
      </c>
      <c r="J536" s="183">
        <v>1362</v>
      </c>
      <c r="K536" s="183">
        <v>-1362</v>
      </c>
      <c r="L536" s="184">
        <v>45055</v>
      </c>
      <c r="M536" s="183" t="s">
        <v>2112</v>
      </c>
    </row>
    <row r="537" spans="1:13">
      <c r="A537" s="183">
        <v>40100000</v>
      </c>
      <c r="B537" s="183" t="s">
        <v>1346</v>
      </c>
      <c r="C537" s="183" t="s">
        <v>355</v>
      </c>
      <c r="D537" s="184">
        <v>44927</v>
      </c>
      <c r="E537" s="183">
        <v>11</v>
      </c>
      <c r="F537" s="183" t="s">
        <v>358</v>
      </c>
      <c r="G537" s="183" t="s">
        <v>357</v>
      </c>
      <c r="H537" s="183" t="s">
        <v>89</v>
      </c>
      <c r="I537" s="183">
        <v>0</v>
      </c>
      <c r="J537" s="183">
        <v>151.19999999999999</v>
      </c>
      <c r="K537" s="183">
        <v>-151.19999999999999</v>
      </c>
      <c r="L537" s="184">
        <v>45055</v>
      </c>
      <c r="M537" s="183" t="s">
        <v>2112</v>
      </c>
    </row>
    <row r="538" spans="1:13">
      <c r="A538" s="183">
        <v>40100000</v>
      </c>
      <c r="B538" s="183" t="s">
        <v>370</v>
      </c>
      <c r="C538" s="183" t="s">
        <v>355</v>
      </c>
      <c r="D538" s="184">
        <v>44927</v>
      </c>
      <c r="E538" s="183">
        <v>11</v>
      </c>
      <c r="F538" s="183" t="s">
        <v>358</v>
      </c>
      <c r="G538" s="183" t="s">
        <v>357</v>
      </c>
      <c r="H538" s="183" t="s">
        <v>89</v>
      </c>
      <c r="I538" s="183">
        <v>0</v>
      </c>
      <c r="J538" s="183">
        <v>333</v>
      </c>
      <c r="K538" s="183">
        <v>-333</v>
      </c>
      <c r="L538" s="184">
        <v>45055</v>
      </c>
      <c r="M538" s="183" t="s">
        <v>2112</v>
      </c>
    </row>
    <row r="539" spans="1:13">
      <c r="A539" s="183">
        <v>40100000</v>
      </c>
      <c r="B539" s="183" t="s">
        <v>1334</v>
      </c>
      <c r="C539" s="183" t="s">
        <v>355</v>
      </c>
      <c r="D539" s="184">
        <v>44927</v>
      </c>
      <c r="E539" s="183">
        <v>11</v>
      </c>
      <c r="F539" s="183" t="s">
        <v>358</v>
      </c>
      <c r="G539" s="183" t="s">
        <v>357</v>
      </c>
      <c r="H539" s="183" t="s">
        <v>89</v>
      </c>
      <c r="I539" s="183">
        <v>0</v>
      </c>
      <c r="J539" s="183">
        <v>90</v>
      </c>
      <c r="K539" s="183">
        <v>-90</v>
      </c>
      <c r="L539" s="184">
        <v>45055</v>
      </c>
      <c r="M539" s="183" t="s">
        <v>2112</v>
      </c>
    </row>
    <row r="540" spans="1:13">
      <c r="A540" s="183">
        <v>40100000</v>
      </c>
      <c r="B540" s="183" t="s">
        <v>391</v>
      </c>
      <c r="C540" s="183" t="s">
        <v>355</v>
      </c>
      <c r="D540" s="184">
        <v>44927</v>
      </c>
      <c r="E540" s="183">
        <v>11</v>
      </c>
      <c r="F540" s="183" t="s">
        <v>358</v>
      </c>
      <c r="G540" s="183" t="s">
        <v>357</v>
      </c>
      <c r="H540" s="183" t="s">
        <v>89</v>
      </c>
      <c r="I540" s="183">
        <v>0</v>
      </c>
      <c r="J540" s="183">
        <v>12775.2</v>
      </c>
      <c r="K540" s="183">
        <v>-12775.2</v>
      </c>
      <c r="L540" s="184">
        <v>45055</v>
      </c>
      <c r="M540" s="183" t="s">
        <v>2112</v>
      </c>
    </row>
    <row r="541" spans="1:13">
      <c r="A541" s="183">
        <v>40100000</v>
      </c>
      <c r="B541" s="183" t="s">
        <v>359</v>
      </c>
      <c r="C541" s="183" t="s">
        <v>355</v>
      </c>
      <c r="D541" s="184">
        <v>44927</v>
      </c>
      <c r="E541" s="183">
        <v>11</v>
      </c>
      <c r="F541" s="183" t="s">
        <v>358</v>
      </c>
      <c r="G541" s="183" t="s">
        <v>357</v>
      </c>
      <c r="H541" s="183" t="s">
        <v>89</v>
      </c>
      <c r="I541" s="183">
        <v>0</v>
      </c>
      <c r="J541" s="183">
        <v>8815.83</v>
      </c>
      <c r="K541" s="183">
        <v>-8815.83</v>
      </c>
      <c r="L541" s="184">
        <v>45055</v>
      </c>
      <c r="M541" s="183" t="s">
        <v>2112</v>
      </c>
    </row>
    <row r="542" spans="1:13">
      <c r="A542" s="183">
        <v>40100000</v>
      </c>
      <c r="B542" s="183" t="s">
        <v>1320</v>
      </c>
      <c r="C542" s="183" t="s">
        <v>355</v>
      </c>
      <c r="D542" s="184">
        <v>44927</v>
      </c>
      <c r="E542" s="183">
        <v>11</v>
      </c>
      <c r="F542" s="183" t="s">
        <v>358</v>
      </c>
      <c r="G542" s="183" t="s">
        <v>357</v>
      </c>
      <c r="H542" s="183" t="s">
        <v>89</v>
      </c>
      <c r="I542" s="183">
        <v>0</v>
      </c>
      <c r="J542" s="183">
        <v>2036.08</v>
      </c>
      <c r="K542" s="183">
        <v>-2036.08</v>
      </c>
      <c r="L542" s="184">
        <v>45055</v>
      </c>
      <c r="M542" s="183" t="s">
        <v>2112</v>
      </c>
    </row>
    <row r="543" spans="1:13">
      <c r="A543" s="183">
        <v>40100000</v>
      </c>
      <c r="B543" s="183" t="s">
        <v>1328</v>
      </c>
      <c r="C543" s="183" t="s">
        <v>355</v>
      </c>
      <c r="D543" s="184">
        <v>44927</v>
      </c>
      <c r="E543" s="183">
        <v>11</v>
      </c>
      <c r="F543" s="183" t="s">
        <v>358</v>
      </c>
      <c r="G543" s="183" t="s">
        <v>357</v>
      </c>
      <c r="H543" s="183" t="s">
        <v>89</v>
      </c>
      <c r="I543" s="183">
        <v>0</v>
      </c>
      <c r="J543" s="183">
        <v>5125.05</v>
      </c>
      <c r="K543" s="183">
        <v>-5125.05</v>
      </c>
      <c r="L543" s="184">
        <v>45055</v>
      </c>
      <c r="M543" s="183" t="s">
        <v>2112</v>
      </c>
    </row>
    <row r="544" spans="1:13">
      <c r="A544" s="183">
        <v>40100000</v>
      </c>
      <c r="B544" s="183" t="s">
        <v>369</v>
      </c>
      <c r="C544" s="183" t="s">
        <v>355</v>
      </c>
      <c r="D544" s="184">
        <v>44927</v>
      </c>
      <c r="E544" s="183">
        <v>11</v>
      </c>
      <c r="F544" s="183" t="s">
        <v>358</v>
      </c>
      <c r="G544" s="183" t="s">
        <v>357</v>
      </c>
      <c r="H544" s="183" t="s">
        <v>89</v>
      </c>
      <c r="I544" s="183">
        <v>2199.7399999999998</v>
      </c>
      <c r="J544" s="183">
        <v>0</v>
      </c>
      <c r="K544" s="183">
        <v>2199.7399999999998</v>
      </c>
      <c r="L544" s="184">
        <v>45055</v>
      </c>
      <c r="M544" s="183" t="s">
        <v>2112</v>
      </c>
    </row>
    <row r="545" spans="1:13">
      <c r="A545" s="183">
        <v>40100000</v>
      </c>
      <c r="B545" s="183" t="s">
        <v>367</v>
      </c>
      <c r="C545" s="183" t="s">
        <v>355</v>
      </c>
      <c r="D545" s="184">
        <v>44927</v>
      </c>
      <c r="E545" s="183">
        <v>11</v>
      </c>
      <c r="F545" s="183" t="s">
        <v>358</v>
      </c>
      <c r="G545" s="183" t="s">
        <v>357</v>
      </c>
      <c r="H545" s="183" t="s">
        <v>89</v>
      </c>
      <c r="I545" s="183">
        <v>0</v>
      </c>
      <c r="J545" s="183">
        <v>4160.9799999999996</v>
      </c>
      <c r="K545" s="183">
        <v>-4160.9799999999996</v>
      </c>
      <c r="L545" s="184">
        <v>45055</v>
      </c>
      <c r="M545" s="183" t="s">
        <v>2112</v>
      </c>
    </row>
    <row r="546" spans="1:13">
      <c r="A546" s="183">
        <v>40100000</v>
      </c>
      <c r="B546" s="183" t="s">
        <v>383</v>
      </c>
      <c r="C546" s="183" t="s">
        <v>355</v>
      </c>
      <c r="D546" s="184">
        <v>44927</v>
      </c>
      <c r="E546" s="183">
        <v>11</v>
      </c>
      <c r="F546" s="183" t="s">
        <v>358</v>
      </c>
      <c r="G546" s="183" t="s">
        <v>357</v>
      </c>
      <c r="H546" s="183" t="s">
        <v>89</v>
      </c>
      <c r="I546" s="183">
        <v>0</v>
      </c>
      <c r="J546" s="183">
        <v>105.44</v>
      </c>
      <c r="K546" s="183">
        <v>-105.44</v>
      </c>
      <c r="L546" s="184">
        <v>45055</v>
      </c>
      <c r="M546" s="183" t="s">
        <v>2112</v>
      </c>
    </row>
    <row r="547" spans="1:13">
      <c r="A547" s="183">
        <v>40100000</v>
      </c>
      <c r="B547" s="183" t="s">
        <v>350</v>
      </c>
      <c r="C547" s="183" t="s">
        <v>93</v>
      </c>
      <c r="D547" s="184">
        <v>44928</v>
      </c>
      <c r="E547" s="183">
        <v>2</v>
      </c>
      <c r="F547" s="183" t="s">
        <v>1349</v>
      </c>
      <c r="G547" s="183" t="s">
        <v>89</v>
      </c>
      <c r="H547" s="183" t="s">
        <v>1351</v>
      </c>
      <c r="I547" s="183">
        <v>3420.37</v>
      </c>
      <c r="J547" s="183">
        <v>0</v>
      </c>
      <c r="K547" s="183">
        <v>3420.37</v>
      </c>
      <c r="L547" s="184">
        <v>44970</v>
      </c>
      <c r="M547" s="183" t="s">
        <v>2112</v>
      </c>
    </row>
    <row r="548" spans="1:13">
      <c r="A548" s="183">
        <v>40100000</v>
      </c>
      <c r="B548" s="183" t="s">
        <v>1204</v>
      </c>
      <c r="C548" s="183" t="s">
        <v>93</v>
      </c>
      <c r="D548" s="184">
        <v>44928</v>
      </c>
      <c r="E548" s="183">
        <v>2</v>
      </c>
      <c r="F548" s="183" t="s">
        <v>1348</v>
      </c>
      <c r="G548" s="183" t="s">
        <v>89</v>
      </c>
      <c r="H548" s="183" t="s">
        <v>351</v>
      </c>
      <c r="I548" s="183">
        <v>3200</v>
      </c>
      <c r="J548" s="183">
        <v>0</v>
      </c>
      <c r="K548" s="183">
        <v>3200</v>
      </c>
      <c r="L548" s="184">
        <v>44970</v>
      </c>
      <c r="M548" s="183" t="s">
        <v>2112</v>
      </c>
    </row>
    <row r="549" spans="1:13">
      <c r="A549" s="183">
        <v>40100000</v>
      </c>
      <c r="B549" s="183" t="s">
        <v>372</v>
      </c>
      <c r="C549" s="183" t="s">
        <v>93</v>
      </c>
      <c r="D549" s="184">
        <v>44928</v>
      </c>
      <c r="E549" s="183">
        <v>2</v>
      </c>
      <c r="F549" s="183" t="s">
        <v>126</v>
      </c>
      <c r="G549" s="183" t="s">
        <v>89</v>
      </c>
      <c r="H549" s="183" t="s">
        <v>1159</v>
      </c>
      <c r="I549" s="183">
        <v>252</v>
      </c>
      <c r="J549" s="183">
        <v>0</v>
      </c>
      <c r="K549" s="183">
        <v>252</v>
      </c>
      <c r="L549" s="184">
        <v>44970</v>
      </c>
      <c r="M549" s="183" t="s">
        <v>2112</v>
      </c>
    </row>
    <row r="550" spans="1:13">
      <c r="A550" s="183">
        <v>40100000</v>
      </c>
      <c r="B550" s="183" t="s">
        <v>363</v>
      </c>
      <c r="C550" s="183" t="s">
        <v>93</v>
      </c>
      <c r="D550" s="184">
        <v>44928</v>
      </c>
      <c r="E550" s="183">
        <v>2</v>
      </c>
      <c r="F550" s="183" t="s">
        <v>478</v>
      </c>
      <c r="G550" s="183" t="s">
        <v>89</v>
      </c>
      <c r="H550" s="183" t="s">
        <v>1184</v>
      </c>
      <c r="I550" s="183">
        <v>328.64</v>
      </c>
      <c r="J550" s="183">
        <v>0</v>
      </c>
      <c r="K550" s="183">
        <v>328.64</v>
      </c>
      <c r="L550" s="184">
        <v>44970</v>
      </c>
      <c r="M550" s="183" t="s">
        <v>2112</v>
      </c>
    </row>
    <row r="551" spans="1:13">
      <c r="A551" s="183">
        <v>40100000</v>
      </c>
      <c r="B551" s="183" t="s">
        <v>1354</v>
      </c>
      <c r="C551" s="183" t="s">
        <v>93</v>
      </c>
      <c r="D551" s="184">
        <v>44928</v>
      </c>
      <c r="E551" s="183">
        <v>2</v>
      </c>
      <c r="F551" s="183" t="s">
        <v>1353</v>
      </c>
      <c r="G551" s="183" t="s">
        <v>89</v>
      </c>
      <c r="H551" s="183" t="s">
        <v>89</v>
      </c>
      <c r="I551" s="183">
        <v>12000</v>
      </c>
      <c r="J551" s="183">
        <v>0</v>
      </c>
      <c r="K551" s="183">
        <v>12000</v>
      </c>
      <c r="L551" s="184">
        <v>44970</v>
      </c>
      <c r="M551" s="183" t="s">
        <v>2112</v>
      </c>
    </row>
    <row r="552" spans="1:13">
      <c r="A552" s="183">
        <v>40100000</v>
      </c>
      <c r="B552" s="183" t="s">
        <v>350</v>
      </c>
      <c r="C552" s="183" t="s">
        <v>93</v>
      </c>
      <c r="D552" s="184">
        <v>44928</v>
      </c>
      <c r="E552" s="183">
        <v>2</v>
      </c>
      <c r="F552" s="183" t="s">
        <v>1349</v>
      </c>
      <c r="G552" s="183" t="s">
        <v>89</v>
      </c>
      <c r="H552" s="183" t="s">
        <v>1351</v>
      </c>
      <c r="I552" s="183">
        <v>396.7</v>
      </c>
      <c r="J552" s="183">
        <v>0</v>
      </c>
      <c r="K552" s="183">
        <v>396.7</v>
      </c>
      <c r="L552" s="184">
        <v>44970</v>
      </c>
      <c r="M552" s="183" t="s">
        <v>2112</v>
      </c>
    </row>
    <row r="553" spans="1:13">
      <c r="A553" s="183">
        <v>40100000</v>
      </c>
      <c r="B553" s="183" t="s">
        <v>364</v>
      </c>
      <c r="C553" s="183" t="s">
        <v>93</v>
      </c>
      <c r="D553" s="184">
        <v>44928</v>
      </c>
      <c r="E553" s="183">
        <v>2</v>
      </c>
      <c r="F553" s="183" t="s">
        <v>654</v>
      </c>
      <c r="G553" s="183" t="s">
        <v>89</v>
      </c>
      <c r="H553" s="183" t="s">
        <v>1110</v>
      </c>
      <c r="I553" s="183">
        <v>594.42999999999995</v>
      </c>
      <c r="J553" s="183">
        <v>0</v>
      </c>
      <c r="K553" s="183">
        <v>594.42999999999995</v>
      </c>
      <c r="L553" s="184">
        <v>44970</v>
      </c>
      <c r="M553" s="183" t="s">
        <v>2112</v>
      </c>
    </row>
    <row r="554" spans="1:13">
      <c r="A554" s="183">
        <v>40100000</v>
      </c>
      <c r="B554" s="183" t="s">
        <v>1204</v>
      </c>
      <c r="C554" s="183" t="s">
        <v>93</v>
      </c>
      <c r="D554" s="184">
        <v>44928</v>
      </c>
      <c r="E554" s="183">
        <v>2</v>
      </c>
      <c r="F554" s="183" t="s">
        <v>1350</v>
      </c>
      <c r="G554" s="183" t="s">
        <v>89</v>
      </c>
      <c r="H554" s="183" t="s">
        <v>384</v>
      </c>
      <c r="I554" s="183">
        <v>3200</v>
      </c>
      <c r="J554" s="183">
        <v>0</v>
      </c>
      <c r="K554" s="183">
        <v>3200</v>
      </c>
      <c r="L554" s="184">
        <v>44970</v>
      </c>
      <c r="M554" s="183" t="s">
        <v>2112</v>
      </c>
    </row>
    <row r="555" spans="1:13">
      <c r="A555" s="183">
        <v>40100000</v>
      </c>
      <c r="B555" s="183" t="s">
        <v>1140</v>
      </c>
      <c r="C555" s="183" t="s">
        <v>93</v>
      </c>
      <c r="D555" s="184">
        <v>44930</v>
      </c>
      <c r="E555" s="183">
        <v>2</v>
      </c>
      <c r="F555" s="183" t="s">
        <v>1357</v>
      </c>
      <c r="G555" s="183" t="s">
        <v>89</v>
      </c>
      <c r="H555" s="183" t="s">
        <v>1141</v>
      </c>
      <c r="I555" s="183">
        <v>43.67</v>
      </c>
      <c r="J555" s="183">
        <v>0</v>
      </c>
      <c r="K555" s="183">
        <v>43.67</v>
      </c>
      <c r="L555" s="184">
        <v>44970</v>
      </c>
      <c r="M555" s="183" t="s">
        <v>2112</v>
      </c>
    </row>
    <row r="556" spans="1:13">
      <c r="A556" s="183">
        <v>40100000</v>
      </c>
      <c r="B556" s="183" t="s">
        <v>367</v>
      </c>
      <c r="C556" s="183" t="s">
        <v>93</v>
      </c>
      <c r="D556" s="184">
        <v>44931</v>
      </c>
      <c r="E556" s="183">
        <v>2</v>
      </c>
      <c r="F556" s="183" t="s">
        <v>116</v>
      </c>
      <c r="G556" s="183" t="s">
        <v>89</v>
      </c>
      <c r="H556" s="183" t="s">
        <v>1087</v>
      </c>
      <c r="I556" s="183">
        <v>4160.9799999999996</v>
      </c>
      <c r="J556" s="183">
        <v>0</v>
      </c>
      <c r="K556" s="183">
        <v>4160.9799999999996</v>
      </c>
      <c r="L556" s="184">
        <v>44970</v>
      </c>
      <c r="M556" s="183" t="s">
        <v>2112</v>
      </c>
    </row>
    <row r="557" spans="1:13">
      <c r="A557" s="183">
        <v>40100000</v>
      </c>
      <c r="B557" s="183" t="s">
        <v>388</v>
      </c>
      <c r="C557" s="183" t="s">
        <v>93</v>
      </c>
      <c r="D557" s="184">
        <v>44931</v>
      </c>
      <c r="E557" s="183">
        <v>2</v>
      </c>
      <c r="F557" s="183" t="s">
        <v>107</v>
      </c>
      <c r="G557" s="183" t="s">
        <v>89</v>
      </c>
      <c r="H557" s="183" t="s">
        <v>1242</v>
      </c>
      <c r="I557" s="183">
        <v>1660.92</v>
      </c>
      <c r="J557" s="183">
        <v>0</v>
      </c>
      <c r="K557" s="183">
        <v>1660.92</v>
      </c>
      <c r="L557" s="184">
        <v>44970</v>
      </c>
      <c r="M557" s="183" t="s">
        <v>2112</v>
      </c>
    </row>
    <row r="558" spans="1:13">
      <c r="A558" s="183">
        <v>40100000</v>
      </c>
      <c r="B558" s="183" t="s">
        <v>388</v>
      </c>
      <c r="C558" s="183" t="s">
        <v>93</v>
      </c>
      <c r="D558" s="184">
        <v>44931</v>
      </c>
      <c r="E558" s="183">
        <v>2</v>
      </c>
      <c r="F558" s="183" t="s">
        <v>107</v>
      </c>
      <c r="G558" s="183" t="s">
        <v>89</v>
      </c>
      <c r="H558" s="183" t="s">
        <v>1121</v>
      </c>
      <c r="I558" s="183">
        <v>7457.96</v>
      </c>
      <c r="J558" s="183">
        <v>0</v>
      </c>
      <c r="K558" s="183">
        <v>7457.96</v>
      </c>
      <c r="L558" s="184">
        <v>44970</v>
      </c>
      <c r="M558" s="183" t="s">
        <v>2112</v>
      </c>
    </row>
    <row r="559" spans="1:13">
      <c r="A559" s="183">
        <v>40100000</v>
      </c>
      <c r="B559" s="183" t="s">
        <v>1143</v>
      </c>
      <c r="C559" s="183" t="s">
        <v>93</v>
      </c>
      <c r="D559" s="184">
        <v>44935</v>
      </c>
      <c r="E559" s="183">
        <v>1</v>
      </c>
      <c r="F559" s="183" t="s">
        <v>1368</v>
      </c>
      <c r="G559" s="183" t="s">
        <v>89</v>
      </c>
      <c r="H559" s="183" t="s">
        <v>312</v>
      </c>
      <c r="I559" s="183">
        <v>876</v>
      </c>
      <c r="J559" s="183">
        <v>0</v>
      </c>
      <c r="K559" s="183">
        <v>876</v>
      </c>
      <c r="L559" s="184">
        <v>44970</v>
      </c>
      <c r="M559" s="183" t="s">
        <v>2112</v>
      </c>
    </row>
    <row r="560" spans="1:13">
      <c r="A560" s="183">
        <v>40100000</v>
      </c>
      <c r="B560" s="183" t="s">
        <v>391</v>
      </c>
      <c r="C560" s="183" t="s">
        <v>93</v>
      </c>
      <c r="D560" s="184">
        <v>44935</v>
      </c>
      <c r="E560" s="183">
        <v>1</v>
      </c>
      <c r="F560" s="183" t="s">
        <v>1360</v>
      </c>
      <c r="G560" s="183" t="s">
        <v>89</v>
      </c>
      <c r="H560" s="183" t="s">
        <v>1117</v>
      </c>
      <c r="I560" s="183">
        <v>12157.64</v>
      </c>
      <c r="J560" s="183">
        <v>0</v>
      </c>
      <c r="K560" s="183">
        <v>12157.64</v>
      </c>
      <c r="L560" s="184">
        <v>44970</v>
      </c>
      <c r="M560" s="183" t="s">
        <v>2112</v>
      </c>
    </row>
    <row r="561" spans="1:13">
      <c r="A561" s="183">
        <v>40100000</v>
      </c>
      <c r="B561" s="183" t="s">
        <v>372</v>
      </c>
      <c r="C561" s="183" t="s">
        <v>93</v>
      </c>
      <c r="D561" s="184">
        <v>44935</v>
      </c>
      <c r="E561" s="183">
        <v>1</v>
      </c>
      <c r="F561" s="183" t="s">
        <v>126</v>
      </c>
      <c r="G561" s="183" t="s">
        <v>89</v>
      </c>
      <c r="H561" s="183" t="s">
        <v>1221</v>
      </c>
      <c r="I561" s="183">
        <v>158.13</v>
      </c>
      <c r="J561" s="183">
        <v>0</v>
      </c>
      <c r="K561" s="183">
        <v>158.13</v>
      </c>
      <c r="L561" s="184">
        <v>44970</v>
      </c>
      <c r="M561" s="183" t="s">
        <v>2112</v>
      </c>
    </row>
    <row r="562" spans="1:13">
      <c r="A562" s="183">
        <v>40100000</v>
      </c>
      <c r="B562" s="183" t="s">
        <v>372</v>
      </c>
      <c r="C562" s="183" t="s">
        <v>93</v>
      </c>
      <c r="D562" s="184">
        <v>44935</v>
      </c>
      <c r="E562" s="183">
        <v>2</v>
      </c>
      <c r="F562" s="183" t="s">
        <v>126</v>
      </c>
      <c r="G562" s="183" t="s">
        <v>89</v>
      </c>
      <c r="H562" s="183" t="s">
        <v>1219</v>
      </c>
      <c r="I562" s="183">
        <v>25.33</v>
      </c>
      <c r="J562" s="183">
        <v>0</v>
      </c>
      <c r="K562" s="183">
        <v>25.33</v>
      </c>
      <c r="L562" s="184">
        <v>44970</v>
      </c>
      <c r="M562" s="183" t="s">
        <v>2112</v>
      </c>
    </row>
    <row r="563" spans="1:13">
      <c r="A563" s="183">
        <v>40100000</v>
      </c>
      <c r="B563" s="183" t="s">
        <v>370</v>
      </c>
      <c r="C563" s="183" t="s">
        <v>93</v>
      </c>
      <c r="D563" s="184">
        <v>44936</v>
      </c>
      <c r="E563" s="183">
        <v>1</v>
      </c>
      <c r="F563" s="183" t="s">
        <v>393</v>
      </c>
      <c r="G563" s="183" t="s">
        <v>89</v>
      </c>
      <c r="H563" s="183" t="s">
        <v>1159</v>
      </c>
      <c r="I563" s="183">
        <v>142</v>
      </c>
      <c r="J563" s="183">
        <v>0</v>
      </c>
      <c r="K563" s="183">
        <v>142</v>
      </c>
      <c r="L563" s="184">
        <v>44970</v>
      </c>
      <c r="M563" s="183" t="s">
        <v>2112</v>
      </c>
    </row>
    <row r="564" spans="1:13">
      <c r="A564" s="183">
        <v>40100000</v>
      </c>
      <c r="B564" s="183" t="s">
        <v>377</v>
      </c>
      <c r="C564" s="183" t="s">
        <v>93</v>
      </c>
      <c r="D564" s="184">
        <v>44936</v>
      </c>
      <c r="E564" s="183">
        <v>1</v>
      </c>
      <c r="F564" s="183" t="s">
        <v>1381</v>
      </c>
      <c r="G564" s="183" t="s">
        <v>89</v>
      </c>
      <c r="H564" s="183" t="s">
        <v>1087</v>
      </c>
      <c r="I564" s="183">
        <v>1000.81</v>
      </c>
      <c r="J564" s="183">
        <v>0</v>
      </c>
      <c r="K564" s="183">
        <v>1000.81</v>
      </c>
      <c r="L564" s="184">
        <v>44970</v>
      </c>
      <c r="M564" s="183" t="s">
        <v>2112</v>
      </c>
    </row>
    <row r="565" spans="1:13">
      <c r="A565" s="183">
        <v>40100000</v>
      </c>
      <c r="B565" s="183" t="s">
        <v>1320</v>
      </c>
      <c r="C565" s="183" t="s">
        <v>93</v>
      </c>
      <c r="D565" s="184">
        <v>44936</v>
      </c>
      <c r="E565" s="183">
        <v>1</v>
      </c>
      <c r="F565" s="183" t="s">
        <v>1380</v>
      </c>
      <c r="G565" s="183" t="s">
        <v>89</v>
      </c>
      <c r="H565" s="183" t="s">
        <v>351</v>
      </c>
      <c r="I565" s="183">
        <v>2036.08</v>
      </c>
      <c r="J565" s="183">
        <v>0</v>
      </c>
      <c r="K565" s="183">
        <v>2036.08</v>
      </c>
      <c r="L565" s="184">
        <v>44970</v>
      </c>
      <c r="M565" s="183" t="s">
        <v>2112</v>
      </c>
    </row>
    <row r="566" spans="1:13">
      <c r="A566" s="183">
        <v>40100000</v>
      </c>
      <c r="B566" s="183" t="s">
        <v>361</v>
      </c>
      <c r="C566" s="183" t="s">
        <v>93</v>
      </c>
      <c r="D566" s="184">
        <v>44936</v>
      </c>
      <c r="E566" s="183">
        <v>1</v>
      </c>
      <c r="F566" s="183" t="s">
        <v>1383</v>
      </c>
      <c r="G566" s="183" t="s">
        <v>89</v>
      </c>
      <c r="H566" s="183" t="s">
        <v>1141</v>
      </c>
      <c r="I566" s="183">
        <v>1600</v>
      </c>
      <c r="J566" s="183">
        <v>0</v>
      </c>
      <c r="K566" s="183">
        <v>1600</v>
      </c>
      <c r="L566" s="184">
        <v>44970</v>
      </c>
      <c r="M566" s="183" t="s">
        <v>2112</v>
      </c>
    </row>
    <row r="567" spans="1:13">
      <c r="A567" s="183">
        <v>40100000</v>
      </c>
      <c r="B567" s="183" t="s">
        <v>391</v>
      </c>
      <c r="C567" s="183" t="s">
        <v>93</v>
      </c>
      <c r="D567" s="184">
        <v>44936</v>
      </c>
      <c r="E567" s="183">
        <v>1</v>
      </c>
      <c r="F567" s="183" t="s">
        <v>1360</v>
      </c>
      <c r="G567" s="183" t="s">
        <v>89</v>
      </c>
      <c r="H567" s="183" t="s">
        <v>1117</v>
      </c>
      <c r="I567" s="183">
        <v>617.55999999999995</v>
      </c>
      <c r="J567" s="183">
        <v>0</v>
      </c>
      <c r="K567" s="183">
        <v>617.55999999999995</v>
      </c>
      <c r="L567" s="184">
        <v>44970</v>
      </c>
      <c r="M567" s="183" t="s">
        <v>2112</v>
      </c>
    </row>
    <row r="568" spans="1:13">
      <c r="A568" s="183">
        <v>40100000</v>
      </c>
      <c r="B568" s="183" t="s">
        <v>373</v>
      </c>
      <c r="C568" s="183" t="s">
        <v>93</v>
      </c>
      <c r="D568" s="184">
        <v>44936</v>
      </c>
      <c r="E568" s="183">
        <v>1</v>
      </c>
      <c r="F568" s="183" t="s">
        <v>130</v>
      </c>
      <c r="G568" s="183" t="s">
        <v>89</v>
      </c>
      <c r="H568" s="183" t="s">
        <v>371</v>
      </c>
      <c r="I568" s="183">
        <v>1735.8</v>
      </c>
      <c r="J568" s="183">
        <v>0</v>
      </c>
      <c r="K568" s="183">
        <v>1735.8</v>
      </c>
      <c r="L568" s="184">
        <v>44970</v>
      </c>
      <c r="M568" s="183" t="s">
        <v>2112</v>
      </c>
    </row>
    <row r="569" spans="1:13">
      <c r="A569" s="183">
        <v>40100000</v>
      </c>
      <c r="B569" s="183" t="s">
        <v>1145</v>
      </c>
      <c r="C569" s="183" t="s">
        <v>93</v>
      </c>
      <c r="D569" s="184">
        <v>44936</v>
      </c>
      <c r="E569" s="183">
        <v>1</v>
      </c>
      <c r="F569" s="183" t="s">
        <v>1376</v>
      </c>
      <c r="G569" s="183" t="s">
        <v>89</v>
      </c>
      <c r="H569" s="183" t="s">
        <v>1110</v>
      </c>
      <c r="I569" s="183">
        <v>10584</v>
      </c>
      <c r="J569" s="183">
        <v>0</v>
      </c>
      <c r="K569" s="183">
        <v>10584</v>
      </c>
      <c r="L569" s="184">
        <v>44970</v>
      </c>
      <c r="M569" s="183" t="s">
        <v>2112</v>
      </c>
    </row>
    <row r="570" spans="1:13">
      <c r="A570" s="183">
        <v>40100000</v>
      </c>
      <c r="B570" s="183" t="s">
        <v>1313</v>
      </c>
      <c r="C570" s="183" t="s">
        <v>93</v>
      </c>
      <c r="D570" s="184">
        <v>44936</v>
      </c>
      <c r="E570" s="183">
        <v>1</v>
      </c>
      <c r="F570" s="183" t="s">
        <v>1375</v>
      </c>
      <c r="G570" s="183" t="s">
        <v>89</v>
      </c>
      <c r="H570" s="183" t="s">
        <v>312</v>
      </c>
      <c r="I570" s="183">
        <v>3534</v>
      </c>
      <c r="J570" s="183">
        <v>0</v>
      </c>
      <c r="K570" s="183">
        <v>3534</v>
      </c>
      <c r="L570" s="184">
        <v>44970</v>
      </c>
      <c r="M570" s="183" t="s">
        <v>2112</v>
      </c>
    </row>
    <row r="571" spans="1:13">
      <c r="A571" s="183">
        <v>40100000</v>
      </c>
      <c r="B571" s="183" t="s">
        <v>375</v>
      </c>
      <c r="C571" s="183" t="s">
        <v>93</v>
      </c>
      <c r="D571" s="184">
        <v>44936</v>
      </c>
      <c r="E571" s="183">
        <v>1</v>
      </c>
      <c r="F571" s="183" t="s">
        <v>1377</v>
      </c>
      <c r="G571" s="183" t="s">
        <v>89</v>
      </c>
      <c r="H571" s="183" t="s">
        <v>1371</v>
      </c>
      <c r="I571" s="183">
        <v>1698.2</v>
      </c>
      <c r="J571" s="183">
        <v>0</v>
      </c>
      <c r="K571" s="183">
        <v>1698.2</v>
      </c>
      <c r="L571" s="184">
        <v>44970</v>
      </c>
      <c r="M571" s="183" t="s">
        <v>2112</v>
      </c>
    </row>
    <row r="572" spans="1:13">
      <c r="A572" s="183">
        <v>40100000</v>
      </c>
      <c r="B572" s="183" t="s">
        <v>374</v>
      </c>
      <c r="C572" s="183" t="s">
        <v>93</v>
      </c>
      <c r="D572" s="184">
        <v>44936</v>
      </c>
      <c r="E572" s="183">
        <v>1</v>
      </c>
      <c r="F572" s="183" t="s">
        <v>1379</v>
      </c>
      <c r="G572" s="183" t="s">
        <v>89</v>
      </c>
      <c r="H572" s="183" t="s">
        <v>384</v>
      </c>
      <c r="I572" s="183">
        <v>1362</v>
      </c>
      <c r="J572" s="183">
        <v>0</v>
      </c>
      <c r="K572" s="183">
        <v>1362</v>
      </c>
      <c r="L572" s="184">
        <v>44970</v>
      </c>
      <c r="M572" s="183" t="s">
        <v>2112</v>
      </c>
    </row>
    <row r="573" spans="1:13">
      <c r="A573" s="183">
        <v>40100000</v>
      </c>
      <c r="B573" s="183" t="s">
        <v>1145</v>
      </c>
      <c r="C573" s="183" t="s">
        <v>93</v>
      </c>
      <c r="D573" s="184">
        <v>44936</v>
      </c>
      <c r="E573" s="183">
        <v>1</v>
      </c>
      <c r="F573" s="183" t="s">
        <v>1378</v>
      </c>
      <c r="G573" s="183" t="s">
        <v>89</v>
      </c>
      <c r="H573" s="183" t="s">
        <v>1110</v>
      </c>
      <c r="I573" s="183">
        <v>3907.15</v>
      </c>
      <c r="J573" s="183">
        <v>0</v>
      </c>
      <c r="K573" s="183">
        <v>3907.15</v>
      </c>
      <c r="L573" s="184">
        <v>44970</v>
      </c>
      <c r="M573" s="183" t="s">
        <v>2112</v>
      </c>
    </row>
    <row r="574" spans="1:13">
      <c r="A574" s="183">
        <v>40100000</v>
      </c>
      <c r="B574" s="183" t="s">
        <v>379</v>
      </c>
      <c r="C574" s="183" t="s">
        <v>93</v>
      </c>
      <c r="D574" s="184">
        <v>44936</v>
      </c>
      <c r="E574" s="183">
        <v>1</v>
      </c>
      <c r="F574" s="183" t="s">
        <v>1382</v>
      </c>
      <c r="G574" s="183" t="s">
        <v>89</v>
      </c>
      <c r="H574" s="183" t="s">
        <v>1117</v>
      </c>
      <c r="I574" s="183">
        <v>14836.72</v>
      </c>
      <c r="J574" s="183">
        <v>0</v>
      </c>
      <c r="K574" s="183">
        <v>14836.72</v>
      </c>
      <c r="L574" s="184">
        <v>44970</v>
      </c>
      <c r="M574" s="183" t="s">
        <v>2112</v>
      </c>
    </row>
    <row r="575" spans="1:13">
      <c r="A575" s="183">
        <v>40100000</v>
      </c>
      <c r="B575" s="183" t="s">
        <v>1091</v>
      </c>
      <c r="C575" s="183" t="s">
        <v>93</v>
      </c>
      <c r="D575" s="184">
        <v>44936</v>
      </c>
      <c r="E575" s="183">
        <v>1</v>
      </c>
      <c r="F575" s="183" t="s">
        <v>1384</v>
      </c>
      <c r="G575" s="183" t="s">
        <v>89</v>
      </c>
      <c r="H575" s="183" t="s">
        <v>1092</v>
      </c>
      <c r="I575" s="183">
        <v>360</v>
      </c>
      <c r="J575" s="183">
        <v>0</v>
      </c>
      <c r="K575" s="183">
        <v>360</v>
      </c>
      <c r="L575" s="184">
        <v>44970</v>
      </c>
      <c r="M575" s="183" t="s">
        <v>2112</v>
      </c>
    </row>
    <row r="576" spans="1:13">
      <c r="A576" s="183">
        <v>40100000</v>
      </c>
      <c r="B576" s="183" t="s">
        <v>378</v>
      </c>
      <c r="C576" s="183" t="s">
        <v>93</v>
      </c>
      <c r="D576" s="184">
        <v>44936</v>
      </c>
      <c r="E576" s="183">
        <v>1</v>
      </c>
      <c r="F576" s="183" t="s">
        <v>165</v>
      </c>
      <c r="G576" s="183" t="s">
        <v>89</v>
      </c>
      <c r="H576" s="183" t="s">
        <v>1110</v>
      </c>
      <c r="I576" s="183">
        <v>7752</v>
      </c>
      <c r="J576" s="183">
        <v>0</v>
      </c>
      <c r="K576" s="183">
        <v>7752</v>
      </c>
      <c r="L576" s="184">
        <v>44970</v>
      </c>
      <c r="M576" s="183" t="s">
        <v>2112</v>
      </c>
    </row>
    <row r="577" spans="1:13">
      <c r="A577" s="183">
        <v>40100000</v>
      </c>
      <c r="B577" s="183" t="s">
        <v>354</v>
      </c>
      <c r="C577" s="183" t="s">
        <v>93</v>
      </c>
      <c r="D577" s="184">
        <v>44936</v>
      </c>
      <c r="E577" s="183">
        <v>1</v>
      </c>
      <c r="F577" s="183" t="s">
        <v>163</v>
      </c>
      <c r="G577" s="183" t="s">
        <v>89</v>
      </c>
      <c r="H577" s="183" t="s">
        <v>1113</v>
      </c>
      <c r="I577" s="183">
        <v>13832</v>
      </c>
      <c r="J577" s="183">
        <v>0</v>
      </c>
      <c r="K577" s="183">
        <v>13832</v>
      </c>
      <c r="L577" s="184">
        <v>44970</v>
      </c>
      <c r="M577" s="183" t="s">
        <v>2112</v>
      </c>
    </row>
    <row r="578" spans="1:13">
      <c r="A578" s="183">
        <v>40100000</v>
      </c>
      <c r="B578" s="183" t="s">
        <v>1149</v>
      </c>
      <c r="C578" s="183" t="s">
        <v>93</v>
      </c>
      <c r="D578" s="184">
        <v>44938</v>
      </c>
      <c r="E578" s="183">
        <v>1</v>
      </c>
      <c r="F578" s="183" t="s">
        <v>1386</v>
      </c>
      <c r="G578" s="183" t="s">
        <v>89</v>
      </c>
      <c r="H578" s="183" t="s">
        <v>1092</v>
      </c>
      <c r="I578" s="183">
        <v>75</v>
      </c>
      <c r="J578" s="183">
        <v>0</v>
      </c>
      <c r="K578" s="183">
        <v>75</v>
      </c>
      <c r="L578" s="184">
        <v>44970</v>
      </c>
      <c r="M578" s="183" t="s">
        <v>2112</v>
      </c>
    </row>
    <row r="579" spans="1:13">
      <c r="A579" s="183">
        <v>40100000</v>
      </c>
      <c r="B579" s="183" t="s">
        <v>1149</v>
      </c>
      <c r="C579" s="183" t="s">
        <v>93</v>
      </c>
      <c r="D579" s="184">
        <v>44938</v>
      </c>
      <c r="E579" s="183">
        <v>1</v>
      </c>
      <c r="F579" s="183" t="s">
        <v>1386</v>
      </c>
      <c r="G579" s="183" t="s">
        <v>89</v>
      </c>
      <c r="H579" s="183" t="s">
        <v>1092</v>
      </c>
      <c r="I579" s="183">
        <v>75</v>
      </c>
      <c r="J579" s="183">
        <v>0</v>
      </c>
      <c r="K579" s="183">
        <v>75</v>
      </c>
      <c r="L579" s="184">
        <v>44970</v>
      </c>
      <c r="M579" s="183" t="s">
        <v>2112</v>
      </c>
    </row>
    <row r="580" spans="1:13">
      <c r="A580" s="183">
        <v>40100000</v>
      </c>
      <c r="B580" s="183" t="s">
        <v>1346</v>
      </c>
      <c r="C580" s="183" t="s">
        <v>93</v>
      </c>
      <c r="D580" s="184">
        <v>44938</v>
      </c>
      <c r="E580" s="183">
        <v>1</v>
      </c>
      <c r="F580" s="183" t="s">
        <v>1385</v>
      </c>
      <c r="G580" s="183" t="s">
        <v>89</v>
      </c>
      <c r="H580" s="183" t="s">
        <v>312</v>
      </c>
      <c r="I580" s="183">
        <v>151.19999999999999</v>
      </c>
      <c r="J580" s="183">
        <v>0</v>
      </c>
      <c r="K580" s="183">
        <v>151.19999999999999</v>
      </c>
      <c r="L580" s="184">
        <v>44970</v>
      </c>
      <c r="M580" s="183" t="s">
        <v>2112</v>
      </c>
    </row>
    <row r="581" spans="1:13">
      <c r="A581" s="183">
        <v>40100000</v>
      </c>
      <c r="B581" s="183" t="s">
        <v>1149</v>
      </c>
      <c r="C581" s="183" t="s">
        <v>93</v>
      </c>
      <c r="D581" s="184">
        <v>44938</v>
      </c>
      <c r="E581" s="183">
        <v>1</v>
      </c>
      <c r="F581" s="183" t="s">
        <v>1386</v>
      </c>
      <c r="G581" s="183" t="s">
        <v>89</v>
      </c>
      <c r="H581" s="183" t="s">
        <v>1092</v>
      </c>
      <c r="I581" s="183">
        <v>75</v>
      </c>
      <c r="J581" s="183">
        <v>0</v>
      </c>
      <c r="K581" s="183">
        <v>75</v>
      </c>
      <c r="L581" s="184">
        <v>44970</v>
      </c>
      <c r="M581" s="183" t="s">
        <v>2112</v>
      </c>
    </row>
    <row r="582" spans="1:13">
      <c r="A582" s="183">
        <v>40100000</v>
      </c>
      <c r="B582" s="183" t="s">
        <v>1149</v>
      </c>
      <c r="C582" s="183" t="s">
        <v>93</v>
      </c>
      <c r="D582" s="184">
        <v>44939</v>
      </c>
      <c r="E582" s="183">
        <v>1</v>
      </c>
      <c r="F582" s="183" t="s">
        <v>1386</v>
      </c>
      <c r="G582" s="183" t="s">
        <v>89</v>
      </c>
      <c r="H582" s="183" t="s">
        <v>1092</v>
      </c>
      <c r="I582" s="183">
        <v>75</v>
      </c>
      <c r="J582" s="183">
        <v>0</v>
      </c>
      <c r="K582" s="183">
        <v>75</v>
      </c>
      <c r="L582" s="184">
        <v>44970</v>
      </c>
      <c r="M582" s="183" t="s">
        <v>2112</v>
      </c>
    </row>
    <row r="583" spans="1:13">
      <c r="A583" s="183">
        <v>40100000</v>
      </c>
      <c r="B583" s="183" t="s">
        <v>1149</v>
      </c>
      <c r="C583" s="183" t="s">
        <v>93</v>
      </c>
      <c r="D583" s="184">
        <v>44939</v>
      </c>
      <c r="E583" s="183">
        <v>1</v>
      </c>
      <c r="F583" s="183" t="s">
        <v>1386</v>
      </c>
      <c r="G583" s="183" t="s">
        <v>89</v>
      </c>
      <c r="H583" s="183" t="s">
        <v>1092</v>
      </c>
      <c r="I583" s="183">
        <v>300</v>
      </c>
      <c r="J583" s="183">
        <v>0</v>
      </c>
      <c r="K583" s="183">
        <v>300</v>
      </c>
      <c r="L583" s="184">
        <v>44970</v>
      </c>
      <c r="M583" s="183" t="s">
        <v>2112</v>
      </c>
    </row>
    <row r="584" spans="1:13">
      <c r="A584" s="183">
        <v>40100000</v>
      </c>
      <c r="B584" s="183" t="s">
        <v>369</v>
      </c>
      <c r="C584" s="183" t="s">
        <v>93</v>
      </c>
      <c r="D584" s="184">
        <v>44939</v>
      </c>
      <c r="E584" s="183">
        <v>1</v>
      </c>
      <c r="F584" s="183" t="s">
        <v>1388</v>
      </c>
      <c r="G584" s="183" t="s">
        <v>89</v>
      </c>
      <c r="H584" s="183" t="s">
        <v>1389</v>
      </c>
      <c r="I584" s="183">
        <v>363.98</v>
      </c>
      <c r="J584" s="183">
        <v>0</v>
      </c>
      <c r="K584" s="183">
        <v>363.98</v>
      </c>
      <c r="L584" s="184">
        <v>44970</v>
      </c>
      <c r="M584" s="183" t="s">
        <v>2112</v>
      </c>
    </row>
    <row r="585" spans="1:13">
      <c r="A585" s="183">
        <v>40100000</v>
      </c>
      <c r="B585" s="183" t="s">
        <v>1140</v>
      </c>
      <c r="C585" s="183" t="s">
        <v>93</v>
      </c>
      <c r="D585" s="184">
        <v>44939</v>
      </c>
      <c r="E585" s="183">
        <v>1</v>
      </c>
      <c r="F585" s="183" t="s">
        <v>1387</v>
      </c>
      <c r="G585" s="183" t="s">
        <v>89</v>
      </c>
      <c r="H585" s="183" t="s">
        <v>1141</v>
      </c>
      <c r="I585" s="183">
        <v>154.03</v>
      </c>
      <c r="J585" s="183">
        <v>0</v>
      </c>
      <c r="K585" s="183">
        <v>154.03</v>
      </c>
      <c r="L585" s="184">
        <v>44970</v>
      </c>
      <c r="M585" s="183" t="s">
        <v>2112</v>
      </c>
    </row>
    <row r="586" spans="1:13">
      <c r="A586" s="183">
        <v>40100000</v>
      </c>
      <c r="B586" s="183" t="s">
        <v>1140</v>
      </c>
      <c r="C586" s="183" t="s">
        <v>93</v>
      </c>
      <c r="D586" s="184">
        <v>44939</v>
      </c>
      <c r="E586" s="183">
        <v>1</v>
      </c>
      <c r="F586" s="183" t="s">
        <v>1387</v>
      </c>
      <c r="G586" s="183" t="s">
        <v>89</v>
      </c>
      <c r="H586" s="183" t="s">
        <v>1141</v>
      </c>
      <c r="I586" s="183">
        <v>119.43</v>
      </c>
      <c r="J586" s="183">
        <v>0</v>
      </c>
      <c r="K586" s="183">
        <v>119.43</v>
      </c>
      <c r="L586" s="184">
        <v>44970</v>
      </c>
      <c r="M586" s="183" t="s">
        <v>2112</v>
      </c>
    </row>
    <row r="587" spans="1:13">
      <c r="A587" s="183">
        <v>40100000</v>
      </c>
      <c r="B587" s="183" t="s">
        <v>388</v>
      </c>
      <c r="C587" s="183" t="s">
        <v>93</v>
      </c>
      <c r="D587" s="184">
        <v>44942</v>
      </c>
      <c r="E587" s="183">
        <v>1</v>
      </c>
      <c r="F587" s="183" t="s">
        <v>107</v>
      </c>
      <c r="G587" s="183" t="s">
        <v>89</v>
      </c>
      <c r="H587" s="183" t="s">
        <v>1136</v>
      </c>
      <c r="I587" s="183">
        <v>1437.6</v>
      </c>
      <c r="J587" s="183">
        <v>0</v>
      </c>
      <c r="K587" s="183">
        <v>1437.6</v>
      </c>
      <c r="L587" s="184">
        <v>44970</v>
      </c>
      <c r="M587" s="183" t="s">
        <v>2112</v>
      </c>
    </row>
    <row r="588" spans="1:13">
      <c r="A588" s="183">
        <v>40100000</v>
      </c>
      <c r="B588" s="183" t="s">
        <v>350</v>
      </c>
      <c r="C588" s="183" t="s">
        <v>93</v>
      </c>
      <c r="D588" s="184">
        <v>44944</v>
      </c>
      <c r="E588" s="183">
        <v>1</v>
      </c>
      <c r="F588" s="183" t="s">
        <v>1349</v>
      </c>
      <c r="G588" s="183" t="s">
        <v>89</v>
      </c>
      <c r="H588" s="183" t="s">
        <v>1226</v>
      </c>
      <c r="I588" s="183">
        <v>57.6</v>
      </c>
      <c r="J588" s="183">
        <v>0</v>
      </c>
      <c r="K588" s="183">
        <v>57.6</v>
      </c>
      <c r="L588" s="184">
        <v>44970</v>
      </c>
      <c r="M588" s="183" t="s">
        <v>2112</v>
      </c>
    </row>
    <row r="589" spans="1:13">
      <c r="A589" s="183">
        <v>40100000</v>
      </c>
      <c r="B589" s="183" t="s">
        <v>369</v>
      </c>
      <c r="C589" s="183" t="s">
        <v>93</v>
      </c>
      <c r="D589" s="184">
        <v>44946</v>
      </c>
      <c r="E589" s="183">
        <v>1</v>
      </c>
      <c r="F589" s="183" t="s">
        <v>1388</v>
      </c>
      <c r="G589" s="183" t="s">
        <v>89</v>
      </c>
      <c r="H589" s="183" t="s">
        <v>1393</v>
      </c>
      <c r="I589" s="183">
        <v>251.77</v>
      </c>
      <c r="J589" s="183">
        <v>0</v>
      </c>
      <c r="K589" s="183">
        <v>251.77</v>
      </c>
      <c r="L589" s="184">
        <v>44970</v>
      </c>
      <c r="M589" s="183" t="s">
        <v>2112</v>
      </c>
    </row>
    <row r="590" spans="1:13">
      <c r="A590" s="183">
        <v>40100000</v>
      </c>
      <c r="B590" s="183" t="s">
        <v>352</v>
      </c>
      <c r="C590" s="183" t="s">
        <v>93</v>
      </c>
      <c r="D590" s="184">
        <v>44946</v>
      </c>
      <c r="E590" s="183">
        <v>1</v>
      </c>
      <c r="F590" s="183" t="s">
        <v>1391</v>
      </c>
      <c r="G590" s="183" t="s">
        <v>89</v>
      </c>
      <c r="H590" s="183" t="s">
        <v>1117</v>
      </c>
      <c r="I590" s="183">
        <v>152.62</v>
      </c>
      <c r="J590" s="183">
        <v>0</v>
      </c>
      <c r="K590" s="183">
        <v>152.62</v>
      </c>
      <c r="L590" s="184">
        <v>44970</v>
      </c>
      <c r="M590" s="183" t="s">
        <v>2112</v>
      </c>
    </row>
    <row r="591" spans="1:13">
      <c r="A591" s="183">
        <v>40100000</v>
      </c>
      <c r="B591" s="183" t="s">
        <v>377</v>
      </c>
      <c r="C591" s="183" t="s">
        <v>93</v>
      </c>
      <c r="D591" s="184">
        <v>44949</v>
      </c>
      <c r="E591" s="183">
        <v>1</v>
      </c>
      <c r="F591" s="183" t="s">
        <v>1381</v>
      </c>
      <c r="G591" s="183" t="s">
        <v>89</v>
      </c>
      <c r="H591" s="183" t="s">
        <v>1087</v>
      </c>
      <c r="I591" s="183">
        <v>807.37</v>
      </c>
      <c r="J591" s="183">
        <v>0</v>
      </c>
      <c r="K591" s="183">
        <v>807.37</v>
      </c>
      <c r="L591" s="184">
        <v>44970</v>
      </c>
      <c r="M591" s="183" t="s">
        <v>2112</v>
      </c>
    </row>
    <row r="592" spans="1:13">
      <c r="A592" s="183">
        <v>40100000</v>
      </c>
      <c r="B592" s="183" t="s">
        <v>1162</v>
      </c>
      <c r="C592" s="183" t="s">
        <v>93</v>
      </c>
      <c r="D592" s="184">
        <v>44949</v>
      </c>
      <c r="E592" s="183">
        <v>1</v>
      </c>
      <c r="F592" s="183" t="s">
        <v>1397</v>
      </c>
      <c r="G592" s="183" t="s">
        <v>89</v>
      </c>
      <c r="H592" s="183" t="s">
        <v>312</v>
      </c>
      <c r="I592" s="183">
        <v>240</v>
      </c>
      <c r="J592" s="183">
        <v>0</v>
      </c>
      <c r="K592" s="183">
        <v>240</v>
      </c>
      <c r="L592" s="184">
        <v>44970</v>
      </c>
      <c r="M592" s="183" t="s">
        <v>2112</v>
      </c>
    </row>
    <row r="593" spans="1:13">
      <c r="A593" s="183">
        <v>40100000</v>
      </c>
      <c r="B593" s="183" t="s">
        <v>1095</v>
      </c>
      <c r="C593" s="183" t="s">
        <v>93</v>
      </c>
      <c r="D593" s="184">
        <v>44949</v>
      </c>
      <c r="E593" s="183">
        <v>1</v>
      </c>
      <c r="F593" s="183" t="s">
        <v>1396</v>
      </c>
      <c r="G593" s="183" t="s">
        <v>89</v>
      </c>
      <c r="H593" s="183" t="s">
        <v>1096</v>
      </c>
      <c r="I593" s="183">
        <v>14112</v>
      </c>
      <c r="J593" s="183">
        <v>0</v>
      </c>
      <c r="K593" s="183">
        <v>14112</v>
      </c>
      <c r="L593" s="184">
        <v>44970</v>
      </c>
      <c r="M593" s="183" t="s">
        <v>2112</v>
      </c>
    </row>
    <row r="594" spans="1:13">
      <c r="A594" s="183">
        <v>40100000</v>
      </c>
      <c r="B594" s="183" t="s">
        <v>354</v>
      </c>
      <c r="C594" s="183" t="s">
        <v>93</v>
      </c>
      <c r="D594" s="184">
        <v>44949</v>
      </c>
      <c r="E594" s="183">
        <v>1</v>
      </c>
      <c r="F594" s="183" t="s">
        <v>163</v>
      </c>
      <c r="G594" s="183" t="s">
        <v>89</v>
      </c>
      <c r="H594" s="183" t="s">
        <v>1092</v>
      </c>
      <c r="I594" s="183">
        <v>19247</v>
      </c>
      <c r="J594" s="183">
        <v>0</v>
      </c>
      <c r="K594" s="183">
        <v>19247</v>
      </c>
      <c r="L594" s="184">
        <v>44970</v>
      </c>
      <c r="M594" s="183" t="s">
        <v>2112</v>
      </c>
    </row>
    <row r="595" spans="1:13">
      <c r="A595" s="183">
        <v>40100000</v>
      </c>
      <c r="B595" s="183" t="s">
        <v>365</v>
      </c>
      <c r="C595" s="183" t="s">
        <v>93</v>
      </c>
      <c r="D595" s="184">
        <v>44949</v>
      </c>
      <c r="E595" s="183">
        <v>1</v>
      </c>
      <c r="F595" s="183" t="s">
        <v>183</v>
      </c>
      <c r="G595" s="183" t="s">
        <v>89</v>
      </c>
      <c r="H595" s="183" t="s">
        <v>1141</v>
      </c>
      <c r="I595" s="183">
        <v>1325.6</v>
      </c>
      <c r="J595" s="183">
        <v>0</v>
      </c>
      <c r="K595" s="183">
        <v>1325.6</v>
      </c>
      <c r="L595" s="184">
        <v>44970</v>
      </c>
      <c r="M595" s="183" t="s">
        <v>2112</v>
      </c>
    </row>
    <row r="596" spans="1:13">
      <c r="A596" s="183">
        <v>40100000</v>
      </c>
      <c r="B596" s="183" t="s">
        <v>350</v>
      </c>
      <c r="C596" s="183" t="s">
        <v>93</v>
      </c>
      <c r="D596" s="184">
        <v>44949</v>
      </c>
      <c r="E596" s="183">
        <v>1</v>
      </c>
      <c r="F596" s="183" t="s">
        <v>1349</v>
      </c>
      <c r="G596" s="183" t="s">
        <v>89</v>
      </c>
      <c r="H596" s="183" t="s">
        <v>1351</v>
      </c>
      <c r="I596" s="183">
        <v>3315.54</v>
      </c>
      <c r="J596" s="183">
        <v>0</v>
      </c>
      <c r="K596" s="183">
        <v>3315.54</v>
      </c>
      <c r="L596" s="184">
        <v>44970</v>
      </c>
      <c r="M596" s="183" t="s">
        <v>2112</v>
      </c>
    </row>
    <row r="597" spans="1:13">
      <c r="A597" s="183">
        <v>40100000</v>
      </c>
      <c r="B597" s="183" t="s">
        <v>374</v>
      </c>
      <c r="C597" s="183" t="s">
        <v>93</v>
      </c>
      <c r="D597" s="184">
        <v>44949</v>
      </c>
      <c r="E597" s="183">
        <v>1</v>
      </c>
      <c r="F597" s="183" t="s">
        <v>1379</v>
      </c>
      <c r="G597" s="183" t="s">
        <v>89</v>
      </c>
      <c r="H597" s="183" t="s">
        <v>384</v>
      </c>
      <c r="I597" s="183">
        <v>2444.4</v>
      </c>
      <c r="J597" s="183">
        <v>0</v>
      </c>
      <c r="K597" s="183">
        <v>2444.4</v>
      </c>
      <c r="L597" s="184">
        <v>44970</v>
      </c>
      <c r="M597" s="183" t="s">
        <v>2112</v>
      </c>
    </row>
    <row r="598" spans="1:13">
      <c r="A598" s="183">
        <v>40100000</v>
      </c>
      <c r="B598" s="183" t="s">
        <v>370</v>
      </c>
      <c r="C598" s="183" t="s">
        <v>93</v>
      </c>
      <c r="D598" s="184">
        <v>44949</v>
      </c>
      <c r="E598" s="183">
        <v>1</v>
      </c>
      <c r="F598" s="183" t="s">
        <v>393</v>
      </c>
      <c r="G598" s="183" t="s">
        <v>89</v>
      </c>
      <c r="H598" s="183" t="s">
        <v>1159</v>
      </c>
      <c r="I598" s="183">
        <v>1692</v>
      </c>
      <c r="J598" s="183">
        <v>0</v>
      </c>
      <c r="K598" s="183">
        <v>1692</v>
      </c>
      <c r="L598" s="184">
        <v>44970</v>
      </c>
      <c r="M598" s="183" t="s">
        <v>2112</v>
      </c>
    </row>
    <row r="599" spans="1:13">
      <c r="A599" s="183">
        <v>40100000</v>
      </c>
      <c r="B599" s="183" t="s">
        <v>350</v>
      </c>
      <c r="C599" s="183" t="s">
        <v>93</v>
      </c>
      <c r="D599" s="184">
        <v>44949</v>
      </c>
      <c r="E599" s="183">
        <v>1</v>
      </c>
      <c r="F599" s="183" t="s">
        <v>1349</v>
      </c>
      <c r="G599" s="183" t="s">
        <v>89</v>
      </c>
      <c r="H599" s="183" t="s">
        <v>1221</v>
      </c>
      <c r="I599" s="183">
        <v>202.55</v>
      </c>
      <c r="J599" s="183">
        <v>0</v>
      </c>
      <c r="K599" s="183">
        <v>202.55</v>
      </c>
      <c r="L599" s="184">
        <v>44970</v>
      </c>
      <c r="M599" s="183" t="s">
        <v>2112</v>
      </c>
    </row>
    <row r="600" spans="1:13">
      <c r="A600" s="183">
        <v>40100000</v>
      </c>
      <c r="B600" s="183" t="s">
        <v>1140</v>
      </c>
      <c r="C600" s="183" t="s">
        <v>93</v>
      </c>
      <c r="D600" s="184">
        <v>44952</v>
      </c>
      <c r="E600" s="183">
        <v>1</v>
      </c>
      <c r="F600" s="183" t="s">
        <v>1387</v>
      </c>
      <c r="G600" s="183" t="s">
        <v>89</v>
      </c>
      <c r="H600" s="183" t="s">
        <v>1141</v>
      </c>
      <c r="I600" s="183">
        <v>69.98</v>
      </c>
      <c r="J600" s="183">
        <v>0</v>
      </c>
      <c r="K600" s="183">
        <v>69.98</v>
      </c>
      <c r="L600" s="184">
        <v>44970</v>
      </c>
      <c r="M600" s="183" t="s">
        <v>2112</v>
      </c>
    </row>
    <row r="601" spans="1:13">
      <c r="A601" s="183">
        <v>40100000</v>
      </c>
      <c r="B601" s="183" t="s">
        <v>1140</v>
      </c>
      <c r="C601" s="183" t="s">
        <v>93</v>
      </c>
      <c r="D601" s="184">
        <v>44952</v>
      </c>
      <c r="E601" s="183">
        <v>1</v>
      </c>
      <c r="F601" s="183" t="s">
        <v>1387</v>
      </c>
      <c r="G601" s="183" t="s">
        <v>89</v>
      </c>
      <c r="H601" s="183" t="s">
        <v>1141</v>
      </c>
      <c r="I601" s="183">
        <v>94.84</v>
      </c>
      <c r="J601" s="183">
        <v>0</v>
      </c>
      <c r="K601" s="183">
        <v>94.84</v>
      </c>
      <c r="L601" s="184">
        <v>44970</v>
      </c>
      <c r="M601" s="183" t="s">
        <v>2112</v>
      </c>
    </row>
    <row r="602" spans="1:13">
      <c r="A602" s="183">
        <v>40100000</v>
      </c>
      <c r="B602" s="183" t="s">
        <v>1140</v>
      </c>
      <c r="C602" s="183" t="s">
        <v>93</v>
      </c>
      <c r="D602" s="184">
        <v>44952</v>
      </c>
      <c r="E602" s="183">
        <v>1</v>
      </c>
      <c r="F602" s="183" t="s">
        <v>1387</v>
      </c>
      <c r="G602" s="183" t="s">
        <v>89</v>
      </c>
      <c r="H602" s="183" t="s">
        <v>1141</v>
      </c>
      <c r="I602" s="183">
        <v>34.880000000000003</v>
      </c>
      <c r="J602" s="183">
        <v>0</v>
      </c>
      <c r="K602" s="183">
        <v>34.880000000000003</v>
      </c>
      <c r="L602" s="184">
        <v>44970</v>
      </c>
      <c r="M602" s="183" t="s">
        <v>2112</v>
      </c>
    </row>
    <row r="603" spans="1:13">
      <c r="A603" s="183">
        <v>40100000</v>
      </c>
      <c r="B603" s="183" t="s">
        <v>1140</v>
      </c>
      <c r="C603" s="183" t="s">
        <v>93</v>
      </c>
      <c r="D603" s="184">
        <v>44952</v>
      </c>
      <c r="E603" s="183">
        <v>1</v>
      </c>
      <c r="F603" s="183" t="s">
        <v>1387</v>
      </c>
      <c r="G603" s="183" t="s">
        <v>89</v>
      </c>
      <c r="H603" s="183" t="s">
        <v>1141</v>
      </c>
      <c r="I603" s="183">
        <v>15.97</v>
      </c>
      <c r="J603" s="183">
        <v>0</v>
      </c>
      <c r="K603" s="183">
        <v>15.97</v>
      </c>
      <c r="L603" s="184">
        <v>44970</v>
      </c>
      <c r="M603" s="183" t="s">
        <v>2112</v>
      </c>
    </row>
    <row r="604" spans="1:13">
      <c r="A604" s="183">
        <v>40100000</v>
      </c>
      <c r="B604" s="183" t="s">
        <v>365</v>
      </c>
      <c r="C604" s="183" t="s">
        <v>93</v>
      </c>
      <c r="D604" s="184">
        <v>44956</v>
      </c>
      <c r="E604" s="183">
        <v>1</v>
      </c>
      <c r="F604" s="183" t="s">
        <v>183</v>
      </c>
      <c r="G604" s="183" t="s">
        <v>89</v>
      </c>
      <c r="H604" s="183" t="s">
        <v>1141</v>
      </c>
      <c r="I604" s="183">
        <v>68.8</v>
      </c>
      <c r="J604" s="183">
        <v>0</v>
      </c>
      <c r="K604" s="183">
        <v>68.8</v>
      </c>
      <c r="L604" s="184">
        <v>44970</v>
      </c>
      <c r="M604" s="183" t="s">
        <v>2112</v>
      </c>
    </row>
    <row r="605" spans="1:13">
      <c r="A605" s="183">
        <v>40100000</v>
      </c>
      <c r="B605" s="183" t="s">
        <v>1091</v>
      </c>
      <c r="C605" s="183" t="s">
        <v>93</v>
      </c>
      <c r="D605" s="184">
        <v>44956</v>
      </c>
      <c r="E605" s="183">
        <v>1</v>
      </c>
      <c r="F605" s="183" t="s">
        <v>1384</v>
      </c>
      <c r="G605" s="183" t="s">
        <v>89</v>
      </c>
      <c r="H605" s="183" t="s">
        <v>1113</v>
      </c>
      <c r="I605" s="183">
        <v>164.4</v>
      </c>
      <c r="J605" s="183">
        <v>0</v>
      </c>
      <c r="K605" s="183">
        <v>164.4</v>
      </c>
      <c r="L605" s="184">
        <v>44970</v>
      </c>
      <c r="M605" s="183" t="s">
        <v>2112</v>
      </c>
    </row>
    <row r="606" spans="1:13">
      <c r="A606" s="183">
        <v>40100000</v>
      </c>
      <c r="B606" s="183" t="s">
        <v>372</v>
      </c>
      <c r="C606" s="183" t="s">
        <v>93</v>
      </c>
      <c r="D606" s="184">
        <v>44956</v>
      </c>
      <c r="E606" s="183">
        <v>1</v>
      </c>
      <c r="F606" s="183" t="s">
        <v>126</v>
      </c>
      <c r="G606" s="183" t="s">
        <v>89</v>
      </c>
      <c r="H606" s="183" t="s">
        <v>1221</v>
      </c>
      <c r="I606" s="183">
        <v>1284.9100000000001</v>
      </c>
      <c r="J606" s="183">
        <v>0</v>
      </c>
      <c r="K606" s="183">
        <v>1284.9100000000001</v>
      </c>
      <c r="L606" s="184">
        <v>44970</v>
      </c>
      <c r="M606" s="183" t="s">
        <v>2112</v>
      </c>
    </row>
    <row r="607" spans="1:13">
      <c r="A607" s="183">
        <v>40100000</v>
      </c>
      <c r="B607" s="183" t="s">
        <v>353</v>
      </c>
      <c r="C607" s="183" t="s">
        <v>93</v>
      </c>
      <c r="D607" s="184">
        <v>44957</v>
      </c>
      <c r="E607" s="183">
        <v>1</v>
      </c>
      <c r="F607" s="183" t="s">
        <v>1434</v>
      </c>
      <c r="G607" s="183" t="s">
        <v>89</v>
      </c>
      <c r="H607" s="183" t="s">
        <v>371</v>
      </c>
      <c r="I607" s="183">
        <v>419.8</v>
      </c>
      <c r="J607" s="183">
        <v>0</v>
      </c>
      <c r="K607" s="183">
        <v>419.8</v>
      </c>
      <c r="L607" s="184">
        <v>44970</v>
      </c>
      <c r="M607" s="183" t="s">
        <v>2112</v>
      </c>
    </row>
    <row r="608" spans="1:13">
      <c r="A608" s="183">
        <v>40100000</v>
      </c>
      <c r="B608" s="183" t="s">
        <v>369</v>
      </c>
      <c r="C608" s="183" t="s">
        <v>93</v>
      </c>
      <c r="D608" s="184">
        <v>44957</v>
      </c>
      <c r="E608" s="183">
        <v>1</v>
      </c>
      <c r="F608" s="183" t="s">
        <v>1435</v>
      </c>
      <c r="G608" s="183" t="s">
        <v>89</v>
      </c>
      <c r="H608" s="183" t="s">
        <v>1148</v>
      </c>
      <c r="I608" s="183">
        <v>415.95</v>
      </c>
      <c r="J608" s="183">
        <v>0</v>
      </c>
      <c r="K608" s="183">
        <v>415.95</v>
      </c>
      <c r="L608" s="184">
        <v>44970</v>
      </c>
      <c r="M608" s="183" t="s">
        <v>2112</v>
      </c>
    </row>
    <row r="609" spans="1:13">
      <c r="A609" s="183">
        <v>40100000</v>
      </c>
      <c r="B609" s="183" t="s">
        <v>1130</v>
      </c>
      <c r="C609" s="183" t="s">
        <v>93</v>
      </c>
      <c r="D609" s="184">
        <v>44958</v>
      </c>
      <c r="E609" s="183">
        <v>2</v>
      </c>
      <c r="F609" s="183" t="s">
        <v>1437</v>
      </c>
      <c r="G609" s="183" t="s">
        <v>89</v>
      </c>
      <c r="H609" s="183" t="s">
        <v>1083</v>
      </c>
      <c r="I609" s="183">
        <v>102327.03999999999</v>
      </c>
      <c r="J609" s="183">
        <v>0</v>
      </c>
      <c r="K609" s="183">
        <v>102327.03999999999</v>
      </c>
      <c r="L609" s="184">
        <v>44988</v>
      </c>
      <c r="M609" s="183" t="s">
        <v>2112</v>
      </c>
    </row>
    <row r="610" spans="1:13">
      <c r="A610" s="183">
        <v>40100000</v>
      </c>
      <c r="B610" s="183" t="s">
        <v>1204</v>
      </c>
      <c r="C610" s="183" t="s">
        <v>93</v>
      </c>
      <c r="D610" s="184">
        <v>44958</v>
      </c>
      <c r="E610" s="183">
        <v>2</v>
      </c>
      <c r="F610" s="183" t="s">
        <v>1438</v>
      </c>
      <c r="G610" s="183" t="s">
        <v>89</v>
      </c>
      <c r="H610" s="183" t="s">
        <v>371</v>
      </c>
      <c r="I610" s="183">
        <v>3200</v>
      </c>
      <c r="J610" s="183">
        <v>0</v>
      </c>
      <c r="K610" s="183">
        <v>3200</v>
      </c>
      <c r="L610" s="184">
        <v>44988</v>
      </c>
      <c r="M610" s="183" t="s">
        <v>2112</v>
      </c>
    </row>
    <row r="611" spans="1:13">
      <c r="A611" s="183">
        <v>40100000</v>
      </c>
      <c r="B611" s="183" t="s">
        <v>1140</v>
      </c>
      <c r="C611" s="183" t="s">
        <v>93</v>
      </c>
      <c r="D611" s="184">
        <v>44959</v>
      </c>
      <c r="E611" s="183">
        <v>2</v>
      </c>
      <c r="F611" s="183" t="s">
        <v>1357</v>
      </c>
      <c r="G611" s="183" t="s">
        <v>89</v>
      </c>
      <c r="H611" s="183" t="s">
        <v>1184</v>
      </c>
      <c r="I611" s="183">
        <v>31.97</v>
      </c>
      <c r="J611" s="183">
        <v>0</v>
      </c>
      <c r="K611" s="183">
        <v>31.97</v>
      </c>
      <c r="L611" s="184">
        <v>44988</v>
      </c>
      <c r="M611" s="183" t="s">
        <v>2112</v>
      </c>
    </row>
    <row r="612" spans="1:13">
      <c r="A612" s="183">
        <v>40100000</v>
      </c>
      <c r="B612" s="183" t="s">
        <v>1140</v>
      </c>
      <c r="C612" s="183" t="s">
        <v>93</v>
      </c>
      <c r="D612" s="184">
        <v>44959</v>
      </c>
      <c r="E612" s="183">
        <v>2</v>
      </c>
      <c r="F612" s="183" t="s">
        <v>970</v>
      </c>
      <c r="G612" s="183" t="s">
        <v>89</v>
      </c>
      <c r="H612" s="183" t="s">
        <v>1092</v>
      </c>
      <c r="I612" s="183">
        <v>14.71</v>
      </c>
      <c r="J612" s="183">
        <v>0</v>
      </c>
      <c r="K612" s="183">
        <v>14.71</v>
      </c>
      <c r="L612" s="184">
        <v>44988</v>
      </c>
      <c r="M612" s="183" t="s">
        <v>2112</v>
      </c>
    </row>
    <row r="613" spans="1:13">
      <c r="A613" s="183">
        <v>40100000</v>
      </c>
      <c r="B613" s="183" t="s">
        <v>1140</v>
      </c>
      <c r="C613" s="183" t="s">
        <v>93</v>
      </c>
      <c r="D613" s="184">
        <v>44960</v>
      </c>
      <c r="E613" s="183">
        <v>2</v>
      </c>
      <c r="F613" s="183" t="s">
        <v>970</v>
      </c>
      <c r="G613" s="183" t="s">
        <v>89</v>
      </c>
      <c r="H613" s="183" t="s">
        <v>1092</v>
      </c>
      <c r="I613" s="183">
        <v>15.76</v>
      </c>
      <c r="J613" s="183">
        <v>0</v>
      </c>
      <c r="K613" s="183">
        <v>15.76</v>
      </c>
      <c r="L613" s="184">
        <v>44988</v>
      </c>
      <c r="M613" s="183" t="s">
        <v>2112</v>
      </c>
    </row>
    <row r="614" spans="1:13">
      <c r="A614" s="183">
        <v>40100000</v>
      </c>
      <c r="B614" s="183" t="s">
        <v>350</v>
      </c>
      <c r="C614" s="183" t="s">
        <v>93</v>
      </c>
      <c r="D614" s="184">
        <v>44960</v>
      </c>
      <c r="E614" s="183">
        <v>2</v>
      </c>
      <c r="F614" s="183" t="s">
        <v>1440</v>
      </c>
      <c r="G614" s="183" t="s">
        <v>89</v>
      </c>
      <c r="H614" s="183" t="s">
        <v>1114</v>
      </c>
      <c r="I614" s="183">
        <v>432</v>
      </c>
      <c r="J614" s="183">
        <v>0</v>
      </c>
      <c r="K614" s="183">
        <v>432</v>
      </c>
      <c r="L614" s="184">
        <v>44988</v>
      </c>
      <c r="M614" s="183" t="s">
        <v>2112</v>
      </c>
    </row>
    <row r="615" spans="1:13">
      <c r="A615" s="183">
        <v>40100000</v>
      </c>
      <c r="B615" s="183" t="s">
        <v>373</v>
      </c>
      <c r="C615" s="183" t="s">
        <v>93</v>
      </c>
      <c r="D615" s="184">
        <v>44963</v>
      </c>
      <c r="E615" s="183">
        <v>2</v>
      </c>
      <c r="F615" s="183" t="s">
        <v>1463</v>
      </c>
      <c r="G615" s="183" t="s">
        <v>89</v>
      </c>
      <c r="H615" s="183" t="s">
        <v>1371</v>
      </c>
      <c r="I615" s="183">
        <v>3005.16</v>
      </c>
      <c r="J615" s="183">
        <v>0</v>
      </c>
      <c r="K615" s="183">
        <v>3005.16</v>
      </c>
      <c r="L615" s="184">
        <v>44988</v>
      </c>
      <c r="M615" s="183" t="s">
        <v>2112</v>
      </c>
    </row>
    <row r="616" spans="1:13">
      <c r="A616" s="183">
        <v>40100000</v>
      </c>
      <c r="B616" s="183" t="s">
        <v>376</v>
      </c>
      <c r="C616" s="183" t="s">
        <v>93</v>
      </c>
      <c r="D616" s="184">
        <v>44963</v>
      </c>
      <c r="E616" s="183">
        <v>2</v>
      </c>
      <c r="F616" s="183" t="s">
        <v>144</v>
      </c>
      <c r="G616" s="183" t="s">
        <v>89</v>
      </c>
      <c r="H616" s="183" t="s">
        <v>1110</v>
      </c>
      <c r="I616" s="183">
        <v>1415.39</v>
      </c>
      <c r="J616" s="183">
        <v>0</v>
      </c>
      <c r="K616" s="183">
        <v>1415.39</v>
      </c>
      <c r="L616" s="184">
        <v>44988</v>
      </c>
      <c r="M616" s="183" t="s">
        <v>2112</v>
      </c>
    </row>
    <row r="617" spans="1:13">
      <c r="A617" s="183">
        <v>40100000</v>
      </c>
      <c r="B617" s="183" t="s">
        <v>391</v>
      </c>
      <c r="C617" s="183" t="s">
        <v>93</v>
      </c>
      <c r="D617" s="184">
        <v>44964</v>
      </c>
      <c r="E617" s="183">
        <v>1</v>
      </c>
      <c r="F617" s="183" t="s">
        <v>1360</v>
      </c>
      <c r="G617" s="183" t="s">
        <v>89</v>
      </c>
      <c r="H617" s="183" t="s">
        <v>1087</v>
      </c>
      <c r="I617" s="183">
        <v>6228</v>
      </c>
      <c r="J617" s="183">
        <v>0</v>
      </c>
      <c r="K617" s="183">
        <v>6228</v>
      </c>
      <c r="L617" s="184">
        <v>44988</v>
      </c>
      <c r="M617" s="183" t="s">
        <v>2112</v>
      </c>
    </row>
    <row r="618" spans="1:13">
      <c r="A618" s="183">
        <v>40100000</v>
      </c>
      <c r="B618" s="183" t="s">
        <v>1091</v>
      </c>
      <c r="C618" s="183" t="s">
        <v>93</v>
      </c>
      <c r="D618" s="184">
        <v>44966</v>
      </c>
      <c r="E618" s="183">
        <v>1</v>
      </c>
      <c r="F618" s="183" t="s">
        <v>1384</v>
      </c>
      <c r="G618" s="183" t="s">
        <v>89</v>
      </c>
      <c r="H618" s="183" t="s">
        <v>1231</v>
      </c>
      <c r="I618" s="183">
        <v>192</v>
      </c>
      <c r="J618" s="183">
        <v>0</v>
      </c>
      <c r="K618" s="183">
        <v>192</v>
      </c>
      <c r="L618" s="184">
        <v>44988</v>
      </c>
      <c r="M618" s="183" t="s">
        <v>2112</v>
      </c>
    </row>
    <row r="619" spans="1:13">
      <c r="A619" s="183">
        <v>40100000</v>
      </c>
      <c r="B619" s="183" t="s">
        <v>1091</v>
      </c>
      <c r="C619" s="183" t="s">
        <v>93</v>
      </c>
      <c r="D619" s="184">
        <v>44966</v>
      </c>
      <c r="E619" s="183">
        <v>1</v>
      </c>
      <c r="F619" s="183" t="s">
        <v>1384</v>
      </c>
      <c r="G619" s="183" t="s">
        <v>89</v>
      </c>
      <c r="H619" s="183" t="s">
        <v>1231</v>
      </c>
      <c r="I619" s="183">
        <v>360</v>
      </c>
      <c r="J619" s="183">
        <v>0</v>
      </c>
      <c r="K619" s="183">
        <v>360</v>
      </c>
      <c r="L619" s="184">
        <v>44988</v>
      </c>
      <c r="M619" s="183" t="s">
        <v>2112</v>
      </c>
    </row>
    <row r="620" spans="1:13">
      <c r="A620" s="183">
        <v>40100000</v>
      </c>
      <c r="B620" s="183" t="s">
        <v>367</v>
      </c>
      <c r="C620" s="183" t="s">
        <v>93</v>
      </c>
      <c r="D620" s="184">
        <v>44967</v>
      </c>
      <c r="E620" s="183">
        <v>1</v>
      </c>
      <c r="F620" s="183" t="s">
        <v>116</v>
      </c>
      <c r="G620" s="183" t="s">
        <v>89</v>
      </c>
      <c r="H620" s="183" t="s">
        <v>1110</v>
      </c>
      <c r="I620" s="183">
        <v>4160.9799999999996</v>
      </c>
      <c r="J620" s="183">
        <v>0</v>
      </c>
      <c r="K620" s="183">
        <v>4160.9799999999996</v>
      </c>
      <c r="L620" s="184">
        <v>44988</v>
      </c>
      <c r="M620" s="183" t="s">
        <v>2112</v>
      </c>
    </row>
    <row r="621" spans="1:13">
      <c r="A621" s="183">
        <v>40100000</v>
      </c>
      <c r="B621" s="183" t="s">
        <v>360</v>
      </c>
      <c r="C621" s="183" t="s">
        <v>93</v>
      </c>
      <c r="D621" s="184">
        <v>44967</v>
      </c>
      <c r="E621" s="183">
        <v>1</v>
      </c>
      <c r="F621" s="183" t="s">
        <v>1466</v>
      </c>
      <c r="G621" s="183" t="s">
        <v>89</v>
      </c>
      <c r="H621" s="183" t="s">
        <v>371</v>
      </c>
      <c r="I621" s="183">
        <v>84</v>
      </c>
      <c r="J621" s="183">
        <v>0</v>
      </c>
      <c r="K621" s="183">
        <v>84</v>
      </c>
      <c r="L621" s="184">
        <v>44988</v>
      </c>
      <c r="M621" s="183" t="s">
        <v>2112</v>
      </c>
    </row>
    <row r="622" spans="1:13">
      <c r="A622" s="183">
        <v>40100000</v>
      </c>
      <c r="B622" s="183" t="s">
        <v>360</v>
      </c>
      <c r="C622" s="183" t="s">
        <v>93</v>
      </c>
      <c r="D622" s="184">
        <v>44967</v>
      </c>
      <c r="E622" s="183">
        <v>1</v>
      </c>
      <c r="F622" s="183" t="s">
        <v>1466</v>
      </c>
      <c r="G622" s="183" t="s">
        <v>89</v>
      </c>
      <c r="H622" s="183" t="s">
        <v>371</v>
      </c>
      <c r="I622" s="183">
        <v>84</v>
      </c>
      <c r="J622" s="183">
        <v>0</v>
      </c>
      <c r="K622" s="183">
        <v>84</v>
      </c>
      <c r="L622" s="184">
        <v>44988</v>
      </c>
      <c r="M622" s="183" t="s">
        <v>2112</v>
      </c>
    </row>
    <row r="623" spans="1:13">
      <c r="A623" s="183">
        <v>40100000</v>
      </c>
      <c r="B623" s="183" t="s">
        <v>360</v>
      </c>
      <c r="C623" s="183" t="s">
        <v>93</v>
      </c>
      <c r="D623" s="184">
        <v>44967</v>
      </c>
      <c r="E623" s="183">
        <v>1</v>
      </c>
      <c r="F623" s="183" t="s">
        <v>1466</v>
      </c>
      <c r="G623" s="183" t="s">
        <v>89</v>
      </c>
      <c r="H623" s="183" t="s">
        <v>371</v>
      </c>
      <c r="I623" s="183">
        <v>336</v>
      </c>
      <c r="J623" s="183">
        <v>0</v>
      </c>
      <c r="K623" s="183">
        <v>336</v>
      </c>
      <c r="L623" s="184">
        <v>44988</v>
      </c>
      <c r="M623" s="183" t="s">
        <v>2112</v>
      </c>
    </row>
    <row r="624" spans="1:13">
      <c r="A624" s="183">
        <v>40100000</v>
      </c>
      <c r="B624" s="183" t="s">
        <v>369</v>
      </c>
      <c r="C624" s="183" t="s">
        <v>93</v>
      </c>
      <c r="D624" s="184">
        <v>44967</v>
      </c>
      <c r="E624" s="183">
        <v>1</v>
      </c>
      <c r="F624" s="183" t="s">
        <v>1388</v>
      </c>
      <c r="G624" s="183" t="s">
        <v>89</v>
      </c>
      <c r="H624" s="183" t="s">
        <v>1195</v>
      </c>
      <c r="I624" s="183">
        <v>205.75</v>
      </c>
      <c r="J624" s="183">
        <v>0</v>
      </c>
      <c r="K624" s="183">
        <v>205.75</v>
      </c>
      <c r="L624" s="184">
        <v>44988</v>
      </c>
      <c r="M624" s="183" t="s">
        <v>2112</v>
      </c>
    </row>
    <row r="625" spans="1:13">
      <c r="A625" s="183">
        <v>40100000</v>
      </c>
      <c r="B625" s="183" t="s">
        <v>360</v>
      </c>
      <c r="C625" s="183" t="s">
        <v>93</v>
      </c>
      <c r="D625" s="184">
        <v>44967</v>
      </c>
      <c r="E625" s="183">
        <v>1</v>
      </c>
      <c r="F625" s="183" t="s">
        <v>1466</v>
      </c>
      <c r="G625" s="183" t="s">
        <v>89</v>
      </c>
      <c r="H625" s="183" t="s">
        <v>371</v>
      </c>
      <c r="I625" s="183">
        <v>84</v>
      </c>
      <c r="J625" s="183">
        <v>0</v>
      </c>
      <c r="K625" s="183">
        <v>84</v>
      </c>
      <c r="L625" s="184">
        <v>44988</v>
      </c>
      <c r="M625" s="183" t="s">
        <v>2112</v>
      </c>
    </row>
    <row r="626" spans="1:13">
      <c r="A626" s="183">
        <v>40100000</v>
      </c>
      <c r="B626" s="183" t="s">
        <v>360</v>
      </c>
      <c r="C626" s="183" t="s">
        <v>93</v>
      </c>
      <c r="D626" s="184">
        <v>44967</v>
      </c>
      <c r="E626" s="183">
        <v>1</v>
      </c>
      <c r="F626" s="183" t="s">
        <v>1466</v>
      </c>
      <c r="G626" s="183" t="s">
        <v>89</v>
      </c>
      <c r="H626" s="183" t="s">
        <v>371</v>
      </c>
      <c r="I626" s="183">
        <v>84</v>
      </c>
      <c r="J626" s="183">
        <v>0</v>
      </c>
      <c r="K626" s="183">
        <v>84</v>
      </c>
      <c r="L626" s="184">
        <v>44988</v>
      </c>
      <c r="M626" s="183" t="s">
        <v>2112</v>
      </c>
    </row>
    <row r="627" spans="1:13">
      <c r="A627" s="183">
        <v>40100000</v>
      </c>
      <c r="B627" s="183" t="s">
        <v>1177</v>
      </c>
      <c r="C627" s="183" t="s">
        <v>93</v>
      </c>
      <c r="D627" s="184">
        <v>44970</v>
      </c>
      <c r="E627" s="183">
        <v>1</v>
      </c>
      <c r="F627" s="183" t="s">
        <v>1470</v>
      </c>
      <c r="G627" s="183" t="s">
        <v>89</v>
      </c>
      <c r="H627" s="183" t="s">
        <v>351</v>
      </c>
      <c r="I627" s="183">
        <v>9816</v>
      </c>
      <c r="J627" s="183">
        <v>0</v>
      </c>
      <c r="K627" s="183">
        <v>9816</v>
      </c>
      <c r="L627" s="184">
        <v>44988</v>
      </c>
      <c r="M627" s="183" t="s">
        <v>2112</v>
      </c>
    </row>
    <row r="628" spans="1:13">
      <c r="A628" s="183">
        <v>40100000</v>
      </c>
      <c r="B628" s="183" t="s">
        <v>388</v>
      </c>
      <c r="C628" s="183" t="s">
        <v>93</v>
      </c>
      <c r="D628" s="184">
        <v>44970</v>
      </c>
      <c r="E628" s="183">
        <v>1</v>
      </c>
      <c r="F628" s="183" t="s">
        <v>1469</v>
      </c>
      <c r="G628" s="183" t="s">
        <v>89</v>
      </c>
      <c r="H628" s="183" t="s">
        <v>1237</v>
      </c>
      <c r="I628" s="183">
        <v>3137</v>
      </c>
      <c r="J628" s="183">
        <v>0</v>
      </c>
      <c r="K628" s="183">
        <v>3137</v>
      </c>
      <c r="L628" s="184">
        <v>44988</v>
      </c>
      <c r="M628" s="183" t="s">
        <v>2112</v>
      </c>
    </row>
    <row r="629" spans="1:13">
      <c r="A629" s="183">
        <v>40100000</v>
      </c>
      <c r="B629" s="183" t="s">
        <v>1140</v>
      </c>
      <c r="C629" s="183" t="s">
        <v>93</v>
      </c>
      <c r="D629" s="184">
        <v>44970</v>
      </c>
      <c r="E629" s="183">
        <v>1</v>
      </c>
      <c r="F629" s="183" t="s">
        <v>1357</v>
      </c>
      <c r="G629" s="183" t="s">
        <v>89</v>
      </c>
      <c r="H629" s="183" t="s">
        <v>1231</v>
      </c>
      <c r="I629" s="183">
        <v>27.9</v>
      </c>
      <c r="J629" s="183">
        <v>0</v>
      </c>
      <c r="K629" s="183">
        <v>27.9</v>
      </c>
      <c r="L629" s="184">
        <v>44988</v>
      </c>
      <c r="M629" s="183" t="s">
        <v>2112</v>
      </c>
    </row>
    <row r="630" spans="1:13">
      <c r="A630" s="183">
        <v>40100000</v>
      </c>
      <c r="B630" s="183" t="s">
        <v>1181</v>
      </c>
      <c r="C630" s="183" t="s">
        <v>93</v>
      </c>
      <c r="D630" s="184">
        <v>44970</v>
      </c>
      <c r="E630" s="183">
        <v>1</v>
      </c>
      <c r="F630" s="183" t="s">
        <v>1467</v>
      </c>
      <c r="G630" s="183" t="s">
        <v>89</v>
      </c>
      <c r="H630" s="183" t="s">
        <v>371</v>
      </c>
      <c r="I630" s="183">
        <v>21784</v>
      </c>
      <c r="J630" s="183">
        <v>0</v>
      </c>
      <c r="K630" s="183">
        <v>21784</v>
      </c>
      <c r="L630" s="184">
        <v>44988</v>
      </c>
      <c r="M630" s="183" t="s">
        <v>2112</v>
      </c>
    </row>
    <row r="631" spans="1:13">
      <c r="A631" s="183">
        <v>40100000</v>
      </c>
      <c r="B631" s="183" t="s">
        <v>1154</v>
      </c>
      <c r="C631" s="183" t="s">
        <v>93</v>
      </c>
      <c r="D631" s="184">
        <v>44970</v>
      </c>
      <c r="E631" s="183">
        <v>1</v>
      </c>
      <c r="F631" s="183" t="s">
        <v>1472</v>
      </c>
      <c r="G631" s="183" t="s">
        <v>89</v>
      </c>
      <c r="H631" s="183" t="s">
        <v>384</v>
      </c>
      <c r="I631" s="183">
        <v>267.23</v>
      </c>
      <c r="J631" s="183">
        <v>0</v>
      </c>
      <c r="K631" s="183">
        <v>267.23</v>
      </c>
      <c r="L631" s="184">
        <v>44988</v>
      </c>
      <c r="M631" s="183" t="s">
        <v>2112</v>
      </c>
    </row>
    <row r="632" spans="1:13">
      <c r="A632" s="183">
        <v>40100000</v>
      </c>
      <c r="B632" s="183" t="s">
        <v>388</v>
      </c>
      <c r="C632" s="183" t="s">
        <v>93</v>
      </c>
      <c r="D632" s="184">
        <v>44970</v>
      </c>
      <c r="E632" s="183">
        <v>1</v>
      </c>
      <c r="F632" s="183" t="s">
        <v>1469</v>
      </c>
      <c r="G632" s="183" t="s">
        <v>89</v>
      </c>
      <c r="H632" s="183" t="s">
        <v>1237</v>
      </c>
      <c r="I632" s="183">
        <v>7457.96</v>
      </c>
      <c r="J632" s="183">
        <v>0</v>
      </c>
      <c r="K632" s="183">
        <v>7457.96</v>
      </c>
      <c r="L632" s="184">
        <v>44988</v>
      </c>
      <c r="M632" s="183" t="s">
        <v>2112</v>
      </c>
    </row>
    <row r="633" spans="1:13">
      <c r="A633" s="183">
        <v>40100000</v>
      </c>
      <c r="B633" s="183" t="s">
        <v>1140</v>
      </c>
      <c r="C633" s="183" t="s">
        <v>93</v>
      </c>
      <c r="D633" s="184">
        <v>44971</v>
      </c>
      <c r="E633" s="183">
        <v>1</v>
      </c>
      <c r="F633" s="183" t="s">
        <v>1357</v>
      </c>
      <c r="G633" s="183" t="s">
        <v>89</v>
      </c>
      <c r="H633" s="183" t="s">
        <v>1231</v>
      </c>
      <c r="I633" s="183">
        <v>71.56</v>
      </c>
      <c r="J633" s="183">
        <v>0</v>
      </c>
      <c r="K633" s="183">
        <v>71.56</v>
      </c>
      <c r="L633" s="184">
        <v>44988</v>
      </c>
      <c r="M633" s="183" t="s">
        <v>2112</v>
      </c>
    </row>
    <row r="634" spans="1:13">
      <c r="A634" s="183">
        <v>40100000</v>
      </c>
      <c r="B634" s="183" t="s">
        <v>1140</v>
      </c>
      <c r="C634" s="183" t="s">
        <v>93</v>
      </c>
      <c r="D634" s="184">
        <v>44971</v>
      </c>
      <c r="E634" s="183">
        <v>1</v>
      </c>
      <c r="F634" s="183" t="s">
        <v>1357</v>
      </c>
      <c r="G634" s="183" t="s">
        <v>89</v>
      </c>
      <c r="H634" s="183" t="s">
        <v>1113</v>
      </c>
      <c r="I634" s="183">
        <v>89.22</v>
      </c>
      <c r="J634" s="183">
        <v>0</v>
      </c>
      <c r="K634" s="183">
        <v>89.22</v>
      </c>
      <c r="L634" s="184">
        <v>44988</v>
      </c>
      <c r="M634" s="183" t="s">
        <v>2112</v>
      </c>
    </row>
    <row r="635" spans="1:13">
      <c r="A635" s="183">
        <v>40100000</v>
      </c>
      <c r="B635" s="183" t="s">
        <v>1140</v>
      </c>
      <c r="C635" s="183" t="s">
        <v>93</v>
      </c>
      <c r="D635" s="184">
        <v>44971</v>
      </c>
      <c r="E635" s="183">
        <v>1</v>
      </c>
      <c r="F635" s="183" t="s">
        <v>1357</v>
      </c>
      <c r="G635" s="183" t="s">
        <v>89</v>
      </c>
      <c r="H635" s="183" t="s">
        <v>1231</v>
      </c>
      <c r="I635" s="183">
        <v>23.1</v>
      </c>
      <c r="J635" s="183">
        <v>0</v>
      </c>
      <c r="K635" s="183">
        <v>23.1</v>
      </c>
      <c r="L635" s="184">
        <v>44988</v>
      </c>
      <c r="M635" s="183" t="s">
        <v>2112</v>
      </c>
    </row>
    <row r="636" spans="1:13">
      <c r="A636" s="183">
        <v>40100000</v>
      </c>
      <c r="B636" s="183" t="s">
        <v>369</v>
      </c>
      <c r="C636" s="183" t="s">
        <v>93</v>
      </c>
      <c r="D636" s="184">
        <v>44974</v>
      </c>
      <c r="E636" s="183">
        <v>1</v>
      </c>
      <c r="F636" s="183" t="s">
        <v>1388</v>
      </c>
      <c r="G636" s="183" t="s">
        <v>89</v>
      </c>
      <c r="H636" s="183" t="s">
        <v>1158</v>
      </c>
      <c r="I636" s="183">
        <v>502.94</v>
      </c>
      <c r="J636" s="183">
        <v>0</v>
      </c>
      <c r="K636" s="183">
        <v>502.94</v>
      </c>
      <c r="L636" s="184">
        <v>44988</v>
      </c>
      <c r="M636" s="183" t="s">
        <v>2112</v>
      </c>
    </row>
    <row r="637" spans="1:13">
      <c r="A637" s="183">
        <v>40100000</v>
      </c>
      <c r="B637" s="183" t="s">
        <v>352</v>
      </c>
      <c r="C637" s="183" t="s">
        <v>93</v>
      </c>
      <c r="D637" s="184">
        <v>44977</v>
      </c>
      <c r="E637" s="183">
        <v>1</v>
      </c>
      <c r="F637" s="183" t="s">
        <v>1391</v>
      </c>
      <c r="G637" s="183" t="s">
        <v>89</v>
      </c>
      <c r="H637" s="183" t="s">
        <v>1359</v>
      </c>
      <c r="I637" s="183">
        <v>137.41999999999999</v>
      </c>
      <c r="J637" s="183">
        <v>0</v>
      </c>
      <c r="K637" s="183">
        <v>137.41999999999999</v>
      </c>
      <c r="L637" s="184">
        <v>44988</v>
      </c>
      <c r="M637" s="183" t="s">
        <v>2112</v>
      </c>
    </row>
    <row r="638" spans="1:13">
      <c r="A638" s="183">
        <v>40100000</v>
      </c>
      <c r="B638" s="183" t="s">
        <v>350</v>
      </c>
      <c r="C638" s="183" t="s">
        <v>93</v>
      </c>
      <c r="D638" s="184">
        <v>44977</v>
      </c>
      <c r="E638" s="183">
        <v>1</v>
      </c>
      <c r="F638" s="183" t="s">
        <v>1475</v>
      </c>
      <c r="G638" s="183" t="s">
        <v>89</v>
      </c>
      <c r="H638" s="183" t="s">
        <v>1226</v>
      </c>
      <c r="I638" s="183">
        <v>57.6</v>
      </c>
      <c r="J638" s="183">
        <v>0</v>
      </c>
      <c r="K638" s="183">
        <v>57.6</v>
      </c>
      <c r="L638" s="184">
        <v>44988</v>
      </c>
      <c r="M638" s="183" t="s">
        <v>2112</v>
      </c>
    </row>
    <row r="639" spans="1:13">
      <c r="A639" s="183">
        <v>40100000</v>
      </c>
      <c r="B639" s="183" t="s">
        <v>388</v>
      </c>
      <c r="C639" s="183" t="s">
        <v>93</v>
      </c>
      <c r="D639" s="184">
        <v>44977</v>
      </c>
      <c r="E639" s="183">
        <v>1</v>
      </c>
      <c r="F639" s="183" t="s">
        <v>1469</v>
      </c>
      <c r="G639" s="183" t="s">
        <v>89</v>
      </c>
      <c r="H639" s="183" t="s">
        <v>1630</v>
      </c>
      <c r="I639" s="183">
        <v>1437.6</v>
      </c>
      <c r="J639" s="183">
        <v>0</v>
      </c>
      <c r="K639" s="183">
        <v>1437.6</v>
      </c>
      <c r="L639" s="184">
        <v>44988</v>
      </c>
      <c r="M639" s="183" t="s">
        <v>2112</v>
      </c>
    </row>
    <row r="640" spans="1:13">
      <c r="A640" s="183">
        <v>40100000</v>
      </c>
      <c r="B640" s="183" t="s">
        <v>378</v>
      </c>
      <c r="C640" s="183" t="s">
        <v>93</v>
      </c>
      <c r="D640" s="184">
        <v>44978</v>
      </c>
      <c r="E640" s="183">
        <v>1</v>
      </c>
      <c r="F640" s="183" t="s">
        <v>165</v>
      </c>
      <c r="G640" s="183" t="s">
        <v>89</v>
      </c>
      <c r="H640" s="183" t="s">
        <v>1092</v>
      </c>
      <c r="I640" s="183">
        <v>16872</v>
      </c>
      <c r="J640" s="183">
        <v>0</v>
      </c>
      <c r="K640" s="183">
        <v>16872</v>
      </c>
      <c r="L640" s="184">
        <v>44988</v>
      </c>
      <c r="M640" s="183" t="s">
        <v>2112</v>
      </c>
    </row>
    <row r="641" spans="1:13">
      <c r="A641" s="183">
        <v>40100000</v>
      </c>
      <c r="B641" s="183" t="s">
        <v>1181</v>
      </c>
      <c r="C641" s="183" t="s">
        <v>93</v>
      </c>
      <c r="D641" s="184">
        <v>44978</v>
      </c>
      <c r="E641" s="183">
        <v>1</v>
      </c>
      <c r="F641" s="183" t="s">
        <v>1467</v>
      </c>
      <c r="G641" s="183" t="s">
        <v>89</v>
      </c>
      <c r="H641" s="183" t="s">
        <v>371</v>
      </c>
      <c r="I641" s="183">
        <v>3181</v>
      </c>
      <c r="J641" s="183">
        <v>0</v>
      </c>
      <c r="K641" s="183">
        <v>3181</v>
      </c>
      <c r="L641" s="184">
        <v>44988</v>
      </c>
      <c r="M641" s="183" t="s">
        <v>2112</v>
      </c>
    </row>
    <row r="642" spans="1:13">
      <c r="A642" s="183">
        <v>40100000</v>
      </c>
      <c r="B642" s="183" t="s">
        <v>400</v>
      </c>
      <c r="C642" s="183" t="s">
        <v>93</v>
      </c>
      <c r="D642" s="184">
        <v>44978</v>
      </c>
      <c r="E642" s="183">
        <v>1</v>
      </c>
      <c r="F642" s="183" t="s">
        <v>651</v>
      </c>
      <c r="G642" s="183" t="s">
        <v>89</v>
      </c>
      <c r="H642" s="183" t="s">
        <v>384</v>
      </c>
      <c r="I642" s="183">
        <v>7560</v>
      </c>
      <c r="J642" s="183">
        <v>0</v>
      </c>
      <c r="K642" s="183">
        <v>7560</v>
      </c>
      <c r="L642" s="184">
        <v>44988</v>
      </c>
      <c r="M642" s="183" t="s">
        <v>2112</v>
      </c>
    </row>
    <row r="643" spans="1:13">
      <c r="A643" s="183">
        <v>40100000</v>
      </c>
      <c r="B643" s="183" t="s">
        <v>354</v>
      </c>
      <c r="C643" s="183" t="s">
        <v>93</v>
      </c>
      <c r="D643" s="184">
        <v>44978</v>
      </c>
      <c r="E643" s="183">
        <v>1</v>
      </c>
      <c r="F643" s="183" t="s">
        <v>163</v>
      </c>
      <c r="G643" s="183" t="s">
        <v>89</v>
      </c>
      <c r="H643" s="183" t="s">
        <v>1184</v>
      </c>
      <c r="I643" s="183">
        <v>18449</v>
      </c>
      <c r="J643" s="183">
        <v>0</v>
      </c>
      <c r="K643" s="183">
        <v>18449</v>
      </c>
      <c r="L643" s="184">
        <v>44988</v>
      </c>
      <c r="M643" s="183" t="s">
        <v>2112</v>
      </c>
    </row>
    <row r="644" spans="1:13">
      <c r="A644" s="183">
        <v>40100000</v>
      </c>
      <c r="B644" s="183" t="s">
        <v>374</v>
      </c>
      <c r="C644" s="183" t="s">
        <v>93</v>
      </c>
      <c r="D644" s="184">
        <v>44978</v>
      </c>
      <c r="E644" s="183">
        <v>1</v>
      </c>
      <c r="F644" s="183" t="s">
        <v>1379</v>
      </c>
      <c r="G644" s="183" t="s">
        <v>89</v>
      </c>
      <c r="H644" s="183" t="s">
        <v>1083</v>
      </c>
      <c r="I644" s="183">
        <v>2949.51</v>
      </c>
      <c r="J644" s="183">
        <v>0</v>
      </c>
      <c r="K644" s="183">
        <v>2949.51</v>
      </c>
      <c r="L644" s="184">
        <v>44988</v>
      </c>
      <c r="M644" s="183" t="s">
        <v>2112</v>
      </c>
    </row>
    <row r="645" spans="1:13">
      <c r="A645" s="183">
        <v>40100000</v>
      </c>
      <c r="B645" s="183" t="s">
        <v>1091</v>
      </c>
      <c r="C645" s="183" t="s">
        <v>93</v>
      </c>
      <c r="D645" s="184">
        <v>44978</v>
      </c>
      <c r="E645" s="183">
        <v>1</v>
      </c>
      <c r="F645" s="183" t="s">
        <v>1476</v>
      </c>
      <c r="G645" s="183" t="s">
        <v>89</v>
      </c>
      <c r="H645" s="183" t="s">
        <v>1231</v>
      </c>
      <c r="I645" s="183">
        <v>318</v>
      </c>
      <c r="J645" s="183">
        <v>0</v>
      </c>
      <c r="K645" s="183">
        <v>318</v>
      </c>
      <c r="L645" s="184">
        <v>44988</v>
      </c>
      <c r="M645" s="183" t="s">
        <v>2112</v>
      </c>
    </row>
    <row r="646" spans="1:13">
      <c r="A646" s="183">
        <v>40100000</v>
      </c>
      <c r="B646" s="183" t="s">
        <v>350</v>
      </c>
      <c r="C646" s="183" t="s">
        <v>93</v>
      </c>
      <c r="D646" s="184">
        <v>44984</v>
      </c>
      <c r="E646" s="183">
        <v>1</v>
      </c>
      <c r="F646" s="183" t="s">
        <v>1440</v>
      </c>
      <c r="G646" s="183" t="s">
        <v>89</v>
      </c>
      <c r="H646" s="183" t="s">
        <v>1226</v>
      </c>
      <c r="I646" s="183">
        <v>254.35</v>
      </c>
      <c r="J646" s="183">
        <v>0</v>
      </c>
      <c r="K646" s="183">
        <v>254.35</v>
      </c>
      <c r="L646" s="184">
        <v>44988</v>
      </c>
      <c r="M646" s="183" t="s">
        <v>2112</v>
      </c>
    </row>
    <row r="647" spans="1:13">
      <c r="A647" s="183">
        <v>40100000</v>
      </c>
      <c r="B647" s="183" t="s">
        <v>350</v>
      </c>
      <c r="C647" s="183" t="s">
        <v>93</v>
      </c>
      <c r="D647" s="184">
        <v>44984</v>
      </c>
      <c r="E647" s="183">
        <v>1</v>
      </c>
      <c r="F647" s="183" t="s">
        <v>1440</v>
      </c>
      <c r="G647" s="183" t="s">
        <v>89</v>
      </c>
      <c r="H647" s="183" t="s">
        <v>1226</v>
      </c>
      <c r="I647" s="183">
        <v>3268.16</v>
      </c>
      <c r="J647" s="183">
        <v>0</v>
      </c>
      <c r="K647" s="183">
        <v>3268.16</v>
      </c>
      <c r="L647" s="184">
        <v>44988</v>
      </c>
      <c r="M647" s="183" t="s">
        <v>2112</v>
      </c>
    </row>
    <row r="648" spans="1:13">
      <c r="A648" s="183">
        <v>40100000</v>
      </c>
      <c r="B648" s="183" t="s">
        <v>369</v>
      </c>
      <c r="C648" s="183" t="s">
        <v>93</v>
      </c>
      <c r="D648" s="184">
        <v>44985</v>
      </c>
      <c r="E648" s="183">
        <v>1</v>
      </c>
      <c r="F648" s="183" t="s">
        <v>1388</v>
      </c>
      <c r="G648" s="183" t="s">
        <v>89</v>
      </c>
      <c r="H648" s="183" t="s">
        <v>1223</v>
      </c>
      <c r="I648" s="183">
        <v>1019.87</v>
      </c>
      <c r="J648" s="183">
        <v>0</v>
      </c>
      <c r="K648" s="183">
        <v>1019.87</v>
      </c>
      <c r="L648" s="184">
        <v>44988</v>
      </c>
      <c r="M648" s="183" t="s">
        <v>2112</v>
      </c>
    </row>
    <row r="649" spans="1:13">
      <c r="A649" s="183">
        <v>40100000</v>
      </c>
      <c r="B649" s="183" t="s">
        <v>1162</v>
      </c>
      <c r="C649" s="183" t="s">
        <v>93</v>
      </c>
      <c r="D649" s="184">
        <v>44985</v>
      </c>
      <c r="E649" s="183">
        <v>1</v>
      </c>
      <c r="F649" s="183" t="s">
        <v>1397</v>
      </c>
      <c r="G649" s="183" t="s">
        <v>89</v>
      </c>
      <c r="H649" s="183" t="s">
        <v>362</v>
      </c>
      <c r="I649" s="183">
        <v>360</v>
      </c>
      <c r="J649" s="183">
        <v>0</v>
      </c>
      <c r="K649" s="183">
        <v>360</v>
      </c>
      <c r="L649" s="184">
        <v>44988</v>
      </c>
      <c r="M649" s="183" t="s">
        <v>2112</v>
      </c>
    </row>
    <row r="650" spans="1:13">
      <c r="A650" s="183">
        <v>40100000</v>
      </c>
      <c r="B650" s="183" t="s">
        <v>388</v>
      </c>
      <c r="C650" s="183" t="s">
        <v>93</v>
      </c>
      <c r="D650" s="184">
        <v>44985</v>
      </c>
      <c r="E650" s="183">
        <v>1</v>
      </c>
      <c r="F650" s="183" t="s">
        <v>1503</v>
      </c>
      <c r="G650" s="183" t="s">
        <v>89</v>
      </c>
      <c r="H650" s="183" t="s">
        <v>1272</v>
      </c>
      <c r="I650" s="183">
        <v>581.04</v>
      </c>
      <c r="J650" s="183">
        <v>0</v>
      </c>
      <c r="K650" s="183">
        <v>581.04</v>
      </c>
      <c r="L650" s="184">
        <v>44988</v>
      </c>
      <c r="M650" s="183" t="s">
        <v>2112</v>
      </c>
    </row>
    <row r="651" spans="1:13">
      <c r="A651" s="183">
        <v>40100000</v>
      </c>
      <c r="B651" s="183" t="s">
        <v>399</v>
      </c>
      <c r="C651" s="183" t="s">
        <v>93</v>
      </c>
      <c r="D651" s="184">
        <v>44985</v>
      </c>
      <c r="E651" s="183">
        <v>1</v>
      </c>
      <c r="F651" s="183" t="s">
        <v>1504</v>
      </c>
      <c r="G651" s="183" t="s">
        <v>89</v>
      </c>
      <c r="H651" s="183" t="s">
        <v>1083</v>
      </c>
      <c r="I651" s="183">
        <v>5185.78</v>
      </c>
      <c r="J651" s="183">
        <v>0</v>
      </c>
      <c r="K651" s="183">
        <v>5185.78</v>
      </c>
      <c r="L651" s="184">
        <v>44988</v>
      </c>
      <c r="M651" s="183" t="s">
        <v>2112</v>
      </c>
    </row>
    <row r="652" spans="1:13">
      <c r="A652" s="183">
        <v>40100000</v>
      </c>
      <c r="B652" s="183" t="s">
        <v>376</v>
      </c>
      <c r="C652" s="183" t="s">
        <v>93</v>
      </c>
      <c r="D652" s="184">
        <v>44985</v>
      </c>
      <c r="E652" s="183">
        <v>1</v>
      </c>
      <c r="F652" s="183" t="s">
        <v>144</v>
      </c>
      <c r="G652" s="183" t="s">
        <v>89</v>
      </c>
      <c r="H652" s="183" t="s">
        <v>1141</v>
      </c>
      <c r="I652" s="183">
        <v>1415.39</v>
      </c>
      <c r="J652" s="183">
        <v>0</v>
      </c>
      <c r="K652" s="183">
        <v>1415.39</v>
      </c>
      <c r="L652" s="184">
        <v>44988</v>
      </c>
      <c r="M652" s="183" t="s">
        <v>2112</v>
      </c>
    </row>
    <row r="653" spans="1:13">
      <c r="A653" s="183">
        <v>40100000</v>
      </c>
      <c r="B653" s="183" t="s">
        <v>382</v>
      </c>
      <c r="C653" s="183" t="s">
        <v>93</v>
      </c>
      <c r="D653" s="184">
        <v>44985</v>
      </c>
      <c r="E653" s="183">
        <v>1</v>
      </c>
      <c r="F653" s="183" t="s">
        <v>396</v>
      </c>
      <c r="G653" s="183" t="s">
        <v>89</v>
      </c>
      <c r="H653" s="183" t="s">
        <v>1083</v>
      </c>
      <c r="I653" s="183">
        <v>250.56</v>
      </c>
      <c r="J653" s="183">
        <v>0</v>
      </c>
      <c r="K653" s="183">
        <v>250.56</v>
      </c>
      <c r="L653" s="184">
        <v>44988</v>
      </c>
      <c r="M653" s="183" t="s">
        <v>2112</v>
      </c>
    </row>
    <row r="654" spans="1:13">
      <c r="A654" s="183">
        <v>40100000</v>
      </c>
      <c r="B654" s="183" t="s">
        <v>361</v>
      </c>
      <c r="C654" s="183" t="s">
        <v>93</v>
      </c>
      <c r="D654" s="184">
        <v>44985</v>
      </c>
      <c r="E654" s="183">
        <v>1</v>
      </c>
      <c r="F654" s="183" t="s">
        <v>1383</v>
      </c>
      <c r="G654" s="183" t="s">
        <v>89</v>
      </c>
      <c r="H654" s="183" t="s">
        <v>1261</v>
      </c>
      <c r="I654" s="183">
        <v>3200</v>
      </c>
      <c r="J654" s="183">
        <v>0</v>
      </c>
      <c r="K654" s="183">
        <v>3200</v>
      </c>
      <c r="L654" s="184">
        <v>44988</v>
      </c>
      <c r="M654" s="183" t="s">
        <v>2112</v>
      </c>
    </row>
    <row r="655" spans="1:13">
      <c r="A655" s="183">
        <v>40100000</v>
      </c>
      <c r="B655" s="183" t="s">
        <v>377</v>
      </c>
      <c r="C655" s="183" t="s">
        <v>93</v>
      </c>
      <c r="D655" s="184">
        <v>44985</v>
      </c>
      <c r="E655" s="183">
        <v>1</v>
      </c>
      <c r="F655" s="183" t="s">
        <v>1381</v>
      </c>
      <c r="G655" s="183" t="s">
        <v>89</v>
      </c>
      <c r="H655" s="183" t="s">
        <v>1110</v>
      </c>
      <c r="I655" s="183">
        <v>1171.48</v>
      </c>
      <c r="J655" s="183">
        <v>0</v>
      </c>
      <c r="K655" s="183">
        <v>1171.48</v>
      </c>
      <c r="L655" s="184">
        <v>44988</v>
      </c>
      <c r="M655" s="183" t="s">
        <v>2112</v>
      </c>
    </row>
    <row r="656" spans="1:13">
      <c r="A656" s="183">
        <v>40100000</v>
      </c>
      <c r="B656" s="183" t="s">
        <v>1204</v>
      </c>
      <c r="C656" s="183" t="s">
        <v>93</v>
      </c>
      <c r="D656" s="184">
        <v>44986</v>
      </c>
      <c r="E656" s="183">
        <v>1</v>
      </c>
      <c r="F656" s="183" t="s">
        <v>1438</v>
      </c>
      <c r="G656" s="183" t="s">
        <v>89</v>
      </c>
      <c r="H656" s="183" t="s">
        <v>1110</v>
      </c>
      <c r="I656" s="183">
        <v>3200</v>
      </c>
      <c r="J656" s="183">
        <v>0</v>
      </c>
      <c r="K656" s="183">
        <v>3200</v>
      </c>
      <c r="L656" s="184">
        <v>45021</v>
      </c>
      <c r="M656" s="183" t="s">
        <v>2112</v>
      </c>
    </row>
    <row r="657" spans="1:13">
      <c r="A657" s="183">
        <v>40100000</v>
      </c>
      <c r="B657" s="183" t="s">
        <v>385</v>
      </c>
      <c r="C657" s="183" t="s">
        <v>93</v>
      </c>
      <c r="D657" s="184">
        <v>44987</v>
      </c>
      <c r="E657" s="183">
        <v>1</v>
      </c>
      <c r="F657" s="183" t="s">
        <v>1690</v>
      </c>
      <c r="G657" s="183" t="s">
        <v>89</v>
      </c>
      <c r="H657" s="183" t="s">
        <v>1087</v>
      </c>
      <c r="I657" s="183">
        <v>40.659999999999997</v>
      </c>
      <c r="J657" s="183">
        <v>0</v>
      </c>
      <c r="K657" s="183">
        <v>40.659999999999997</v>
      </c>
      <c r="L657" s="184">
        <v>45021</v>
      </c>
      <c r="M657" s="183" t="s">
        <v>2112</v>
      </c>
    </row>
    <row r="658" spans="1:13">
      <c r="A658" s="183">
        <v>40100000</v>
      </c>
      <c r="B658" s="183" t="s">
        <v>1140</v>
      </c>
      <c r="C658" s="183" t="s">
        <v>93</v>
      </c>
      <c r="D658" s="184">
        <v>44987</v>
      </c>
      <c r="E658" s="183">
        <v>1</v>
      </c>
      <c r="F658" s="183" t="s">
        <v>1357</v>
      </c>
      <c r="G658" s="183" t="s">
        <v>89</v>
      </c>
      <c r="H658" s="183" t="s">
        <v>1351</v>
      </c>
      <c r="I658" s="183">
        <v>174.63</v>
      </c>
      <c r="J658" s="183">
        <v>0</v>
      </c>
      <c r="K658" s="183">
        <v>174.63</v>
      </c>
      <c r="L658" s="184">
        <v>45021</v>
      </c>
      <c r="M658" s="183" t="s">
        <v>2112</v>
      </c>
    </row>
    <row r="659" spans="1:13">
      <c r="A659" s="183">
        <v>40100000</v>
      </c>
      <c r="B659" s="183" t="s">
        <v>388</v>
      </c>
      <c r="C659" s="183" t="s">
        <v>93</v>
      </c>
      <c r="D659" s="184">
        <v>44991</v>
      </c>
      <c r="E659" s="183">
        <v>1</v>
      </c>
      <c r="F659" s="183" t="s">
        <v>1469</v>
      </c>
      <c r="G659" s="183" t="s">
        <v>89</v>
      </c>
      <c r="H659" s="183" t="s">
        <v>1629</v>
      </c>
      <c r="I659" s="183">
        <v>2663.62</v>
      </c>
      <c r="J659" s="183">
        <v>0</v>
      </c>
      <c r="K659" s="183">
        <v>2663.62</v>
      </c>
      <c r="L659" s="184">
        <v>45021</v>
      </c>
      <c r="M659" s="183" t="s">
        <v>2112</v>
      </c>
    </row>
    <row r="660" spans="1:13">
      <c r="A660" s="183">
        <v>40100000</v>
      </c>
      <c r="B660" s="183" t="s">
        <v>388</v>
      </c>
      <c r="C660" s="183" t="s">
        <v>93</v>
      </c>
      <c r="D660" s="184">
        <v>44991</v>
      </c>
      <c r="E660" s="183">
        <v>1</v>
      </c>
      <c r="F660" s="183" t="s">
        <v>1469</v>
      </c>
      <c r="G660" s="183" t="s">
        <v>89</v>
      </c>
      <c r="H660" s="183" t="s">
        <v>1632</v>
      </c>
      <c r="I660" s="183">
        <v>7457.96</v>
      </c>
      <c r="J660" s="183">
        <v>0</v>
      </c>
      <c r="K660" s="183">
        <v>7457.96</v>
      </c>
      <c r="L660" s="184">
        <v>45021</v>
      </c>
      <c r="M660" s="183" t="s">
        <v>2112</v>
      </c>
    </row>
    <row r="661" spans="1:13">
      <c r="A661" s="183">
        <v>40100000</v>
      </c>
      <c r="B661" s="183" t="s">
        <v>1091</v>
      </c>
      <c r="C661" s="183" t="s">
        <v>93</v>
      </c>
      <c r="D661" s="184">
        <v>44992</v>
      </c>
      <c r="E661" s="183">
        <v>1</v>
      </c>
      <c r="F661" s="183" t="s">
        <v>1384</v>
      </c>
      <c r="G661" s="183" t="s">
        <v>89</v>
      </c>
      <c r="H661" s="183" t="s">
        <v>1351</v>
      </c>
      <c r="I661" s="183">
        <v>360</v>
      </c>
      <c r="J661" s="183">
        <v>0</v>
      </c>
      <c r="K661" s="183">
        <v>360</v>
      </c>
      <c r="L661" s="184">
        <v>45021</v>
      </c>
      <c r="M661" s="183" t="s">
        <v>2112</v>
      </c>
    </row>
    <row r="662" spans="1:13">
      <c r="A662" s="183">
        <v>40100000</v>
      </c>
      <c r="B662" s="183" t="s">
        <v>1149</v>
      </c>
      <c r="C662" s="183" t="s">
        <v>93</v>
      </c>
      <c r="D662" s="184">
        <v>44994</v>
      </c>
      <c r="E662" s="183">
        <v>1</v>
      </c>
      <c r="F662" s="183" t="s">
        <v>1466</v>
      </c>
      <c r="G662" s="183" t="s">
        <v>89</v>
      </c>
      <c r="H662" s="183" t="s">
        <v>1113</v>
      </c>
      <c r="I662" s="183">
        <v>84</v>
      </c>
      <c r="J662" s="183">
        <v>0</v>
      </c>
      <c r="K662" s="183">
        <v>84</v>
      </c>
      <c r="L662" s="184">
        <v>45021</v>
      </c>
      <c r="M662" s="183" t="s">
        <v>2112</v>
      </c>
    </row>
    <row r="663" spans="1:13">
      <c r="A663" s="183">
        <v>40100000</v>
      </c>
      <c r="B663" s="183" t="s">
        <v>1149</v>
      </c>
      <c r="C663" s="183" t="s">
        <v>93</v>
      </c>
      <c r="D663" s="184">
        <v>44994</v>
      </c>
      <c r="E663" s="183">
        <v>1</v>
      </c>
      <c r="F663" s="183" t="s">
        <v>1466</v>
      </c>
      <c r="G663" s="183" t="s">
        <v>89</v>
      </c>
      <c r="H663" s="183" t="s">
        <v>1113</v>
      </c>
      <c r="I663" s="183">
        <v>84</v>
      </c>
      <c r="J663" s="183">
        <v>0</v>
      </c>
      <c r="K663" s="183">
        <v>84</v>
      </c>
      <c r="L663" s="184">
        <v>45021</v>
      </c>
      <c r="M663" s="183" t="s">
        <v>2112</v>
      </c>
    </row>
    <row r="664" spans="1:13">
      <c r="A664" s="183">
        <v>40100000</v>
      </c>
      <c r="B664" s="183" t="s">
        <v>1149</v>
      </c>
      <c r="C664" s="183" t="s">
        <v>93</v>
      </c>
      <c r="D664" s="184">
        <v>44994</v>
      </c>
      <c r="E664" s="183">
        <v>1</v>
      </c>
      <c r="F664" s="183" t="s">
        <v>1466</v>
      </c>
      <c r="G664" s="183" t="s">
        <v>89</v>
      </c>
      <c r="H664" s="183" t="s">
        <v>1113</v>
      </c>
      <c r="I664" s="183">
        <v>84</v>
      </c>
      <c r="J664" s="183">
        <v>0</v>
      </c>
      <c r="K664" s="183">
        <v>84</v>
      </c>
      <c r="L664" s="184">
        <v>45021</v>
      </c>
      <c r="M664" s="183" t="s">
        <v>2112</v>
      </c>
    </row>
    <row r="665" spans="1:13">
      <c r="A665" s="183">
        <v>40100000</v>
      </c>
      <c r="B665" s="183" t="s">
        <v>1149</v>
      </c>
      <c r="C665" s="183" t="s">
        <v>93</v>
      </c>
      <c r="D665" s="184">
        <v>44995</v>
      </c>
      <c r="E665" s="183">
        <v>1</v>
      </c>
      <c r="F665" s="183" t="s">
        <v>1466</v>
      </c>
      <c r="G665" s="183" t="s">
        <v>89</v>
      </c>
      <c r="H665" s="183" t="s">
        <v>1113</v>
      </c>
      <c r="I665" s="183">
        <v>336</v>
      </c>
      <c r="J665" s="183">
        <v>0</v>
      </c>
      <c r="K665" s="183">
        <v>336</v>
      </c>
      <c r="L665" s="184">
        <v>45021</v>
      </c>
      <c r="M665" s="183" t="s">
        <v>2112</v>
      </c>
    </row>
    <row r="666" spans="1:13">
      <c r="A666" s="183">
        <v>40100000</v>
      </c>
      <c r="B666" s="183" t="s">
        <v>380</v>
      </c>
      <c r="C666" s="183" t="s">
        <v>93</v>
      </c>
      <c r="D666" s="184">
        <v>44995</v>
      </c>
      <c r="E666" s="183">
        <v>1</v>
      </c>
      <c r="F666" s="183" t="s">
        <v>394</v>
      </c>
      <c r="G666" s="183" t="s">
        <v>89</v>
      </c>
      <c r="H666" s="183" t="s">
        <v>1261</v>
      </c>
      <c r="I666" s="183">
        <v>4118.51</v>
      </c>
      <c r="J666" s="183">
        <v>0</v>
      </c>
      <c r="K666" s="183">
        <v>4118.51</v>
      </c>
      <c r="L666" s="184">
        <v>45021</v>
      </c>
      <c r="M666" s="183" t="s">
        <v>2112</v>
      </c>
    </row>
    <row r="667" spans="1:13">
      <c r="A667" s="183">
        <v>40100000</v>
      </c>
      <c r="B667" s="183" t="s">
        <v>369</v>
      </c>
      <c r="C667" s="183" t="s">
        <v>93</v>
      </c>
      <c r="D667" s="184">
        <v>44995</v>
      </c>
      <c r="E667" s="183">
        <v>1</v>
      </c>
      <c r="F667" s="183" t="s">
        <v>1691</v>
      </c>
      <c r="G667" s="183" t="s">
        <v>89</v>
      </c>
      <c r="H667" s="183" t="s">
        <v>1763</v>
      </c>
      <c r="I667" s="183">
        <v>99.43</v>
      </c>
      <c r="J667" s="183">
        <v>0</v>
      </c>
      <c r="K667" s="183">
        <v>99.43</v>
      </c>
      <c r="L667" s="184">
        <v>45021</v>
      </c>
      <c r="M667" s="183" t="s">
        <v>2112</v>
      </c>
    </row>
    <row r="668" spans="1:13">
      <c r="A668" s="183">
        <v>40100000</v>
      </c>
      <c r="B668" s="183" t="s">
        <v>1149</v>
      </c>
      <c r="C668" s="183" t="s">
        <v>93</v>
      </c>
      <c r="D668" s="184">
        <v>44995</v>
      </c>
      <c r="E668" s="183">
        <v>1</v>
      </c>
      <c r="F668" s="183" t="s">
        <v>1466</v>
      </c>
      <c r="G668" s="183" t="s">
        <v>89</v>
      </c>
      <c r="H668" s="183" t="s">
        <v>1113</v>
      </c>
      <c r="I668" s="183">
        <v>84</v>
      </c>
      <c r="J668" s="183">
        <v>0</v>
      </c>
      <c r="K668" s="183">
        <v>84</v>
      </c>
      <c r="L668" s="184">
        <v>45021</v>
      </c>
      <c r="M668" s="183" t="s">
        <v>2112</v>
      </c>
    </row>
    <row r="669" spans="1:13">
      <c r="A669" s="183">
        <v>40100000</v>
      </c>
      <c r="B669" s="183" t="s">
        <v>367</v>
      </c>
      <c r="C669" s="183" t="s">
        <v>93</v>
      </c>
      <c r="D669" s="184">
        <v>45001</v>
      </c>
      <c r="E669" s="183">
        <v>1</v>
      </c>
      <c r="F669" s="183" t="s">
        <v>1692</v>
      </c>
      <c r="G669" s="183" t="s">
        <v>89</v>
      </c>
      <c r="H669" s="183" t="s">
        <v>1141</v>
      </c>
      <c r="I669" s="183">
        <v>4160.9799999999996</v>
      </c>
      <c r="J669" s="183">
        <v>0</v>
      </c>
      <c r="K669" s="183">
        <v>4160.9799999999996</v>
      </c>
      <c r="L669" s="184">
        <v>45021</v>
      </c>
      <c r="M669" s="183" t="s">
        <v>2112</v>
      </c>
    </row>
    <row r="670" spans="1:13">
      <c r="A670" s="183">
        <v>40100000</v>
      </c>
      <c r="B670" s="183" t="s">
        <v>378</v>
      </c>
      <c r="C670" s="183" t="s">
        <v>93</v>
      </c>
      <c r="D670" s="184">
        <v>45002</v>
      </c>
      <c r="E670" s="183">
        <v>1</v>
      </c>
      <c r="F670" s="183" t="s">
        <v>165</v>
      </c>
      <c r="G670" s="183" t="s">
        <v>89</v>
      </c>
      <c r="H670" s="183" t="s">
        <v>1261</v>
      </c>
      <c r="I670" s="183">
        <v>1368</v>
      </c>
      <c r="J670" s="183">
        <v>0</v>
      </c>
      <c r="K670" s="183">
        <v>1368</v>
      </c>
      <c r="L670" s="184">
        <v>45021</v>
      </c>
      <c r="M670" s="183" t="s">
        <v>2112</v>
      </c>
    </row>
    <row r="671" spans="1:13">
      <c r="A671" s="183">
        <v>40100000</v>
      </c>
      <c r="B671" s="183" t="s">
        <v>391</v>
      </c>
      <c r="C671" s="183" t="s">
        <v>93</v>
      </c>
      <c r="D671" s="184">
        <v>45002</v>
      </c>
      <c r="E671" s="183">
        <v>1</v>
      </c>
      <c r="F671" s="183" t="s">
        <v>1360</v>
      </c>
      <c r="G671" s="183" t="s">
        <v>89</v>
      </c>
      <c r="H671" s="183" t="s">
        <v>1110</v>
      </c>
      <c r="I671" s="183">
        <v>7266</v>
      </c>
      <c r="J671" s="183">
        <v>0</v>
      </c>
      <c r="K671" s="183">
        <v>7266</v>
      </c>
      <c r="L671" s="184">
        <v>45021</v>
      </c>
      <c r="M671" s="183" t="s">
        <v>2112</v>
      </c>
    </row>
    <row r="672" spans="1:13">
      <c r="A672" s="183">
        <v>40100000</v>
      </c>
      <c r="B672" s="183" t="s">
        <v>369</v>
      </c>
      <c r="C672" s="183" t="s">
        <v>93</v>
      </c>
      <c r="D672" s="184">
        <v>45002</v>
      </c>
      <c r="E672" s="183">
        <v>1</v>
      </c>
      <c r="F672" s="183" t="s">
        <v>1691</v>
      </c>
      <c r="G672" s="183" t="s">
        <v>89</v>
      </c>
      <c r="H672" s="183" t="s">
        <v>1763</v>
      </c>
      <c r="I672" s="183">
        <v>156.08000000000001</v>
      </c>
      <c r="J672" s="183">
        <v>0</v>
      </c>
      <c r="K672" s="183">
        <v>156.08000000000001</v>
      </c>
      <c r="L672" s="184">
        <v>45021</v>
      </c>
      <c r="M672" s="183" t="s">
        <v>2112</v>
      </c>
    </row>
    <row r="673" spans="1:13">
      <c r="A673" s="183">
        <v>40100000</v>
      </c>
      <c r="B673" s="183" t="s">
        <v>372</v>
      </c>
      <c r="C673" s="183" t="s">
        <v>93</v>
      </c>
      <c r="D673" s="184">
        <v>45002</v>
      </c>
      <c r="E673" s="183">
        <v>1</v>
      </c>
      <c r="F673" s="183" t="s">
        <v>126</v>
      </c>
      <c r="G673" s="183" t="s">
        <v>89</v>
      </c>
      <c r="H673" s="183" t="s">
        <v>1226</v>
      </c>
      <c r="I673" s="183">
        <v>316.27</v>
      </c>
      <c r="J673" s="183">
        <v>0</v>
      </c>
      <c r="K673" s="183">
        <v>316.27</v>
      </c>
      <c r="L673" s="184">
        <v>45021</v>
      </c>
      <c r="M673" s="183" t="s">
        <v>2112</v>
      </c>
    </row>
    <row r="674" spans="1:13">
      <c r="A674" s="183">
        <v>40100000</v>
      </c>
      <c r="B674" s="183" t="s">
        <v>377</v>
      </c>
      <c r="C674" s="183" t="s">
        <v>93</v>
      </c>
      <c r="D674" s="184">
        <v>45002</v>
      </c>
      <c r="E674" s="183">
        <v>1</v>
      </c>
      <c r="F674" s="183" t="s">
        <v>1381</v>
      </c>
      <c r="G674" s="183" t="s">
        <v>89</v>
      </c>
      <c r="H674" s="183" t="s">
        <v>1141</v>
      </c>
      <c r="I674" s="183">
        <v>1022.12</v>
      </c>
      <c r="J674" s="183">
        <v>0</v>
      </c>
      <c r="K674" s="183">
        <v>1022.12</v>
      </c>
      <c r="L674" s="184">
        <v>45021</v>
      </c>
      <c r="M674" s="183" t="s">
        <v>2112</v>
      </c>
    </row>
    <row r="675" spans="1:13">
      <c r="A675" s="183">
        <v>40100000</v>
      </c>
      <c r="B675" s="183" t="s">
        <v>1669</v>
      </c>
      <c r="C675" s="183" t="s">
        <v>93</v>
      </c>
      <c r="D675" s="184">
        <v>45002</v>
      </c>
      <c r="E675" s="183">
        <v>1</v>
      </c>
      <c r="F675" s="183" t="s">
        <v>1697</v>
      </c>
      <c r="G675" s="183" t="s">
        <v>89</v>
      </c>
      <c r="H675" s="183" t="s">
        <v>351</v>
      </c>
      <c r="I675" s="183">
        <v>532.79999999999995</v>
      </c>
      <c r="J675" s="183">
        <v>0</v>
      </c>
      <c r="K675" s="183">
        <v>532.79999999999995</v>
      </c>
      <c r="L675" s="184">
        <v>45021</v>
      </c>
      <c r="M675" s="183" t="s">
        <v>2112</v>
      </c>
    </row>
    <row r="676" spans="1:13">
      <c r="A676" s="183">
        <v>40100000</v>
      </c>
      <c r="B676" s="183" t="s">
        <v>1693</v>
      </c>
      <c r="C676" s="183" t="s">
        <v>93</v>
      </c>
      <c r="D676" s="184">
        <v>45002</v>
      </c>
      <c r="E676" s="183">
        <v>1</v>
      </c>
      <c r="F676" s="183" t="s">
        <v>981</v>
      </c>
      <c r="G676" s="183" t="s">
        <v>89</v>
      </c>
      <c r="H676" s="183" t="s">
        <v>362</v>
      </c>
      <c r="I676" s="183">
        <v>150</v>
      </c>
      <c r="J676" s="183">
        <v>0</v>
      </c>
      <c r="K676" s="183">
        <v>150</v>
      </c>
      <c r="L676" s="184">
        <v>45021</v>
      </c>
      <c r="M676" s="183" t="s">
        <v>2112</v>
      </c>
    </row>
    <row r="677" spans="1:13">
      <c r="A677" s="183">
        <v>40100000</v>
      </c>
      <c r="B677" s="183" t="s">
        <v>398</v>
      </c>
      <c r="C677" s="183" t="s">
        <v>93</v>
      </c>
      <c r="D677" s="184">
        <v>45002</v>
      </c>
      <c r="E677" s="183">
        <v>1</v>
      </c>
      <c r="F677" s="183" t="s">
        <v>1698</v>
      </c>
      <c r="G677" s="183" t="s">
        <v>89</v>
      </c>
      <c r="H677" s="183" t="s">
        <v>362</v>
      </c>
      <c r="I677" s="183">
        <v>22032</v>
      </c>
      <c r="J677" s="183">
        <v>0</v>
      </c>
      <c r="K677" s="183">
        <v>22032</v>
      </c>
      <c r="L677" s="184">
        <v>45021</v>
      </c>
      <c r="M677" s="183" t="s">
        <v>2112</v>
      </c>
    </row>
    <row r="678" spans="1:13">
      <c r="A678" s="183">
        <v>40100000</v>
      </c>
      <c r="B678" s="183" t="s">
        <v>1641</v>
      </c>
      <c r="C678" s="183" t="s">
        <v>93</v>
      </c>
      <c r="D678" s="184">
        <v>45002</v>
      </c>
      <c r="E678" s="183">
        <v>1</v>
      </c>
      <c r="F678" s="183" t="s">
        <v>1694</v>
      </c>
      <c r="G678" s="183" t="s">
        <v>89</v>
      </c>
      <c r="H678" s="183" t="s">
        <v>312</v>
      </c>
      <c r="I678" s="183">
        <v>120</v>
      </c>
      <c r="J678" s="183">
        <v>0</v>
      </c>
      <c r="K678" s="183">
        <v>120</v>
      </c>
      <c r="L678" s="184">
        <v>45021</v>
      </c>
      <c r="M678" s="183" t="s">
        <v>2112</v>
      </c>
    </row>
    <row r="679" spans="1:13">
      <c r="A679" s="183">
        <v>40100000</v>
      </c>
      <c r="B679" s="183" t="s">
        <v>1636</v>
      </c>
      <c r="C679" s="183" t="s">
        <v>93</v>
      </c>
      <c r="D679" s="184">
        <v>45002</v>
      </c>
      <c r="E679" s="183">
        <v>1</v>
      </c>
      <c r="F679" s="183" t="s">
        <v>1696</v>
      </c>
      <c r="G679" s="183" t="s">
        <v>89</v>
      </c>
      <c r="H679" s="183" t="s">
        <v>312</v>
      </c>
      <c r="I679" s="183">
        <v>90</v>
      </c>
      <c r="J679" s="183">
        <v>0</v>
      </c>
      <c r="K679" s="183">
        <v>90</v>
      </c>
      <c r="L679" s="184">
        <v>45021</v>
      </c>
      <c r="M679" s="183" t="s">
        <v>2112</v>
      </c>
    </row>
    <row r="680" spans="1:13">
      <c r="A680" s="183">
        <v>40100000</v>
      </c>
      <c r="B680" s="183" t="s">
        <v>354</v>
      </c>
      <c r="C680" s="183" t="s">
        <v>93</v>
      </c>
      <c r="D680" s="184">
        <v>45002</v>
      </c>
      <c r="E680" s="183">
        <v>1</v>
      </c>
      <c r="F680" s="183" t="s">
        <v>163</v>
      </c>
      <c r="G680" s="183" t="s">
        <v>89</v>
      </c>
      <c r="H680" s="183" t="s">
        <v>1231</v>
      </c>
      <c r="I680" s="183">
        <v>15922</v>
      </c>
      <c r="J680" s="183">
        <v>0</v>
      </c>
      <c r="K680" s="183">
        <v>15922</v>
      </c>
      <c r="L680" s="184">
        <v>45021</v>
      </c>
      <c r="M680" s="183" t="s">
        <v>2112</v>
      </c>
    </row>
    <row r="681" spans="1:13">
      <c r="A681" s="183">
        <v>40100000</v>
      </c>
      <c r="B681" s="183" t="s">
        <v>361</v>
      </c>
      <c r="C681" s="183" t="s">
        <v>93</v>
      </c>
      <c r="D681" s="184">
        <v>45002</v>
      </c>
      <c r="E681" s="183">
        <v>1</v>
      </c>
      <c r="F681" s="183" t="s">
        <v>1383</v>
      </c>
      <c r="G681" s="183" t="s">
        <v>89</v>
      </c>
      <c r="H681" s="183" t="s">
        <v>1092</v>
      </c>
      <c r="I681" s="183">
        <v>3200</v>
      </c>
      <c r="J681" s="183">
        <v>0</v>
      </c>
      <c r="K681" s="183">
        <v>3200</v>
      </c>
      <c r="L681" s="184">
        <v>45021</v>
      </c>
      <c r="M681" s="183" t="s">
        <v>2112</v>
      </c>
    </row>
    <row r="682" spans="1:13">
      <c r="A682" s="183">
        <v>40100000</v>
      </c>
      <c r="B682" s="183" t="s">
        <v>376</v>
      </c>
      <c r="C682" s="183" t="s">
        <v>93</v>
      </c>
      <c r="D682" s="184">
        <v>45002</v>
      </c>
      <c r="E682" s="183">
        <v>1</v>
      </c>
      <c r="F682" s="183" t="s">
        <v>1695</v>
      </c>
      <c r="G682" s="183" t="s">
        <v>89</v>
      </c>
      <c r="H682" s="183" t="s">
        <v>1261</v>
      </c>
      <c r="I682" s="183">
        <v>1335.28</v>
      </c>
      <c r="J682" s="183">
        <v>0</v>
      </c>
      <c r="K682" s="183">
        <v>1335.28</v>
      </c>
      <c r="L682" s="184">
        <v>45021</v>
      </c>
      <c r="M682" s="183" t="s">
        <v>2112</v>
      </c>
    </row>
    <row r="683" spans="1:13">
      <c r="A683" s="183">
        <v>40100000</v>
      </c>
      <c r="B683" s="183" t="s">
        <v>352</v>
      </c>
      <c r="C683" s="183" t="s">
        <v>93</v>
      </c>
      <c r="D683" s="184">
        <v>45005</v>
      </c>
      <c r="E683" s="183">
        <v>1</v>
      </c>
      <c r="F683" s="183" t="s">
        <v>1391</v>
      </c>
      <c r="G683" s="183" t="s">
        <v>89</v>
      </c>
      <c r="H683" s="183" t="s">
        <v>1096</v>
      </c>
      <c r="I683" s="183">
        <v>212.52</v>
      </c>
      <c r="J683" s="183">
        <v>0</v>
      </c>
      <c r="K683" s="183">
        <v>212.52</v>
      </c>
      <c r="L683" s="184">
        <v>45021</v>
      </c>
      <c r="M683" s="183" t="s">
        <v>2112</v>
      </c>
    </row>
    <row r="684" spans="1:13">
      <c r="A684" s="183">
        <v>40100000</v>
      </c>
      <c r="B684" s="183" t="s">
        <v>350</v>
      </c>
      <c r="C684" s="183" t="s">
        <v>93</v>
      </c>
      <c r="D684" s="184">
        <v>45005</v>
      </c>
      <c r="E684" s="183">
        <v>1</v>
      </c>
      <c r="F684" s="183" t="s">
        <v>1699</v>
      </c>
      <c r="G684" s="183" t="s">
        <v>89</v>
      </c>
      <c r="H684" s="183" t="s">
        <v>1272</v>
      </c>
      <c r="I684" s="183">
        <v>57.6</v>
      </c>
      <c r="J684" s="183">
        <v>0</v>
      </c>
      <c r="K684" s="183">
        <v>57.6</v>
      </c>
      <c r="L684" s="184">
        <v>45021</v>
      </c>
      <c r="M684" s="183" t="s">
        <v>2112</v>
      </c>
    </row>
    <row r="685" spans="1:13">
      <c r="A685" s="183">
        <v>40100000</v>
      </c>
      <c r="B685" s="183" t="s">
        <v>388</v>
      </c>
      <c r="C685" s="183" t="s">
        <v>93</v>
      </c>
      <c r="D685" s="184">
        <v>45006</v>
      </c>
      <c r="E685" s="183">
        <v>1</v>
      </c>
      <c r="F685" s="183" t="s">
        <v>1469</v>
      </c>
      <c r="G685" s="183" t="s">
        <v>89</v>
      </c>
      <c r="H685" s="183" t="s">
        <v>1687</v>
      </c>
      <c r="I685" s="183">
        <v>1437.6</v>
      </c>
      <c r="J685" s="183">
        <v>0</v>
      </c>
      <c r="K685" s="183">
        <v>1437.6</v>
      </c>
      <c r="L685" s="184">
        <v>45021</v>
      </c>
      <c r="M685" s="183" t="s">
        <v>2112</v>
      </c>
    </row>
    <row r="686" spans="1:13">
      <c r="A686" s="183">
        <v>40100000</v>
      </c>
      <c r="B686" s="183" t="s">
        <v>1140</v>
      </c>
      <c r="C686" s="183" t="s">
        <v>93</v>
      </c>
      <c r="D686" s="184">
        <v>45009</v>
      </c>
      <c r="E686" s="183">
        <v>1</v>
      </c>
      <c r="F686" s="183" t="s">
        <v>1357</v>
      </c>
      <c r="G686" s="183" t="s">
        <v>89</v>
      </c>
      <c r="H686" s="183" t="s">
        <v>1159</v>
      </c>
      <c r="I686" s="183">
        <v>42.81</v>
      </c>
      <c r="J686" s="183">
        <v>0</v>
      </c>
      <c r="K686" s="183">
        <v>42.81</v>
      </c>
      <c r="L686" s="184">
        <v>45021</v>
      </c>
      <c r="M686" s="183" t="s">
        <v>2112</v>
      </c>
    </row>
    <row r="687" spans="1:13">
      <c r="A687" s="183">
        <v>40100000</v>
      </c>
      <c r="B687" s="183" t="s">
        <v>1140</v>
      </c>
      <c r="C687" s="183" t="s">
        <v>93</v>
      </c>
      <c r="D687" s="184">
        <v>45009</v>
      </c>
      <c r="E687" s="183">
        <v>1</v>
      </c>
      <c r="F687" s="183" t="s">
        <v>1357</v>
      </c>
      <c r="G687" s="183" t="s">
        <v>89</v>
      </c>
      <c r="H687" s="183" t="s">
        <v>1159</v>
      </c>
      <c r="I687" s="183">
        <v>71.28</v>
      </c>
      <c r="J687" s="183">
        <v>0</v>
      </c>
      <c r="K687" s="183">
        <v>71.28</v>
      </c>
      <c r="L687" s="184">
        <v>45021</v>
      </c>
      <c r="M687" s="183" t="s">
        <v>2112</v>
      </c>
    </row>
    <row r="688" spans="1:13">
      <c r="A688" s="183">
        <v>40100000</v>
      </c>
      <c r="B688" s="183" t="s">
        <v>1140</v>
      </c>
      <c r="C688" s="183" t="s">
        <v>93</v>
      </c>
      <c r="D688" s="184">
        <v>45009</v>
      </c>
      <c r="E688" s="183">
        <v>1</v>
      </c>
      <c r="F688" s="183" t="s">
        <v>1357</v>
      </c>
      <c r="G688" s="183" t="s">
        <v>89</v>
      </c>
      <c r="H688" s="183" t="s">
        <v>1159</v>
      </c>
      <c r="I688" s="183">
        <v>13</v>
      </c>
      <c r="J688" s="183">
        <v>0</v>
      </c>
      <c r="K688" s="183">
        <v>13</v>
      </c>
      <c r="L688" s="184">
        <v>45021</v>
      </c>
      <c r="M688" s="183" t="s">
        <v>2112</v>
      </c>
    </row>
    <row r="689" spans="1:13">
      <c r="A689" s="183">
        <v>40100000</v>
      </c>
      <c r="B689" s="183" t="s">
        <v>369</v>
      </c>
      <c r="C689" s="183" t="s">
        <v>93</v>
      </c>
      <c r="D689" s="184">
        <v>45009</v>
      </c>
      <c r="E689" s="183">
        <v>1</v>
      </c>
      <c r="F689" s="183" t="s">
        <v>1691</v>
      </c>
      <c r="G689" s="183" t="s">
        <v>89</v>
      </c>
      <c r="H689" s="183" t="s">
        <v>1763</v>
      </c>
      <c r="I689" s="183">
        <v>146.63999999999999</v>
      </c>
      <c r="J689" s="183">
        <v>0</v>
      </c>
      <c r="K689" s="183">
        <v>146.63999999999999</v>
      </c>
      <c r="L689" s="184">
        <v>45021</v>
      </c>
      <c r="M689" s="183" t="s">
        <v>2112</v>
      </c>
    </row>
    <row r="690" spans="1:13">
      <c r="A690" s="183">
        <v>40100000</v>
      </c>
      <c r="B690" s="183" t="s">
        <v>1140</v>
      </c>
      <c r="C690" s="183" t="s">
        <v>93</v>
      </c>
      <c r="D690" s="184">
        <v>45009</v>
      </c>
      <c r="E690" s="183">
        <v>1</v>
      </c>
      <c r="F690" s="183" t="s">
        <v>1357</v>
      </c>
      <c r="G690" s="183" t="s">
        <v>89</v>
      </c>
      <c r="H690" s="183" t="s">
        <v>1159</v>
      </c>
      <c r="I690" s="183">
        <v>60.54</v>
      </c>
      <c r="J690" s="183">
        <v>0</v>
      </c>
      <c r="K690" s="183">
        <v>60.54</v>
      </c>
      <c r="L690" s="184">
        <v>45021</v>
      </c>
      <c r="M690" s="183" t="s">
        <v>2112</v>
      </c>
    </row>
    <row r="691" spans="1:13">
      <c r="A691" s="183">
        <v>40100000</v>
      </c>
      <c r="B691" s="183" t="s">
        <v>350</v>
      </c>
      <c r="C691" s="183" t="s">
        <v>93</v>
      </c>
      <c r="D691" s="184">
        <v>45012</v>
      </c>
      <c r="E691" s="183">
        <v>1</v>
      </c>
      <c r="F691" s="183" t="s">
        <v>1440</v>
      </c>
      <c r="G691" s="183" t="s">
        <v>89</v>
      </c>
      <c r="H691" s="183" t="s">
        <v>1136</v>
      </c>
      <c r="I691" s="183">
        <v>3168.72</v>
      </c>
      <c r="J691" s="183">
        <v>0</v>
      </c>
      <c r="K691" s="183">
        <v>3168.72</v>
      </c>
      <c r="L691" s="184">
        <v>45021</v>
      </c>
      <c r="M691" s="183" t="s">
        <v>2112</v>
      </c>
    </row>
    <row r="692" spans="1:13">
      <c r="A692" s="183">
        <v>40100000</v>
      </c>
      <c r="B692" s="183" t="s">
        <v>350</v>
      </c>
      <c r="C692" s="183" t="s">
        <v>93</v>
      </c>
      <c r="D692" s="184">
        <v>45012</v>
      </c>
      <c r="E692" s="183">
        <v>1</v>
      </c>
      <c r="F692" s="183" t="s">
        <v>1440</v>
      </c>
      <c r="G692" s="183" t="s">
        <v>89</v>
      </c>
      <c r="H692" s="183" t="s">
        <v>1136</v>
      </c>
      <c r="I692" s="183">
        <v>236.86</v>
      </c>
      <c r="J692" s="183">
        <v>0</v>
      </c>
      <c r="K692" s="183">
        <v>236.86</v>
      </c>
      <c r="L692" s="184">
        <v>45021</v>
      </c>
      <c r="M692" s="183" t="s">
        <v>2112</v>
      </c>
    </row>
    <row r="693" spans="1:13">
      <c r="A693" s="183">
        <v>40100000</v>
      </c>
      <c r="B693" s="183" t="s">
        <v>1681</v>
      </c>
      <c r="C693" s="183" t="s">
        <v>93</v>
      </c>
      <c r="D693" s="184">
        <v>45013</v>
      </c>
      <c r="E693" s="183">
        <v>1</v>
      </c>
      <c r="F693" s="183" t="s">
        <v>1700</v>
      </c>
      <c r="G693" s="183" t="s">
        <v>89</v>
      </c>
      <c r="H693" s="183" t="s">
        <v>312</v>
      </c>
      <c r="I693" s="183">
        <v>36309</v>
      </c>
      <c r="J693" s="183">
        <v>0</v>
      </c>
      <c r="K693" s="183">
        <v>36309</v>
      </c>
      <c r="L693" s="184">
        <v>45021</v>
      </c>
      <c r="M693" s="183" t="s">
        <v>2112</v>
      </c>
    </row>
    <row r="694" spans="1:13">
      <c r="A694" s="183">
        <v>40100000</v>
      </c>
      <c r="B694" s="183" t="s">
        <v>1095</v>
      </c>
      <c r="C694" s="183" t="s">
        <v>93</v>
      </c>
      <c r="D694" s="184">
        <v>45014</v>
      </c>
      <c r="E694" s="183">
        <v>1</v>
      </c>
      <c r="F694" s="183" t="s">
        <v>1396</v>
      </c>
      <c r="G694" s="183" t="s">
        <v>89</v>
      </c>
      <c r="H694" s="183" t="s">
        <v>1359</v>
      </c>
      <c r="I694" s="183">
        <v>6720</v>
      </c>
      <c r="J694" s="183">
        <v>0</v>
      </c>
      <c r="K694" s="183">
        <v>6720</v>
      </c>
      <c r="L694" s="184">
        <v>45021</v>
      </c>
      <c r="M694" s="183" t="s">
        <v>2112</v>
      </c>
    </row>
    <row r="695" spans="1:13">
      <c r="A695" s="183">
        <v>40100000</v>
      </c>
      <c r="B695" s="183" t="s">
        <v>1354</v>
      </c>
      <c r="C695" s="183" t="s">
        <v>93</v>
      </c>
      <c r="D695" s="184">
        <v>45015</v>
      </c>
      <c r="E695" s="183">
        <v>1</v>
      </c>
      <c r="F695" s="183" t="s">
        <v>1701</v>
      </c>
      <c r="G695" s="183" t="s">
        <v>89</v>
      </c>
      <c r="H695" s="183" t="s">
        <v>89</v>
      </c>
      <c r="I695" s="183">
        <v>12000</v>
      </c>
      <c r="J695" s="183">
        <v>0</v>
      </c>
      <c r="K695" s="183">
        <v>12000</v>
      </c>
      <c r="L695" s="184">
        <v>45021</v>
      </c>
      <c r="M695" s="183" t="s">
        <v>2112</v>
      </c>
    </row>
    <row r="696" spans="1:13">
      <c r="A696" s="183">
        <v>40100000</v>
      </c>
      <c r="B696" s="183" t="s">
        <v>364</v>
      </c>
      <c r="C696" s="183" t="s">
        <v>93</v>
      </c>
      <c r="D696" s="184">
        <v>45019</v>
      </c>
      <c r="E696" s="183">
        <v>1</v>
      </c>
      <c r="F696" s="183" t="s">
        <v>1818</v>
      </c>
      <c r="G696" s="183" t="s">
        <v>89</v>
      </c>
      <c r="H696" s="183" t="s">
        <v>1141</v>
      </c>
      <c r="I696" s="183">
        <v>594.42999999999995</v>
      </c>
      <c r="J696" s="183">
        <v>0</v>
      </c>
      <c r="K696" s="183">
        <v>594.42999999999995</v>
      </c>
      <c r="L696" s="184">
        <v>45056</v>
      </c>
      <c r="M696" s="183" t="s">
        <v>2112</v>
      </c>
    </row>
    <row r="697" spans="1:13">
      <c r="A697" s="183">
        <v>40100000</v>
      </c>
      <c r="B697" s="183" t="s">
        <v>369</v>
      </c>
      <c r="C697" s="183" t="s">
        <v>93</v>
      </c>
      <c r="D697" s="184">
        <v>45019</v>
      </c>
      <c r="E697" s="183">
        <v>1</v>
      </c>
      <c r="F697" s="183" t="s">
        <v>766</v>
      </c>
      <c r="G697" s="183" t="s">
        <v>89</v>
      </c>
      <c r="H697" s="183" t="s">
        <v>1804</v>
      </c>
      <c r="I697" s="183">
        <v>837.66</v>
      </c>
      <c r="J697" s="183">
        <v>0</v>
      </c>
      <c r="K697" s="183">
        <v>837.66</v>
      </c>
      <c r="L697" s="184">
        <v>45056</v>
      </c>
      <c r="M697" s="183" t="s">
        <v>2112</v>
      </c>
    </row>
    <row r="698" spans="1:13">
      <c r="A698" s="183">
        <v>40100000</v>
      </c>
      <c r="B698" s="183" t="s">
        <v>1204</v>
      </c>
      <c r="C698" s="183" t="s">
        <v>93</v>
      </c>
      <c r="D698" s="184">
        <v>45019</v>
      </c>
      <c r="E698" s="183">
        <v>1</v>
      </c>
      <c r="F698" s="183" t="s">
        <v>1819</v>
      </c>
      <c r="G698" s="183" t="s">
        <v>89</v>
      </c>
      <c r="H698" s="183" t="s">
        <v>89</v>
      </c>
      <c r="I698" s="183">
        <v>3200</v>
      </c>
      <c r="J698" s="183">
        <v>0</v>
      </c>
      <c r="K698" s="183">
        <v>3200</v>
      </c>
      <c r="L698" s="184">
        <v>45056</v>
      </c>
      <c r="M698" s="183" t="s">
        <v>2112</v>
      </c>
    </row>
    <row r="699" spans="1:13">
      <c r="A699" s="183">
        <v>40100000</v>
      </c>
      <c r="B699" s="183" t="s">
        <v>372</v>
      </c>
      <c r="C699" s="183" t="s">
        <v>93</v>
      </c>
      <c r="D699" s="184">
        <v>45019</v>
      </c>
      <c r="E699" s="183">
        <v>2</v>
      </c>
      <c r="F699" s="183" t="s">
        <v>1820</v>
      </c>
      <c r="G699" s="183" t="s">
        <v>89</v>
      </c>
      <c r="H699" s="183" t="s">
        <v>1121</v>
      </c>
      <c r="I699" s="183">
        <v>252</v>
      </c>
      <c r="J699" s="183">
        <v>0</v>
      </c>
      <c r="K699" s="183">
        <v>252</v>
      </c>
      <c r="L699" s="184">
        <v>45056</v>
      </c>
      <c r="M699" s="183" t="s">
        <v>2112</v>
      </c>
    </row>
    <row r="700" spans="1:13">
      <c r="A700" s="183">
        <v>40100000</v>
      </c>
      <c r="B700" s="183" t="s">
        <v>363</v>
      </c>
      <c r="C700" s="183" t="s">
        <v>93</v>
      </c>
      <c r="D700" s="184">
        <v>45019</v>
      </c>
      <c r="E700" s="183">
        <v>2</v>
      </c>
      <c r="F700" s="183" t="s">
        <v>1821</v>
      </c>
      <c r="G700" s="183" t="s">
        <v>89</v>
      </c>
      <c r="H700" s="183" t="s">
        <v>1184</v>
      </c>
      <c r="I700" s="183">
        <v>328.64</v>
      </c>
      <c r="J700" s="183">
        <v>0</v>
      </c>
      <c r="K700" s="183">
        <v>328.64</v>
      </c>
      <c r="L700" s="184">
        <v>45056</v>
      </c>
      <c r="M700" s="183" t="s">
        <v>2112</v>
      </c>
    </row>
    <row r="701" spans="1:13">
      <c r="A701" s="183">
        <v>40100000</v>
      </c>
      <c r="B701" s="183" t="s">
        <v>365</v>
      </c>
      <c r="C701" s="183" t="s">
        <v>93</v>
      </c>
      <c r="D701" s="184">
        <v>45019</v>
      </c>
      <c r="E701" s="183">
        <v>2</v>
      </c>
      <c r="F701" s="183" t="s">
        <v>1822</v>
      </c>
      <c r="G701" s="183" t="s">
        <v>89</v>
      </c>
      <c r="H701" s="183" t="s">
        <v>1261</v>
      </c>
      <c r="I701" s="183">
        <v>7173.65</v>
      </c>
      <c r="J701" s="183">
        <v>0</v>
      </c>
      <c r="K701" s="183">
        <v>7173.65</v>
      </c>
      <c r="L701" s="184">
        <v>45056</v>
      </c>
      <c r="M701" s="183" t="s">
        <v>2112</v>
      </c>
    </row>
    <row r="702" spans="1:13">
      <c r="A702" s="183">
        <v>40100000</v>
      </c>
      <c r="B702" s="183" t="s">
        <v>365</v>
      </c>
      <c r="C702" s="183" t="s">
        <v>93</v>
      </c>
      <c r="D702" s="184">
        <v>45020</v>
      </c>
      <c r="E702" s="183">
        <v>1</v>
      </c>
      <c r="F702" s="183" t="s">
        <v>1822</v>
      </c>
      <c r="G702" s="183" t="s">
        <v>89</v>
      </c>
      <c r="H702" s="183" t="s">
        <v>1261</v>
      </c>
      <c r="I702" s="183">
        <v>229.2</v>
      </c>
      <c r="J702" s="183">
        <v>0</v>
      </c>
      <c r="K702" s="183">
        <v>229.2</v>
      </c>
      <c r="L702" s="184">
        <v>45056</v>
      </c>
      <c r="M702" s="183" t="s">
        <v>2112</v>
      </c>
    </row>
    <row r="703" spans="1:13">
      <c r="A703" s="183">
        <v>40100000</v>
      </c>
      <c r="B703" s="183" t="s">
        <v>388</v>
      </c>
      <c r="C703" s="183" t="s">
        <v>93</v>
      </c>
      <c r="D703" s="184">
        <v>45021</v>
      </c>
      <c r="E703" s="183">
        <v>1</v>
      </c>
      <c r="F703" s="183" t="s">
        <v>1469</v>
      </c>
      <c r="G703" s="183" t="s">
        <v>89</v>
      </c>
      <c r="H703" s="183" t="s">
        <v>1771</v>
      </c>
      <c r="I703" s="183">
        <v>8978.3799999999992</v>
      </c>
      <c r="J703" s="183">
        <v>0</v>
      </c>
      <c r="K703" s="183">
        <v>8978.3799999999992</v>
      </c>
      <c r="L703" s="184">
        <v>45056</v>
      </c>
      <c r="M703" s="183" t="s">
        <v>2112</v>
      </c>
    </row>
    <row r="704" spans="1:13">
      <c r="A704" s="183">
        <v>40100000</v>
      </c>
      <c r="B704" s="183" t="s">
        <v>388</v>
      </c>
      <c r="C704" s="183" t="s">
        <v>93</v>
      </c>
      <c r="D704" s="184">
        <v>45021</v>
      </c>
      <c r="E704" s="183">
        <v>1</v>
      </c>
      <c r="F704" s="183" t="s">
        <v>1469</v>
      </c>
      <c r="G704" s="183" t="s">
        <v>89</v>
      </c>
      <c r="H704" s="183" t="s">
        <v>1771</v>
      </c>
      <c r="I704" s="183">
        <v>1771.67</v>
      </c>
      <c r="J704" s="183">
        <v>0</v>
      </c>
      <c r="K704" s="183">
        <v>1771.67</v>
      </c>
      <c r="L704" s="184">
        <v>45056</v>
      </c>
      <c r="M704" s="183" t="s">
        <v>2112</v>
      </c>
    </row>
    <row r="705" spans="1:13">
      <c r="A705" s="183">
        <v>40100000</v>
      </c>
      <c r="B705" s="183" t="s">
        <v>1315</v>
      </c>
      <c r="C705" s="183" t="s">
        <v>93</v>
      </c>
      <c r="D705" s="184">
        <v>45021</v>
      </c>
      <c r="E705" s="183">
        <v>1</v>
      </c>
      <c r="F705" s="183" t="s">
        <v>1823</v>
      </c>
      <c r="G705" s="183" t="s">
        <v>89</v>
      </c>
      <c r="H705" s="183" t="s">
        <v>362</v>
      </c>
      <c r="I705" s="183">
        <v>711.07</v>
      </c>
      <c r="J705" s="183">
        <v>0</v>
      </c>
      <c r="K705" s="183">
        <v>711.07</v>
      </c>
      <c r="L705" s="184">
        <v>45056</v>
      </c>
      <c r="M705" s="183" t="s">
        <v>2112</v>
      </c>
    </row>
    <row r="706" spans="1:13">
      <c r="A706" s="183">
        <v>40100000</v>
      </c>
      <c r="B706" s="183" t="s">
        <v>350</v>
      </c>
      <c r="C706" s="183" t="s">
        <v>93</v>
      </c>
      <c r="D706" s="184">
        <v>45021</v>
      </c>
      <c r="E706" s="183">
        <v>1</v>
      </c>
      <c r="F706" s="183" t="s">
        <v>1440</v>
      </c>
      <c r="G706" s="183" t="s">
        <v>89</v>
      </c>
      <c r="H706" s="183" t="s">
        <v>1237</v>
      </c>
      <c r="I706" s="183">
        <v>432</v>
      </c>
      <c r="J706" s="183">
        <v>0</v>
      </c>
      <c r="K706" s="183">
        <v>432</v>
      </c>
      <c r="L706" s="184">
        <v>45056</v>
      </c>
      <c r="M706" s="183" t="s">
        <v>2112</v>
      </c>
    </row>
    <row r="707" spans="1:13">
      <c r="A707" s="183">
        <v>40100000</v>
      </c>
      <c r="B707" s="183" t="s">
        <v>360</v>
      </c>
      <c r="C707" s="183" t="s">
        <v>93</v>
      </c>
      <c r="D707" s="184">
        <v>45022</v>
      </c>
      <c r="E707" s="183">
        <v>1</v>
      </c>
      <c r="F707" s="183" t="s">
        <v>1466</v>
      </c>
      <c r="G707" s="183" t="s">
        <v>89</v>
      </c>
      <c r="H707" s="183" t="s">
        <v>1096</v>
      </c>
      <c r="I707" s="183">
        <v>84</v>
      </c>
      <c r="J707" s="183">
        <v>0</v>
      </c>
      <c r="K707" s="183">
        <v>84</v>
      </c>
      <c r="L707" s="184">
        <v>45056</v>
      </c>
      <c r="M707" s="183" t="s">
        <v>2112</v>
      </c>
    </row>
    <row r="708" spans="1:13">
      <c r="A708" s="183">
        <v>40100000</v>
      </c>
      <c r="B708" s="183" t="s">
        <v>360</v>
      </c>
      <c r="C708" s="183" t="s">
        <v>93</v>
      </c>
      <c r="D708" s="184">
        <v>45022</v>
      </c>
      <c r="E708" s="183">
        <v>1</v>
      </c>
      <c r="F708" s="183" t="s">
        <v>1466</v>
      </c>
      <c r="G708" s="183" t="s">
        <v>89</v>
      </c>
      <c r="H708" s="183" t="s">
        <v>1096</v>
      </c>
      <c r="I708" s="183">
        <v>84</v>
      </c>
      <c r="J708" s="183">
        <v>0</v>
      </c>
      <c r="K708" s="183">
        <v>84</v>
      </c>
      <c r="L708" s="184">
        <v>45056</v>
      </c>
      <c r="M708" s="183" t="s">
        <v>2112</v>
      </c>
    </row>
    <row r="709" spans="1:13">
      <c r="A709" s="183">
        <v>40100000</v>
      </c>
      <c r="B709" s="183" t="s">
        <v>360</v>
      </c>
      <c r="C709" s="183" t="s">
        <v>93</v>
      </c>
      <c r="D709" s="184">
        <v>45022</v>
      </c>
      <c r="E709" s="183">
        <v>1</v>
      </c>
      <c r="F709" s="183" t="s">
        <v>1466</v>
      </c>
      <c r="G709" s="183" t="s">
        <v>89</v>
      </c>
      <c r="H709" s="183" t="s">
        <v>1096</v>
      </c>
      <c r="I709" s="183">
        <v>84</v>
      </c>
      <c r="J709" s="183">
        <v>0</v>
      </c>
      <c r="K709" s="183">
        <v>84</v>
      </c>
      <c r="L709" s="184">
        <v>45056</v>
      </c>
      <c r="M709" s="183" t="s">
        <v>2112</v>
      </c>
    </row>
    <row r="710" spans="1:13">
      <c r="A710" s="183">
        <v>40100000</v>
      </c>
      <c r="B710" s="183" t="s">
        <v>360</v>
      </c>
      <c r="C710" s="183" t="s">
        <v>93</v>
      </c>
      <c r="D710" s="184">
        <v>45022</v>
      </c>
      <c r="E710" s="183">
        <v>1</v>
      </c>
      <c r="F710" s="183" t="s">
        <v>1466</v>
      </c>
      <c r="G710" s="183" t="s">
        <v>89</v>
      </c>
      <c r="H710" s="183" t="s">
        <v>1096</v>
      </c>
      <c r="I710" s="183">
        <v>84</v>
      </c>
      <c r="J710" s="183">
        <v>0</v>
      </c>
      <c r="K710" s="183">
        <v>84</v>
      </c>
      <c r="L710" s="184">
        <v>45056</v>
      </c>
      <c r="M710" s="183" t="s">
        <v>2112</v>
      </c>
    </row>
    <row r="711" spans="1:13">
      <c r="A711" s="183">
        <v>40100000</v>
      </c>
      <c r="B711" s="183" t="s">
        <v>372</v>
      </c>
      <c r="C711" s="183" t="s">
        <v>93</v>
      </c>
      <c r="D711" s="184">
        <v>45022</v>
      </c>
      <c r="E711" s="183">
        <v>1</v>
      </c>
      <c r="F711" s="183" t="s">
        <v>1820</v>
      </c>
      <c r="G711" s="183" t="s">
        <v>89</v>
      </c>
      <c r="H711" s="183" t="s">
        <v>1121</v>
      </c>
      <c r="I711" s="183">
        <v>30.32</v>
      </c>
      <c r="J711" s="183">
        <v>0</v>
      </c>
      <c r="K711" s="183">
        <v>30.32</v>
      </c>
      <c r="L711" s="184">
        <v>45056</v>
      </c>
      <c r="M711" s="183" t="s">
        <v>2112</v>
      </c>
    </row>
    <row r="712" spans="1:13">
      <c r="A712" s="183">
        <v>40100000</v>
      </c>
      <c r="B712" s="183" t="s">
        <v>1091</v>
      </c>
      <c r="C712" s="183" t="s">
        <v>93</v>
      </c>
      <c r="D712" s="184">
        <v>45027</v>
      </c>
      <c r="E712" s="183">
        <v>1</v>
      </c>
      <c r="F712" s="183" t="s">
        <v>1476</v>
      </c>
      <c r="G712" s="183" t="s">
        <v>89</v>
      </c>
      <c r="H712" s="183" t="s">
        <v>1159</v>
      </c>
      <c r="I712" s="183">
        <v>360</v>
      </c>
      <c r="J712" s="183">
        <v>0</v>
      </c>
      <c r="K712" s="183">
        <v>360</v>
      </c>
      <c r="L712" s="184">
        <v>45056</v>
      </c>
      <c r="M712" s="183" t="s">
        <v>2112</v>
      </c>
    </row>
    <row r="713" spans="1:13">
      <c r="A713" s="183">
        <v>40100000</v>
      </c>
      <c r="B713" s="183" t="s">
        <v>360</v>
      </c>
      <c r="C713" s="183" t="s">
        <v>93</v>
      </c>
      <c r="D713" s="184">
        <v>45027</v>
      </c>
      <c r="E713" s="183">
        <v>1</v>
      </c>
      <c r="F713" s="183" t="s">
        <v>1466</v>
      </c>
      <c r="G713" s="183" t="s">
        <v>89</v>
      </c>
      <c r="H713" s="183" t="s">
        <v>1096</v>
      </c>
      <c r="I713" s="183">
        <v>336</v>
      </c>
      <c r="J713" s="183">
        <v>0</v>
      </c>
      <c r="K713" s="183">
        <v>336</v>
      </c>
      <c r="L713" s="184">
        <v>45056</v>
      </c>
      <c r="M713" s="183" t="s">
        <v>2112</v>
      </c>
    </row>
    <row r="714" spans="1:13">
      <c r="A714" s="183">
        <v>40100000</v>
      </c>
      <c r="B714" s="183" t="s">
        <v>369</v>
      </c>
      <c r="C714" s="183" t="s">
        <v>93</v>
      </c>
      <c r="D714" s="184">
        <v>45027</v>
      </c>
      <c r="E714" s="183">
        <v>1</v>
      </c>
      <c r="F714" s="183" t="s">
        <v>1388</v>
      </c>
      <c r="G714" s="183" t="s">
        <v>89</v>
      </c>
      <c r="H714" s="183" t="s">
        <v>1788</v>
      </c>
      <c r="I714" s="183">
        <v>141.69999999999999</v>
      </c>
      <c r="J714" s="183">
        <v>0</v>
      </c>
      <c r="K714" s="183">
        <v>141.69999999999999</v>
      </c>
      <c r="L714" s="184">
        <v>45056</v>
      </c>
      <c r="M714" s="183" t="s">
        <v>2112</v>
      </c>
    </row>
    <row r="715" spans="1:13">
      <c r="A715" s="183">
        <v>40100000</v>
      </c>
      <c r="B715" s="183" t="s">
        <v>360</v>
      </c>
      <c r="C715" s="183" t="s">
        <v>93</v>
      </c>
      <c r="D715" s="184">
        <v>45027</v>
      </c>
      <c r="E715" s="183">
        <v>1</v>
      </c>
      <c r="F715" s="183" t="s">
        <v>1466</v>
      </c>
      <c r="G715" s="183" t="s">
        <v>89</v>
      </c>
      <c r="H715" s="183" t="s">
        <v>1096</v>
      </c>
      <c r="I715" s="183">
        <v>84</v>
      </c>
      <c r="J715" s="183">
        <v>0</v>
      </c>
      <c r="K715" s="183">
        <v>84</v>
      </c>
      <c r="L715" s="184">
        <v>45056</v>
      </c>
      <c r="M715" s="183" t="s">
        <v>2112</v>
      </c>
    </row>
    <row r="716" spans="1:13">
      <c r="A716" s="183">
        <v>40100000</v>
      </c>
      <c r="B716" s="183" t="s">
        <v>367</v>
      </c>
      <c r="C716" s="183" t="s">
        <v>93</v>
      </c>
      <c r="D716" s="184">
        <v>45028</v>
      </c>
      <c r="E716" s="183">
        <v>1</v>
      </c>
      <c r="F716" s="183" t="s">
        <v>116</v>
      </c>
      <c r="G716" s="183" t="s">
        <v>89</v>
      </c>
      <c r="H716" s="183" t="s">
        <v>1261</v>
      </c>
      <c r="I716" s="183">
        <v>4160.9799999999996</v>
      </c>
      <c r="J716" s="183">
        <v>0</v>
      </c>
      <c r="K716" s="183">
        <v>4160.9799999999996</v>
      </c>
      <c r="L716" s="184">
        <v>45056</v>
      </c>
      <c r="M716" s="183" t="s">
        <v>2112</v>
      </c>
    </row>
    <row r="717" spans="1:13">
      <c r="A717" s="183">
        <v>40100000</v>
      </c>
      <c r="B717" s="183" t="s">
        <v>369</v>
      </c>
      <c r="C717" s="183" t="s">
        <v>93</v>
      </c>
      <c r="D717" s="184">
        <v>45030</v>
      </c>
      <c r="E717" s="183">
        <v>1</v>
      </c>
      <c r="F717" s="183" t="s">
        <v>1825</v>
      </c>
      <c r="G717" s="183" t="s">
        <v>89</v>
      </c>
      <c r="H717" s="183" t="s">
        <v>1794</v>
      </c>
      <c r="I717" s="183">
        <v>497.53</v>
      </c>
      <c r="J717" s="183">
        <v>0</v>
      </c>
      <c r="K717" s="183">
        <v>497.53</v>
      </c>
      <c r="L717" s="184">
        <v>45056</v>
      </c>
      <c r="M717" s="183" t="s">
        <v>2112</v>
      </c>
    </row>
    <row r="718" spans="1:13">
      <c r="A718" s="183">
        <v>40100000</v>
      </c>
      <c r="B718" s="183" t="s">
        <v>388</v>
      </c>
      <c r="C718" s="183" t="s">
        <v>93</v>
      </c>
      <c r="D718" s="184">
        <v>45030</v>
      </c>
      <c r="E718" s="183">
        <v>1</v>
      </c>
      <c r="F718" s="183" t="s">
        <v>1469</v>
      </c>
      <c r="G718" s="183" t="s">
        <v>89</v>
      </c>
      <c r="H718" s="183" t="s">
        <v>1771</v>
      </c>
      <c r="I718" s="183">
        <v>1437.6</v>
      </c>
      <c r="J718" s="183">
        <v>0</v>
      </c>
      <c r="K718" s="183">
        <v>1437.6</v>
      </c>
      <c r="L718" s="184">
        <v>45056</v>
      </c>
      <c r="M718" s="183" t="s">
        <v>2112</v>
      </c>
    </row>
    <row r="719" spans="1:13">
      <c r="A719" s="183">
        <v>40100000</v>
      </c>
      <c r="B719" s="183" t="s">
        <v>1779</v>
      </c>
      <c r="C719" s="183" t="s">
        <v>93</v>
      </c>
      <c r="D719" s="184">
        <v>45034</v>
      </c>
      <c r="E719" s="183">
        <v>1</v>
      </c>
      <c r="F719" s="183" t="s">
        <v>1831</v>
      </c>
      <c r="G719" s="183" t="s">
        <v>89</v>
      </c>
      <c r="H719" s="183" t="s">
        <v>312</v>
      </c>
      <c r="I719" s="183">
        <v>1100</v>
      </c>
      <c r="J719" s="183">
        <v>0</v>
      </c>
      <c r="K719" s="183">
        <v>1100</v>
      </c>
      <c r="L719" s="184">
        <v>45056</v>
      </c>
      <c r="M719" s="183" t="s">
        <v>2112</v>
      </c>
    </row>
    <row r="720" spans="1:13">
      <c r="A720" s="183">
        <v>40100000</v>
      </c>
      <c r="B720" s="183" t="s">
        <v>350</v>
      </c>
      <c r="C720" s="183" t="s">
        <v>93</v>
      </c>
      <c r="D720" s="184">
        <v>45034</v>
      </c>
      <c r="E720" s="183">
        <v>1</v>
      </c>
      <c r="F720" s="183" t="s">
        <v>1699</v>
      </c>
      <c r="G720" s="183" t="s">
        <v>89</v>
      </c>
      <c r="H720" s="183" t="s">
        <v>1630</v>
      </c>
      <c r="I720" s="183">
        <v>57.6</v>
      </c>
      <c r="J720" s="183">
        <v>0</v>
      </c>
      <c r="K720" s="183">
        <v>57.6</v>
      </c>
      <c r="L720" s="184">
        <v>45056</v>
      </c>
      <c r="M720" s="183" t="s">
        <v>2112</v>
      </c>
    </row>
    <row r="721" spans="1:13">
      <c r="A721" s="183">
        <v>40100000</v>
      </c>
      <c r="B721" s="183" t="s">
        <v>1722</v>
      </c>
      <c r="C721" s="183" t="s">
        <v>93</v>
      </c>
      <c r="D721" s="184">
        <v>45034</v>
      </c>
      <c r="E721" s="183">
        <v>1</v>
      </c>
      <c r="F721" s="183" t="s">
        <v>1826</v>
      </c>
      <c r="G721" s="183" t="s">
        <v>89</v>
      </c>
      <c r="H721" s="183" t="s">
        <v>362</v>
      </c>
      <c r="I721" s="183">
        <v>1050</v>
      </c>
      <c r="J721" s="183">
        <v>0</v>
      </c>
      <c r="K721" s="183">
        <v>1050</v>
      </c>
      <c r="L721" s="184">
        <v>45056</v>
      </c>
      <c r="M721" s="183" t="s">
        <v>2112</v>
      </c>
    </row>
    <row r="722" spans="1:13">
      <c r="A722" s="183">
        <v>40100000</v>
      </c>
      <c r="B722" s="183" t="s">
        <v>1669</v>
      </c>
      <c r="C722" s="183" t="s">
        <v>93</v>
      </c>
      <c r="D722" s="184">
        <v>45034</v>
      </c>
      <c r="E722" s="183">
        <v>1</v>
      </c>
      <c r="F722" s="183" t="s">
        <v>1829</v>
      </c>
      <c r="G722" s="183" t="s">
        <v>89</v>
      </c>
      <c r="H722" s="183" t="s">
        <v>1083</v>
      </c>
      <c r="I722" s="183">
        <v>1044</v>
      </c>
      <c r="J722" s="183">
        <v>0</v>
      </c>
      <c r="K722" s="183">
        <v>1044</v>
      </c>
      <c r="L722" s="184">
        <v>45056</v>
      </c>
      <c r="M722" s="183" t="s">
        <v>2112</v>
      </c>
    </row>
    <row r="723" spans="1:13">
      <c r="A723" s="183">
        <v>40100000</v>
      </c>
      <c r="B723" s="183" t="s">
        <v>1731</v>
      </c>
      <c r="C723" s="183" t="s">
        <v>93</v>
      </c>
      <c r="D723" s="184">
        <v>45034</v>
      </c>
      <c r="E723" s="183">
        <v>1</v>
      </c>
      <c r="F723" s="183" t="s">
        <v>1827</v>
      </c>
      <c r="G723" s="183" t="s">
        <v>89</v>
      </c>
      <c r="H723" s="183" t="s">
        <v>312</v>
      </c>
      <c r="I723" s="183">
        <v>27150</v>
      </c>
      <c r="J723" s="183">
        <v>0</v>
      </c>
      <c r="K723" s="183">
        <v>27150</v>
      </c>
      <c r="L723" s="184">
        <v>45056</v>
      </c>
      <c r="M723" s="183" t="s">
        <v>2112</v>
      </c>
    </row>
    <row r="724" spans="1:13">
      <c r="A724" s="183">
        <v>40100000</v>
      </c>
      <c r="B724" s="183" t="s">
        <v>1130</v>
      </c>
      <c r="C724" s="183" t="s">
        <v>93</v>
      </c>
      <c r="D724" s="184">
        <v>45034</v>
      </c>
      <c r="E724" s="183">
        <v>1</v>
      </c>
      <c r="F724" s="183" t="s">
        <v>1437</v>
      </c>
      <c r="G724" s="183" t="s">
        <v>89</v>
      </c>
      <c r="H724" s="183" t="s">
        <v>371</v>
      </c>
      <c r="I724" s="183">
        <v>119732.48</v>
      </c>
      <c r="J724" s="183">
        <v>0</v>
      </c>
      <c r="K724" s="183">
        <v>119732.48</v>
      </c>
      <c r="L724" s="184">
        <v>45056</v>
      </c>
      <c r="M724" s="183" t="s">
        <v>2112</v>
      </c>
    </row>
    <row r="725" spans="1:13">
      <c r="A725" s="183">
        <v>40100000</v>
      </c>
      <c r="B725" s="183" t="s">
        <v>1749</v>
      </c>
      <c r="C725" s="183" t="s">
        <v>93</v>
      </c>
      <c r="D725" s="184">
        <v>45034</v>
      </c>
      <c r="E725" s="183">
        <v>1</v>
      </c>
      <c r="F725" s="183" t="s">
        <v>1830</v>
      </c>
      <c r="G725" s="183" t="s">
        <v>89</v>
      </c>
      <c r="H725" s="183" t="s">
        <v>312</v>
      </c>
      <c r="I725" s="183">
        <v>2232</v>
      </c>
      <c r="J725" s="183">
        <v>0</v>
      </c>
      <c r="K725" s="183">
        <v>2232</v>
      </c>
      <c r="L725" s="184">
        <v>45056</v>
      </c>
      <c r="M725" s="183" t="s">
        <v>2112</v>
      </c>
    </row>
    <row r="726" spans="1:13">
      <c r="A726" s="183">
        <v>40100000</v>
      </c>
      <c r="B726" s="183" t="s">
        <v>1693</v>
      </c>
      <c r="C726" s="183" t="s">
        <v>93</v>
      </c>
      <c r="D726" s="184">
        <v>45034</v>
      </c>
      <c r="E726" s="183">
        <v>1</v>
      </c>
      <c r="F726" s="183" t="s">
        <v>981</v>
      </c>
      <c r="G726" s="183" t="s">
        <v>89</v>
      </c>
      <c r="H726" s="183" t="s">
        <v>362</v>
      </c>
      <c r="I726" s="183">
        <v>7</v>
      </c>
      <c r="J726" s="183">
        <v>0</v>
      </c>
      <c r="K726" s="183">
        <v>7</v>
      </c>
      <c r="L726" s="184">
        <v>45056</v>
      </c>
      <c r="M726" s="183" t="s">
        <v>2112</v>
      </c>
    </row>
    <row r="727" spans="1:13">
      <c r="A727" s="183">
        <v>40100000</v>
      </c>
      <c r="B727" s="183" t="s">
        <v>1636</v>
      </c>
      <c r="C727" s="183" t="s">
        <v>93</v>
      </c>
      <c r="D727" s="184">
        <v>45034</v>
      </c>
      <c r="E727" s="183">
        <v>1</v>
      </c>
      <c r="F727" s="183" t="s">
        <v>1828</v>
      </c>
      <c r="G727" s="183" t="s">
        <v>89</v>
      </c>
      <c r="H727" s="183" t="s">
        <v>362</v>
      </c>
      <c r="I727" s="183">
        <v>33</v>
      </c>
      <c r="J727" s="183">
        <v>0</v>
      </c>
      <c r="K727" s="183">
        <v>33</v>
      </c>
      <c r="L727" s="184">
        <v>45056</v>
      </c>
      <c r="M727" s="183" t="s">
        <v>2112</v>
      </c>
    </row>
    <row r="728" spans="1:13">
      <c r="A728" s="183">
        <v>40100000</v>
      </c>
      <c r="B728" s="183" t="s">
        <v>379</v>
      </c>
      <c r="C728" s="183" t="s">
        <v>93</v>
      </c>
      <c r="D728" s="184">
        <v>45034</v>
      </c>
      <c r="E728" s="183">
        <v>1</v>
      </c>
      <c r="F728" s="183" t="s">
        <v>1382</v>
      </c>
      <c r="G728" s="183" t="s">
        <v>89</v>
      </c>
      <c r="H728" s="183" t="s">
        <v>1087</v>
      </c>
      <c r="I728" s="183">
        <v>16925.79</v>
      </c>
      <c r="J728" s="183">
        <v>0</v>
      </c>
      <c r="K728" s="183">
        <v>16925.79</v>
      </c>
      <c r="L728" s="184">
        <v>45056</v>
      </c>
      <c r="M728" s="183" t="s">
        <v>2112</v>
      </c>
    </row>
    <row r="729" spans="1:13">
      <c r="A729" s="183">
        <v>40100000</v>
      </c>
      <c r="B729" s="183" t="s">
        <v>380</v>
      </c>
      <c r="C729" s="183" t="s">
        <v>93</v>
      </c>
      <c r="D729" s="184">
        <v>45034</v>
      </c>
      <c r="E729" s="183">
        <v>1</v>
      </c>
      <c r="F729" s="183" t="s">
        <v>394</v>
      </c>
      <c r="G729" s="183" t="s">
        <v>89</v>
      </c>
      <c r="H729" s="183" t="s">
        <v>1092</v>
      </c>
      <c r="I729" s="183">
        <v>289.13</v>
      </c>
      <c r="J729" s="183">
        <v>0</v>
      </c>
      <c r="K729" s="183">
        <v>289.13</v>
      </c>
      <c r="L729" s="184">
        <v>45056</v>
      </c>
      <c r="M729" s="183" t="s">
        <v>2112</v>
      </c>
    </row>
    <row r="730" spans="1:13">
      <c r="A730" s="183">
        <v>40100000</v>
      </c>
      <c r="B730" s="183" t="s">
        <v>361</v>
      </c>
      <c r="C730" s="183" t="s">
        <v>93</v>
      </c>
      <c r="D730" s="184">
        <v>45034</v>
      </c>
      <c r="E730" s="183">
        <v>1</v>
      </c>
      <c r="F730" s="183" t="s">
        <v>1383</v>
      </c>
      <c r="G730" s="183" t="s">
        <v>89</v>
      </c>
      <c r="H730" s="183" t="s">
        <v>1113</v>
      </c>
      <c r="I730" s="183">
        <v>3200</v>
      </c>
      <c r="J730" s="183">
        <v>0</v>
      </c>
      <c r="K730" s="183">
        <v>3200</v>
      </c>
      <c r="L730" s="184">
        <v>45056</v>
      </c>
      <c r="M730" s="183" t="s">
        <v>2112</v>
      </c>
    </row>
    <row r="731" spans="1:13">
      <c r="A731" s="183">
        <v>40100000</v>
      </c>
      <c r="B731" s="183" t="s">
        <v>376</v>
      </c>
      <c r="C731" s="183" t="s">
        <v>93</v>
      </c>
      <c r="D731" s="184">
        <v>45034</v>
      </c>
      <c r="E731" s="183">
        <v>1</v>
      </c>
      <c r="F731" s="183" t="s">
        <v>144</v>
      </c>
      <c r="G731" s="183" t="s">
        <v>89</v>
      </c>
      <c r="H731" s="183" t="s">
        <v>1092</v>
      </c>
      <c r="I731" s="183">
        <v>1415.39</v>
      </c>
      <c r="J731" s="183">
        <v>0</v>
      </c>
      <c r="K731" s="183">
        <v>1415.39</v>
      </c>
      <c r="L731" s="184">
        <v>45056</v>
      </c>
      <c r="M731" s="183" t="s">
        <v>2112</v>
      </c>
    </row>
    <row r="732" spans="1:13">
      <c r="A732" s="183">
        <v>40100000</v>
      </c>
      <c r="B732" s="183" t="s">
        <v>375</v>
      </c>
      <c r="C732" s="183" t="s">
        <v>93</v>
      </c>
      <c r="D732" s="184">
        <v>45035</v>
      </c>
      <c r="E732" s="183">
        <v>1</v>
      </c>
      <c r="F732" s="183" t="s">
        <v>1377</v>
      </c>
      <c r="G732" s="183" t="s">
        <v>89</v>
      </c>
      <c r="H732" s="183" t="s">
        <v>1096</v>
      </c>
      <c r="I732" s="183">
        <v>4995.43</v>
      </c>
      <c r="J732" s="183">
        <v>0</v>
      </c>
      <c r="K732" s="183">
        <v>4995.43</v>
      </c>
      <c r="L732" s="184">
        <v>45056</v>
      </c>
      <c r="M732" s="183" t="s">
        <v>2112</v>
      </c>
    </row>
    <row r="733" spans="1:13">
      <c r="A733" s="183">
        <v>40100000</v>
      </c>
      <c r="B733" s="183" t="s">
        <v>1759</v>
      </c>
      <c r="C733" s="183" t="s">
        <v>93</v>
      </c>
      <c r="D733" s="184">
        <v>45036</v>
      </c>
      <c r="E733" s="183">
        <v>1</v>
      </c>
      <c r="F733" s="183" t="s">
        <v>1832</v>
      </c>
      <c r="G733" s="183" t="s">
        <v>89</v>
      </c>
      <c r="H733" s="183" t="s">
        <v>362</v>
      </c>
      <c r="I733" s="183">
        <v>3000</v>
      </c>
      <c r="J733" s="183">
        <v>0</v>
      </c>
      <c r="K733" s="183">
        <v>3000</v>
      </c>
      <c r="L733" s="184">
        <v>45056</v>
      </c>
      <c r="M733" s="183" t="s">
        <v>2112</v>
      </c>
    </row>
    <row r="734" spans="1:13">
      <c r="A734" s="183">
        <v>40100000</v>
      </c>
      <c r="B734" s="183" t="s">
        <v>352</v>
      </c>
      <c r="C734" s="183" t="s">
        <v>93</v>
      </c>
      <c r="D734" s="184">
        <v>45036</v>
      </c>
      <c r="E734" s="183">
        <v>1</v>
      </c>
      <c r="F734" s="183" t="s">
        <v>1391</v>
      </c>
      <c r="G734" s="183" t="s">
        <v>89</v>
      </c>
      <c r="H734" s="183" t="s">
        <v>1110</v>
      </c>
      <c r="I734" s="183">
        <v>129.41999999999999</v>
      </c>
      <c r="J734" s="183">
        <v>0</v>
      </c>
      <c r="K734" s="183">
        <v>129.41999999999999</v>
      </c>
      <c r="L734" s="184">
        <v>45056</v>
      </c>
      <c r="M734" s="183" t="s">
        <v>2112</v>
      </c>
    </row>
    <row r="735" spans="1:13">
      <c r="A735" s="183">
        <v>40100000</v>
      </c>
      <c r="B735" s="183" t="s">
        <v>369</v>
      </c>
      <c r="C735" s="183" t="s">
        <v>93</v>
      </c>
      <c r="D735" s="184">
        <v>45037</v>
      </c>
      <c r="E735" s="183">
        <v>1</v>
      </c>
      <c r="F735" s="183" t="s">
        <v>1388</v>
      </c>
      <c r="G735" s="183" t="s">
        <v>89</v>
      </c>
      <c r="H735" s="183" t="s">
        <v>1719</v>
      </c>
      <c r="I735" s="183">
        <v>244.65</v>
      </c>
      <c r="J735" s="183">
        <v>0</v>
      </c>
      <c r="K735" s="183">
        <v>244.65</v>
      </c>
      <c r="L735" s="184">
        <v>45056</v>
      </c>
      <c r="M735" s="183" t="s">
        <v>2112</v>
      </c>
    </row>
    <row r="736" spans="1:13">
      <c r="A736" s="183">
        <v>40100000</v>
      </c>
      <c r="B736" s="183" t="s">
        <v>1140</v>
      </c>
      <c r="C736" s="183" t="s">
        <v>93</v>
      </c>
      <c r="D736" s="184">
        <v>45037</v>
      </c>
      <c r="E736" s="183">
        <v>1</v>
      </c>
      <c r="F736" s="183" t="s">
        <v>970</v>
      </c>
      <c r="G736" s="183" t="s">
        <v>89</v>
      </c>
      <c r="H736" s="183" t="s">
        <v>1219</v>
      </c>
      <c r="I736" s="183">
        <v>19.88</v>
      </c>
      <c r="J736" s="183">
        <v>0</v>
      </c>
      <c r="K736" s="183">
        <v>19.88</v>
      </c>
      <c r="L736" s="184">
        <v>45056</v>
      </c>
      <c r="M736" s="183" t="s">
        <v>2112</v>
      </c>
    </row>
    <row r="737" spans="1:13">
      <c r="A737" s="183">
        <v>40100000</v>
      </c>
      <c r="B737" s="183" t="s">
        <v>1140</v>
      </c>
      <c r="C737" s="183" t="s">
        <v>93</v>
      </c>
      <c r="D737" s="184">
        <v>45037</v>
      </c>
      <c r="E737" s="183">
        <v>1</v>
      </c>
      <c r="F737" s="183" t="s">
        <v>1357</v>
      </c>
      <c r="G737" s="183" t="s">
        <v>89</v>
      </c>
      <c r="H737" s="183" t="s">
        <v>1219</v>
      </c>
      <c r="I737" s="183">
        <v>37.880000000000003</v>
      </c>
      <c r="J737" s="183">
        <v>0</v>
      </c>
      <c r="K737" s="183">
        <v>37.880000000000003</v>
      </c>
      <c r="L737" s="184">
        <v>45056</v>
      </c>
      <c r="M737" s="183" t="s">
        <v>2112</v>
      </c>
    </row>
    <row r="738" spans="1:13">
      <c r="A738" s="183">
        <v>40100000</v>
      </c>
      <c r="B738" s="183" t="s">
        <v>365</v>
      </c>
      <c r="C738" s="183" t="s">
        <v>93</v>
      </c>
      <c r="D738" s="184">
        <v>45040</v>
      </c>
      <c r="E738" s="183">
        <v>1</v>
      </c>
      <c r="F738" s="183" t="s">
        <v>1822</v>
      </c>
      <c r="G738" s="183" t="s">
        <v>89</v>
      </c>
      <c r="H738" s="183" t="s">
        <v>1092</v>
      </c>
      <c r="I738" s="183">
        <v>2244.29</v>
      </c>
      <c r="J738" s="183">
        <v>0</v>
      </c>
      <c r="K738" s="183">
        <v>2244.29</v>
      </c>
      <c r="L738" s="184">
        <v>45056</v>
      </c>
      <c r="M738" s="183" t="s">
        <v>2112</v>
      </c>
    </row>
    <row r="739" spans="1:13">
      <c r="A739" s="183">
        <v>40100000</v>
      </c>
      <c r="B739" s="183" t="s">
        <v>1140</v>
      </c>
      <c r="C739" s="183" t="s">
        <v>93</v>
      </c>
      <c r="D739" s="184">
        <v>45040</v>
      </c>
      <c r="E739" s="183">
        <v>1</v>
      </c>
      <c r="F739" s="183" t="s">
        <v>1357</v>
      </c>
      <c r="G739" s="183" t="s">
        <v>89</v>
      </c>
      <c r="H739" s="183" t="s">
        <v>1219</v>
      </c>
      <c r="I739" s="183">
        <v>36.630000000000003</v>
      </c>
      <c r="J739" s="183">
        <v>0</v>
      </c>
      <c r="K739" s="183">
        <v>36.630000000000003</v>
      </c>
      <c r="L739" s="184">
        <v>45056</v>
      </c>
      <c r="M739" s="183" t="s">
        <v>2112</v>
      </c>
    </row>
    <row r="740" spans="1:13">
      <c r="A740" s="183">
        <v>40100000</v>
      </c>
      <c r="B740" s="183" t="s">
        <v>1140</v>
      </c>
      <c r="C740" s="183" t="s">
        <v>93</v>
      </c>
      <c r="D740" s="184">
        <v>45040</v>
      </c>
      <c r="E740" s="183">
        <v>1</v>
      </c>
      <c r="F740" s="183" t="s">
        <v>970</v>
      </c>
      <c r="G740" s="183" t="s">
        <v>89</v>
      </c>
      <c r="H740" s="183" t="s">
        <v>1219</v>
      </c>
      <c r="I740" s="183">
        <v>27.68</v>
      </c>
      <c r="J740" s="183">
        <v>0</v>
      </c>
      <c r="K740" s="183">
        <v>27.68</v>
      </c>
      <c r="L740" s="184">
        <v>45056</v>
      </c>
      <c r="M740" s="183" t="s">
        <v>2112</v>
      </c>
    </row>
    <row r="741" spans="1:13">
      <c r="A741" s="183">
        <v>40100000</v>
      </c>
      <c r="B741" s="183" t="s">
        <v>350</v>
      </c>
      <c r="C741" s="183" t="s">
        <v>93</v>
      </c>
      <c r="D741" s="184">
        <v>45043</v>
      </c>
      <c r="E741" s="183">
        <v>1</v>
      </c>
      <c r="F741" s="183" t="s">
        <v>1440</v>
      </c>
      <c r="G741" s="183" t="s">
        <v>89</v>
      </c>
      <c r="H741" s="183" t="s">
        <v>1103</v>
      </c>
      <c r="I741" s="183">
        <v>3139.85</v>
      </c>
      <c r="J741" s="183">
        <v>0</v>
      </c>
      <c r="K741" s="183">
        <v>3139.85</v>
      </c>
      <c r="L741" s="184">
        <v>45056</v>
      </c>
      <c r="M741" s="183" t="s">
        <v>2112</v>
      </c>
    </row>
    <row r="742" spans="1:13">
      <c r="A742" s="183">
        <v>40100000</v>
      </c>
      <c r="B742" s="183" t="s">
        <v>367</v>
      </c>
      <c r="C742" s="183" t="s">
        <v>93</v>
      </c>
      <c r="D742" s="184">
        <v>45043</v>
      </c>
      <c r="E742" s="183">
        <v>1</v>
      </c>
      <c r="F742" s="183" t="s">
        <v>1833</v>
      </c>
      <c r="G742" s="183" t="s">
        <v>89</v>
      </c>
      <c r="H742" s="183" t="s">
        <v>1261</v>
      </c>
      <c r="I742" s="183">
        <v>329.27</v>
      </c>
      <c r="J742" s="183">
        <v>0</v>
      </c>
      <c r="K742" s="183">
        <v>329.27</v>
      </c>
      <c r="L742" s="184">
        <v>45056</v>
      </c>
      <c r="M742" s="183" t="s">
        <v>2112</v>
      </c>
    </row>
    <row r="743" spans="1:13">
      <c r="A743" s="183">
        <v>40100000</v>
      </c>
      <c r="B743" s="183" t="s">
        <v>353</v>
      </c>
      <c r="C743" s="183" t="s">
        <v>93</v>
      </c>
      <c r="D743" s="184">
        <v>45044</v>
      </c>
      <c r="E743" s="183">
        <v>1</v>
      </c>
      <c r="F743" s="183" t="s">
        <v>1434</v>
      </c>
      <c r="G743" s="183" t="s">
        <v>89</v>
      </c>
      <c r="H743" s="183" t="s">
        <v>1371</v>
      </c>
      <c r="I743" s="183">
        <v>419.8</v>
      </c>
      <c r="J743" s="183">
        <v>0</v>
      </c>
      <c r="K743" s="183">
        <v>419.8</v>
      </c>
      <c r="L743" s="184">
        <v>45056</v>
      </c>
      <c r="M743" s="183" t="s">
        <v>2112</v>
      </c>
    </row>
    <row r="744" spans="1:13">
      <c r="A744" s="183">
        <v>40100000</v>
      </c>
      <c r="B744" s="183" t="s">
        <v>365</v>
      </c>
      <c r="C744" s="183" t="s">
        <v>93</v>
      </c>
      <c r="D744" s="184">
        <v>45044</v>
      </c>
      <c r="E744" s="183">
        <v>1</v>
      </c>
      <c r="F744" s="183" t="s">
        <v>1822</v>
      </c>
      <c r="G744" s="183" t="s">
        <v>89</v>
      </c>
      <c r="H744" s="183" t="s">
        <v>1351</v>
      </c>
      <c r="I744" s="183">
        <v>85.18</v>
      </c>
      <c r="J744" s="183">
        <v>0</v>
      </c>
      <c r="K744" s="183">
        <v>85.18</v>
      </c>
      <c r="L744" s="184">
        <v>45056</v>
      </c>
      <c r="M744" s="183" t="s">
        <v>2112</v>
      </c>
    </row>
    <row r="745" spans="1:13">
      <c r="A745" s="183">
        <v>40100000</v>
      </c>
      <c r="B745" s="183" t="s">
        <v>369</v>
      </c>
      <c r="C745" s="183" t="s">
        <v>93</v>
      </c>
      <c r="D745" s="184">
        <v>45044</v>
      </c>
      <c r="E745" s="183">
        <v>1</v>
      </c>
      <c r="F745" s="183" t="s">
        <v>1691</v>
      </c>
      <c r="G745" s="183" t="s">
        <v>89</v>
      </c>
      <c r="H745" s="183" t="s">
        <v>1719</v>
      </c>
      <c r="I745" s="183">
        <v>299.62</v>
      </c>
      <c r="J745" s="183">
        <v>0</v>
      </c>
      <c r="K745" s="183">
        <v>299.62</v>
      </c>
      <c r="L745" s="184">
        <v>45056</v>
      </c>
      <c r="M745" s="183" t="s">
        <v>2112</v>
      </c>
    </row>
    <row r="746" spans="1:13">
      <c r="A746" s="183">
        <v>40100000</v>
      </c>
      <c r="B746" s="183" t="s">
        <v>385</v>
      </c>
      <c r="C746" s="183" t="s">
        <v>93</v>
      </c>
      <c r="D746" s="184">
        <v>45048</v>
      </c>
      <c r="E746" s="183">
        <v>2</v>
      </c>
      <c r="F746" s="183" t="s">
        <v>1690</v>
      </c>
      <c r="G746" s="183" t="s">
        <v>89</v>
      </c>
      <c r="H746" s="183" t="s">
        <v>1141</v>
      </c>
      <c r="I746" s="183">
        <v>28.73</v>
      </c>
      <c r="J746" s="183">
        <v>0</v>
      </c>
      <c r="K746" s="183">
        <v>28.73</v>
      </c>
      <c r="L746" s="184">
        <v>45083</v>
      </c>
      <c r="M746" s="183" t="s">
        <v>2112</v>
      </c>
    </row>
    <row r="747" spans="1:13">
      <c r="A747" s="183">
        <v>40100000</v>
      </c>
      <c r="B747" s="183" t="s">
        <v>1681</v>
      </c>
      <c r="C747" s="183" t="s">
        <v>93</v>
      </c>
      <c r="D747" s="184">
        <v>45048</v>
      </c>
      <c r="E747" s="183">
        <v>2</v>
      </c>
      <c r="F747" s="183" t="s">
        <v>1897</v>
      </c>
      <c r="G747" s="183" t="s">
        <v>89</v>
      </c>
      <c r="H747" s="183" t="s">
        <v>362</v>
      </c>
      <c r="I747" s="183">
        <v>5280</v>
      </c>
      <c r="J747" s="183">
        <v>0</v>
      </c>
      <c r="K747" s="183">
        <v>5280</v>
      </c>
      <c r="L747" s="184">
        <v>45083</v>
      </c>
      <c r="M747" s="183" t="s">
        <v>2112</v>
      </c>
    </row>
    <row r="748" spans="1:13">
      <c r="A748" s="183">
        <v>40100000</v>
      </c>
      <c r="B748" s="183" t="s">
        <v>350</v>
      </c>
      <c r="C748" s="183" t="s">
        <v>93</v>
      </c>
      <c r="D748" s="184">
        <v>45048</v>
      </c>
      <c r="E748" s="183">
        <v>2</v>
      </c>
      <c r="F748" s="183" t="s">
        <v>1699</v>
      </c>
      <c r="G748" s="183" t="s">
        <v>89</v>
      </c>
      <c r="H748" s="183" t="s">
        <v>89</v>
      </c>
      <c r="I748" s="183">
        <v>28.99</v>
      </c>
      <c r="J748" s="183">
        <v>0</v>
      </c>
      <c r="K748" s="183">
        <v>28.99</v>
      </c>
      <c r="L748" s="184">
        <v>45083</v>
      </c>
      <c r="M748" s="183" t="s">
        <v>2112</v>
      </c>
    </row>
    <row r="749" spans="1:13">
      <c r="A749" s="183">
        <v>40100000</v>
      </c>
      <c r="B749" s="183" t="s">
        <v>388</v>
      </c>
      <c r="C749" s="183" t="s">
        <v>93</v>
      </c>
      <c r="D749" s="184">
        <v>45051</v>
      </c>
      <c r="E749" s="183">
        <v>1</v>
      </c>
      <c r="F749" s="183" t="s">
        <v>1469</v>
      </c>
      <c r="G749" s="183" t="s">
        <v>89</v>
      </c>
      <c r="H749" s="183" t="s">
        <v>1846</v>
      </c>
      <c r="I749" s="183">
        <v>9528.76</v>
      </c>
      <c r="J749" s="183">
        <v>0</v>
      </c>
      <c r="K749" s="183">
        <v>9528.76</v>
      </c>
      <c r="L749" s="184">
        <v>45083</v>
      </c>
      <c r="M749" s="183" t="s">
        <v>2112</v>
      </c>
    </row>
    <row r="750" spans="1:13">
      <c r="A750" s="183">
        <v>40100000</v>
      </c>
      <c r="B750" s="183" t="s">
        <v>1731</v>
      </c>
      <c r="C750" s="183" t="s">
        <v>93</v>
      </c>
      <c r="D750" s="184">
        <v>45051</v>
      </c>
      <c r="E750" s="183">
        <v>1</v>
      </c>
      <c r="F750" s="183" t="s">
        <v>1900</v>
      </c>
      <c r="G750" s="183" t="s">
        <v>89</v>
      </c>
      <c r="H750" s="183" t="s">
        <v>384</v>
      </c>
      <c r="I750" s="183">
        <v>46200</v>
      </c>
      <c r="J750" s="183">
        <v>0</v>
      </c>
      <c r="K750" s="183">
        <v>46200</v>
      </c>
      <c r="L750" s="184">
        <v>45083</v>
      </c>
      <c r="M750" s="183" t="s">
        <v>2112</v>
      </c>
    </row>
    <row r="751" spans="1:13">
      <c r="A751" s="183">
        <v>40100000</v>
      </c>
      <c r="B751" s="183" t="s">
        <v>391</v>
      </c>
      <c r="C751" s="183" t="s">
        <v>93</v>
      </c>
      <c r="D751" s="184">
        <v>45051</v>
      </c>
      <c r="E751" s="183">
        <v>1</v>
      </c>
      <c r="F751" s="183" t="s">
        <v>1901</v>
      </c>
      <c r="G751" s="183" t="s">
        <v>89</v>
      </c>
      <c r="H751" s="183" t="s">
        <v>1141</v>
      </c>
      <c r="I751" s="183">
        <v>6918</v>
      </c>
      <c r="J751" s="183">
        <v>0</v>
      </c>
      <c r="K751" s="183">
        <v>6918</v>
      </c>
      <c r="L751" s="184">
        <v>45083</v>
      </c>
      <c r="M751" s="183" t="s">
        <v>2112</v>
      </c>
    </row>
    <row r="752" spans="1:13">
      <c r="A752" s="183">
        <v>40100000</v>
      </c>
      <c r="B752" s="183" t="s">
        <v>377</v>
      </c>
      <c r="C752" s="183" t="s">
        <v>93</v>
      </c>
      <c r="D752" s="184">
        <v>45051</v>
      </c>
      <c r="E752" s="183">
        <v>1</v>
      </c>
      <c r="F752" s="183" t="s">
        <v>1899</v>
      </c>
      <c r="G752" s="183" t="s">
        <v>89</v>
      </c>
      <c r="H752" s="183" t="s">
        <v>1261</v>
      </c>
      <c r="I752" s="183">
        <v>952.64</v>
      </c>
      <c r="J752" s="183">
        <v>0</v>
      </c>
      <c r="K752" s="183">
        <v>952.64</v>
      </c>
      <c r="L752" s="184">
        <v>45083</v>
      </c>
      <c r="M752" s="183" t="s">
        <v>2112</v>
      </c>
    </row>
    <row r="753" spans="1:13">
      <c r="A753" s="183">
        <v>40100000</v>
      </c>
      <c r="B753" s="183" t="s">
        <v>1742</v>
      </c>
      <c r="C753" s="183" t="s">
        <v>93</v>
      </c>
      <c r="D753" s="184">
        <v>45051</v>
      </c>
      <c r="E753" s="183">
        <v>1</v>
      </c>
      <c r="F753" s="183" t="s">
        <v>1903</v>
      </c>
      <c r="G753" s="183" t="s">
        <v>89</v>
      </c>
      <c r="H753" s="183" t="s">
        <v>362</v>
      </c>
      <c r="I753" s="183">
        <v>2547</v>
      </c>
      <c r="J753" s="183">
        <v>0</v>
      </c>
      <c r="K753" s="183">
        <v>2547</v>
      </c>
      <c r="L753" s="184">
        <v>45083</v>
      </c>
      <c r="M753" s="183" t="s">
        <v>2112</v>
      </c>
    </row>
    <row r="754" spans="1:13">
      <c r="A754" s="183">
        <v>40100000</v>
      </c>
      <c r="B754" s="183" t="s">
        <v>1738</v>
      </c>
      <c r="C754" s="183" t="s">
        <v>93</v>
      </c>
      <c r="D754" s="184">
        <v>45051</v>
      </c>
      <c r="E754" s="183">
        <v>1</v>
      </c>
      <c r="F754" s="183" t="s">
        <v>1902</v>
      </c>
      <c r="G754" s="183" t="s">
        <v>89</v>
      </c>
      <c r="H754" s="183" t="s">
        <v>312</v>
      </c>
      <c r="I754" s="183">
        <v>2325.6</v>
      </c>
      <c r="J754" s="183">
        <v>0</v>
      </c>
      <c r="K754" s="183">
        <v>2325.6</v>
      </c>
      <c r="L754" s="184">
        <v>45083</v>
      </c>
      <c r="M754" s="183" t="s">
        <v>2112</v>
      </c>
    </row>
    <row r="755" spans="1:13">
      <c r="A755" s="183">
        <v>40100000</v>
      </c>
      <c r="B755" s="183" t="s">
        <v>388</v>
      </c>
      <c r="C755" s="183" t="s">
        <v>93</v>
      </c>
      <c r="D755" s="184">
        <v>45051</v>
      </c>
      <c r="E755" s="183">
        <v>1</v>
      </c>
      <c r="F755" s="183" t="s">
        <v>1469</v>
      </c>
      <c r="G755" s="183" t="s">
        <v>89</v>
      </c>
      <c r="H755" s="183" t="s">
        <v>1863</v>
      </c>
      <c r="I755" s="183">
        <v>1867.86</v>
      </c>
      <c r="J755" s="183">
        <v>0</v>
      </c>
      <c r="K755" s="183">
        <v>1867.86</v>
      </c>
      <c r="L755" s="184">
        <v>45083</v>
      </c>
      <c r="M755" s="183" t="s">
        <v>2112</v>
      </c>
    </row>
    <row r="756" spans="1:13">
      <c r="A756" s="183">
        <v>40100000</v>
      </c>
      <c r="B756" s="183" t="s">
        <v>380</v>
      </c>
      <c r="C756" s="183" t="s">
        <v>93</v>
      </c>
      <c r="D756" s="184">
        <v>45051</v>
      </c>
      <c r="E756" s="183">
        <v>1</v>
      </c>
      <c r="F756" s="183" t="s">
        <v>1898</v>
      </c>
      <c r="G756" s="183" t="s">
        <v>89</v>
      </c>
      <c r="H756" s="183" t="s">
        <v>1113</v>
      </c>
      <c r="I756" s="183">
        <v>640.01</v>
      </c>
      <c r="J756" s="183">
        <v>0</v>
      </c>
      <c r="K756" s="183">
        <v>640.01</v>
      </c>
      <c r="L756" s="184">
        <v>45083</v>
      </c>
      <c r="M756" s="183" t="s">
        <v>2112</v>
      </c>
    </row>
    <row r="757" spans="1:13">
      <c r="A757" s="183">
        <v>40100000</v>
      </c>
      <c r="B757" s="183" t="s">
        <v>1742</v>
      </c>
      <c r="C757" s="183" t="s">
        <v>93</v>
      </c>
      <c r="D757" s="184">
        <v>45055</v>
      </c>
      <c r="E757" s="183">
        <v>1</v>
      </c>
      <c r="F757" s="183" t="s">
        <v>1904</v>
      </c>
      <c r="G757" s="183" t="s">
        <v>89</v>
      </c>
      <c r="H757" s="183" t="s">
        <v>384</v>
      </c>
      <c r="I757" s="183">
        <v>0</v>
      </c>
      <c r="J757" s="183">
        <v>2547</v>
      </c>
      <c r="K757" s="183">
        <v>-2547</v>
      </c>
      <c r="L757" s="184">
        <v>45083</v>
      </c>
      <c r="M757" s="183" t="s">
        <v>2112</v>
      </c>
    </row>
    <row r="758" spans="1:13">
      <c r="A758" s="183">
        <v>40100000</v>
      </c>
      <c r="B758" s="183" t="s">
        <v>1091</v>
      </c>
      <c r="C758" s="183" t="s">
        <v>93</v>
      </c>
      <c r="D758" s="184">
        <v>45055</v>
      </c>
      <c r="E758" s="183">
        <v>1</v>
      </c>
      <c r="F758" s="183" t="s">
        <v>1476</v>
      </c>
      <c r="G758" s="183" t="s">
        <v>89</v>
      </c>
      <c r="H758" s="183" t="s">
        <v>1219</v>
      </c>
      <c r="I758" s="183">
        <v>360</v>
      </c>
      <c r="J758" s="183">
        <v>0</v>
      </c>
      <c r="K758" s="183">
        <v>360</v>
      </c>
      <c r="L758" s="184">
        <v>45083</v>
      </c>
      <c r="M758" s="183" t="s">
        <v>2112</v>
      </c>
    </row>
    <row r="759" spans="1:13">
      <c r="A759" s="183">
        <v>40100000</v>
      </c>
      <c r="B759" s="183" t="s">
        <v>360</v>
      </c>
      <c r="C759" s="183" t="s">
        <v>93</v>
      </c>
      <c r="D759" s="184">
        <v>45056</v>
      </c>
      <c r="E759" s="183">
        <v>1</v>
      </c>
      <c r="F759" s="183" t="s">
        <v>1466</v>
      </c>
      <c r="G759" s="183" t="s">
        <v>89</v>
      </c>
      <c r="H759" s="183" t="s">
        <v>1359</v>
      </c>
      <c r="I759" s="183">
        <v>84</v>
      </c>
      <c r="J759" s="183">
        <v>0</v>
      </c>
      <c r="K759" s="183">
        <v>84</v>
      </c>
      <c r="L759" s="184">
        <v>45083</v>
      </c>
      <c r="M759" s="183" t="s">
        <v>2112</v>
      </c>
    </row>
    <row r="760" spans="1:13">
      <c r="A760" s="183">
        <v>40100000</v>
      </c>
      <c r="B760" s="183" t="s">
        <v>360</v>
      </c>
      <c r="C760" s="183" t="s">
        <v>93</v>
      </c>
      <c r="D760" s="184">
        <v>45056</v>
      </c>
      <c r="E760" s="183">
        <v>1</v>
      </c>
      <c r="F760" s="183" t="s">
        <v>1466</v>
      </c>
      <c r="G760" s="183" t="s">
        <v>89</v>
      </c>
      <c r="H760" s="183" t="s">
        <v>1359</v>
      </c>
      <c r="I760" s="183">
        <v>84</v>
      </c>
      <c r="J760" s="183">
        <v>0</v>
      </c>
      <c r="K760" s="183">
        <v>84</v>
      </c>
      <c r="L760" s="184">
        <v>45083</v>
      </c>
      <c r="M760" s="183" t="s">
        <v>2112</v>
      </c>
    </row>
    <row r="761" spans="1:13">
      <c r="A761" s="183">
        <v>40100000</v>
      </c>
      <c r="B761" s="183" t="s">
        <v>360</v>
      </c>
      <c r="C761" s="183" t="s">
        <v>93</v>
      </c>
      <c r="D761" s="184">
        <v>45056</v>
      </c>
      <c r="E761" s="183">
        <v>1</v>
      </c>
      <c r="F761" s="183" t="s">
        <v>1466</v>
      </c>
      <c r="G761" s="183" t="s">
        <v>89</v>
      </c>
      <c r="H761" s="183" t="s">
        <v>1359</v>
      </c>
      <c r="I761" s="183">
        <v>84</v>
      </c>
      <c r="J761" s="183">
        <v>0</v>
      </c>
      <c r="K761" s="183">
        <v>84</v>
      </c>
      <c r="L761" s="184">
        <v>45083</v>
      </c>
      <c r="M761" s="183" t="s">
        <v>2112</v>
      </c>
    </row>
    <row r="762" spans="1:13">
      <c r="A762" s="183">
        <v>40100000</v>
      </c>
      <c r="B762" s="183" t="s">
        <v>360</v>
      </c>
      <c r="C762" s="183" t="s">
        <v>93</v>
      </c>
      <c r="D762" s="184">
        <v>45056</v>
      </c>
      <c r="E762" s="183">
        <v>1</v>
      </c>
      <c r="F762" s="183" t="s">
        <v>1466</v>
      </c>
      <c r="G762" s="183" t="s">
        <v>89</v>
      </c>
      <c r="H762" s="183" t="s">
        <v>1359</v>
      </c>
      <c r="I762" s="183">
        <v>84</v>
      </c>
      <c r="J762" s="183">
        <v>0</v>
      </c>
      <c r="K762" s="183">
        <v>84</v>
      </c>
      <c r="L762" s="184">
        <v>45083</v>
      </c>
      <c r="M762" s="183" t="s">
        <v>2112</v>
      </c>
    </row>
    <row r="763" spans="1:13">
      <c r="A763" s="183">
        <v>40100000</v>
      </c>
      <c r="B763" s="183" t="s">
        <v>360</v>
      </c>
      <c r="C763" s="183" t="s">
        <v>93</v>
      </c>
      <c r="D763" s="184">
        <v>45058</v>
      </c>
      <c r="E763" s="183">
        <v>1</v>
      </c>
      <c r="F763" s="183" t="s">
        <v>1466</v>
      </c>
      <c r="G763" s="183" t="s">
        <v>89</v>
      </c>
      <c r="H763" s="183" t="s">
        <v>1359</v>
      </c>
      <c r="I763" s="183">
        <v>336</v>
      </c>
      <c r="J763" s="183">
        <v>0</v>
      </c>
      <c r="K763" s="183">
        <v>336</v>
      </c>
      <c r="L763" s="184">
        <v>45083</v>
      </c>
      <c r="M763" s="183" t="s">
        <v>2112</v>
      </c>
    </row>
    <row r="764" spans="1:13">
      <c r="A764" s="183">
        <v>40100000</v>
      </c>
      <c r="B764" s="183" t="s">
        <v>369</v>
      </c>
      <c r="C764" s="183" t="s">
        <v>93</v>
      </c>
      <c r="D764" s="184">
        <v>45058</v>
      </c>
      <c r="E764" s="183">
        <v>1</v>
      </c>
      <c r="F764" s="183" t="s">
        <v>1691</v>
      </c>
      <c r="G764" s="183" t="s">
        <v>89</v>
      </c>
      <c r="H764" s="183" t="s">
        <v>1843</v>
      </c>
      <c r="I764" s="183">
        <v>356.84</v>
      </c>
      <c r="J764" s="183">
        <v>0</v>
      </c>
      <c r="K764" s="183">
        <v>356.84</v>
      </c>
      <c r="L764" s="184">
        <v>45083</v>
      </c>
      <c r="M764" s="183" t="s">
        <v>2112</v>
      </c>
    </row>
    <row r="765" spans="1:13">
      <c r="A765" s="183">
        <v>40100000</v>
      </c>
      <c r="B765" s="183" t="s">
        <v>360</v>
      </c>
      <c r="C765" s="183" t="s">
        <v>93</v>
      </c>
      <c r="D765" s="184">
        <v>45058</v>
      </c>
      <c r="E765" s="183">
        <v>1</v>
      </c>
      <c r="F765" s="183" t="s">
        <v>1466</v>
      </c>
      <c r="G765" s="183" t="s">
        <v>89</v>
      </c>
      <c r="H765" s="183" t="s">
        <v>1359</v>
      </c>
      <c r="I765" s="183">
        <v>84</v>
      </c>
      <c r="J765" s="183">
        <v>0</v>
      </c>
      <c r="K765" s="183">
        <v>84</v>
      </c>
      <c r="L765" s="184">
        <v>45083</v>
      </c>
      <c r="M765" s="183" t="s">
        <v>2112</v>
      </c>
    </row>
    <row r="766" spans="1:13">
      <c r="A766" s="183">
        <v>40100000</v>
      </c>
      <c r="B766" s="183" t="s">
        <v>388</v>
      </c>
      <c r="C766" s="183" t="s">
        <v>93</v>
      </c>
      <c r="D766" s="184">
        <v>45061</v>
      </c>
      <c r="E766" s="183">
        <v>1</v>
      </c>
      <c r="F766" s="183" t="s">
        <v>1905</v>
      </c>
      <c r="G766" s="183" t="s">
        <v>89</v>
      </c>
      <c r="H766" s="183" t="s">
        <v>1896</v>
      </c>
      <c r="I766" s="183">
        <v>1437.6</v>
      </c>
      <c r="J766" s="183">
        <v>0</v>
      </c>
      <c r="K766" s="183">
        <v>1437.6</v>
      </c>
      <c r="L766" s="184">
        <v>45083</v>
      </c>
      <c r="M766" s="183" t="s">
        <v>2112</v>
      </c>
    </row>
    <row r="767" spans="1:13">
      <c r="A767" s="183">
        <v>40100000</v>
      </c>
      <c r="B767" s="183" t="s">
        <v>388</v>
      </c>
      <c r="C767" s="183" t="s">
        <v>93</v>
      </c>
      <c r="D767" s="184">
        <v>45061</v>
      </c>
      <c r="E767" s="183">
        <v>1</v>
      </c>
      <c r="F767" s="183" t="s">
        <v>1906</v>
      </c>
      <c r="G767" s="183" t="s">
        <v>89</v>
      </c>
      <c r="H767" s="183" t="s">
        <v>1863</v>
      </c>
      <c r="I767" s="183">
        <v>1785.96</v>
      </c>
      <c r="J767" s="183">
        <v>0</v>
      </c>
      <c r="K767" s="183">
        <v>1785.96</v>
      </c>
      <c r="L767" s="184">
        <v>45083</v>
      </c>
      <c r="M767" s="183" t="s">
        <v>2112</v>
      </c>
    </row>
    <row r="768" spans="1:13">
      <c r="A768" s="183">
        <v>40100000</v>
      </c>
      <c r="B768" s="183" t="s">
        <v>367</v>
      </c>
      <c r="C768" s="183" t="s">
        <v>93</v>
      </c>
      <c r="D768" s="184">
        <v>45063</v>
      </c>
      <c r="E768" s="183">
        <v>1</v>
      </c>
      <c r="F768" s="183" t="s">
        <v>1907</v>
      </c>
      <c r="G768" s="183" t="s">
        <v>89</v>
      </c>
      <c r="H768" s="183" t="s">
        <v>1113</v>
      </c>
      <c r="I768" s="183">
        <v>4160.9799999999996</v>
      </c>
      <c r="J768" s="183">
        <v>0</v>
      </c>
      <c r="K768" s="183">
        <v>4160.9799999999996</v>
      </c>
      <c r="L768" s="184">
        <v>45083</v>
      </c>
      <c r="M768" s="183" t="s">
        <v>2112</v>
      </c>
    </row>
    <row r="769" spans="1:13">
      <c r="A769" s="183">
        <v>40100000</v>
      </c>
      <c r="B769" s="183" t="s">
        <v>1749</v>
      </c>
      <c r="C769" s="183" t="s">
        <v>93</v>
      </c>
      <c r="D769" s="184">
        <v>45065</v>
      </c>
      <c r="E769" s="183">
        <v>1</v>
      </c>
      <c r="F769" s="183" t="s">
        <v>1919</v>
      </c>
      <c r="G769" s="183" t="s">
        <v>89</v>
      </c>
      <c r="H769" s="183" t="s">
        <v>362</v>
      </c>
      <c r="I769" s="183">
        <v>1317.6</v>
      </c>
      <c r="J769" s="183">
        <v>0</v>
      </c>
      <c r="K769" s="183">
        <v>1317.6</v>
      </c>
      <c r="L769" s="184">
        <v>45083</v>
      </c>
      <c r="M769" s="183" t="s">
        <v>2112</v>
      </c>
    </row>
    <row r="770" spans="1:13">
      <c r="A770" s="183">
        <v>40100000</v>
      </c>
      <c r="B770" s="183" t="s">
        <v>369</v>
      </c>
      <c r="C770" s="183" t="s">
        <v>93</v>
      </c>
      <c r="D770" s="184">
        <v>45065</v>
      </c>
      <c r="E770" s="183">
        <v>1</v>
      </c>
      <c r="F770" s="183" t="s">
        <v>1691</v>
      </c>
      <c r="G770" s="183" t="s">
        <v>89</v>
      </c>
      <c r="H770" s="183" t="s">
        <v>1844</v>
      </c>
      <c r="I770" s="183">
        <v>96.49</v>
      </c>
      <c r="J770" s="183">
        <v>0</v>
      </c>
      <c r="K770" s="183">
        <v>96.49</v>
      </c>
      <c r="L770" s="184">
        <v>45083</v>
      </c>
      <c r="M770" s="183" t="s">
        <v>2112</v>
      </c>
    </row>
    <row r="771" spans="1:13">
      <c r="A771" s="183">
        <v>40100000</v>
      </c>
      <c r="B771" s="183" t="s">
        <v>1742</v>
      </c>
      <c r="C771" s="183" t="s">
        <v>93</v>
      </c>
      <c r="D771" s="184">
        <v>45065</v>
      </c>
      <c r="E771" s="183">
        <v>1</v>
      </c>
      <c r="F771" s="183" t="s">
        <v>1912</v>
      </c>
      <c r="G771" s="183" t="s">
        <v>89</v>
      </c>
      <c r="H771" s="183" t="s">
        <v>384</v>
      </c>
      <c r="I771" s="183">
        <v>2547</v>
      </c>
      <c r="J771" s="183">
        <v>0</v>
      </c>
      <c r="K771" s="183">
        <v>2547</v>
      </c>
      <c r="L771" s="184">
        <v>45083</v>
      </c>
      <c r="M771" s="183" t="s">
        <v>2112</v>
      </c>
    </row>
    <row r="772" spans="1:13">
      <c r="A772" s="183">
        <v>40100000</v>
      </c>
      <c r="B772" s="183" t="s">
        <v>1154</v>
      </c>
      <c r="C772" s="183" t="s">
        <v>93</v>
      </c>
      <c r="D772" s="184">
        <v>45065</v>
      </c>
      <c r="E772" s="183">
        <v>1</v>
      </c>
      <c r="F772" s="183" t="s">
        <v>1911</v>
      </c>
      <c r="G772" s="183" t="s">
        <v>89</v>
      </c>
      <c r="H772" s="183" t="s">
        <v>351</v>
      </c>
      <c r="I772" s="183">
        <v>267.23</v>
      </c>
      <c r="J772" s="183">
        <v>0</v>
      </c>
      <c r="K772" s="183">
        <v>267.23</v>
      </c>
      <c r="L772" s="184">
        <v>45083</v>
      </c>
      <c r="M772" s="183" t="s">
        <v>2112</v>
      </c>
    </row>
    <row r="773" spans="1:13">
      <c r="A773" s="183">
        <v>40100000</v>
      </c>
      <c r="B773" s="183" t="s">
        <v>1140</v>
      </c>
      <c r="C773" s="183" t="s">
        <v>93</v>
      </c>
      <c r="D773" s="184">
        <v>45065</v>
      </c>
      <c r="E773" s="183">
        <v>1</v>
      </c>
      <c r="F773" s="183" t="s">
        <v>1357</v>
      </c>
      <c r="G773" s="183" t="s">
        <v>89</v>
      </c>
      <c r="H773" s="183" t="s">
        <v>1221</v>
      </c>
      <c r="I773" s="183">
        <v>46.99</v>
      </c>
      <c r="J773" s="183">
        <v>0</v>
      </c>
      <c r="K773" s="183">
        <v>46.99</v>
      </c>
      <c r="L773" s="184">
        <v>45083</v>
      </c>
      <c r="M773" s="183" t="s">
        <v>2112</v>
      </c>
    </row>
    <row r="774" spans="1:13">
      <c r="A774" s="183">
        <v>40100000</v>
      </c>
      <c r="B774" s="183" t="s">
        <v>375</v>
      </c>
      <c r="C774" s="183" t="s">
        <v>93</v>
      </c>
      <c r="D774" s="184">
        <v>45065</v>
      </c>
      <c r="E774" s="183">
        <v>1</v>
      </c>
      <c r="F774" s="183" t="s">
        <v>1918</v>
      </c>
      <c r="G774" s="183" t="s">
        <v>89</v>
      </c>
      <c r="H774" s="183" t="s">
        <v>1359</v>
      </c>
      <c r="I774" s="183">
        <v>1685.81</v>
      </c>
      <c r="J774" s="183">
        <v>0</v>
      </c>
      <c r="K774" s="183">
        <v>1685.81</v>
      </c>
      <c r="L774" s="184">
        <v>45083</v>
      </c>
      <c r="M774" s="183" t="s">
        <v>2112</v>
      </c>
    </row>
    <row r="775" spans="1:13">
      <c r="A775" s="183">
        <v>40100000</v>
      </c>
      <c r="B775" s="183" t="s">
        <v>377</v>
      </c>
      <c r="C775" s="183" t="s">
        <v>93</v>
      </c>
      <c r="D775" s="184">
        <v>45065</v>
      </c>
      <c r="E775" s="183">
        <v>1</v>
      </c>
      <c r="F775" s="183" t="s">
        <v>1913</v>
      </c>
      <c r="G775" s="183" t="s">
        <v>89</v>
      </c>
      <c r="H775" s="183" t="s">
        <v>1261</v>
      </c>
      <c r="I775" s="183">
        <v>952.64</v>
      </c>
      <c r="J775" s="183">
        <v>0</v>
      </c>
      <c r="K775" s="183">
        <v>952.64</v>
      </c>
      <c r="L775" s="184">
        <v>45083</v>
      </c>
      <c r="M775" s="183" t="s">
        <v>2112</v>
      </c>
    </row>
    <row r="776" spans="1:13">
      <c r="A776" s="183">
        <v>40100000</v>
      </c>
      <c r="B776" s="183" t="s">
        <v>370</v>
      </c>
      <c r="C776" s="183" t="s">
        <v>93</v>
      </c>
      <c r="D776" s="184">
        <v>45065</v>
      </c>
      <c r="E776" s="183">
        <v>1</v>
      </c>
      <c r="F776" s="183" t="s">
        <v>1915</v>
      </c>
      <c r="G776" s="183" t="s">
        <v>89</v>
      </c>
      <c r="H776" s="183" t="s">
        <v>1219</v>
      </c>
      <c r="I776" s="183">
        <v>1920</v>
      </c>
      <c r="J776" s="183">
        <v>0</v>
      </c>
      <c r="K776" s="183">
        <v>1920</v>
      </c>
      <c r="L776" s="184">
        <v>45083</v>
      </c>
      <c r="M776" s="183" t="s">
        <v>2112</v>
      </c>
    </row>
    <row r="777" spans="1:13">
      <c r="A777" s="183">
        <v>40100000</v>
      </c>
      <c r="B777" s="183" t="s">
        <v>354</v>
      </c>
      <c r="C777" s="183" t="s">
        <v>93</v>
      </c>
      <c r="D777" s="184">
        <v>45065</v>
      </c>
      <c r="E777" s="183">
        <v>1</v>
      </c>
      <c r="F777" s="183" t="s">
        <v>1909</v>
      </c>
      <c r="G777" s="183" t="s">
        <v>89</v>
      </c>
      <c r="H777" s="183" t="s">
        <v>1351</v>
      </c>
      <c r="I777" s="183">
        <v>15162</v>
      </c>
      <c r="J777" s="183">
        <v>0</v>
      </c>
      <c r="K777" s="183">
        <v>15162</v>
      </c>
      <c r="L777" s="184">
        <v>45083</v>
      </c>
      <c r="M777" s="183" t="s">
        <v>2112</v>
      </c>
    </row>
    <row r="778" spans="1:13">
      <c r="A778" s="183">
        <v>40100000</v>
      </c>
      <c r="B778" s="183" t="s">
        <v>1140</v>
      </c>
      <c r="C778" s="183" t="s">
        <v>93</v>
      </c>
      <c r="D778" s="184">
        <v>45065</v>
      </c>
      <c r="E778" s="183">
        <v>1</v>
      </c>
      <c r="F778" s="183" t="s">
        <v>1357</v>
      </c>
      <c r="G778" s="183" t="s">
        <v>89</v>
      </c>
      <c r="H778" s="183" t="s">
        <v>1221</v>
      </c>
      <c r="I778" s="183">
        <v>28.32</v>
      </c>
      <c r="J778" s="183">
        <v>0</v>
      </c>
      <c r="K778" s="183">
        <v>28.32</v>
      </c>
      <c r="L778" s="184">
        <v>45083</v>
      </c>
      <c r="M778" s="183" t="s">
        <v>2112</v>
      </c>
    </row>
    <row r="779" spans="1:13">
      <c r="A779" s="183">
        <v>40100000</v>
      </c>
      <c r="B779" s="183" t="s">
        <v>372</v>
      </c>
      <c r="C779" s="183" t="s">
        <v>93</v>
      </c>
      <c r="D779" s="184">
        <v>45065</v>
      </c>
      <c r="E779" s="183">
        <v>1</v>
      </c>
      <c r="F779" s="183" t="s">
        <v>1917</v>
      </c>
      <c r="G779" s="183" t="s">
        <v>89</v>
      </c>
      <c r="H779" s="183" t="s">
        <v>1242</v>
      </c>
      <c r="I779" s="183">
        <v>414</v>
      </c>
      <c r="J779" s="183">
        <v>0</v>
      </c>
      <c r="K779" s="183">
        <v>414</v>
      </c>
      <c r="L779" s="184">
        <v>45083</v>
      </c>
      <c r="M779" s="183" t="s">
        <v>2112</v>
      </c>
    </row>
    <row r="780" spans="1:13">
      <c r="A780" s="183">
        <v>40100000</v>
      </c>
      <c r="B780" s="183" t="s">
        <v>378</v>
      </c>
      <c r="C780" s="183" t="s">
        <v>93</v>
      </c>
      <c r="D780" s="184">
        <v>45065</v>
      </c>
      <c r="E780" s="183">
        <v>1</v>
      </c>
      <c r="F780" s="183" t="s">
        <v>1914</v>
      </c>
      <c r="G780" s="183" t="s">
        <v>89</v>
      </c>
      <c r="H780" s="183" t="s">
        <v>1092</v>
      </c>
      <c r="I780" s="183">
        <v>10032</v>
      </c>
      <c r="J780" s="183">
        <v>0</v>
      </c>
      <c r="K780" s="183">
        <v>10032</v>
      </c>
      <c r="L780" s="184">
        <v>45083</v>
      </c>
      <c r="M780" s="183" t="s">
        <v>2112</v>
      </c>
    </row>
    <row r="781" spans="1:13">
      <c r="A781" s="183">
        <v>40100000</v>
      </c>
      <c r="B781" s="183" t="s">
        <v>1881</v>
      </c>
      <c r="C781" s="183" t="s">
        <v>93</v>
      </c>
      <c r="D781" s="184">
        <v>45065</v>
      </c>
      <c r="E781" s="183">
        <v>1</v>
      </c>
      <c r="F781" s="183" t="s">
        <v>1908</v>
      </c>
      <c r="G781" s="183" t="s">
        <v>89</v>
      </c>
      <c r="H781" s="183" t="s">
        <v>312</v>
      </c>
      <c r="I781" s="183">
        <v>1750</v>
      </c>
      <c r="J781" s="183">
        <v>0</v>
      </c>
      <c r="K781" s="183">
        <v>1750</v>
      </c>
      <c r="L781" s="184">
        <v>45083</v>
      </c>
      <c r="M781" s="183" t="s">
        <v>2112</v>
      </c>
    </row>
    <row r="782" spans="1:13">
      <c r="A782" s="183">
        <v>40100000</v>
      </c>
      <c r="B782" s="183" t="s">
        <v>380</v>
      </c>
      <c r="C782" s="183" t="s">
        <v>93</v>
      </c>
      <c r="D782" s="184">
        <v>45065</v>
      </c>
      <c r="E782" s="183">
        <v>1</v>
      </c>
      <c r="F782" s="183" t="s">
        <v>1910</v>
      </c>
      <c r="G782" s="183" t="s">
        <v>89</v>
      </c>
      <c r="H782" s="183" t="s">
        <v>1113</v>
      </c>
      <c r="I782" s="183">
        <v>521.03</v>
      </c>
      <c r="J782" s="183">
        <v>0</v>
      </c>
      <c r="K782" s="183">
        <v>521.03</v>
      </c>
      <c r="L782" s="184">
        <v>45083</v>
      </c>
      <c r="M782" s="183" t="s">
        <v>2112</v>
      </c>
    </row>
    <row r="783" spans="1:13">
      <c r="A783" s="183">
        <v>40100000</v>
      </c>
      <c r="B783" s="183" t="s">
        <v>1671</v>
      </c>
      <c r="C783" s="183" t="s">
        <v>93</v>
      </c>
      <c r="D783" s="184">
        <v>45065</v>
      </c>
      <c r="E783" s="183">
        <v>1</v>
      </c>
      <c r="F783" s="183" t="s">
        <v>1921</v>
      </c>
      <c r="G783" s="183" t="s">
        <v>89</v>
      </c>
      <c r="H783" s="183" t="s">
        <v>312</v>
      </c>
      <c r="I783" s="183">
        <v>282</v>
      </c>
      <c r="J783" s="183">
        <v>0</v>
      </c>
      <c r="K783" s="183">
        <v>282</v>
      </c>
      <c r="L783" s="184">
        <v>45083</v>
      </c>
      <c r="M783" s="183" t="s">
        <v>2112</v>
      </c>
    </row>
    <row r="784" spans="1:13">
      <c r="A784" s="183">
        <v>40100000</v>
      </c>
      <c r="B784" s="183" t="s">
        <v>1181</v>
      </c>
      <c r="C784" s="183" t="s">
        <v>93</v>
      </c>
      <c r="D784" s="184">
        <v>45065</v>
      </c>
      <c r="E784" s="183">
        <v>1</v>
      </c>
      <c r="F784" s="183" t="s">
        <v>1467</v>
      </c>
      <c r="G784" s="183" t="s">
        <v>89</v>
      </c>
      <c r="H784" s="183" t="s">
        <v>1371</v>
      </c>
      <c r="I784" s="183">
        <v>20371</v>
      </c>
      <c r="J784" s="183">
        <v>0</v>
      </c>
      <c r="K784" s="183">
        <v>20371</v>
      </c>
      <c r="L784" s="184">
        <v>45083</v>
      </c>
      <c r="M784" s="183" t="s">
        <v>2112</v>
      </c>
    </row>
    <row r="785" spans="1:13">
      <c r="A785" s="183">
        <v>40100000</v>
      </c>
      <c r="B785" s="183" t="s">
        <v>361</v>
      </c>
      <c r="C785" s="183" t="s">
        <v>93</v>
      </c>
      <c r="D785" s="184">
        <v>45065</v>
      </c>
      <c r="E785" s="183">
        <v>1</v>
      </c>
      <c r="F785" s="183" t="s">
        <v>1916</v>
      </c>
      <c r="G785" s="183" t="s">
        <v>89</v>
      </c>
      <c r="H785" s="183" t="s">
        <v>1184</v>
      </c>
      <c r="I785" s="183">
        <v>3600</v>
      </c>
      <c r="J785" s="183">
        <v>0</v>
      </c>
      <c r="K785" s="183">
        <v>3600</v>
      </c>
      <c r="L785" s="184">
        <v>45083</v>
      </c>
      <c r="M785" s="183" t="s">
        <v>2112</v>
      </c>
    </row>
    <row r="786" spans="1:13">
      <c r="A786" s="183">
        <v>40100000</v>
      </c>
      <c r="B786" s="183" t="s">
        <v>1140</v>
      </c>
      <c r="C786" s="183" t="s">
        <v>93</v>
      </c>
      <c r="D786" s="184">
        <v>45065</v>
      </c>
      <c r="E786" s="183">
        <v>1</v>
      </c>
      <c r="F786" s="183" t="s">
        <v>1357</v>
      </c>
      <c r="G786" s="183" t="s">
        <v>89</v>
      </c>
      <c r="H786" s="183" t="s">
        <v>1221</v>
      </c>
      <c r="I786" s="183">
        <v>8.65</v>
      </c>
      <c r="J786" s="183">
        <v>0</v>
      </c>
      <c r="K786" s="183">
        <v>8.65</v>
      </c>
      <c r="L786" s="184">
        <v>45083</v>
      </c>
      <c r="M786" s="183" t="s">
        <v>2112</v>
      </c>
    </row>
    <row r="787" spans="1:13">
      <c r="A787" s="183">
        <v>40100000</v>
      </c>
      <c r="B787" s="183" t="s">
        <v>376</v>
      </c>
      <c r="C787" s="183" t="s">
        <v>93</v>
      </c>
      <c r="D787" s="184">
        <v>45065</v>
      </c>
      <c r="E787" s="183">
        <v>1</v>
      </c>
      <c r="F787" s="183" t="s">
        <v>1920</v>
      </c>
      <c r="G787" s="183" t="s">
        <v>89</v>
      </c>
      <c r="H787" s="183" t="s">
        <v>1113</v>
      </c>
      <c r="I787" s="183">
        <v>1415.39</v>
      </c>
      <c r="J787" s="183">
        <v>0</v>
      </c>
      <c r="K787" s="183">
        <v>1415.39</v>
      </c>
      <c r="L787" s="184">
        <v>45083</v>
      </c>
      <c r="M787" s="183" t="s">
        <v>2112</v>
      </c>
    </row>
    <row r="788" spans="1:13">
      <c r="A788" s="183">
        <v>40100000</v>
      </c>
      <c r="B788" s="183" t="s">
        <v>352</v>
      </c>
      <c r="C788" s="183" t="s">
        <v>93</v>
      </c>
      <c r="D788" s="184">
        <v>45068</v>
      </c>
      <c r="E788" s="183">
        <v>1</v>
      </c>
      <c r="F788" s="183" t="s">
        <v>1922</v>
      </c>
      <c r="G788" s="183" t="s">
        <v>89</v>
      </c>
      <c r="H788" s="183" t="s">
        <v>1141</v>
      </c>
      <c r="I788" s="183">
        <v>106.7</v>
      </c>
      <c r="J788" s="183">
        <v>0</v>
      </c>
      <c r="K788" s="183">
        <v>106.7</v>
      </c>
      <c r="L788" s="184">
        <v>45083</v>
      </c>
      <c r="M788" s="183" t="s">
        <v>2112</v>
      </c>
    </row>
    <row r="789" spans="1:13">
      <c r="A789" s="183">
        <v>40100000</v>
      </c>
      <c r="B789" s="183" t="s">
        <v>1140</v>
      </c>
      <c r="C789" s="183" t="s">
        <v>93</v>
      </c>
      <c r="D789" s="184">
        <v>45069</v>
      </c>
      <c r="E789" s="183">
        <v>1</v>
      </c>
      <c r="F789" s="183" t="s">
        <v>1357</v>
      </c>
      <c r="G789" s="183" t="s">
        <v>89</v>
      </c>
      <c r="H789" s="183" t="s">
        <v>1221</v>
      </c>
      <c r="I789" s="183">
        <v>121.49</v>
      </c>
      <c r="J789" s="183">
        <v>0</v>
      </c>
      <c r="K789" s="183">
        <v>121.49</v>
      </c>
      <c r="L789" s="184">
        <v>45083</v>
      </c>
      <c r="M789" s="183" t="s">
        <v>2112</v>
      </c>
    </row>
    <row r="790" spans="1:13">
      <c r="A790" s="183">
        <v>40100000</v>
      </c>
      <c r="B790" s="183" t="s">
        <v>365</v>
      </c>
      <c r="C790" s="183" t="s">
        <v>93</v>
      </c>
      <c r="D790" s="184">
        <v>45070</v>
      </c>
      <c r="E790" s="183">
        <v>1</v>
      </c>
      <c r="F790" s="183" t="s">
        <v>1822</v>
      </c>
      <c r="G790" s="183" t="s">
        <v>89</v>
      </c>
      <c r="H790" s="183" t="s">
        <v>1113</v>
      </c>
      <c r="I790" s="183">
        <v>755.27</v>
      </c>
      <c r="J790" s="183">
        <v>0</v>
      </c>
      <c r="K790" s="183">
        <v>755.27</v>
      </c>
      <c r="L790" s="184">
        <v>45083</v>
      </c>
      <c r="M790" s="183" t="s">
        <v>2112</v>
      </c>
    </row>
    <row r="791" spans="1:13">
      <c r="A791" s="183">
        <v>40100000</v>
      </c>
      <c r="B791" s="183" t="s">
        <v>378</v>
      </c>
      <c r="C791" s="183" t="s">
        <v>93</v>
      </c>
      <c r="D791" s="184">
        <v>45070</v>
      </c>
      <c r="E791" s="183">
        <v>1</v>
      </c>
      <c r="F791" s="183" t="s">
        <v>1923</v>
      </c>
      <c r="G791" s="183" t="s">
        <v>89</v>
      </c>
      <c r="H791" s="183" t="s">
        <v>1113</v>
      </c>
      <c r="I791" s="183">
        <v>7752</v>
      </c>
      <c r="J791" s="183">
        <v>0</v>
      </c>
      <c r="K791" s="183">
        <v>7752</v>
      </c>
      <c r="L791" s="184">
        <v>45083</v>
      </c>
      <c r="M791" s="183" t="s">
        <v>2112</v>
      </c>
    </row>
    <row r="792" spans="1:13">
      <c r="A792" s="183">
        <v>40100000</v>
      </c>
      <c r="B792" s="183" t="s">
        <v>354</v>
      </c>
      <c r="C792" s="183" t="s">
        <v>93</v>
      </c>
      <c r="D792" s="184">
        <v>45070</v>
      </c>
      <c r="E792" s="183">
        <v>1</v>
      </c>
      <c r="F792" s="183" t="s">
        <v>1924</v>
      </c>
      <c r="G792" s="183" t="s">
        <v>89</v>
      </c>
      <c r="H792" s="183" t="s">
        <v>1159</v>
      </c>
      <c r="I792" s="183">
        <v>20501</v>
      </c>
      <c r="J792" s="183">
        <v>0</v>
      </c>
      <c r="K792" s="183">
        <v>20501</v>
      </c>
      <c r="L792" s="184">
        <v>45083</v>
      </c>
      <c r="M792" s="183" t="s">
        <v>2112</v>
      </c>
    </row>
    <row r="793" spans="1:13">
      <c r="A793" s="183">
        <v>40100000</v>
      </c>
      <c r="B793" s="183" t="s">
        <v>350</v>
      </c>
      <c r="C793" s="183" t="s">
        <v>93</v>
      </c>
      <c r="D793" s="184">
        <v>45077</v>
      </c>
      <c r="E793" s="183">
        <v>1</v>
      </c>
      <c r="F793" s="183" t="s">
        <v>1440</v>
      </c>
      <c r="G793" s="183" t="s">
        <v>89</v>
      </c>
      <c r="H793" s="183" t="s">
        <v>1632</v>
      </c>
      <c r="I793" s="183">
        <v>3163.1</v>
      </c>
      <c r="J793" s="183">
        <v>0</v>
      </c>
      <c r="K793" s="183">
        <v>3163.1</v>
      </c>
      <c r="L793" s="184">
        <v>45083</v>
      </c>
      <c r="M793" s="183" t="s">
        <v>2112</v>
      </c>
    </row>
    <row r="794" spans="1:13">
      <c r="A794" s="183">
        <v>40100000</v>
      </c>
      <c r="B794" s="183" t="s">
        <v>369</v>
      </c>
      <c r="C794" s="183" t="s">
        <v>93</v>
      </c>
      <c r="D794" s="184">
        <v>45077</v>
      </c>
      <c r="E794" s="183">
        <v>1</v>
      </c>
      <c r="F794" s="183" t="s">
        <v>1691</v>
      </c>
      <c r="G794" s="183" t="s">
        <v>89</v>
      </c>
      <c r="H794" s="183" t="s">
        <v>1844</v>
      </c>
      <c r="I794" s="183">
        <v>1069.5999999999999</v>
      </c>
      <c r="J794" s="183">
        <v>0</v>
      </c>
      <c r="K794" s="183">
        <v>1069.5999999999999</v>
      </c>
      <c r="L794" s="184">
        <v>45083</v>
      </c>
      <c r="M794" s="183" t="s">
        <v>2112</v>
      </c>
    </row>
    <row r="795" spans="1:13">
      <c r="A795" s="183">
        <v>40100000</v>
      </c>
      <c r="B795" s="183" t="s">
        <v>1681</v>
      </c>
      <c r="C795" s="183" t="s">
        <v>93</v>
      </c>
      <c r="D795" s="184">
        <v>45078</v>
      </c>
      <c r="E795" s="183">
        <v>2</v>
      </c>
      <c r="F795" s="183" t="s">
        <v>1897</v>
      </c>
      <c r="G795" s="183" t="s">
        <v>89</v>
      </c>
      <c r="H795" s="183" t="s">
        <v>89</v>
      </c>
      <c r="I795" s="183">
        <v>5280</v>
      </c>
      <c r="J795" s="183">
        <v>0</v>
      </c>
      <c r="K795" s="183">
        <v>5280</v>
      </c>
      <c r="L795" s="184">
        <v>45118</v>
      </c>
      <c r="M795" s="183" t="s">
        <v>2112</v>
      </c>
    </row>
    <row r="796" spans="1:13">
      <c r="A796" s="183">
        <v>40100000</v>
      </c>
      <c r="B796" s="183" t="s">
        <v>350</v>
      </c>
      <c r="C796" s="183" t="s">
        <v>93</v>
      </c>
      <c r="D796" s="184">
        <v>45079</v>
      </c>
      <c r="E796" s="183">
        <v>2</v>
      </c>
      <c r="F796" s="183" t="s">
        <v>1475</v>
      </c>
      <c r="G796" s="183" t="s">
        <v>89</v>
      </c>
      <c r="H796" s="183" t="s">
        <v>1632</v>
      </c>
      <c r="I796" s="183">
        <v>57.6</v>
      </c>
      <c r="J796" s="183">
        <v>0</v>
      </c>
      <c r="K796" s="183">
        <v>57.6</v>
      </c>
      <c r="L796" s="184">
        <v>45118</v>
      </c>
      <c r="M796" s="183" t="s">
        <v>2112</v>
      </c>
    </row>
    <row r="797" spans="1:13">
      <c r="A797" s="183">
        <v>40100000</v>
      </c>
      <c r="B797" s="183" t="s">
        <v>350</v>
      </c>
      <c r="C797" s="183" t="s">
        <v>93</v>
      </c>
      <c r="D797" s="184">
        <v>45082</v>
      </c>
      <c r="E797" s="183">
        <v>1</v>
      </c>
      <c r="F797" s="183" t="s">
        <v>1440</v>
      </c>
      <c r="G797" s="183" t="s">
        <v>89</v>
      </c>
      <c r="H797" s="183" t="s">
        <v>1704</v>
      </c>
      <c r="I797" s="183">
        <v>432</v>
      </c>
      <c r="J797" s="183">
        <v>0</v>
      </c>
      <c r="K797" s="183">
        <v>432</v>
      </c>
      <c r="L797" s="184">
        <v>45118</v>
      </c>
      <c r="M797" s="183" t="s">
        <v>2112</v>
      </c>
    </row>
    <row r="798" spans="1:13">
      <c r="A798" s="183">
        <v>40100000</v>
      </c>
      <c r="B798" s="183" t="s">
        <v>388</v>
      </c>
      <c r="C798" s="183" t="s">
        <v>93</v>
      </c>
      <c r="D798" s="184">
        <v>45082</v>
      </c>
      <c r="E798" s="183">
        <v>1</v>
      </c>
      <c r="F798" s="183" t="s">
        <v>1469</v>
      </c>
      <c r="G798" s="183" t="s">
        <v>89</v>
      </c>
      <c r="H798" s="183" t="s">
        <v>1985</v>
      </c>
      <c r="I798" s="183">
        <v>2404.19</v>
      </c>
      <c r="J798" s="183">
        <v>0</v>
      </c>
      <c r="K798" s="183">
        <v>2404.19</v>
      </c>
      <c r="L798" s="184">
        <v>45118</v>
      </c>
      <c r="M798" s="183" t="s">
        <v>2112</v>
      </c>
    </row>
    <row r="799" spans="1:13">
      <c r="A799" s="183">
        <v>40100000</v>
      </c>
      <c r="B799" s="183" t="s">
        <v>388</v>
      </c>
      <c r="C799" s="183" t="s">
        <v>93</v>
      </c>
      <c r="D799" s="184">
        <v>45082</v>
      </c>
      <c r="E799" s="183">
        <v>1</v>
      </c>
      <c r="F799" s="183" t="s">
        <v>1469</v>
      </c>
      <c r="G799" s="183" t="s">
        <v>89</v>
      </c>
      <c r="H799" s="183" t="s">
        <v>1094</v>
      </c>
      <c r="I799" s="183">
        <v>7896.07</v>
      </c>
      <c r="J799" s="183">
        <v>0</v>
      </c>
      <c r="K799" s="183">
        <v>7896.07</v>
      </c>
      <c r="L799" s="184">
        <v>45118</v>
      </c>
      <c r="M799" s="183" t="s">
        <v>2112</v>
      </c>
    </row>
    <row r="800" spans="1:13">
      <c r="A800" s="183">
        <v>40100000</v>
      </c>
      <c r="B800" s="183" t="s">
        <v>365</v>
      </c>
      <c r="C800" s="183" t="s">
        <v>93</v>
      </c>
      <c r="D800" s="184">
        <v>45082</v>
      </c>
      <c r="E800" s="183">
        <v>2</v>
      </c>
      <c r="F800" s="183" t="s">
        <v>1822</v>
      </c>
      <c r="G800" s="183" t="s">
        <v>89</v>
      </c>
      <c r="H800" s="183" t="s">
        <v>1231</v>
      </c>
      <c r="I800" s="183">
        <v>580.24</v>
      </c>
      <c r="J800" s="183">
        <v>0</v>
      </c>
      <c r="K800" s="183">
        <v>580.24</v>
      </c>
      <c r="L800" s="184">
        <v>45118</v>
      </c>
      <c r="M800" s="183" t="s">
        <v>2112</v>
      </c>
    </row>
    <row r="801" spans="1:13">
      <c r="A801" s="183">
        <v>40100000</v>
      </c>
      <c r="B801" s="183" t="s">
        <v>1091</v>
      </c>
      <c r="C801" s="183" t="s">
        <v>93</v>
      </c>
      <c r="D801" s="184">
        <v>45084</v>
      </c>
      <c r="E801" s="183">
        <v>1</v>
      </c>
      <c r="F801" s="183" t="s">
        <v>1476</v>
      </c>
      <c r="G801" s="183" t="s">
        <v>89</v>
      </c>
      <c r="H801" s="183" t="s">
        <v>1221</v>
      </c>
      <c r="I801" s="183">
        <v>360</v>
      </c>
      <c r="J801" s="183">
        <v>0</v>
      </c>
      <c r="K801" s="183">
        <v>360</v>
      </c>
      <c r="L801" s="184">
        <v>45118</v>
      </c>
      <c r="M801" s="183" t="s">
        <v>2112</v>
      </c>
    </row>
    <row r="802" spans="1:13">
      <c r="A802" s="183">
        <v>40100000</v>
      </c>
      <c r="B802" s="183" t="s">
        <v>367</v>
      </c>
      <c r="C802" s="183" t="s">
        <v>93</v>
      </c>
      <c r="D802" s="184">
        <v>45085</v>
      </c>
      <c r="E802" s="183">
        <v>1</v>
      </c>
      <c r="F802" s="183" t="s">
        <v>1833</v>
      </c>
      <c r="G802" s="183" t="s">
        <v>89</v>
      </c>
      <c r="H802" s="183" t="s">
        <v>1184</v>
      </c>
      <c r="I802" s="183">
        <v>4160.9799999999996</v>
      </c>
      <c r="J802" s="183">
        <v>0</v>
      </c>
      <c r="K802" s="183">
        <v>4160.9799999999996</v>
      </c>
      <c r="L802" s="184">
        <v>45118</v>
      </c>
      <c r="M802" s="183" t="s">
        <v>2112</v>
      </c>
    </row>
    <row r="803" spans="1:13">
      <c r="A803" s="183">
        <v>40100000</v>
      </c>
      <c r="B803" s="183" t="s">
        <v>369</v>
      </c>
      <c r="C803" s="183" t="s">
        <v>93</v>
      </c>
      <c r="D803" s="184">
        <v>45086</v>
      </c>
      <c r="E803" s="183">
        <v>1</v>
      </c>
      <c r="F803" s="183" t="s">
        <v>1691</v>
      </c>
      <c r="G803" s="183" t="s">
        <v>89</v>
      </c>
      <c r="H803" s="183" t="s">
        <v>1562</v>
      </c>
      <c r="I803" s="183">
        <v>317.27999999999997</v>
      </c>
      <c r="J803" s="183">
        <v>0</v>
      </c>
      <c r="K803" s="183">
        <v>317.27999999999997</v>
      </c>
      <c r="L803" s="184">
        <v>45118</v>
      </c>
      <c r="M803" s="183" t="s">
        <v>2112</v>
      </c>
    </row>
    <row r="804" spans="1:13">
      <c r="A804" s="183">
        <v>40100000</v>
      </c>
      <c r="B804" s="183" t="s">
        <v>360</v>
      </c>
      <c r="C804" s="183" t="s">
        <v>93</v>
      </c>
      <c r="D804" s="184">
        <v>45090</v>
      </c>
      <c r="E804" s="183">
        <v>1</v>
      </c>
      <c r="F804" s="183" t="s">
        <v>1466</v>
      </c>
      <c r="G804" s="183" t="s">
        <v>89</v>
      </c>
      <c r="H804" s="183" t="s">
        <v>1117</v>
      </c>
      <c r="I804" s="183">
        <v>84</v>
      </c>
      <c r="J804" s="183">
        <v>0</v>
      </c>
      <c r="K804" s="183">
        <v>84</v>
      </c>
      <c r="L804" s="184">
        <v>45118</v>
      </c>
      <c r="M804" s="183" t="s">
        <v>2112</v>
      </c>
    </row>
    <row r="805" spans="1:13">
      <c r="A805" s="183">
        <v>40100000</v>
      </c>
      <c r="B805" s="183" t="s">
        <v>360</v>
      </c>
      <c r="C805" s="183" t="s">
        <v>93</v>
      </c>
      <c r="D805" s="184">
        <v>45090</v>
      </c>
      <c r="E805" s="183">
        <v>1</v>
      </c>
      <c r="F805" s="183" t="s">
        <v>1466</v>
      </c>
      <c r="G805" s="183" t="s">
        <v>89</v>
      </c>
      <c r="H805" s="183" t="s">
        <v>1117</v>
      </c>
      <c r="I805" s="183">
        <v>84</v>
      </c>
      <c r="J805" s="183">
        <v>0</v>
      </c>
      <c r="K805" s="183">
        <v>84</v>
      </c>
      <c r="L805" s="184">
        <v>45118</v>
      </c>
      <c r="M805" s="183" t="s">
        <v>2112</v>
      </c>
    </row>
    <row r="806" spans="1:13">
      <c r="A806" s="183">
        <v>40100000</v>
      </c>
      <c r="B806" s="183" t="s">
        <v>360</v>
      </c>
      <c r="C806" s="183" t="s">
        <v>93</v>
      </c>
      <c r="D806" s="184">
        <v>45090</v>
      </c>
      <c r="E806" s="183">
        <v>1</v>
      </c>
      <c r="F806" s="183" t="s">
        <v>1466</v>
      </c>
      <c r="G806" s="183" t="s">
        <v>89</v>
      </c>
      <c r="H806" s="183" t="s">
        <v>1117</v>
      </c>
      <c r="I806" s="183">
        <v>84</v>
      </c>
      <c r="J806" s="183">
        <v>0</v>
      </c>
      <c r="K806" s="183">
        <v>84</v>
      </c>
      <c r="L806" s="184">
        <v>45118</v>
      </c>
      <c r="M806" s="183" t="s">
        <v>2112</v>
      </c>
    </row>
    <row r="807" spans="1:13">
      <c r="A807" s="183">
        <v>40100000</v>
      </c>
      <c r="B807" s="183" t="s">
        <v>360</v>
      </c>
      <c r="C807" s="183" t="s">
        <v>93</v>
      </c>
      <c r="D807" s="184">
        <v>45090</v>
      </c>
      <c r="E807" s="183">
        <v>1</v>
      </c>
      <c r="F807" s="183" t="s">
        <v>1466</v>
      </c>
      <c r="G807" s="183" t="s">
        <v>89</v>
      </c>
      <c r="H807" s="183" t="s">
        <v>1117</v>
      </c>
      <c r="I807" s="183">
        <v>84</v>
      </c>
      <c r="J807" s="183">
        <v>0</v>
      </c>
      <c r="K807" s="183">
        <v>84</v>
      </c>
      <c r="L807" s="184">
        <v>45118</v>
      </c>
      <c r="M807" s="183" t="s">
        <v>2112</v>
      </c>
    </row>
    <row r="808" spans="1:13">
      <c r="A808" s="183">
        <v>40100000</v>
      </c>
      <c r="B808" s="183" t="s">
        <v>366</v>
      </c>
      <c r="C808" s="183" t="s">
        <v>93</v>
      </c>
      <c r="D808" s="184">
        <v>45091</v>
      </c>
      <c r="E808" s="183">
        <v>1</v>
      </c>
      <c r="F808" s="183" t="s">
        <v>2013</v>
      </c>
      <c r="G808" s="183" t="s">
        <v>89</v>
      </c>
      <c r="H808" s="183" t="s">
        <v>371</v>
      </c>
      <c r="I808" s="183">
        <v>1440</v>
      </c>
      <c r="J808" s="183">
        <v>0</v>
      </c>
      <c r="K808" s="183">
        <v>1440</v>
      </c>
      <c r="L808" s="184">
        <v>45118</v>
      </c>
      <c r="M808" s="183" t="s">
        <v>2112</v>
      </c>
    </row>
    <row r="809" spans="1:13">
      <c r="A809" s="183">
        <v>40100000</v>
      </c>
      <c r="B809" s="183" t="s">
        <v>1943</v>
      </c>
      <c r="C809" s="183" t="s">
        <v>93</v>
      </c>
      <c r="D809" s="184">
        <v>45091</v>
      </c>
      <c r="E809" s="183">
        <v>1</v>
      </c>
      <c r="F809" s="183" t="s">
        <v>2014</v>
      </c>
      <c r="G809" s="183" t="s">
        <v>89</v>
      </c>
      <c r="H809" s="183" t="s">
        <v>362</v>
      </c>
      <c r="I809" s="183">
        <v>355.32</v>
      </c>
      <c r="J809" s="183">
        <v>0</v>
      </c>
      <c r="K809" s="183">
        <v>355.32</v>
      </c>
      <c r="L809" s="184">
        <v>45118</v>
      </c>
      <c r="M809" s="183" t="s">
        <v>2112</v>
      </c>
    </row>
    <row r="810" spans="1:13">
      <c r="A810" s="183">
        <v>40100000</v>
      </c>
      <c r="B810" s="183" t="s">
        <v>375</v>
      </c>
      <c r="C810" s="183" t="s">
        <v>93</v>
      </c>
      <c r="D810" s="184">
        <v>45091</v>
      </c>
      <c r="E810" s="183">
        <v>1</v>
      </c>
      <c r="F810" s="183" t="s">
        <v>1377</v>
      </c>
      <c r="G810" s="183" t="s">
        <v>89</v>
      </c>
      <c r="H810" s="183" t="s">
        <v>1117</v>
      </c>
      <c r="I810" s="183">
        <v>1685.81</v>
      </c>
      <c r="J810" s="183">
        <v>0</v>
      </c>
      <c r="K810" s="183">
        <v>1685.81</v>
      </c>
      <c r="L810" s="184">
        <v>45118</v>
      </c>
      <c r="M810" s="183" t="s">
        <v>2112</v>
      </c>
    </row>
    <row r="811" spans="1:13">
      <c r="A811" s="183">
        <v>40100000</v>
      </c>
      <c r="B811" s="183" t="s">
        <v>1940</v>
      </c>
      <c r="C811" s="183" t="s">
        <v>93</v>
      </c>
      <c r="D811" s="184">
        <v>45091</v>
      </c>
      <c r="E811" s="183">
        <v>1</v>
      </c>
      <c r="F811" s="183" t="s">
        <v>2017</v>
      </c>
      <c r="G811" s="183" t="s">
        <v>89</v>
      </c>
      <c r="H811" s="183" t="s">
        <v>1371</v>
      </c>
      <c r="I811" s="183">
        <v>9994.2900000000009</v>
      </c>
      <c r="J811" s="183">
        <v>0</v>
      </c>
      <c r="K811" s="183">
        <v>9994.2900000000009</v>
      </c>
      <c r="L811" s="184">
        <v>45118</v>
      </c>
      <c r="M811" s="183" t="s">
        <v>2112</v>
      </c>
    </row>
    <row r="812" spans="1:13">
      <c r="A812" s="183">
        <v>40100000</v>
      </c>
      <c r="B812" s="183" t="s">
        <v>388</v>
      </c>
      <c r="C812" s="183" t="s">
        <v>93</v>
      </c>
      <c r="D812" s="184">
        <v>45091</v>
      </c>
      <c r="E812" s="183">
        <v>1</v>
      </c>
      <c r="F812" s="183" t="s">
        <v>1469</v>
      </c>
      <c r="G812" s="183" t="s">
        <v>89</v>
      </c>
      <c r="H812" s="183" t="s">
        <v>1389</v>
      </c>
      <c r="I812" s="183">
        <v>1437.6</v>
      </c>
      <c r="J812" s="183">
        <v>0</v>
      </c>
      <c r="K812" s="183">
        <v>1437.6</v>
      </c>
      <c r="L812" s="184">
        <v>45118</v>
      </c>
      <c r="M812" s="183" t="s">
        <v>2112</v>
      </c>
    </row>
    <row r="813" spans="1:13">
      <c r="A813" s="183">
        <v>40100000</v>
      </c>
      <c r="B813" s="183" t="s">
        <v>378</v>
      </c>
      <c r="C813" s="183" t="s">
        <v>93</v>
      </c>
      <c r="D813" s="184">
        <v>45091</v>
      </c>
      <c r="E813" s="183">
        <v>1</v>
      </c>
      <c r="F813" s="183" t="s">
        <v>2018</v>
      </c>
      <c r="G813" s="183" t="s">
        <v>89</v>
      </c>
      <c r="H813" s="183" t="s">
        <v>1184</v>
      </c>
      <c r="I813" s="183">
        <v>7752</v>
      </c>
      <c r="J813" s="183">
        <v>0</v>
      </c>
      <c r="K813" s="183">
        <v>7752</v>
      </c>
      <c r="L813" s="184">
        <v>45118</v>
      </c>
      <c r="M813" s="183" t="s">
        <v>2112</v>
      </c>
    </row>
    <row r="814" spans="1:13">
      <c r="A814" s="183">
        <v>40100000</v>
      </c>
      <c r="B814" s="183" t="s">
        <v>374</v>
      </c>
      <c r="C814" s="183" t="s">
        <v>93</v>
      </c>
      <c r="D814" s="184">
        <v>45091</v>
      </c>
      <c r="E814" s="183">
        <v>1</v>
      </c>
      <c r="F814" s="183" t="s">
        <v>1379</v>
      </c>
      <c r="G814" s="183" t="s">
        <v>89</v>
      </c>
      <c r="H814" s="183" t="s">
        <v>371</v>
      </c>
      <c r="I814" s="183">
        <v>1519.27</v>
      </c>
      <c r="J814" s="183">
        <v>0</v>
      </c>
      <c r="K814" s="183">
        <v>1519.27</v>
      </c>
      <c r="L814" s="184">
        <v>45118</v>
      </c>
      <c r="M814" s="183" t="s">
        <v>2112</v>
      </c>
    </row>
    <row r="815" spans="1:13">
      <c r="A815" s="183">
        <v>40100000</v>
      </c>
      <c r="B815" s="183" t="s">
        <v>1641</v>
      </c>
      <c r="C815" s="183" t="s">
        <v>93</v>
      </c>
      <c r="D815" s="184">
        <v>45091</v>
      </c>
      <c r="E815" s="183">
        <v>1</v>
      </c>
      <c r="F815" s="183" t="s">
        <v>1694</v>
      </c>
      <c r="G815" s="183" t="s">
        <v>89</v>
      </c>
      <c r="H815" s="183" t="s">
        <v>362</v>
      </c>
      <c r="I815" s="183">
        <v>120</v>
      </c>
      <c r="J815" s="183">
        <v>0</v>
      </c>
      <c r="K815" s="183">
        <v>120</v>
      </c>
      <c r="L815" s="184">
        <v>45118</v>
      </c>
      <c r="M815" s="183" t="s">
        <v>2112</v>
      </c>
    </row>
    <row r="816" spans="1:13">
      <c r="A816" s="183">
        <v>40100000</v>
      </c>
      <c r="B816" s="183" t="s">
        <v>377</v>
      </c>
      <c r="C816" s="183" t="s">
        <v>93</v>
      </c>
      <c r="D816" s="184">
        <v>45091</v>
      </c>
      <c r="E816" s="183">
        <v>1</v>
      </c>
      <c r="F816" s="183" t="s">
        <v>1381</v>
      </c>
      <c r="G816" s="183" t="s">
        <v>89</v>
      </c>
      <c r="H816" s="183" t="s">
        <v>1092</v>
      </c>
      <c r="I816" s="183">
        <v>1039.72</v>
      </c>
      <c r="J816" s="183">
        <v>0</v>
      </c>
      <c r="K816" s="183">
        <v>1039.72</v>
      </c>
      <c r="L816" s="184">
        <v>45118</v>
      </c>
      <c r="M816" s="183" t="s">
        <v>2112</v>
      </c>
    </row>
    <row r="817" spans="1:13">
      <c r="A817" s="183">
        <v>40100000</v>
      </c>
      <c r="B817" s="183" t="s">
        <v>380</v>
      </c>
      <c r="C817" s="183" t="s">
        <v>93</v>
      </c>
      <c r="D817" s="184">
        <v>45091</v>
      </c>
      <c r="E817" s="183">
        <v>1</v>
      </c>
      <c r="F817" s="183" t="s">
        <v>2015</v>
      </c>
      <c r="G817" s="183" t="s">
        <v>89</v>
      </c>
      <c r="H817" s="183" t="s">
        <v>1184</v>
      </c>
      <c r="I817" s="183">
        <v>121.57</v>
      </c>
      <c r="J817" s="183">
        <v>0</v>
      </c>
      <c r="K817" s="183">
        <v>121.57</v>
      </c>
      <c r="L817" s="184">
        <v>45118</v>
      </c>
      <c r="M817" s="183" t="s">
        <v>2112</v>
      </c>
    </row>
    <row r="818" spans="1:13">
      <c r="A818" s="183">
        <v>40100000</v>
      </c>
      <c r="B818" s="183" t="s">
        <v>1334</v>
      </c>
      <c r="C818" s="183" t="s">
        <v>93</v>
      </c>
      <c r="D818" s="184">
        <v>45091</v>
      </c>
      <c r="E818" s="183">
        <v>1</v>
      </c>
      <c r="F818" s="183" t="s">
        <v>2016</v>
      </c>
      <c r="G818" s="183" t="s">
        <v>89</v>
      </c>
      <c r="H818" s="183" t="s">
        <v>312</v>
      </c>
      <c r="I818" s="183">
        <v>90</v>
      </c>
      <c r="J818" s="183">
        <v>0</v>
      </c>
      <c r="K818" s="183">
        <v>90</v>
      </c>
      <c r="L818" s="184">
        <v>45118</v>
      </c>
      <c r="M818" s="183" t="s">
        <v>2112</v>
      </c>
    </row>
    <row r="819" spans="1:13">
      <c r="A819" s="183">
        <v>40100000</v>
      </c>
      <c r="B819" s="183" t="s">
        <v>361</v>
      </c>
      <c r="C819" s="183" t="s">
        <v>93</v>
      </c>
      <c r="D819" s="184">
        <v>45091</v>
      </c>
      <c r="E819" s="183">
        <v>1</v>
      </c>
      <c r="F819" s="183" t="s">
        <v>1383</v>
      </c>
      <c r="G819" s="183" t="s">
        <v>89</v>
      </c>
      <c r="H819" s="183" t="s">
        <v>1231</v>
      </c>
      <c r="I819" s="183">
        <v>3200</v>
      </c>
      <c r="J819" s="183">
        <v>0</v>
      </c>
      <c r="K819" s="183">
        <v>3200</v>
      </c>
      <c r="L819" s="184">
        <v>45118</v>
      </c>
      <c r="M819" s="183" t="s">
        <v>2112</v>
      </c>
    </row>
    <row r="820" spans="1:13">
      <c r="A820" s="183">
        <v>40100000</v>
      </c>
      <c r="B820" s="183" t="s">
        <v>360</v>
      </c>
      <c r="C820" s="183" t="s">
        <v>93</v>
      </c>
      <c r="D820" s="184">
        <v>45092</v>
      </c>
      <c r="E820" s="183">
        <v>1</v>
      </c>
      <c r="F820" s="183" t="s">
        <v>1466</v>
      </c>
      <c r="G820" s="183" t="s">
        <v>89</v>
      </c>
      <c r="H820" s="183" t="s">
        <v>1117</v>
      </c>
      <c r="I820" s="183">
        <v>84</v>
      </c>
      <c r="J820" s="183">
        <v>0</v>
      </c>
      <c r="K820" s="183">
        <v>84</v>
      </c>
      <c r="L820" s="184">
        <v>45118</v>
      </c>
      <c r="M820" s="183" t="s">
        <v>2112</v>
      </c>
    </row>
    <row r="821" spans="1:13">
      <c r="A821" s="183">
        <v>40100000</v>
      </c>
      <c r="B821" s="183" t="s">
        <v>360</v>
      </c>
      <c r="C821" s="183" t="s">
        <v>93</v>
      </c>
      <c r="D821" s="184">
        <v>45092</v>
      </c>
      <c r="E821" s="183">
        <v>1</v>
      </c>
      <c r="F821" s="183" t="s">
        <v>1466</v>
      </c>
      <c r="G821" s="183" t="s">
        <v>89</v>
      </c>
      <c r="H821" s="183" t="s">
        <v>1117</v>
      </c>
      <c r="I821" s="183">
        <v>336</v>
      </c>
      <c r="J821" s="183">
        <v>0</v>
      </c>
      <c r="K821" s="183">
        <v>336</v>
      </c>
      <c r="L821" s="184">
        <v>45118</v>
      </c>
      <c r="M821" s="183" t="s">
        <v>2112</v>
      </c>
    </row>
    <row r="822" spans="1:13">
      <c r="A822" s="183">
        <v>40100000</v>
      </c>
      <c r="B822" s="183" t="s">
        <v>1181</v>
      </c>
      <c r="C822" s="183" t="s">
        <v>93</v>
      </c>
      <c r="D822" s="184">
        <v>45093</v>
      </c>
      <c r="E822" s="183">
        <v>1</v>
      </c>
      <c r="F822" s="183" t="s">
        <v>1467</v>
      </c>
      <c r="G822" s="183" t="s">
        <v>89</v>
      </c>
      <c r="H822" s="183" t="s">
        <v>1096</v>
      </c>
      <c r="I822" s="183">
        <v>30885.52</v>
      </c>
      <c r="J822" s="183">
        <v>0</v>
      </c>
      <c r="K822" s="183">
        <v>30885.52</v>
      </c>
      <c r="L822" s="184">
        <v>45118</v>
      </c>
      <c r="M822" s="183" t="s">
        <v>2112</v>
      </c>
    </row>
    <row r="823" spans="1:13">
      <c r="A823" s="183">
        <v>40100000</v>
      </c>
      <c r="B823" s="183" t="s">
        <v>369</v>
      </c>
      <c r="C823" s="183" t="s">
        <v>93</v>
      </c>
      <c r="D823" s="184">
        <v>45093</v>
      </c>
      <c r="E823" s="183">
        <v>1</v>
      </c>
      <c r="F823" s="183" t="s">
        <v>1691</v>
      </c>
      <c r="G823" s="183" t="s">
        <v>89</v>
      </c>
      <c r="H823" s="183" t="s">
        <v>1934</v>
      </c>
      <c r="I823" s="183">
        <v>1230.5999999999999</v>
      </c>
      <c r="J823" s="183">
        <v>0</v>
      </c>
      <c r="K823" s="183">
        <v>1230.5999999999999</v>
      </c>
      <c r="L823" s="184">
        <v>45118</v>
      </c>
      <c r="M823" s="183" t="s">
        <v>2112</v>
      </c>
    </row>
    <row r="824" spans="1:13">
      <c r="A824" s="183">
        <v>40100000</v>
      </c>
      <c r="B824" s="183" t="s">
        <v>354</v>
      </c>
      <c r="C824" s="183" t="s">
        <v>93</v>
      </c>
      <c r="D824" s="184">
        <v>45093</v>
      </c>
      <c r="E824" s="183">
        <v>1</v>
      </c>
      <c r="F824" s="183" t="s">
        <v>163</v>
      </c>
      <c r="G824" s="183" t="s">
        <v>89</v>
      </c>
      <c r="H824" s="183" t="s">
        <v>1219</v>
      </c>
      <c r="I824" s="183">
        <v>20520</v>
      </c>
      <c r="J824" s="183">
        <v>0</v>
      </c>
      <c r="K824" s="183">
        <v>20520</v>
      </c>
      <c r="L824" s="184">
        <v>45118</v>
      </c>
      <c r="M824" s="183" t="s">
        <v>2112</v>
      </c>
    </row>
    <row r="825" spans="1:13">
      <c r="A825" s="183">
        <v>40100000</v>
      </c>
      <c r="B825" s="183" t="s">
        <v>1140</v>
      </c>
      <c r="C825" s="183" t="s">
        <v>93</v>
      </c>
      <c r="D825" s="184">
        <v>45093</v>
      </c>
      <c r="E825" s="183">
        <v>1</v>
      </c>
      <c r="F825" s="183" t="s">
        <v>1387</v>
      </c>
      <c r="G825" s="183" t="s">
        <v>89</v>
      </c>
      <c r="H825" s="183" t="s">
        <v>1121</v>
      </c>
      <c r="I825" s="183">
        <v>54.32</v>
      </c>
      <c r="J825" s="183">
        <v>0</v>
      </c>
      <c r="K825" s="183">
        <v>54.32</v>
      </c>
      <c r="L825" s="184">
        <v>45118</v>
      </c>
      <c r="M825" s="183" t="s">
        <v>2112</v>
      </c>
    </row>
    <row r="826" spans="1:13">
      <c r="A826" s="183">
        <v>40100000</v>
      </c>
      <c r="B826" s="183" t="s">
        <v>1140</v>
      </c>
      <c r="C826" s="183" t="s">
        <v>93</v>
      </c>
      <c r="D826" s="184">
        <v>45093</v>
      </c>
      <c r="E826" s="183">
        <v>1</v>
      </c>
      <c r="F826" s="183" t="s">
        <v>1387</v>
      </c>
      <c r="G826" s="183" t="s">
        <v>89</v>
      </c>
      <c r="H826" s="183" t="s">
        <v>1121</v>
      </c>
      <c r="I826" s="183">
        <v>75.98</v>
      </c>
      <c r="J826" s="183">
        <v>0</v>
      </c>
      <c r="K826" s="183">
        <v>75.98</v>
      </c>
      <c r="L826" s="184">
        <v>45118</v>
      </c>
      <c r="M826" s="183" t="s">
        <v>2112</v>
      </c>
    </row>
    <row r="827" spans="1:13">
      <c r="A827" s="183">
        <v>40100000</v>
      </c>
      <c r="B827" s="183" t="s">
        <v>1140</v>
      </c>
      <c r="C827" s="183" t="s">
        <v>93</v>
      </c>
      <c r="D827" s="184">
        <v>45093</v>
      </c>
      <c r="E827" s="183">
        <v>1</v>
      </c>
      <c r="F827" s="183" t="s">
        <v>1387</v>
      </c>
      <c r="G827" s="183" t="s">
        <v>89</v>
      </c>
      <c r="H827" s="183" t="s">
        <v>1121</v>
      </c>
      <c r="I827" s="183">
        <v>39.9</v>
      </c>
      <c r="J827" s="183">
        <v>0</v>
      </c>
      <c r="K827" s="183">
        <v>39.9</v>
      </c>
      <c r="L827" s="184">
        <v>45118</v>
      </c>
      <c r="M827" s="183" t="s">
        <v>2112</v>
      </c>
    </row>
    <row r="828" spans="1:13">
      <c r="A828" s="183">
        <v>40100000</v>
      </c>
      <c r="B828" s="183" t="s">
        <v>365</v>
      </c>
      <c r="C828" s="183" t="s">
        <v>93</v>
      </c>
      <c r="D828" s="184">
        <v>45096</v>
      </c>
      <c r="E828" s="183">
        <v>1</v>
      </c>
      <c r="F828" s="183" t="s">
        <v>1822</v>
      </c>
      <c r="G828" s="183" t="s">
        <v>89</v>
      </c>
      <c r="H828" s="183" t="s">
        <v>1351</v>
      </c>
      <c r="I828" s="183">
        <v>61.87</v>
      </c>
      <c r="J828" s="183">
        <v>0</v>
      </c>
      <c r="K828" s="183">
        <v>61.87</v>
      </c>
      <c r="L828" s="184">
        <v>45118</v>
      </c>
      <c r="M828" s="183" t="s">
        <v>2112</v>
      </c>
    </row>
    <row r="829" spans="1:13">
      <c r="A829" s="183">
        <v>40100000</v>
      </c>
      <c r="B829" s="183" t="s">
        <v>1140</v>
      </c>
      <c r="C829" s="183" t="s">
        <v>93</v>
      </c>
      <c r="D829" s="184">
        <v>45096</v>
      </c>
      <c r="E829" s="183">
        <v>1</v>
      </c>
      <c r="F829" s="183" t="s">
        <v>1387</v>
      </c>
      <c r="G829" s="183" t="s">
        <v>89</v>
      </c>
      <c r="H829" s="183" t="s">
        <v>1121</v>
      </c>
      <c r="I829" s="183">
        <v>30</v>
      </c>
      <c r="J829" s="183">
        <v>0</v>
      </c>
      <c r="K829" s="183">
        <v>30</v>
      </c>
      <c r="L829" s="184">
        <v>45118</v>
      </c>
      <c r="M829" s="183" t="s">
        <v>2112</v>
      </c>
    </row>
    <row r="830" spans="1:13">
      <c r="A830" s="183">
        <v>40100000</v>
      </c>
      <c r="B830" s="183" t="s">
        <v>388</v>
      </c>
      <c r="C830" s="183" t="s">
        <v>93</v>
      </c>
      <c r="D830" s="184">
        <v>45097</v>
      </c>
      <c r="E830" s="183">
        <v>1</v>
      </c>
      <c r="F830" s="183" t="s">
        <v>1469</v>
      </c>
      <c r="G830" s="183" t="s">
        <v>89</v>
      </c>
      <c r="H830" s="183" t="s">
        <v>1937</v>
      </c>
      <c r="I830" s="183">
        <v>105.26</v>
      </c>
      <c r="J830" s="183">
        <v>0</v>
      </c>
      <c r="K830" s="183">
        <v>105.26</v>
      </c>
      <c r="L830" s="184">
        <v>45118</v>
      </c>
      <c r="M830" s="183" t="s">
        <v>2112</v>
      </c>
    </row>
    <row r="831" spans="1:13">
      <c r="A831" s="183">
        <v>40100000</v>
      </c>
      <c r="B831" s="183" t="s">
        <v>388</v>
      </c>
      <c r="C831" s="183" t="s">
        <v>93</v>
      </c>
      <c r="D831" s="184">
        <v>45097</v>
      </c>
      <c r="E831" s="183">
        <v>1</v>
      </c>
      <c r="F831" s="183" t="s">
        <v>1469</v>
      </c>
      <c r="G831" s="183" t="s">
        <v>89</v>
      </c>
      <c r="H831" s="183" t="s">
        <v>1937</v>
      </c>
      <c r="I831" s="183">
        <v>105.26</v>
      </c>
      <c r="J831" s="183">
        <v>0</v>
      </c>
      <c r="K831" s="183">
        <v>105.26</v>
      </c>
      <c r="L831" s="184">
        <v>45118</v>
      </c>
      <c r="M831" s="183" t="s">
        <v>2112</v>
      </c>
    </row>
    <row r="832" spans="1:13">
      <c r="A832" s="183">
        <v>40100000</v>
      </c>
      <c r="B832" s="183" t="s">
        <v>388</v>
      </c>
      <c r="C832" s="183" t="s">
        <v>93</v>
      </c>
      <c r="D832" s="184">
        <v>45097</v>
      </c>
      <c r="E832" s="183">
        <v>1</v>
      </c>
      <c r="F832" s="183" t="s">
        <v>1469</v>
      </c>
      <c r="G832" s="183" t="s">
        <v>89</v>
      </c>
      <c r="H832" s="183" t="s">
        <v>1937</v>
      </c>
      <c r="I832" s="183">
        <v>105.26</v>
      </c>
      <c r="J832" s="183">
        <v>0</v>
      </c>
      <c r="K832" s="183">
        <v>105.26</v>
      </c>
      <c r="L832" s="184">
        <v>45118</v>
      </c>
      <c r="M832" s="183" t="s">
        <v>2112</v>
      </c>
    </row>
    <row r="833" spans="1:13">
      <c r="A833" s="183">
        <v>40100000</v>
      </c>
      <c r="B833" s="183" t="s">
        <v>352</v>
      </c>
      <c r="C833" s="183" t="s">
        <v>93</v>
      </c>
      <c r="D833" s="184">
        <v>45097</v>
      </c>
      <c r="E833" s="183">
        <v>1</v>
      </c>
      <c r="F833" s="183" t="s">
        <v>1922</v>
      </c>
      <c r="G833" s="183" t="s">
        <v>89</v>
      </c>
      <c r="H833" s="183" t="s">
        <v>1261</v>
      </c>
      <c r="I833" s="183">
        <v>48.1</v>
      </c>
      <c r="J833" s="183">
        <v>0</v>
      </c>
      <c r="K833" s="183">
        <v>48.1</v>
      </c>
      <c r="L833" s="184">
        <v>45118</v>
      </c>
      <c r="M833" s="183" t="s">
        <v>2112</v>
      </c>
    </row>
    <row r="834" spans="1:13">
      <c r="A834" s="183">
        <v>40100000</v>
      </c>
      <c r="B834" s="183" t="s">
        <v>1140</v>
      </c>
      <c r="C834" s="183" t="s">
        <v>93</v>
      </c>
      <c r="D834" s="184">
        <v>45098</v>
      </c>
      <c r="E834" s="183">
        <v>1</v>
      </c>
      <c r="F834" s="183" t="s">
        <v>1387</v>
      </c>
      <c r="G834" s="183" t="s">
        <v>89</v>
      </c>
      <c r="H834" s="183" t="s">
        <v>1121</v>
      </c>
      <c r="I834" s="183">
        <v>102.86</v>
      </c>
      <c r="J834" s="183">
        <v>0</v>
      </c>
      <c r="K834" s="183">
        <v>102.86</v>
      </c>
      <c r="L834" s="184">
        <v>45118</v>
      </c>
      <c r="M834" s="183" t="s">
        <v>2112</v>
      </c>
    </row>
    <row r="835" spans="1:13">
      <c r="A835" s="183">
        <v>40100000</v>
      </c>
      <c r="B835" s="183" t="s">
        <v>365</v>
      </c>
      <c r="C835" s="183" t="s">
        <v>93</v>
      </c>
      <c r="D835" s="184">
        <v>45099</v>
      </c>
      <c r="E835" s="183">
        <v>1</v>
      </c>
      <c r="F835" s="183" t="s">
        <v>1822</v>
      </c>
      <c r="G835" s="183" t="s">
        <v>89</v>
      </c>
      <c r="H835" s="183" t="s">
        <v>1184</v>
      </c>
      <c r="I835" s="183">
        <v>112.03</v>
      </c>
      <c r="J835" s="183">
        <v>0</v>
      </c>
      <c r="K835" s="183">
        <v>112.03</v>
      </c>
      <c r="L835" s="184">
        <v>45118</v>
      </c>
      <c r="M835" s="183" t="s">
        <v>2112</v>
      </c>
    </row>
    <row r="836" spans="1:13">
      <c r="A836" s="183">
        <v>40100000</v>
      </c>
      <c r="B836" s="183" t="s">
        <v>1145</v>
      </c>
      <c r="C836" s="183" t="s">
        <v>93</v>
      </c>
      <c r="D836" s="184">
        <v>45099</v>
      </c>
      <c r="E836" s="183">
        <v>1</v>
      </c>
      <c r="F836" s="183" t="s">
        <v>2019</v>
      </c>
      <c r="G836" s="183" t="s">
        <v>89</v>
      </c>
      <c r="H836" s="183" t="s">
        <v>1141</v>
      </c>
      <c r="I836" s="183">
        <v>69300</v>
      </c>
      <c r="J836" s="183">
        <v>0</v>
      </c>
      <c r="K836" s="183">
        <v>69300</v>
      </c>
      <c r="L836" s="184">
        <v>45118</v>
      </c>
      <c r="M836" s="183" t="s">
        <v>2112</v>
      </c>
    </row>
    <row r="837" spans="1:13">
      <c r="A837" s="183">
        <v>40100000</v>
      </c>
      <c r="B837" s="183" t="s">
        <v>369</v>
      </c>
      <c r="C837" s="183" t="s">
        <v>93</v>
      </c>
      <c r="D837" s="184">
        <v>45100</v>
      </c>
      <c r="E837" s="183">
        <v>1</v>
      </c>
      <c r="F837" s="183" t="s">
        <v>1691</v>
      </c>
      <c r="G837" s="183" t="s">
        <v>89</v>
      </c>
      <c r="H837" s="183" t="s">
        <v>1539</v>
      </c>
      <c r="I837" s="183">
        <v>490.48</v>
      </c>
      <c r="J837" s="183">
        <v>0</v>
      </c>
      <c r="K837" s="183">
        <v>490.48</v>
      </c>
      <c r="L837" s="184">
        <v>45118</v>
      </c>
      <c r="M837" s="183" t="s">
        <v>2112</v>
      </c>
    </row>
    <row r="838" spans="1:13">
      <c r="A838" s="183">
        <v>40100000</v>
      </c>
      <c r="B838" s="183" t="s">
        <v>365</v>
      </c>
      <c r="C838" s="183" t="s">
        <v>93</v>
      </c>
      <c r="D838" s="184">
        <v>45100</v>
      </c>
      <c r="E838" s="183">
        <v>1</v>
      </c>
      <c r="F838" s="183" t="s">
        <v>1822</v>
      </c>
      <c r="G838" s="183" t="s">
        <v>89</v>
      </c>
      <c r="H838" s="183" t="s">
        <v>1184</v>
      </c>
      <c r="I838" s="183">
        <v>644.04999999999995</v>
      </c>
      <c r="J838" s="183">
        <v>0</v>
      </c>
      <c r="K838" s="183">
        <v>644.04999999999995</v>
      </c>
      <c r="L838" s="184">
        <v>45118</v>
      </c>
      <c r="M838" s="183" t="s">
        <v>2112</v>
      </c>
    </row>
    <row r="839" spans="1:13">
      <c r="A839" s="183">
        <v>40100000</v>
      </c>
      <c r="B839" s="183" t="s">
        <v>1140</v>
      </c>
      <c r="C839" s="183" t="s">
        <v>93</v>
      </c>
      <c r="D839" s="184">
        <v>45105</v>
      </c>
      <c r="E839" s="183">
        <v>1</v>
      </c>
      <c r="F839" s="183" t="s">
        <v>970</v>
      </c>
      <c r="G839" s="183" t="s">
        <v>89</v>
      </c>
      <c r="H839" s="183" t="s">
        <v>1121</v>
      </c>
      <c r="I839" s="183">
        <v>98.35</v>
      </c>
      <c r="J839" s="183">
        <v>0</v>
      </c>
      <c r="K839" s="183">
        <v>98.35</v>
      </c>
      <c r="L839" s="184">
        <v>45118</v>
      </c>
      <c r="M839" s="183" t="s">
        <v>2112</v>
      </c>
    </row>
    <row r="840" spans="1:13">
      <c r="A840" s="183">
        <v>40100000</v>
      </c>
      <c r="B840" s="183" t="s">
        <v>1140</v>
      </c>
      <c r="C840" s="183" t="s">
        <v>93</v>
      </c>
      <c r="D840" s="184">
        <v>45107</v>
      </c>
      <c r="E840" s="183">
        <v>1</v>
      </c>
      <c r="F840" s="183" t="s">
        <v>1387</v>
      </c>
      <c r="G840" s="183" t="s">
        <v>89</v>
      </c>
      <c r="H840" s="183" t="s">
        <v>1121</v>
      </c>
      <c r="I840" s="183">
        <v>84.97</v>
      </c>
      <c r="J840" s="183">
        <v>0</v>
      </c>
      <c r="K840" s="183">
        <v>84.97</v>
      </c>
      <c r="L840" s="184">
        <v>45118</v>
      </c>
      <c r="M840" s="183" t="s">
        <v>2112</v>
      </c>
    </row>
    <row r="841" spans="1:13">
      <c r="A841" s="183">
        <v>40100000</v>
      </c>
      <c r="B841" s="183" t="s">
        <v>372</v>
      </c>
      <c r="C841" s="183" t="s">
        <v>93</v>
      </c>
      <c r="D841" s="184">
        <v>45107</v>
      </c>
      <c r="E841" s="183">
        <v>1</v>
      </c>
      <c r="F841" s="183" t="s">
        <v>1820</v>
      </c>
      <c r="G841" s="183" t="s">
        <v>89</v>
      </c>
      <c r="H841" s="183" t="s">
        <v>89</v>
      </c>
      <c r="I841" s="183">
        <v>277.32</v>
      </c>
      <c r="J841" s="183">
        <v>0</v>
      </c>
      <c r="K841" s="183">
        <v>277.32</v>
      </c>
      <c r="L841" s="184">
        <v>45118</v>
      </c>
      <c r="M841" s="183" t="s">
        <v>2112</v>
      </c>
    </row>
    <row r="842" spans="1:13">
      <c r="A842" s="183">
        <v>40100000</v>
      </c>
      <c r="B842" s="183" t="s">
        <v>369</v>
      </c>
      <c r="C842" s="183" t="s">
        <v>93</v>
      </c>
      <c r="D842" s="184">
        <v>45107</v>
      </c>
      <c r="E842" s="183">
        <v>1</v>
      </c>
      <c r="F842" s="183" t="s">
        <v>1691</v>
      </c>
      <c r="G842" s="183" t="s">
        <v>89</v>
      </c>
      <c r="H842" s="183" t="s">
        <v>1561</v>
      </c>
      <c r="I842" s="183">
        <v>404.54</v>
      </c>
      <c r="J842" s="183">
        <v>0</v>
      </c>
      <c r="K842" s="183">
        <v>404.54</v>
      </c>
      <c r="L842" s="184">
        <v>45118</v>
      </c>
      <c r="M842" s="183" t="s">
        <v>2112</v>
      </c>
    </row>
    <row r="843" spans="1:13">
      <c r="A843" s="183">
        <v>40100000</v>
      </c>
      <c r="B843" s="183" t="s">
        <v>350</v>
      </c>
      <c r="C843" s="183" t="s">
        <v>93</v>
      </c>
      <c r="D843" s="184">
        <v>45107</v>
      </c>
      <c r="E843" s="183">
        <v>1</v>
      </c>
      <c r="F843" s="183" t="s">
        <v>1440</v>
      </c>
      <c r="G843" s="183" t="s">
        <v>89</v>
      </c>
      <c r="H843" s="183" t="s">
        <v>1632</v>
      </c>
      <c r="I843" s="183">
        <v>297.26</v>
      </c>
      <c r="J843" s="183">
        <v>0</v>
      </c>
      <c r="K843" s="183">
        <v>297.26</v>
      </c>
      <c r="L843" s="184">
        <v>45118</v>
      </c>
      <c r="M843" s="183" t="s">
        <v>2112</v>
      </c>
    </row>
    <row r="844" spans="1:13">
      <c r="A844" s="183">
        <v>40100000</v>
      </c>
      <c r="B844" s="183" t="s">
        <v>350</v>
      </c>
      <c r="C844" s="183" t="s">
        <v>93</v>
      </c>
      <c r="D844" s="184">
        <v>45107</v>
      </c>
      <c r="E844" s="183">
        <v>1</v>
      </c>
      <c r="F844" s="183" t="s">
        <v>1440</v>
      </c>
      <c r="G844" s="183" t="s">
        <v>89</v>
      </c>
      <c r="H844" s="183" t="s">
        <v>1629</v>
      </c>
      <c r="I844" s="183">
        <v>3703.67</v>
      </c>
      <c r="J844" s="183">
        <v>0</v>
      </c>
      <c r="K844" s="183">
        <v>3703.67</v>
      </c>
      <c r="L844" s="184">
        <v>45118</v>
      </c>
      <c r="M844" s="183" t="s">
        <v>2112</v>
      </c>
    </row>
    <row r="845" spans="1:13">
      <c r="A845" s="183">
        <v>40100000</v>
      </c>
      <c r="B845" s="183" t="s">
        <v>379</v>
      </c>
      <c r="C845" s="183" t="s">
        <v>93</v>
      </c>
      <c r="D845" s="184">
        <v>45110</v>
      </c>
      <c r="E845" s="183">
        <v>1</v>
      </c>
      <c r="F845" s="183" t="s">
        <v>2097</v>
      </c>
      <c r="G845" s="183" t="s">
        <v>89</v>
      </c>
      <c r="H845" s="183" t="s">
        <v>1141</v>
      </c>
      <c r="I845" s="183">
        <v>22699.9</v>
      </c>
      <c r="J845" s="183">
        <v>0</v>
      </c>
      <c r="K845" s="183">
        <v>22699.9</v>
      </c>
      <c r="L845" s="184">
        <v>45139</v>
      </c>
      <c r="M845" s="183" t="s">
        <v>2112</v>
      </c>
    </row>
    <row r="846" spans="1:13">
      <c r="A846" s="183">
        <v>40100000</v>
      </c>
      <c r="B846" s="183" t="s">
        <v>364</v>
      </c>
      <c r="C846" s="183" t="s">
        <v>93</v>
      </c>
      <c r="D846" s="184">
        <v>45110</v>
      </c>
      <c r="E846" s="183">
        <v>1</v>
      </c>
      <c r="F846" s="183" t="s">
        <v>654</v>
      </c>
      <c r="G846" s="183" t="s">
        <v>89</v>
      </c>
      <c r="H846" s="183" t="s">
        <v>1261</v>
      </c>
      <c r="I846" s="183">
        <v>594.42999999999995</v>
      </c>
      <c r="J846" s="183">
        <v>0</v>
      </c>
      <c r="K846" s="183">
        <v>594.42999999999995</v>
      </c>
      <c r="L846" s="184">
        <v>45138</v>
      </c>
      <c r="M846" s="183" t="s">
        <v>2112</v>
      </c>
    </row>
    <row r="847" spans="1:13">
      <c r="A847" s="183">
        <v>40100000</v>
      </c>
      <c r="B847" s="183" t="s">
        <v>354</v>
      </c>
      <c r="C847" s="183" t="s">
        <v>93</v>
      </c>
      <c r="D847" s="184">
        <v>45110</v>
      </c>
      <c r="E847" s="183">
        <v>1</v>
      </c>
      <c r="F847" s="183" t="s">
        <v>2098</v>
      </c>
      <c r="G847" s="183" t="s">
        <v>89</v>
      </c>
      <c r="H847" s="183" t="s">
        <v>1219</v>
      </c>
      <c r="I847" s="183">
        <v>18772</v>
      </c>
      <c r="J847" s="183">
        <v>0</v>
      </c>
      <c r="K847" s="183">
        <v>18772</v>
      </c>
      <c r="L847" s="184">
        <v>45139</v>
      </c>
      <c r="M847" s="183" t="s">
        <v>2112</v>
      </c>
    </row>
    <row r="848" spans="1:13">
      <c r="A848" s="183">
        <v>40100000</v>
      </c>
      <c r="B848" s="183" t="s">
        <v>385</v>
      </c>
      <c r="C848" s="183" t="s">
        <v>93</v>
      </c>
      <c r="D848" s="184">
        <v>45110</v>
      </c>
      <c r="E848" s="183">
        <v>1</v>
      </c>
      <c r="F848" s="183" t="s">
        <v>2096</v>
      </c>
      <c r="G848" s="183" t="s">
        <v>89</v>
      </c>
      <c r="H848" s="183" t="s">
        <v>1261</v>
      </c>
      <c r="I848" s="183">
        <v>173.21</v>
      </c>
      <c r="J848" s="183">
        <v>0</v>
      </c>
      <c r="K848" s="183">
        <v>173.21</v>
      </c>
      <c r="L848" s="184">
        <v>45139</v>
      </c>
      <c r="M848" s="183" t="s">
        <v>2112</v>
      </c>
    </row>
    <row r="849" spans="1:13">
      <c r="A849" s="183">
        <v>40100000</v>
      </c>
      <c r="B849" s="183" t="s">
        <v>363</v>
      </c>
      <c r="C849" s="183" t="s">
        <v>93</v>
      </c>
      <c r="D849" s="184">
        <v>45110</v>
      </c>
      <c r="E849" s="183">
        <v>1</v>
      </c>
      <c r="F849" s="183" t="s">
        <v>1821</v>
      </c>
      <c r="G849" s="183" t="s">
        <v>89</v>
      </c>
      <c r="H849" s="183" t="s">
        <v>1231</v>
      </c>
      <c r="I849" s="183">
        <v>328.64</v>
      </c>
      <c r="J849" s="183">
        <v>0</v>
      </c>
      <c r="K849" s="183">
        <v>328.64</v>
      </c>
      <c r="L849" s="184">
        <v>45138</v>
      </c>
      <c r="M849" s="183" t="s">
        <v>2112</v>
      </c>
    </row>
    <row r="850" spans="1:13">
      <c r="A850" s="183">
        <v>40100000</v>
      </c>
      <c r="B850" s="183" t="s">
        <v>1681</v>
      </c>
      <c r="C850" s="183" t="s">
        <v>93</v>
      </c>
      <c r="D850" s="184">
        <v>45110</v>
      </c>
      <c r="E850" s="183">
        <v>1</v>
      </c>
      <c r="F850" s="183" t="s">
        <v>1682</v>
      </c>
      <c r="G850" s="183" t="s">
        <v>89</v>
      </c>
      <c r="H850" s="183" t="s">
        <v>89</v>
      </c>
      <c r="I850" s="183">
        <v>5280</v>
      </c>
      <c r="J850" s="183">
        <v>0</v>
      </c>
      <c r="K850" s="183">
        <v>5280</v>
      </c>
      <c r="L850" s="184">
        <v>45138</v>
      </c>
      <c r="M850" s="183" t="s">
        <v>2112</v>
      </c>
    </row>
    <row r="851" spans="1:13">
      <c r="A851" s="183">
        <v>40100000</v>
      </c>
      <c r="B851" s="183" t="s">
        <v>369</v>
      </c>
      <c r="C851" s="183" t="s">
        <v>93</v>
      </c>
      <c r="D851" s="184">
        <v>45110</v>
      </c>
      <c r="E851" s="183">
        <v>1</v>
      </c>
      <c r="F851" s="183" t="s">
        <v>766</v>
      </c>
      <c r="G851" s="183" t="s">
        <v>89</v>
      </c>
      <c r="H851" s="183" t="s">
        <v>2038</v>
      </c>
      <c r="I851" s="183">
        <v>1220.95</v>
      </c>
      <c r="J851" s="183">
        <v>0</v>
      </c>
      <c r="K851" s="183">
        <v>1220.95</v>
      </c>
      <c r="L851" s="184">
        <v>45139</v>
      </c>
      <c r="M851" s="183" t="s">
        <v>2112</v>
      </c>
    </row>
    <row r="852" spans="1:13">
      <c r="A852" s="183">
        <v>40100000</v>
      </c>
      <c r="B852" s="183" t="s">
        <v>350</v>
      </c>
      <c r="C852" s="183" t="s">
        <v>93</v>
      </c>
      <c r="D852" s="184">
        <v>45110</v>
      </c>
      <c r="E852" s="183">
        <v>1</v>
      </c>
      <c r="F852" s="183" t="s">
        <v>1475</v>
      </c>
      <c r="G852" s="183" t="s">
        <v>89</v>
      </c>
      <c r="H852" s="183" t="s">
        <v>1863</v>
      </c>
      <c r="I852" s="183">
        <v>57.6</v>
      </c>
      <c r="J852" s="183">
        <v>0</v>
      </c>
      <c r="K852" s="183">
        <v>57.6</v>
      </c>
      <c r="L852" s="184">
        <v>45138</v>
      </c>
      <c r="M852" s="183" t="s">
        <v>2112</v>
      </c>
    </row>
    <row r="853" spans="1:13">
      <c r="A853" s="183">
        <v>40100000</v>
      </c>
      <c r="B853" s="183" t="s">
        <v>380</v>
      </c>
      <c r="C853" s="183" t="s">
        <v>93</v>
      </c>
      <c r="D853" s="184">
        <v>45110</v>
      </c>
      <c r="E853" s="183">
        <v>1</v>
      </c>
      <c r="F853" s="183" t="s">
        <v>394</v>
      </c>
      <c r="G853" s="183" t="s">
        <v>89</v>
      </c>
      <c r="H853" s="183" t="s">
        <v>1351</v>
      </c>
      <c r="I853" s="183">
        <v>509.24</v>
      </c>
      <c r="J853" s="183">
        <v>0</v>
      </c>
      <c r="K853" s="183">
        <v>509.24</v>
      </c>
      <c r="L853" s="184">
        <v>45139</v>
      </c>
      <c r="M853" s="183" t="s">
        <v>2112</v>
      </c>
    </row>
    <row r="854" spans="1:13">
      <c r="A854" s="183">
        <v>40100000</v>
      </c>
      <c r="B854" s="183" t="s">
        <v>1354</v>
      </c>
      <c r="C854" s="183" t="s">
        <v>93</v>
      </c>
      <c r="D854" s="184">
        <v>45110</v>
      </c>
      <c r="E854" s="183">
        <v>1</v>
      </c>
      <c r="F854" s="183" t="s">
        <v>2099</v>
      </c>
      <c r="G854" s="183" t="s">
        <v>89</v>
      </c>
      <c r="H854" s="183" t="s">
        <v>89</v>
      </c>
      <c r="I854" s="183">
        <v>12000</v>
      </c>
      <c r="J854" s="183">
        <v>0</v>
      </c>
      <c r="K854" s="183">
        <v>12000</v>
      </c>
      <c r="L854" s="184">
        <v>45138</v>
      </c>
      <c r="M854" s="183" t="s">
        <v>2112</v>
      </c>
    </row>
    <row r="855" spans="1:13">
      <c r="A855" s="183">
        <v>40100000</v>
      </c>
      <c r="B855" s="183" t="s">
        <v>361</v>
      </c>
      <c r="C855" s="183" t="s">
        <v>93</v>
      </c>
      <c r="D855" s="184">
        <v>45110</v>
      </c>
      <c r="E855" s="183">
        <v>1</v>
      </c>
      <c r="F855" s="183" t="s">
        <v>392</v>
      </c>
      <c r="G855" s="183" t="s">
        <v>89</v>
      </c>
      <c r="H855" s="183" t="s">
        <v>1351</v>
      </c>
      <c r="I855" s="183">
        <v>3200</v>
      </c>
      <c r="J855" s="183">
        <v>0</v>
      </c>
      <c r="K855" s="183">
        <v>3200</v>
      </c>
      <c r="L855" s="184">
        <v>45139</v>
      </c>
      <c r="M855" s="183" t="s">
        <v>2112</v>
      </c>
    </row>
    <row r="856" spans="1:13">
      <c r="A856" s="183">
        <v>40100000</v>
      </c>
      <c r="B856" s="183" t="s">
        <v>1091</v>
      </c>
      <c r="C856" s="183" t="s">
        <v>93</v>
      </c>
      <c r="D856" s="184">
        <v>45111</v>
      </c>
      <c r="E856" s="183">
        <v>1</v>
      </c>
      <c r="F856" s="183" t="s">
        <v>1476</v>
      </c>
      <c r="G856" s="183" t="s">
        <v>89</v>
      </c>
      <c r="H856" s="183" t="s">
        <v>89</v>
      </c>
      <c r="I856" s="183">
        <v>7.2</v>
      </c>
      <c r="J856" s="183">
        <v>0</v>
      </c>
      <c r="K856" s="183">
        <v>7.2</v>
      </c>
      <c r="L856" s="184">
        <v>45138</v>
      </c>
      <c r="M856" s="183" t="s">
        <v>2112</v>
      </c>
    </row>
    <row r="857" spans="1:13">
      <c r="A857" s="183">
        <v>40100000</v>
      </c>
      <c r="B857" s="183" t="s">
        <v>391</v>
      </c>
      <c r="C857" s="183" t="s">
        <v>93</v>
      </c>
      <c r="D857" s="184">
        <v>45111</v>
      </c>
      <c r="E857" s="183">
        <v>1</v>
      </c>
      <c r="F857" s="183" t="s">
        <v>1360</v>
      </c>
      <c r="G857" s="183" t="s">
        <v>89</v>
      </c>
      <c r="H857" s="183" t="s">
        <v>1261</v>
      </c>
      <c r="I857" s="183">
        <v>12776.4</v>
      </c>
      <c r="J857" s="183">
        <v>0</v>
      </c>
      <c r="K857" s="183">
        <v>12776.4</v>
      </c>
      <c r="L857" s="184">
        <v>45138</v>
      </c>
      <c r="M857" s="183" t="s">
        <v>2112</v>
      </c>
    </row>
    <row r="858" spans="1:13">
      <c r="A858" s="183">
        <v>40100000</v>
      </c>
      <c r="B858" s="183" t="s">
        <v>379</v>
      </c>
      <c r="C858" s="183" t="s">
        <v>93</v>
      </c>
      <c r="D858" s="184">
        <v>45111</v>
      </c>
      <c r="E858" s="183">
        <v>1</v>
      </c>
      <c r="F858" s="183" t="s">
        <v>2101</v>
      </c>
      <c r="G858" s="183" t="s">
        <v>89</v>
      </c>
      <c r="H858" s="183" t="s">
        <v>1110</v>
      </c>
      <c r="I858" s="183">
        <v>14554.3</v>
      </c>
      <c r="J858" s="183">
        <v>0</v>
      </c>
      <c r="K858" s="183">
        <v>14554.3</v>
      </c>
      <c r="L858" s="184">
        <v>45138</v>
      </c>
      <c r="M858" s="183" t="s">
        <v>2112</v>
      </c>
    </row>
    <row r="859" spans="1:13">
      <c r="A859" s="183">
        <v>40100000</v>
      </c>
      <c r="B859" s="183" t="s">
        <v>377</v>
      </c>
      <c r="C859" s="183" t="s">
        <v>93</v>
      </c>
      <c r="D859" s="184">
        <v>45111</v>
      </c>
      <c r="E859" s="183">
        <v>1</v>
      </c>
      <c r="F859" s="183" t="s">
        <v>1381</v>
      </c>
      <c r="G859" s="183" t="s">
        <v>89</v>
      </c>
      <c r="H859" s="183" t="s">
        <v>1113</v>
      </c>
      <c r="I859" s="183">
        <v>44.57</v>
      </c>
      <c r="J859" s="183">
        <v>0</v>
      </c>
      <c r="K859" s="183">
        <v>44.57</v>
      </c>
      <c r="L859" s="184">
        <v>45138</v>
      </c>
      <c r="M859" s="183" t="s">
        <v>2112</v>
      </c>
    </row>
    <row r="860" spans="1:13">
      <c r="A860" s="183">
        <v>40100000</v>
      </c>
      <c r="B860" s="183" t="s">
        <v>380</v>
      </c>
      <c r="C860" s="183" t="s">
        <v>93</v>
      </c>
      <c r="D860" s="184">
        <v>45111</v>
      </c>
      <c r="E860" s="183">
        <v>1</v>
      </c>
      <c r="F860" s="183" t="s">
        <v>2102</v>
      </c>
      <c r="G860" s="183" t="s">
        <v>89</v>
      </c>
      <c r="H860" s="183" t="s">
        <v>1231</v>
      </c>
      <c r="I860" s="183">
        <v>1030.52</v>
      </c>
      <c r="J860" s="183">
        <v>0</v>
      </c>
      <c r="K860" s="183">
        <v>1030.52</v>
      </c>
      <c r="L860" s="184">
        <v>45138</v>
      </c>
      <c r="M860" s="183" t="s">
        <v>2112</v>
      </c>
    </row>
    <row r="861" spans="1:13">
      <c r="A861" s="183">
        <v>40100000</v>
      </c>
      <c r="B861" s="183" t="s">
        <v>1313</v>
      </c>
      <c r="C861" s="183" t="s">
        <v>93</v>
      </c>
      <c r="D861" s="184">
        <v>45111</v>
      </c>
      <c r="E861" s="183">
        <v>1</v>
      </c>
      <c r="F861" s="183" t="s">
        <v>1375</v>
      </c>
      <c r="G861" s="183" t="s">
        <v>89</v>
      </c>
      <c r="H861" s="183" t="s">
        <v>362</v>
      </c>
      <c r="I861" s="183">
        <v>1790.12</v>
      </c>
      <c r="J861" s="183">
        <v>0</v>
      </c>
      <c r="K861" s="183">
        <v>1790.12</v>
      </c>
      <c r="L861" s="184">
        <v>45138</v>
      </c>
      <c r="M861" s="183" t="s">
        <v>2112</v>
      </c>
    </row>
    <row r="862" spans="1:13">
      <c r="A862" s="183">
        <v>40100000</v>
      </c>
      <c r="B862" s="183" t="s">
        <v>400</v>
      </c>
      <c r="C862" s="183" t="s">
        <v>93</v>
      </c>
      <c r="D862" s="184">
        <v>45111</v>
      </c>
      <c r="E862" s="183">
        <v>1</v>
      </c>
      <c r="F862" s="183" t="s">
        <v>2100</v>
      </c>
      <c r="G862" s="183" t="s">
        <v>89</v>
      </c>
      <c r="H862" s="183" t="s">
        <v>351</v>
      </c>
      <c r="I862" s="183">
        <v>7560</v>
      </c>
      <c r="J862" s="183">
        <v>0</v>
      </c>
      <c r="K862" s="183">
        <v>7560</v>
      </c>
      <c r="L862" s="184">
        <v>45138</v>
      </c>
      <c r="M862" s="183" t="s">
        <v>2112</v>
      </c>
    </row>
    <row r="863" spans="1:13">
      <c r="A863" s="183">
        <v>40100000</v>
      </c>
      <c r="B863" s="183" t="s">
        <v>388</v>
      </c>
      <c r="C863" s="183" t="s">
        <v>93</v>
      </c>
      <c r="D863" s="184">
        <v>45112</v>
      </c>
      <c r="E863" s="183">
        <v>1</v>
      </c>
      <c r="F863" s="183" t="s">
        <v>2103</v>
      </c>
      <c r="G863" s="183" t="s">
        <v>89</v>
      </c>
      <c r="H863" s="183" t="s">
        <v>2027</v>
      </c>
      <c r="I863" s="183">
        <v>2335.31</v>
      </c>
      <c r="J863" s="183">
        <v>0</v>
      </c>
      <c r="K863" s="183">
        <v>2335.31</v>
      </c>
      <c r="L863" s="184">
        <v>45138</v>
      </c>
      <c r="M863" s="183" t="s">
        <v>2112</v>
      </c>
    </row>
    <row r="864" spans="1:13">
      <c r="A864" s="183">
        <v>40100000</v>
      </c>
      <c r="B864" s="183" t="s">
        <v>388</v>
      </c>
      <c r="C864" s="183" t="s">
        <v>93</v>
      </c>
      <c r="D864" s="184">
        <v>45112</v>
      </c>
      <c r="E864" s="183">
        <v>1</v>
      </c>
      <c r="F864" s="183" t="s">
        <v>2104</v>
      </c>
      <c r="G864" s="183" t="s">
        <v>89</v>
      </c>
      <c r="H864" s="183" t="s">
        <v>2030</v>
      </c>
      <c r="I864" s="183">
        <v>9160.81</v>
      </c>
      <c r="J864" s="183">
        <v>0</v>
      </c>
      <c r="K864" s="183">
        <v>9160.81</v>
      </c>
      <c r="L864" s="184">
        <v>45138</v>
      </c>
      <c r="M864" s="183" t="s">
        <v>2112</v>
      </c>
    </row>
    <row r="865" spans="1:13">
      <c r="A865" s="183">
        <v>40100000</v>
      </c>
      <c r="B865" s="183" t="s">
        <v>360</v>
      </c>
      <c r="C865" s="183" t="s">
        <v>93</v>
      </c>
      <c r="D865" s="184">
        <v>45117</v>
      </c>
      <c r="E865" s="183">
        <v>1</v>
      </c>
      <c r="F865" s="183" t="s">
        <v>1386</v>
      </c>
      <c r="G865" s="183" t="s">
        <v>89</v>
      </c>
      <c r="H865" s="183" t="s">
        <v>1261</v>
      </c>
      <c r="I865" s="183">
        <v>84</v>
      </c>
      <c r="J865" s="183">
        <v>0</v>
      </c>
      <c r="K865" s="183">
        <v>84</v>
      </c>
      <c r="L865" s="184">
        <v>45138</v>
      </c>
      <c r="M865" s="183" t="s">
        <v>2112</v>
      </c>
    </row>
    <row r="866" spans="1:13">
      <c r="A866" s="183">
        <v>40100000</v>
      </c>
      <c r="B866" s="183" t="s">
        <v>360</v>
      </c>
      <c r="C866" s="183" t="s">
        <v>93</v>
      </c>
      <c r="D866" s="184">
        <v>45117</v>
      </c>
      <c r="E866" s="183">
        <v>1</v>
      </c>
      <c r="F866" s="183" t="s">
        <v>1386</v>
      </c>
      <c r="G866" s="183" t="s">
        <v>89</v>
      </c>
      <c r="H866" s="183" t="s">
        <v>1092</v>
      </c>
      <c r="I866" s="183">
        <v>84</v>
      </c>
      <c r="J866" s="183">
        <v>0</v>
      </c>
      <c r="K866" s="183">
        <v>84</v>
      </c>
      <c r="L866" s="184">
        <v>45138</v>
      </c>
      <c r="M866" s="183" t="s">
        <v>2112</v>
      </c>
    </row>
    <row r="867" spans="1:13">
      <c r="A867" s="183">
        <v>40100000</v>
      </c>
      <c r="B867" s="183" t="s">
        <v>360</v>
      </c>
      <c r="C867" s="183" t="s">
        <v>93</v>
      </c>
      <c r="D867" s="184">
        <v>45117</v>
      </c>
      <c r="E867" s="183">
        <v>1</v>
      </c>
      <c r="F867" s="183" t="s">
        <v>1386</v>
      </c>
      <c r="G867" s="183" t="s">
        <v>89</v>
      </c>
      <c r="H867" s="183" t="s">
        <v>1141</v>
      </c>
      <c r="I867" s="183">
        <v>84</v>
      </c>
      <c r="J867" s="183">
        <v>0</v>
      </c>
      <c r="K867" s="183">
        <v>84</v>
      </c>
      <c r="L867" s="184">
        <v>45138</v>
      </c>
      <c r="M867" s="183" t="s">
        <v>2112</v>
      </c>
    </row>
    <row r="868" spans="1:13">
      <c r="A868" s="183">
        <v>40100000</v>
      </c>
      <c r="B868" s="183" t="s">
        <v>1091</v>
      </c>
      <c r="C868" s="183" t="s">
        <v>93</v>
      </c>
      <c r="D868" s="184">
        <v>45117</v>
      </c>
      <c r="E868" s="183">
        <v>1</v>
      </c>
      <c r="F868" s="183" t="s">
        <v>1476</v>
      </c>
      <c r="G868" s="183" t="s">
        <v>89</v>
      </c>
      <c r="H868" s="183" t="s">
        <v>1114</v>
      </c>
      <c r="I868" s="183">
        <v>360</v>
      </c>
      <c r="J868" s="183">
        <v>0</v>
      </c>
      <c r="K868" s="183">
        <v>360</v>
      </c>
      <c r="L868" s="184">
        <v>45138</v>
      </c>
      <c r="M868" s="183" t="s">
        <v>2112</v>
      </c>
    </row>
    <row r="869" spans="1:13">
      <c r="A869" s="183">
        <v>40100000</v>
      </c>
      <c r="B869" s="183" t="s">
        <v>366</v>
      </c>
      <c r="C869" s="183" t="s">
        <v>93</v>
      </c>
      <c r="D869" s="184">
        <v>45117</v>
      </c>
      <c r="E869" s="183">
        <v>1</v>
      </c>
      <c r="F869" s="183" t="s">
        <v>2106</v>
      </c>
      <c r="G869" s="183" t="s">
        <v>89</v>
      </c>
      <c r="H869" s="183" t="s">
        <v>1371</v>
      </c>
      <c r="I869" s="183">
        <v>7003.2</v>
      </c>
      <c r="J869" s="183">
        <v>0</v>
      </c>
      <c r="K869" s="183">
        <v>7003.2</v>
      </c>
      <c r="L869" s="184">
        <v>45138</v>
      </c>
      <c r="M869" s="183" t="s">
        <v>2112</v>
      </c>
    </row>
    <row r="870" spans="1:13">
      <c r="A870" s="183">
        <v>40100000</v>
      </c>
      <c r="B870" s="183" t="s">
        <v>360</v>
      </c>
      <c r="C870" s="183" t="s">
        <v>93</v>
      </c>
      <c r="D870" s="184">
        <v>45117</v>
      </c>
      <c r="E870" s="183">
        <v>1</v>
      </c>
      <c r="F870" s="183" t="s">
        <v>1386</v>
      </c>
      <c r="G870" s="183" t="s">
        <v>89</v>
      </c>
      <c r="H870" s="183" t="s">
        <v>1110</v>
      </c>
      <c r="I870" s="183">
        <v>84</v>
      </c>
      <c r="J870" s="183">
        <v>0</v>
      </c>
      <c r="K870" s="183">
        <v>84</v>
      </c>
      <c r="L870" s="184">
        <v>45138</v>
      </c>
      <c r="M870" s="183" t="s">
        <v>2112</v>
      </c>
    </row>
    <row r="871" spans="1:13">
      <c r="A871" s="183">
        <v>40100000</v>
      </c>
      <c r="B871" s="183" t="s">
        <v>360</v>
      </c>
      <c r="C871" s="183" t="s">
        <v>93</v>
      </c>
      <c r="D871" s="184">
        <v>45118</v>
      </c>
      <c r="E871" s="183">
        <v>1</v>
      </c>
      <c r="F871" s="183" t="s">
        <v>1386</v>
      </c>
      <c r="G871" s="183" t="s">
        <v>89</v>
      </c>
      <c r="H871" s="183" t="s">
        <v>1113</v>
      </c>
      <c r="I871" s="183">
        <v>336</v>
      </c>
      <c r="J871" s="183">
        <v>0</v>
      </c>
      <c r="K871" s="183">
        <v>336</v>
      </c>
      <c r="L871" s="184">
        <v>45138</v>
      </c>
      <c r="M871" s="183" t="s">
        <v>2112</v>
      </c>
    </row>
    <row r="872" spans="1:13">
      <c r="A872" s="183">
        <v>40100000</v>
      </c>
      <c r="B872" s="183" t="s">
        <v>360</v>
      </c>
      <c r="C872" s="183" t="s">
        <v>93</v>
      </c>
      <c r="D872" s="184">
        <v>45118</v>
      </c>
      <c r="E872" s="183">
        <v>1</v>
      </c>
      <c r="F872" s="183" t="s">
        <v>1466</v>
      </c>
      <c r="G872" s="183" t="s">
        <v>89</v>
      </c>
      <c r="H872" s="183" t="s">
        <v>1087</v>
      </c>
      <c r="I872" s="183">
        <v>84</v>
      </c>
      <c r="J872" s="183">
        <v>0</v>
      </c>
      <c r="K872" s="183">
        <v>84</v>
      </c>
      <c r="L872" s="184">
        <v>45138</v>
      </c>
      <c r="M872" s="183" t="s">
        <v>2112</v>
      </c>
    </row>
    <row r="873" spans="1:13">
      <c r="A873" s="183">
        <v>40100000</v>
      </c>
      <c r="B873" s="183" t="s">
        <v>1140</v>
      </c>
      <c r="C873" s="183" t="s">
        <v>93</v>
      </c>
      <c r="D873" s="184">
        <v>45119</v>
      </c>
      <c r="E873" s="183">
        <v>1</v>
      </c>
      <c r="F873" s="183" t="s">
        <v>1387</v>
      </c>
      <c r="G873" s="183" t="s">
        <v>89</v>
      </c>
      <c r="H873" s="183" t="s">
        <v>1242</v>
      </c>
      <c r="I873" s="183">
        <v>14.16</v>
      </c>
      <c r="J873" s="183">
        <v>0</v>
      </c>
      <c r="K873" s="183">
        <v>14.16</v>
      </c>
      <c r="L873" s="184">
        <v>45138</v>
      </c>
      <c r="M873" s="183" t="s">
        <v>2112</v>
      </c>
    </row>
    <row r="874" spans="1:13">
      <c r="A874" s="183">
        <v>40100000</v>
      </c>
      <c r="B874" s="183" t="s">
        <v>388</v>
      </c>
      <c r="C874" s="183" t="s">
        <v>93</v>
      </c>
      <c r="D874" s="184">
        <v>45124</v>
      </c>
      <c r="E874" s="183">
        <v>1</v>
      </c>
      <c r="F874" s="183" t="s">
        <v>1469</v>
      </c>
      <c r="G874" s="183" t="s">
        <v>89</v>
      </c>
      <c r="H874" s="183" t="s">
        <v>1393</v>
      </c>
      <c r="I874" s="183">
        <v>1437.6</v>
      </c>
      <c r="J874" s="183">
        <v>0</v>
      </c>
      <c r="K874" s="183">
        <v>1437.6</v>
      </c>
      <c r="L874" s="184">
        <v>45138</v>
      </c>
      <c r="M874" s="183" t="s">
        <v>2112</v>
      </c>
    </row>
    <row r="875" spans="1:13">
      <c r="A875" s="183">
        <v>40100000</v>
      </c>
      <c r="B875" s="183" t="s">
        <v>369</v>
      </c>
      <c r="C875" s="183" t="s">
        <v>93</v>
      </c>
      <c r="D875" s="184">
        <v>45124</v>
      </c>
      <c r="E875" s="183">
        <v>1</v>
      </c>
      <c r="F875" s="183" t="s">
        <v>1691</v>
      </c>
      <c r="G875" s="183" t="s">
        <v>89</v>
      </c>
      <c r="H875" s="183" t="s">
        <v>2028</v>
      </c>
      <c r="I875" s="183">
        <v>2103.7399999999998</v>
      </c>
      <c r="J875" s="183">
        <v>0</v>
      </c>
      <c r="K875" s="183">
        <v>2103.7399999999998</v>
      </c>
      <c r="L875" s="184">
        <v>45138</v>
      </c>
      <c r="M875" s="183" t="s">
        <v>2112</v>
      </c>
    </row>
    <row r="876" spans="1:13">
      <c r="A876" s="183">
        <v>40100000</v>
      </c>
      <c r="B876" s="183" t="s">
        <v>365</v>
      </c>
      <c r="C876" s="183" t="s">
        <v>93</v>
      </c>
      <c r="D876" s="184">
        <v>45125</v>
      </c>
      <c r="E876" s="183">
        <v>1</v>
      </c>
      <c r="F876" s="183" t="s">
        <v>183</v>
      </c>
      <c r="G876" s="183" t="s">
        <v>89</v>
      </c>
      <c r="H876" s="183" t="s">
        <v>89</v>
      </c>
      <c r="I876" s="183">
        <v>18</v>
      </c>
      <c r="J876" s="183">
        <v>0</v>
      </c>
      <c r="K876" s="183">
        <v>18</v>
      </c>
      <c r="L876" s="184">
        <v>45138</v>
      </c>
      <c r="M876" s="183" t="s">
        <v>2112</v>
      </c>
    </row>
    <row r="877" spans="1:13">
      <c r="A877" s="183">
        <v>40100000</v>
      </c>
      <c r="B877" s="183" t="s">
        <v>352</v>
      </c>
      <c r="C877" s="183" t="s">
        <v>93</v>
      </c>
      <c r="D877" s="184">
        <v>45127</v>
      </c>
      <c r="E877" s="183">
        <v>1</v>
      </c>
      <c r="F877" s="183" t="s">
        <v>1391</v>
      </c>
      <c r="G877" s="183" t="s">
        <v>89</v>
      </c>
      <c r="H877" s="183" t="s">
        <v>1092</v>
      </c>
      <c r="I877" s="183">
        <v>41</v>
      </c>
      <c r="J877" s="183">
        <v>0</v>
      </c>
      <c r="K877" s="183">
        <v>41</v>
      </c>
      <c r="L877" s="184">
        <v>45138</v>
      </c>
      <c r="M877" s="183" t="s">
        <v>2112</v>
      </c>
    </row>
    <row r="878" spans="1:13">
      <c r="A878" s="183">
        <v>40100000</v>
      </c>
      <c r="B878" s="183" t="s">
        <v>367</v>
      </c>
      <c r="C878" s="183" t="s">
        <v>93</v>
      </c>
      <c r="D878" s="184">
        <v>45128</v>
      </c>
      <c r="E878" s="183">
        <v>1</v>
      </c>
      <c r="F878" s="183" t="s">
        <v>116</v>
      </c>
      <c r="G878" s="183" t="s">
        <v>89</v>
      </c>
      <c r="H878" s="183" t="s">
        <v>1231</v>
      </c>
      <c r="I878" s="183">
        <v>4490.25</v>
      </c>
      <c r="J878" s="183">
        <v>0</v>
      </c>
      <c r="K878" s="183">
        <v>4490.25</v>
      </c>
      <c r="L878" s="184">
        <v>45138</v>
      </c>
      <c r="M878" s="183" t="s">
        <v>2112</v>
      </c>
    </row>
    <row r="879" spans="1:13">
      <c r="A879" s="183">
        <v>40100000</v>
      </c>
      <c r="B879" s="183" t="s">
        <v>369</v>
      </c>
      <c r="C879" s="183" t="s">
        <v>93</v>
      </c>
      <c r="D879" s="184">
        <v>45128</v>
      </c>
      <c r="E879" s="183">
        <v>1</v>
      </c>
      <c r="F879" s="183" t="s">
        <v>1691</v>
      </c>
      <c r="G879" s="183" t="s">
        <v>89</v>
      </c>
      <c r="H879" s="183" t="s">
        <v>2113</v>
      </c>
      <c r="I879" s="183">
        <v>1489.38</v>
      </c>
      <c r="J879" s="183">
        <v>0</v>
      </c>
      <c r="K879" s="183">
        <v>1489.38</v>
      </c>
      <c r="L879" s="184">
        <v>45138</v>
      </c>
      <c r="M879" s="183" t="s">
        <v>2112</v>
      </c>
    </row>
    <row r="880" spans="1:13">
      <c r="A880" s="183">
        <v>40100000</v>
      </c>
      <c r="B880" s="183" t="s">
        <v>365</v>
      </c>
      <c r="C880" s="183" t="s">
        <v>93</v>
      </c>
      <c r="D880" s="184">
        <v>45131</v>
      </c>
      <c r="E880" s="183">
        <v>1</v>
      </c>
      <c r="F880" s="183" t="s">
        <v>1822</v>
      </c>
      <c r="G880" s="183" t="s">
        <v>89</v>
      </c>
      <c r="H880" s="183" t="s">
        <v>1159</v>
      </c>
      <c r="I880" s="183">
        <v>907.44</v>
      </c>
      <c r="J880" s="183">
        <v>0</v>
      </c>
      <c r="K880" s="183">
        <v>907.44</v>
      </c>
      <c r="L880" s="184">
        <v>45138</v>
      </c>
      <c r="M880" s="183" t="s">
        <v>2112</v>
      </c>
    </row>
    <row r="881" spans="1:13">
      <c r="A881" s="183">
        <v>40100000</v>
      </c>
      <c r="B881" s="183" t="s">
        <v>365</v>
      </c>
      <c r="C881" s="183" t="s">
        <v>93</v>
      </c>
      <c r="D881" s="184">
        <v>45131</v>
      </c>
      <c r="E881" s="183">
        <v>1</v>
      </c>
      <c r="F881" s="183" t="s">
        <v>1822</v>
      </c>
      <c r="G881" s="183" t="s">
        <v>89</v>
      </c>
      <c r="H881" s="183" t="s">
        <v>1159</v>
      </c>
      <c r="I881" s="183">
        <v>125.12</v>
      </c>
      <c r="J881" s="183">
        <v>0</v>
      </c>
      <c r="K881" s="183">
        <v>125.12</v>
      </c>
      <c r="L881" s="184">
        <v>45138</v>
      </c>
      <c r="M881" s="183" t="s">
        <v>2112</v>
      </c>
    </row>
    <row r="882" spans="1:13">
      <c r="A882" s="183">
        <v>40100000</v>
      </c>
      <c r="B882" s="183" t="s">
        <v>350</v>
      </c>
      <c r="C882" s="183" t="s">
        <v>93</v>
      </c>
      <c r="D882" s="184">
        <v>45132</v>
      </c>
      <c r="E882" s="183">
        <v>1</v>
      </c>
      <c r="F882" s="183" t="s">
        <v>2107</v>
      </c>
      <c r="G882" s="183" t="s">
        <v>89</v>
      </c>
      <c r="H882" s="183" t="s">
        <v>1863</v>
      </c>
      <c r="I882" s="183">
        <v>3151.22</v>
      </c>
      <c r="J882" s="183">
        <v>0</v>
      </c>
      <c r="K882" s="183">
        <v>3151.22</v>
      </c>
      <c r="L882" s="184">
        <v>45138</v>
      </c>
      <c r="M882" s="183" t="s">
        <v>2112</v>
      </c>
    </row>
    <row r="883" spans="1:13">
      <c r="A883" s="183">
        <v>40100000</v>
      </c>
      <c r="B883" s="183" t="s">
        <v>353</v>
      </c>
      <c r="C883" s="183" t="s">
        <v>93</v>
      </c>
      <c r="D883" s="184">
        <v>45139</v>
      </c>
      <c r="E883" s="183">
        <v>2</v>
      </c>
      <c r="F883" s="183" t="s">
        <v>1434</v>
      </c>
      <c r="G883" s="183" t="s">
        <v>89</v>
      </c>
      <c r="H883" s="183" t="s">
        <v>1096</v>
      </c>
      <c r="I883" s="183">
        <v>419.8</v>
      </c>
      <c r="J883" s="183">
        <v>0</v>
      </c>
      <c r="K883" s="183">
        <v>419.8</v>
      </c>
      <c r="L883" s="184">
        <v>45175</v>
      </c>
      <c r="M883" s="183" t="s">
        <v>2112</v>
      </c>
    </row>
    <row r="884" spans="1:13">
      <c r="A884" s="183">
        <v>40100000</v>
      </c>
      <c r="B884" s="183" t="s">
        <v>1681</v>
      </c>
      <c r="C884" s="183" t="s">
        <v>93</v>
      </c>
      <c r="D884" s="184">
        <v>45139</v>
      </c>
      <c r="E884" s="183">
        <v>2</v>
      </c>
      <c r="F884" s="183" t="s">
        <v>2176</v>
      </c>
      <c r="G884" s="183" t="s">
        <v>89</v>
      </c>
      <c r="H884" s="183" t="s">
        <v>89</v>
      </c>
      <c r="I884" s="183">
        <v>5280</v>
      </c>
      <c r="J884" s="183">
        <v>0</v>
      </c>
      <c r="K884" s="183">
        <v>5280</v>
      </c>
      <c r="L884" s="184">
        <v>45175</v>
      </c>
      <c r="M884" s="183" t="s">
        <v>2112</v>
      </c>
    </row>
    <row r="885" spans="1:13">
      <c r="A885" s="183">
        <v>40100000</v>
      </c>
      <c r="B885" s="183" t="s">
        <v>2084</v>
      </c>
      <c r="C885" s="183" t="s">
        <v>93</v>
      </c>
      <c r="D885" s="184">
        <v>45140</v>
      </c>
      <c r="E885" s="183">
        <v>1</v>
      </c>
      <c r="F885" s="183" t="s">
        <v>2177</v>
      </c>
      <c r="G885" s="183" t="s">
        <v>89</v>
      </c>
      <c r="H885" s="183" t="s">
        <v>89</v>
      </c>
      <c r="I885" s="183">
        <v>5.44</v>
      </c>
      <c r="J885" s="183">
        <v>0</v>
      </c>
      <c r="K885" s="183">
        <v>5.44</v>
      </c>
      <c r="L885" s="184">
        <v>45175</v>
      </c>
      <c r="M885" s="183" t="s">
        <v>2112</v>
      </c>
    </row>
    <row r="886" spans="1:13">
      <c r="A886" s="183">
        <v>40100000</v>
      </c>
      <c r="B886" s="183" t="s">
        <v>1940</v>
      </c>
      <c r="C886" s="183" t="s">
        <v>93</v>
      </c>
      <c r="D886" s="184">
        <v>45140</v>
      </c>
      <c r="E886" s="183">
        <v>1</v>
      </c>
      <c r="F886" s="183" t="s">
        <v>2178</v>
      </c>
      <c r="G886" s="183" t="s">
        <v>89</v>
      </c>
      <c r="H886" s="183" t="s">
        <v>1096</v>
      </c>
      <c r="I886" s="183">
        <v>3330.29</v>
      </c>
      <c r="J886" s="183">
        <v>0</v>
      </c>
      <c r="K886" s="183">
        <v>3330.29</v>
      </c>
      <c r="L886" s="184">
        <v>45175</v>
      </c>
      <c r="M886" s="183" t="s">
        <v>2112</v>
      </c>
    </row>
    <row r="887" spans="1:13">
      <c r="A887" s="183">
        <v>40100000</v>
      </c>
      <c r="B887" s="183" t="s">
        <v>1177</v>
      </c>
      <c r="C887" s="183" t="s">
        <v>93</v>
      </c>
      <c r="D887" s="184">
        <v>45140</v>
      </c>
      <c r="E887" s="183">
        <v>1</v>
      </c>
      <c r="F887" s="183" t="s">
        <v>2179</v>
      </c>
      <c r="G887" s="183" t="s">
        <v>89</v>
      </c>
      <c r="H887" s="183" t="s">
        <v>1083</v>
      </c>
      <c r="I887" s="183">
        <v>13953</v>
      </c>
      <c r="J887" s="183">
        <v>0</v>
      </c>
      <c r="K887" s="183">
        <v>13953</v>
      </c>
      <c r="L887" s="184">
        <v>45175</v>
      </c>
      <c r="M887" s="183" t="s">
        <v>2112</v>
      </c>
    </row>
    <row r="888" spans="1:13">
      <c r="A888" s="183">
        <v>40100000</v>
      </c>
      <c r="B888" s="183" t="s">
        <v>1779</v>
      </c>
      <c r="C888" s="183" t="s">
        <v>93</v>
      </c>
      <c r="D888" s="184">
        <v>45140</v>
      </c>
      <c r="E888" s="183">
        <v>1</v>
      </c>
      <c r="F888" s="183" t="s">
        <v>2180</v>
      </c>
      <c r="G888" s="183" t="s">
        <v>89</v>
      </c>
      <c r="H888" s="183" t="s">
        <v>362</v>
      </c>
      <c r="I888" s="183">
        <v>2600</v>
      </c>
      <c r="J888" s="183">
        <v>0</v>
      </c>
      <c r="K888" s="183">
        <v>2600</v>
      </c>
      <c r="L888" s="184">
        <v>45175</v>
      </c>
      <c r="M888" s="183" t="s">
        <v>2112</v>
      </c>
    </row>
    <row r="889" spans="1:13">
      <c r="A889" s="183">
        <v>40100000</v>
      </c>
      <c r="B889" s="183" t="s">
        <v>377</v>
      </c>
      <c r="C889" s="183" t="s">
        <v>93</v>
      </c>
      <c r="D889" s="184">
        <v>45140</v>
      </c>
      <c r="E889" s="183">
        <v>1</v>
      </c>
      <c r="F889" s="183" t="s">
        <v>2181</v>
      </c>
      <c r="G889" s="183" t="s">
        <v>89</v>
      </c>
      <c r="H889" s="183" t="s">
        <v>1184</v>
      </c>
      <c r="I889" s="183">
        <v>1785.32</v>
      </c>
      <c r="J889" s="183">
        <v>0</v>
      </c>
      <c r="K889" s="183">
        <v>1785.32</v>
      </c>
      <c r="L889" s="184">
        <v>45175</v>
      </c>
      <c r="M889" s="183" t="s">
        <v>2112</v>
      </c>
    </row>
    <row r="890" spans="1:13">
      <c r="A890" s="183">
        <v>40100000</v>
      </c>
      <c r="B890" s="183" t="s">
        <v>350</v>
      </c>
      <c r="C890" s="183" t="s">
        <v>93</v>
      </c>
      <c r="D890" s="184">
        <v>45140</v>
      </c>
      <c r="E890" s="183">
        <v>1</v>
      </c>
      <c r="F890" s="183" t="s">
        <v>2182</v>
      </c>
      <c r="G890" s="183" t="s">
        <v>89</v>
      </c>
      <c r="H890" s="183" t="s">
        <v>1863</v>
      </c>
      <c r="I890" s="183">
        <v>57.6</v>
      </c>
      <c r="J890" s="183">
        <v>0</v>
      </c>
      <c r="K890" s="183">
        <v>57.6</v>
      </c>
      <c r="L890" s="184">
        <v>45175</v>
      </c>
      <c r="M890" s="183" t="s">
        <v>2112</v>
      </c>
    </row>
    <row r="891" spans="1:13">
      <c r="A891" s="183">
        <v>40100000</v>
      </c>
      <c r="B891" s="183" t="s">
        <v>376</v>
      </c>
      <c r="C891" s="183" t="s">
        <v>93</v>
      </c>
      <c r="D891" s="184">
        <v>45140</v>
      </c>
      <c r="E891" s="183">
        <v>1</v>
      </c>
      <c r="F891" s="183" t="s">
        <v>2183</v>
      </c>
      <c r="G891" s="183" t="s">
        <v>89</v>
      </c>
      <c r="H891" s="183" t="s">
        <v>1184</v>
      </c>
      <c r="I891" s="183">
        <v>1415.39</v>
      </c>
      <c r="J891" s="183">
        <v>0</v>
      </c>
      <c r="K891" s="183">
        <v>1415.39</v>
      </c>
      <c r="L891" s="184">
        <v>45175</v>
      </c>
      <c r="M891" s="183" t="s">
        <v>2112</v>
      </c>
    </row>
    <row r="892" spans="1:13">
      <c r="A892" s="183">
        <v>40100000</v>
      </c>
      <c r="B892" s="183" t="s">
        <v>370</v>
      </c>
      <c r="C892" s="183" t="s">
        <v>93</v>
      </c>
      <c r="D892" s="184">
        <v>45140</v>
      </c>
      <c r="E892" s="183">
        <v>1</v>
      </c>
      <c r="F892" s="183" t="s">
        <v>2184</v>
      </c>
      <c r="G892" s="183" t="s">
        <v>89</v>
      </c>
      <c r="H892" s="183" t="s">
        <v>1114</v>
      </c>
      <c r="I892" s="183">
        <v>2336</v>
      </c>
      <c r="J892" s="183">
        <v>0</v>
      </c>
      <c r="K892" s="183">
        <v>2336</v>
      </c>
      <c r="L892" s="184">
        <v>45175</v>
      </c>
      <c r="M892" s="183" t="s">
        <v>2112</v>
      </c>
    </row>
    <row r="893" spans="1:13">
      <c r="A893" s="183">
        <v>40100000</v>
      </c>
      <c r="B893" s="183" t="s">
        <v>378</v>
      </c>
      <c r="C893" s="183" t="s">
        <v>93</v>
      </c>
      <c r="D893" s="184">
        <v>45140</v>
      </c>
      <c r="E893" s="183">
        <v>1</v>
      </c>
      <c r="F893" s="183" t="s">
        <v>2185</v>
      </c>
      <c r="G893" s="183" t="s">
        <v>89</v>
      </c>
      <c r="H893" s="183" t="s">
        <v>1231</v>
      </c>
      <c r="I893" s="183">
        <v>10032</v>
      </c>
      <c r="J893" s="183">
        <v>0</v>
      </c>
      <c r="K893" s="183">
        <v>10032</v>
      </c>
      <c r="L893" s="184">
        <v>45175</v>
      </c>
      <c r="M893" s="183" t="s">
        <v>2112</v>
      </c>
    </row>
    <row r="894" spans="1:13">
      <c r="A894" s="183">
        <v>40100000</v>
      </c>
      <c r="B894" s="183" t="s">
        <v>375</v>
      </c>
      <c r="C894" s="183" t="s">
        <v>93</v>
      </c>
      <c r="D894" s="184">
        <v>45140</v>
      </c>
      <c r="E894" s="183">
        <v>2</v>
      </c>
      <c r="F894" s="183" t="s">
        <v>2186</v>
      </c>
      <c r="G894" s="183" t="s">
        <v>89</v>
      </c>
      <c r="H894" s="183" t="s">
        <v>1087</v>
      </c>
      <c r="I894" s="183">
        <v>1685.81</v>
      </c>
      <c r="J894" s="183">
        <v>0</v>
      </c>
      <c r="K894" s="183">
        <v>1685.81</v>
      </c>
      <c r="L894" s="184">
        <v>45175</v>
      </c>
      <c r="M894" s="183" t="s">
        <v>2112</v>
      </c>
    </row>
    <row r="895" spans="1:13">
      <c r="A895" s="183">
        <v>40100000</v>
      </c>
      <c r="B895" s="183" t="s">
        <v>391</v>
      </c>
      <c r="C895" s="183" t="s">
        <v>93</v>
      </c>
      <c r="D895" s="184">
        <v>45141</v>
      </c>
      <c r="E895" s="183">
        <v>1</v>
      </c>
      <c r="F895" s="183" t="s">
        <v>2187</v>
      </c>
      <c r="G895" s="183" t="s">
        <v>89</v>
      </c>
      <c r="H895" s="183" t="s">
        <v>1092</v>
      </c>
      <c r="I895" s="183">
        <v>7779.6</v>
      </c>
      <c r="J895" s="183">
        <v>0</v>
      </c>
      <c r="K895" s="183">
        <v>7779.6</v>
      </c>
      <c r="L895" s="184">
        <v>45175</v>
      </c>
      <c r="M895" s="183" t="s">
        <v>2112</v>
      </c>
    </row>
    <row r="896" spans="1:13">
      <c r="A896" s="183">
        <v>40100000</v>
      </c>
      <c r="B896" s="183" t="s">
        <v>380</v>
      </c>
      <c r="C896" s="183" t="s">
        <v>93</v>
      </c>
      <c r="D896" s="184">
        <v>45141</v>
      </c>
      <c r="E896" s="183">
        <v>1</v>
      </c>
      <c r="F896" s="183" t="s">
        <v>2188</v>
      </c>
      <c r="G896" s="183" t="s">
        <v>89</v>
      </c>
      <c r="H896" s="183" t="s">
        <v>1159</v>
      </c>
      <c r="I896" s="183">
        <v>99.18</v>
      </c>
      <c r="J896" s="183">
        <v>0</v>
      </c>
      <c r="K896" s="183">
        <v>99.18</v>
      </c>
      <c r="L896" s="184">
        <v>45175</v>
      </c>
      <c r="M896" s="183" t="s">
        <v>2112</v>
      </c>
    </row>
    <row r="897" spans="1:13">
      <c r="A897" s="183">
        <v>40100000</v>
      </c>
      <c r="B897" s="183" t="s">
        <v>370</v>
      </c>
      <c r="C897" s="183" t="s">
        <v>93</v>
      </c>
      <c r="D897" s="184">
        <v>45141</v>
      </c>
      <c r="E897" s="183">
        <v>1</v>
      </c>
      <c r="F897" s="183" t="s">
        <v>2184</v>
      </c>
      <c r="G897" s="183" t="s">
        <v>89</v>
      </c>
      <c r="H897" s="183" t="s">
        <v>1221</v>
      </c>
      <c r="I897" s="183">
        <v>3526</v>
      </c>
      <c r="J897" s="183">
        <v>0</v>
      </c>
      <c r="K897" s="183">
        <v>3526</v>
      </c>
      <c r="L897" s="184">
        <v>45175</v>
      </c>
      <c r="M897" s="183" t="s">
        <v>2112</v>
      </c>
    </row>
    <row r="898" spans="1:13">
      <c r="A898" s="183">
        <v>40100000</v>
      </c>
      <c r="B898" s="183" t="s">
        <v>1140</v>
      </c>
      <c r="C898" s="183" t="s">
        <v>93</v>
      </c>
      <c r="D898" s="184">
        <v>45141</v>
      </c>
      <c r="E898" s="183">
        <v>1</v>
      </c>
      <c r="F898" s="183" t="s">
        <v>2189</v>
      </c>
      <c r="G898" s="183" t="s">
        <v>89</v>
      </c>
      <c r="H898" s="183" t="s">
        <v>1136</v>
      </c>
      <c r="I898" s="183">
        <v>175.33</v>
      </c>
      <c r="J898" s="183">
        <v>0</v>
      </c>
      <c r="K898" s="183">
        <v>175.33</v>
      </c>
      <c r="L898" s="184">
        <v>45175</v>
      </c>
      <c r="M898" s="183" t="s">
        <v>2112</v>
      </c>
    </row>
    <row r="899" spans="1:13">
      <c r="A899" s="183">
        <v>40100000</v>
      </c>
      <c r="B899" s="183" t="s">
        <v>376</v>
      </c>
      <c r="C899" s="183" t="s">
        <v>93</v>
      </c>
      <c r="D899" s="184">
        <v>45142</v>
      </c>
      <c r="E899" s="183">
        <v>1</v>
      </c>
      <c r="F899" s="183" t="s">
        <v>2190</v>
      </c>
      <c r="G899" s="183" t="s">
        <v>89</v>
      </c>
      <c r="H899" s="183" t="s">
        <v>1184</v>
      </c>
      <c r="I899" s="183">
        <v>1415.39</v>
      </c>
      <c r="J899" s="183">
        <v>0</v>
      </c>
      <c r="K899" s="183">
        <v>1415.39</v>
      </c>
      <c r="L899" s="184">
        <v>45175</v>
      </c>
      <c r="M899" s="183" t="s">
        <v>2112</v>
      </c>
    </row>
    <row r="900" spans="1:13">
      <c r="A900" s="183">
        <v>40100000</v>
      </c>
      <c r="B900" s="183" t="s">
        <v>1091</v>
      </c>
      <c r="C900" s="183" t="s">
        <v>93</v>
      </c>
      <c r="D900" s="184">
        <v>45142</v>
      </c>
      <c r="E900" s="183">
        <v>1</v>
      </c>
      <c r="F900" s="183" t="s">
        <v>2191</v>
      </c>
      <c r="G900" s="183" t="s">
        <v>89</v>
      </c>
      <c r="H900" s="183" t="s">
        <v>1226</v>
      </c>
      <c r="I900" s="183">
        <v>360</v>
      </c>
      <c r="J900" s="183">
        <v>0</v>
      </c>
      <c r="K900" s="183">
        <v>360</v>
      </c>
      <c r="L900" s="184">
        <v>45175</v>
      </c>
      <c r="M900" s="183" t="s">
        <v>2112</v>
      </c>
    </row>
    <row r="901" spans="1:13">
      <c r="A901" s="183">
        <v>40100000</v>
      </c>
      <c r="B901" s="183" t="s">
        <v>350</v>
      </c>
      <c r="C901" s="183" t="s">
        <v>93</v>
      </c>
      <c r="D901" s="184">
        <v>45142</v>
      </c>
      <c r="E901" s="183">
        <v>1</v>
      </c>
      <c r="F901" s="183" t="s">
        <v>2192</v>
      </c>
      <c r="G901" s="183" t="s">
        <v>89</v>
      </c>
      <c r="H901" s="183" t="s">
        <v>1771</v>
      </c>
      <c r="I901" s="183">
        <v>432</v>
      </c>
      <c r="J901" s="183">
        <v>0</v>
      </c>
      <c r="K901" s="183">
        <v>432</v>
      </c>
      <c r="L901" s="184">
        <v>45175</v>
      </c>
      <c r="M901" s="183" t="s">
        <v>2112</v>
      </c>
    </row>
    <row r="902" spans="1:13">
      <c r="A902" s="183">
        <v>40100000</v>
      </c>
      <c r="B902" s="183" t="s">
        <v>388</v>
      </c>
      <c r="C902" s="183" t="s">
        <v>93</v>
      </c>
      <c r="D902" s="184">
        <v>45145</v>
      </c>
      <c r="E902" s="183">
        <v>1</v>
      </c>
      <c r="F902" s="183" t="s">
        <v>2193</v>
      </c>
      <c r="G902" s="183" t="s">
        <v>89</v>
      </c>
      <c r="H902" s="183" t="s">
        <v>1199</v>
      </c>
      <c r="I902" s="183">
        <v>8400.8700000000008</v>
      </c>
      <c r="J902" s="183">
        <v>0</v>
      </c>
      <c r="K902" s="183">
        <v>8400.8700000000008</v>
      </c>
      <c r="L902" s="184">
        <v>45175</v>
      </c>
      <c r="M902" s="183" t="s">
        <v>2112</v>
      </c>
    </row>
    <row r="903" spans="1:13">
      <c r="A903" s="183">
        <v>40100000</v>
      </c>
      <c r="B903" s="183" t="s">
        <v>388</v>
      </c>
      <c r="C903" s="183" t="s">
        <v>93</v>
      </c>
      <c r="D903" s="184">
        <v>45145</v>
      </c>
      <c r="E903" s="183">
        <v>1</v>
      </c>
      <c r="F903" s="183" t="s">
        <v>2193</v>
      </c>
      <c r="G903" s="183" t="s">
        <v>89</v>
      </c>
      <c r="H903" s="183" t="s">
        <v>1199</v>
      </c>
      <c r="I903" s="183">
        <v>2039.04</v>
      </c>
      <c r="J903" s="183">
        <v>0</v>
      </c>
      <c r="K903" s="183">
        <v>2039.04</v>
      </c>
      <c r="L903" s="184">
        <v>45175</v>
      </c>
      <c r="M903" s="183" t="s">
        <v>2112</v>
      </c>
    </row>
    <row r="904" spans="1:13">
      <c r="A904" s="183">
        <v>40100000</v>
      </c>
      <c r="B904" s="183" t="s">
        <v>360</v>
      </c>
      <c r="C904" s="183" t="s">
        <v>93</v>
      </c>
      <c r="D904" s="184">
        <v>45148</v>
      </c>
      <c r="E904" s="183">
        <v>1</v>
      </c>
      <c r="F904" s="183" t="s">
        <v>2194</v>
      </c>
      <c r="G904" s="183" t="s">
        <v>89</v>
      </c>
      <c r="H904" s="183" t="s">
        <v>1184</v>
      </c>
      <c r="I904" s="183">
        <v>84</v>
      </c>
      <c r="J904" s="183">
        <v>0</v>
      </c>
      <c r="K904" s="183">
        <v>84</v>
      </c>
      <c r="L904" s="184">
        <v>45175</v>
      </c>
      <c r="M904" s="183" t="s">
        <v>2112</v>
      </c>
    </row>
    <row r="905" spans="1:13">
      <c r="A905" s="183">
        <v>40100000</v>
      </c>
      <c r="B905" s="183" t="s">
        <v>360</v>
      </c>
      <c r="C905" s="183" t="s">
        <v>93</v>
      </c>
      <c r="D905" s="184">
        <v>45148</v>
      </c>
      <c r="E905" s="183">
        <v>1</v>
      </c>
      <c r="F905" s="183" t="s">
        <v>2194</v>
      </c>
      <c r="G905" s="183" t="s">
        <v>89</v>
      </c>
      <c r="H905" s="183" t="s">
        <v>1184</v>
      </c>
      <c r="I905" s="183">
        <v>84</v>
      </c>
      <c r="J905" s="183">
        <v>0</v>
      </c>
      <c r="K905" s="183">
        <v>84</v>
      </c>
      <c r="L905" s="184">
        <v>45175</v>
      </c>
      <c r="M905" s="183" t="s">
        <v>2112</v>
      </c>
    </row>
    <row r="906" spans="1:13">
      <c r="A906" s="183">
        <v>40100000</v>
      </c>
      <c r="B906" s="183" t="s">
        <v>360</v>
      </c>
      <c r="C906" s="183" t="s">
        <v>93</v>
      </c>
      <c r="D906" s="184">
        <v>45148</v>
      </c>
      <c r="E906" s="183">
        <v>1</v>
      </c>
      <c r="F906" s="183" t="s">
        <v>2194</v>
      </c>
      <c r="G906" s="183" t="s">
        <v>89</v>
      </c>
      <c r="H906" s="183" t="s">
        <v>1184</v>
      </c>
      <c r="I906" s="183">
        <v>84</v>
      </c>
      <c r="J906" s="183">
        <v>0</v>
      </c>
      <c r="K906" s="183">
        <v>84</v>
      </c>
      <c r="L906" s="184">
        <v>45175</v>
      </c>
      <c r="M906" s="183" t="s">
        <v>2112</v>
      </c>
    </row>
    <row r="907" spans="1:13">
      <c r="A907" s="183">
        <v>40100000</v>
      </c>
      <c r="B907" s="183" t="s">
        <v>360</v>
      </c>
      <c r="C907" s="183" t="s">
        <v>93</v>
      </c>
      <c r="D907" s="184">
        <v>45148</v>
      </c>
      <c r="E907" s="183">
        <v>1</v>
      </c>
      <c r="F907" s="183" t="s">
        <v>2194</v>
      </c>
      <c r="G907" s="183" t="s">
        <v>89</v>
      </c>
      <c r="H907" s="183" t="s">
        <v>1184</v>
      </c>
      <c r="I907" s="183">
        <v>84</v>
      </c>
      <c r="J907" s="183">
        <v>0</v>
      </c>
      <c r="K907" s="183">
        <v>84</v>
      </c>
      <c r="L907" s="184">
        <v>45175</v>
      </c>
      <c r="M907" s="183" t="s">
        <v>2112</v>
      </c>
    </row>
    <row r="908" spans="1:13">
      <c r="A908" s="183">
        <v>40100000</v>
      </c>
      <c r="B908" s="183" t="s">
        <v>360</v>
      </c>
      <c r="C908" s="183" t="s">
        <v>93</v>
      </c>
      <c r="D908" s="184">
        <v>45149</v>
      </c>
      <c r="E908" s="183">
        <v>1</v>
      </c>
      <c r="F908" s="183" t="s">
        <v>2195</v>
      </c>
      <c r="G908" s="183" t="s">
        <v>89</v>
      </c>
      <c r="H908" s="183" t="s">
        <v>1184</v>
      </c>
      <c r="I908" s="183">
        <v>84</v>
      </c>
      <c r="J908" s="183">
        <v>0</v>
      </c>
      <c r="K908" s="183">
        <v>84</v>
      </c>
      <c r="L908" s="184">
        <v>45175</v>
      </c>
      <c r="M908" s="183" t="s">
        <v>2112</v>
      </c>
    </row>
    <row r="909" spans="1:13">
      <c r="A909" s="183">
        <v>40100000</v>
      </c>
      <c r="B909" s="183" t="s">
        <v>360</v>
      </c>
      <c r="C909" s="183" t="s">
        <v>93</v>
      </c>
      <c r="D909" s="184">
        <v>45149</v>
      </c>
      <c r="E909" s="183">
        <v>1</v>
      </c>
      <c r="F909" s="183" t="s">
        <v>2195</v>
      </c>
      <c r="G909" s="183" t="s">
        <v>89</v>
      </c>
      <c r="H909" s="183" t="s">
        <v>1184</v>
      </c>
      <c r="I909" s="183">
        <v>336</v>
      </c>
      <c r="J909" s="183">
        <v>0</v>
      </c>
      <c r="K909" s="183">
        <v>336</v>
      </c>
      <c r="L909" s="184">
        <v>45175</v>
      </c>
      <c r="M909" s="183" t="s">
        <v>2112</v>
      </c>
    </row>
    <row r="910" spans="1:13">
      <c r="A910" s="183">
        <v>40100000</v>
      </c>
      <c r="B910" s="183" t="s">
        <v>369</v>
      </c>
      <c r="C910" s="183" t="s">
        <v>93</v>
      </c>
      <c r="D910" s="184">
        <v>45149</v>
      </c>
      <c r="E910" s="183">
        <v>1</v>
      </c>
      <c r="F910" s="183" t="s">
        <v>2196</v>
      </c>
      <c r="G910" s="183" t="s">
        <v>89</v>
      </c>
      <c r="H910" s="183" t="s">
        <v>2113</v>
      </c>
      <c r="I910" s="183">
        <v>147.1</v>
      </c>
      <c r="J910" s="183">
        <v>0</v>
      </c>
      <c r="K910" s="183">
        <v>147.1</v>
      </c>
      <c r="L910" s="184">
        <v>45175</v>
      </c>
      <c r="M910" s="183" t="s">
        <v>2112</v>
      </c>
    </row>
    <row r="911" spans="1:13">
      <c r="A911" s="183">
        <v>40100000</v>
      </c>
      <c r="B911" s="183" t="s">
        <v>388</v>
      </c>
      <c r="C911" s="183" t="s">
        <v>93</v>
      </c>
      <c r="D911" s="184">
        <v>45152</v>
      </c>
      <c r="E911" s="183">
        <v>1</v>
      </c>
      <c r="F911" s="183" t="s">
        <v>2197</v>
      </c>
      <c r="G911" s="183" t="s">
        <v>89</v>
      </c>
      <c r="H911" s="183" t="s">
        <v>1195</v>
      </c>
      <c r="I911" s="183">
        <v>1437.6</v>
      </c>
      <c r="J911" s="183">
        <v>0</v>
      </c>
      <c r="K911" s="183">
        <v>1437.6</v>
      </c>
      <c r="L911" s="184">
        <v>45175</v>
      </c>
      <c r="M911" s="183" t="s">
        <v>2112</v>
      </c>
    </row>
    <row r="912" spans="1:13">
      <c r="A912" s="183">
        <v>40100000</v>
      </c>
      <c r="B912" s="183" t="s">
        <v>365</v>
      </c>
      <c r="C912" s="183" t="s">
        <v>93</v>
      </c>
      <c r="D912" s="184">
        <v>45155</v>
      </c>
      <c r="E912" s="183">
        <v>1</v>
      </c>
      <c r="F912" s="183" t="s">
        <v>2198</v>
      </c>
      <c r="G912" s="183" t="s">
        <v>89</v>
      </c>
      <c r="H912" s="183" t="s">
        <v>89</v>
      </c>
      <c r="I912" s="183">
        <v>18</v>
      </c>
      <c r="J912" s="183">
        <v>0</v>
      </c>
      <c r="K912" s="183">
        <v>18</v>
      </c>
      <c r="L912" s="184">
        <v>45175</v>
      </c>
      <c r="M912" s="183" t="s">
        <v>2112</v>
      </c>
    </row>
    <row r="913" spans="1:13">
      <c r="A913" s="183">
        <v>40100000</v>
      </c>
      <c r="B913" s="183" t="s">
        <v>352</v>
      </c>
      <c r="C913" s="183" t="s">
        <v>93</v>
      </c>
      <c r="D913" s="184">
        <v>45156</v>
      </c>
      <c r="E913" s="183">
        <v>1</v>
      </c>
      <c r="F913" s="183" t="s">
        <v>2199</v>
      </c>
      <c r="G913" s="183" t="s">
        <v>89</v>
      </c>
      <c r="H913" s="183" t="s">
        <v>1113</v>
      </c>
      <c r="I913" s="183">
        <v>206.1</v>
      </c>
      <c r="J913" s="183">
        <v>0</v>
      </c>
      <c r="K913" s="183">
        <v>206.1</v>
      </c>
      <c r="L913" s="184">
        <v>45175</v>
      </c>
      <c r="M913" s="183" t="s">
        <v>2112</v>
      </c>
    </row>
    <row r="914" spans="1:13">
      <c r="A914" s="183">
        <v>40100000</v>
      </c>
      <c r="B914" s="183" t="s">
        <v>365</v>
      </c>
      <c r="C914" s="183" t="s">
        <v>93</v>
      </c>
      <c r="D914" s="184">
        <v>45160</v>
      </c>
      <c r="E914" s="183">
        <v>1</v>
      </c>
      <c r="F914" s="183" t="s">
        <v>2200</v>
      </c>
      <c r="G914" s="183" t="s">
        <v>89</v>
      </c>
      <c r="H914" s="183" t="s">
        <v>1219</v>
      </c>
      <c r="I914" s="183">
        <v>142.68</v>
      </c>
      <c r="J914" s="183">
        <v>0</v>
      </c>
      <c r="K914" s="183">
        <v>142.68</v>
      </c>
      <c r="L914" s="184">
        <v>45175</v>
      </c>
      <c r="M914" s="183" t="s">
        <v>2112</v>
      </c>
    </row>
    <row r="915" spans="1:13">
      <c r="A915" s="183">
        <v>40100000</v>
      </c>
      <c r="B915" s="183" t="s">
        <v>365</v>
      </c>
      <c r="C915" s="183" t="s">
        <v>93</v>
      </c>
      <c r="D915" s="184">
        <v>45161</v>
      </c>
      <c r="E915" s="183">
        <v>1</v>
      </c>
      <c r="F915" s="183" t="s">
        <v>2201</v>
      </c>
      <c r="G915" s="183" t="s">
        <v>89</v>
      </c>
      <c r="H915" s="183" t="s">
        <v>1221</v>
      </c>
      <c r="I915" s="183">
        <v>800.72</v>
      </c>
      <c r="J915" s="183">
        <v>0</v>
      </c>
      <c r="K915" s="183">
        <v>800.72</v>
      </c>
      <c r="L915" s="184">
        <v>45175</v>
      </c>
      <c r="M915" s="183" t="s">
        <v>2112</v>
      </c>
    </row>
    <row r="916" spans="1:13">
      <c r="A916" s="183">
        <v>40100000</v>
      </c>
      <c r="B916" s="183" t="s">
        <v>369</v>
      </c>
      <c r="C916" s="183" t="s">
        <v>93</v>
      </c>
      <c r="D916" s="184">
        <v>45163</v>
      </c>
      <c r="E916" s="183">
        <v>1</v>
      </c>
      <c r="F916" s="183" t="s">
        <v>2202</v>
      </c>
      <c r="G916" s="183" t="s">
        <v>89</v>
      </c>
      <c r="H916" s="183" t="s">
        <v>2155</v>
      </c>
      <c r="I916" s="183">
        <v>47.76</v>
      </c>
      <c r="J916" s="183">
        <v>0</v>
      </c>
      <c r="K916" s="183">
        <v>47.76</v>
      </c>
      <c r="L916" s="184">
        <v>45175</v>
      </c>
      <c r="M916" s="183" t="s">
        <v>2112</v>
      </c>
    </row>
    <row r="917" spans="1:13">
      <c r="A917" s="183">
        <v>40100000</v>
      </c>
      <c r="B917" s="183" t="s">
        <v>350</v>
      </c>
      <c r="C917" s="183" t="s">
        <v>93</v>
      </c>
      <c r="D917" s="184">
        <v>45166</v>
      </c>
      <c r="E917" s="183">
        <v>1</v>
      </c>
      <c r="F917" s="183" t="s">
        <v>2203</v>
      </c>
      <c r="G917" s="183" t="s">
        <v>89</v>
      </c>
      <c r="H917" s="183" t="s">
        <v>1863</v>
      </c>
      <c r="I917" s="183">
        <v>3686.84</v>
      </c>
      <c r="J917" s="183">
        <v>0</v>
      </c>
      <c r="K917" s="183">
        <v>3686.84</v>
      </c>
      <c r="L917" s="184">
        <v>45175</v>
      </c>
      <c r="M917" s="183" t="s">
        <v>2112</v>
      </c>
    </row>
    <row r="918" spans="1:13">
      <c r="A918" s="183">
        <v>40100000</v>
      </c>
      <c r="B918" s="183" t="s">
        <v>1636</v>
      </c>
      <c r="C918" s="183" t="s">
        <v>93</v>
      </c>
      <c r="D918" s="184">
        <v>45167</v>
      </c>
      <c r="E918" s="183">
        <v>1</v>
      </c>
      <c r="F918" s="183" t="s">
        <v>1696</v>
      </c>
      <c r="G918" s="183" t="s">
        <v>89</v>
      </c>
      <c r="H918" s="183" t="s">
        <v>384</v>
      </c>
      <c r="I918" s="183">
        <v>90</v>
      </c>
      <c r="J918" s="183">
        <v>0</v>
      </c>
      <c r="K918" s="183">
        <v>90</v>
      </c>
      <c r="L918" s="184">
        <v>45175</v>
      </c>
      <c r="M918" s="183" t="s">
        <v>2112</v>
      </c>
    </row>
    <row r="919" spans="1:13">
      <c r="A919" s="183">
        <v>40100000</v>
      </c>
      <c r="B919" s="183" t="s">
        <v>380</v>
      </c>
      <c r="C919" s="183" t="s">
        <v>93</v>
      </c>
      <c r="D919" s="184">
        <v>45167</v>
      </c>
      <c r="E919" s="183">
        <v>1</v>
      </c>
      <c r="F919" s="183" t="s">
        <v>2204</v>
      </c>
      <c r="G919" s="183" t="s">
        <v>89</v>
      </c>
      <c r="H919" s="183" t="s">
        <v>1159</v>
      </c>
      <c r="I919" s="183">
        <v>367.62</v>
      </c>
      <c r="J919" s="183">
        <v>0</v>
      </c>
      <c r="K919" s="183">
        <v>367.62</v>
      </c>
      <c r="L919" s="184">
        <v>45175</v>
      </c>
      <c r="M919" s="183" t="s">
        <v>2112</v>
      </c>
    </row>
    <row r="920" spans="1:13">
      <c r="A920" s="183">
        <v>40100000</v>
      </c>
      <c r="B920" s="183" t="s">
        <v>375</v>
      </c>
      <c r="C920" s="183" t="s">
        <v>93</v>
      </c>
      <c r="D920" s="184">
        <v>45167</v>
      </c>
      <c r="E920" s="183">
        <v>1</v>
      </c>
      <c r="F920" s="183" t="s">
        <v>2186</v>
      </c>
      <c r="G920" s="183" t="s">
        <v>89</v>
      </c>
      <c r="H920" s="183" t="s">
        <v>1087</v>
      </c>
      <c r="I920" s="183">
        <v>1685.81</v>
      </c>
      <c r="J920" s="183">
        <v>0</v>
      </c>
      <c r="K920" s="183">
        <v>1685.81</v>
      </c>
      <c r="L920" s="184">
        <v>45175</v>
      </c>
      <c r="M920" s="183" t="s">
        <v>2112</v>
      </c>
    </row>
    <row r="921" spans="1:13">
      <c r="A921" s="183">
        <v>40100000</v>
      </c>
      <c r="B921" s="183" t="s">
        <v>391</v>
      </c>
      <c r="C921" s="183" t="s">
        <v>93</v>
      </c>
      <c r="D921" s="184">
        <v>45167</v>
      </c>
      <c r="E921" s="183">
        <v>1</v>
      </c>
      <c r="F921" s="183" t="s">
        <v>2205</v>
      </c>
      <c r="G921" s="183" t="s">
        <v>89</v>
      </c>
      <c r="H921" s="183" t="s">
        <v>1092</v>
      </c>
      <c r="I921" s="183">
        <v>6426</v>
      </c>
      <c r="J921" s="183">
        <v>0</v>
      </c>
      <c r="K921" s="183">
        <v>6426</v>
      </c>
      <c r="L921" s="184">
        <v>45175</v>
      </c>
      <c r="M921" s="183" t="s">
        <v>2112</v>
      </c>
    </row>
    <row r="922" spans="1:13">
      <c r="A922" s="183">
        <v>40100000</v>
      </c>
      <c r="B922" s="183" t="s">
        <v>354</v>
      </c>
      <c r="C922" s="183" t="s">
        <v>93</v>
      </c>
      <c r="D922" s="184">
        <v>45167</v>
      </c>
      <c r="E922" s="183">
        <v>1</v>
      </c>
      <c r="F922" s="183" t="s">
        <v>2206</v>
      </c>
      <c r="G922" s="183" t="s">
        <v>89</v>
      </c>
      <c r="H922" s="183" t="s">
        <v>1221</v>
      </c>
      <c r="I922" s="183">
        <v>13094.25</v>
      </c>
      <c r="J922" s="183">
        <v>0</v>
      </c>
      <c r="K922" s="183">
        <v>13094.25</v>
      </c>
      <c r="L922" s="184">
        <v>45175</v>
      </c>
      <c r="M922" s="183" t="s">
        <v>2112</v>
      </c>
    </row>
    <row r="923" spans="1:13">
      <c r="A923" s="183">
        <v>40100000</v>
      </c>
      <c r="B923" s="183" t="s">
        <v>367</v>
      </c>
      <c r="C923" s="183" t="s">
        <v>93</v>
      </c>
      <c r="D923" s="184">
        <v>45167</v>
      </c>
      <c r="E923" s="183">
        <v>1</v>
      </c>
      <c r="F923" s="183" t="s">
        <v>2207</v>
      </c>
      <c r="G923" s="183" t="s">
        <v>89</v>
      </c>
      <c r="H923" s="183" t="s">
        <v>1351</v>
      </c>
      <c r="I923" s="183">
        <v>4490.25</v>
      </c>
      <c r="J923" s="183">
        <v>0</v>
      </c>
      <c r="K923" s="183">
        <v>4490.25</v>
      </c>
      <c r="L923" s="184">
        <v>45175</v>
      </c>
      <c r="M923" s="183" t="s">
        <v>2112</v>
      </c>
    </row>
    <row r="924" spans="1:13">
      <c r="A924" s="183">
        <v>40100000</v>
      </c>
      <c r="B924" s="183" t="s">
        <v>374</v>
      </c>
      <c r="C924" s="183" t="s">
        <v>93</v>
      </c>
      <c r="D924" s="184">
        <v>45167</v>
      </c>
      <c r="E924" s="183">
        <v>1</v>
      </c>
      <c r="F924" s="183" t="s">
        <v>2208</v>
      </c>
      <c r="G924" s="183" t="s">
        <v>89</v>
      </c>
      <c r="H924" s="183" t="s">
        <v>1371</v>
      </c>
      <c r="I924" s="183">
        <v>1210.5</v>
      </c>
      <c r="J924" s="183">
        <v>0</v>
      </c>
      <c r="K924" s="183">
        <v>1210.5</v>
      </c>
      <c r="L924" s="184">
        <v>45175</v>
      </c>
      <c r="M924" s="183" t="s">
        <v>2112</v>
      </c>
    </row>
    <row r="925" spans="1:13">
      <c r="A925" s="183">
        <v>40100000</v>
      </c>
      <c r="B925" s="183" t="s">
        <v>2117</v>
      </c>
      <c r="C925" s="183" t="s">
        <v>93</v>
      </c>
      <c r="D925" s="184">
        <v>45167</v>
      </c>
      <c r="E925" s="183">
        <v>1</v>
      </c>
      <c r="F925" s="183" t="s">
        <v>2209</v>
      </c>
      <c r="G925" s="183" t="s">
        <v>89</v>
      </c>
      <c r="H925" s="183" t="s">
        <v>384</v>
      </c>
      <c r="I925" s="183">
        <v>266.39999999999998</v>
      </c>
      <c r="J925" s="183">
        <v>0</v>
      </c>
      <c r="K925" s="183">
        <v>266.39999999999998</v>
      </c>
      <c r="L925" s="184">
        <v>45175</v>
      </c>
      <c r="M925" s="183" t="s">
        <v>2112</v>
      </c>
    </row>
    <row r="926" spans="1:13">
      <c r="A926" s="183">
        <v>40100000</v>
      </c>
      <c r="B926" s="183" t="s">
        <v>2127</v>
      </c>
      <c r="C926" s="183" t="s">
        <v>93</v>
      </c>
      <c r="D926" s="184">
        <v>45167</v>
      </c>
      <c r="E926" s="183">
        <v>1</v>
      </c>
      <c r="F926" s="183" t="s">
        <v>2210</v>
      </c>
      <c r="G926" s="183" t="s">
        <v>89</v>
      </c>
      <c r="H926" s="183" t="s">
        <v>312</v>
      </c>
      <c r="I926" s="183">
        <v>1044</v>
      </c>
      <c r="J926" s="183">
        <v>0</v>
      </c>
      <c r="K926" s="183">
        <v>1044</v>
      </c>
      <c r="L926" s="184">
        <v>45175</v>
      </c>
      <c r="M926" s="183" t="s">
        <v>2112</v>
      </c>
    </row>
    <row r="927" spans="1:13">
      <c r="A927" s="183">
        <v>40100000</v>
      </c>
      <c r="B927" s="183" t="s">
        <v>370</v>
      </c>
      <c r="C927" s="183" t="s">
        <v>93</v>
      </c>
      <c r="D927" s="184">
        <v>45167</v>
      </c>
      <c r="E927" s="183">
        <v>1</v>
      </c>
      <c r="F927" s="183" t="s">
        <v>2184</v>
      </c>
      <c r="G927" s="183" t="s">
        <v>89</v>
      </c>
      <c r="H927" s="183" t="s">
        <v>1221</v>
      </c>
      <c r="I927" s="183">
        <v>1801</v>
      </c>
      <c r="J927" s="183">
        <v>0</v>
      </c>
      <c r="K927" s="183">
        <v>1801</v>
      </c>
      <c r="L927" s="184">
        <v>45175</v>
      </c>
      <c r="M927" s="183" t="s">
        <v>2112</v>
      </c>
    </row>
    <row r="928" spans="1:13">
      <c r="A928" s="183">
        <v>40100000</v>
      </c>
      <c r="B928" s="183" t="s">
        <v>361</v>
      </c>
      <c r="C928" s="183" t="s">
        <v>93</v>
      </c>
      <c r="D928" s="184">
        <v>45167</v>
      </c>
      <c r="E928" s="183">
        <v>1</v>
      </c>
      <c r="F928" s="183" t="s">
        <v>2211</v>
      </c>
      <c r="G928" s="183" t="s">
        <v>89</v>
      </c>
      <c r="H928" s="183" t="s">
        <v>1219</v>
      </c>
      <c r="I928" s="183">
        <v>3200</v>
      </c>
      <c r="J928" s="183">
        <v>0</v>
      </c>
      <c r="K928" s="183">
        <v>3200</v>
      </c>
      <c r="L928" s="184">
        <v>45175</v>
      </c>
      <c r="M928" s="183" t="s">
        <v>2112</v>
      </c>
    </row>
    <row r="929" spans="1:13">
      <c r="A929" s="183">
        <v>40100000</v>
      </c>
      <c r="B929" s="183" t="s">
        <v>377</v>
      </c>
      <c r="C929" s="183" t="s">
        <v>93</v>
      </c>
      <c r="D929" s="184">
        <v>45167</v>
      </c>
      <c r="E929" s="183">
        <v>1</v>
      </c>
      <c r="F929" s="183" t="s">
        <v>2181</v>
      </c>
      <c r="G929" s="183" t="s">
        <v>89</v>
      </c>
      <c r="H929" s="183" t="s">
        <v>1184</v>
      </c>
      <c r="I929" s="183">
        <v>1032.69</v>
      </c>
      <c r="J929" s="183">
        <v>0</v>
      </c>
      <c r="K929" s="183">
        <v>1032.69</v>
      </c>
      <c r="L929" s="184">
        <v>45175</v>
      </c>
      <c r="M929" s="183" t="s">
        <v>2112</v>
      </c>
    </row>
    <row r="930" spans="1:13">
      <c r="A930" s="183">
        <v>40100000</v>
      </c>
      <c r="B930" s="183" t="s">
        <v>378</v>
      </c>
      <c r="C930" s="183" t="s">
        <v>93</v>
      </c>
      <c r="D930" s="184">
        <v>45167</v>
      </c>
      <c r="E930" s="183">
        <v>1</v>
      </c>
      <c r="F930" s="183" t="s">
        <v>2212</v>
      </c>
      <c r="G930" s="183" t="s">
        <v>89</v>
      </c>
      <c r="H930" s="183" t="s">
        <v>1231</v>
      </c>
      <c r="I930" s="183">
        <v>8664</v>
      </c>
      <c r="J930" s="183">
        <v>0</v>
      </c>
      <c r="K930" s="183">
        <v>8664</v>
      </c>
      <c r="L930" s="184">
        <v>45175</v>
      </c>
      <c r="M930" s="183" t="s">
        <v>2112</v>
      </c>
    </row>
    <row r="931" spans="1:13">
      <c r="A931" s="183">
        <v>40100000</v>
      </c>
      <c r="B931" s="183" t="s">
        <v>1181</v>
      </c>
      <c r="C931" s="183" t="s">
        <v>93</v>
      </c>
      <c r="D931" s="184">
        <v>45167</v>
      </c>
      <c r="E931" s="183">
        <v>1</v>
      </c>
      <c r="F931" s="183" t="s">
        <v>1467</v>
      </c>
      <c r="G931" s="183" t="s">
        <v>89</v>
      </c>
      <c r="H931" s="183" t="s">
        <v>1359</v>
      </c>
      <c r="I931" s="183">
        <v>67722</v>
      </c>
      <c r="J931" s="183">
        <v>0</v>
      </c>
      <c r="K931" s="183">
        <v>67722</v>
      </c>
      <c r="L931" s="184">
        <v>45175</v>
      </c>
      <c r="M931" s="183" t="s">
        <v>2112</v>
      </c>
    </row>
    <row r="932" spans="1:13">
      <c r="A932" s="183">
        <v>40100000</v>
      </c>
      <c r="B932" s="183" t="s">
        <v>376</v>
      </c>
      <c r="C932" s="183" t="s">
        <v>93</v>
      </c>
      <c r="D932" s="184">
        <v>45167</v>
      </c>
      <c r="E932" s="183">
        <v>1</v>
      </c>
      <c r="F932" s="183" t="s">
        <v>2213</v>
      </c>
      <c r="G932" s="183" t="s">
        <v>89</v>
      </c>
      <c r="H932" s="183" t="s">
        <v>1231</v>
      </c>
      <c r="I932" s="183">
        <v>1415.39</v>
      </c>
      <c r="J932" s="183">
        <v>0</v>
      </c>
      <c r="K932" s="183">
        <v>1415.39</v>
      </c>
      <c r="L932" s="184">
        <v>45175</v>
      </c>
      <c r="M932" s="183" t="s">
        <v>2112</v>
      </c>
    </row>
    <row r="933" spans="1:13">
      <c r="A933" s="183">
        <v>40100000</v>
      </c>
      <c r="B933" s="183" t="s">
        <v>385</v>
      </c>
      <c r="C933" s="183" t="s">
        <v>93</v>
      </c>
      <c r="D933" s="184">
        <v>45169</v>
      </c>
      <c r="E933" s="183">
        <v>1</v>
      </c>
      <c r="F933" s="183" t="s">
        <v>2214</v>
      </c>
      <c r="G933" s="183" t="s">
        <v>89</v>
      </c>
      <c r="H933" s="183" t="s">
        <v>1092</v>
      </c>
      <c r="I933" s="183">
        <v>76.33</v>
      </c>
      <c r="J933" s="183">
        <v>0</v>
      </c>
      <c r="K933" s="183">
        <v>76.33</v>
      </c>
      <c r="L933" s="184">
        <v>45175</v>
      </c>
      <c r="M933" s="183" t="s">
        <v>2112</v>
      </c>
    </row>
    <row r="934" spans="1:13">
      <c r="A934" s="183">
        <v>40100000</v>
      </c>
      <c r="B934" s="183" t="s">
        <v>369</v>
      </c>
      <c r="C934" s="183" t="s">
        <v>93</v>
      </c>
      <c r="D934" s="184">
        <v>45169</v>
      </c>
      <c r="E934" s="183">
        <v>1</v>
      </c>
      <c r="F934" s="183" t="s">
        <v>2215</v>
      </c>
      <c r="G934" s="183" t="s">
        <v>89</v>
      </c>
      <c r="H934" s="183" t="s">
        <v>2122</v>
      </c>
      <c r="I934" s="183">
        <v>2030.06</v>
      </c>
      <c r="J934" s="183">
        <v>0</v>
      </c>
      <c r="K934" s="183">
        <v>2030.06</v>
      </c>
      <c r="L934" s="184">
        <v>45175</v>
      </c>
      <c r="M934" s="183" t="s">
        <v>2112</v>
      </c>
    </row>
    <row r="935" spans="1:13">
      <c r="A935" s="183">
        <v>40100000</v>
      </c>
      <c r="B935" s="183" t="s">
        <v>375</v>
      </c>
      <c r="C935" s="183" t="s">
        <v>356</v>
      </c>
      <c r="D935" s="184">
        <v>44936</v>
      </c>
      <c r="E935" s="183">
        <v>1</v>
      </c>
      <c r="F935" s="183" t="s">
        <v>1592</v>
      </c>
      <c r="G935" s="183" t="s">
        <v>932</v>
      </c>
      <c r="H935" s="183" t="s">
        <v>1371</v>
      </c>
      <c r="I935" s="183">
        <v>0</v>
      </c>
      <c r="J935" s="183">
        <v>31</v>
      </c>
      <c r="K935" s="183">
        <v>-31</v>
      </c>
      <c r="L935" s="184">
        <v>44972.6789236111</v>
      </c>
      <c r="M935" s="183" t="s">
        <v>2112</v>
      </c>
    </row>
    <row r="936" spans="1:13">
      <c r="A936" s="183">
        <v>40100000</v>
      </c>
      <c r="B936" s="183" t="s">
        <v>354</v>
      </c>
      <c r="C936" s="183" t="s">
        <v>356</v>
      </c>
      <c r="D936" s="184">
        <v>44936</v>
      </c>
      <c r="E936" s="183">
        <v>1</v>
      </c>
      <c r="F936" s="183" t="s">
        <v>1592</v>
      </c>
      <c r="G936" s="183" t="s">
        <v>945</v>
      </c>
      <c r="H936" s="183" t="s">
        <v>1113</v>
      </c>
      <c r="I936" s="183">
        <v>8</v>
      </c>
      <c r="J936" s="183">
        <v>0</v>
      </c>
      <c r="K936" s="183">
        <v>8</v>
      </c>
      <c r="L936" s="184">
        <v>44972.682986111096</v>
      </c>
      <c r="M936" s="183" t="s">
        <v>2112</v>
      </c>
    </row>
    <row r="937" spans="1:13">
      <c r="A937" s="183">
        <v>40100000</v>
      </c>
      <c r="B937" s="183" t="s">
        <v>1140</v>
      </c>
      <c r="C937" s="183" t="s">
        <v>356</v>
      </c>
      <c r="D937" s="184">
        <v>44957</v>
      </c>
      <c r="E937" s="183">
        <v>1</v>
      </c>
      <c r="F937" s="183" t="s">
        <v>1592</v>
      </c>
      <c r="G937" s="183" t="s">
        <v>89</v>
      </c>
      <c r="H937" s="183" t="s">
        <v>1141</v>
      </c>
      <c r="I937" s="183">
        <v>0.66</v>
      </c>
      <c r="J937" s="183">
        <v>0</v>
      </c>
      <c r="K937" s="183">
        <v>0.66</v>
      </c>
      <c r="L937" s="184">
        <v>44972.675335648099</v>
      </c>
      <c r="M937" s="183" t="s">
        <v>2112</v>
      </c>
    </row>
    <row r="938" spans="1:13">
      <c r="A938" s="183">
        <v>40100000</v>
      </c>
      <c r="B938" s="183" t="s">
        <v>372</v>
      </c>
      <c r="C938" s="183" t="s">
        <v>356</v>
      </c>
      <c r="D938" s="184">
        <v>44958</v>
      </c>
      <c r="E938" s="183">
        <v>22</v>
      </c>
      <c r="F938" s="183" t="s">
        <v>1598</v>
      </c>
      <c r="G938" s="183" t="s">
        <v>715</v>
      </c>
      <c r="H938" s="183" t="s">
        <v>1221</v>
      </c>
      <c r="I938" s="183">
        <v>536.57000000000005</v>
      </c>
      <c r="J938" s="183">
        <v>0</v>
      </c>
      <c r="K938" s="183">
        <v>536.57000000000005</v>
      </c>
      <c r="L938" s="184">
        <v>44993</v>
      </c>
      <c r="M938" s="183" t="s">
        <v>2112</v>
      </c>
    </row>
    <row r="939" spans="1:13">
      <c r="A939" s="183">
        <v>40100000</v>
      </c>
      <c r="B939" s="183" t="s">
        <v>369</v>
      </c>
      <c r="C939" s="183" t="s">
        <v>356</v>
      </c>
      <c r="D939" s="184">
        <v>44958</v>
      </c>
      <c r="E939" s="183">
        <v>22</v>
      </c>
      <c r="F939" s="183" t="s">
        <v>533</v>
      </c>
      <c r="G939" s="183" t="s">
        <v>1597</v>
      </c>
      <c r="H939" s="183" t="s">
        <v>1148</v>
      </c>
      <c r="I939" s="183">
        <v>0</v>
      </c>
      <c r="J939" s="183">
        <v>13.07</v>
      </c>
      <c r="K939" s="183">
        <v>-13.07</v>
      </c>
      <c r="L939" s="184">
        <v>44994.511423611097</v>
      </c>
      <c r="M939" s="183" t="s">
        <v>2112</v>
      </c>
    </row>
    <row r="940" spans="1:13">
      <c r="A940" s="183">
        <v>40100000</v>
      </c>
      <c r="B940" s="183" t="s">
        <v>388</v>
      </c>
      <c r="C940" s="183" t="s">
        <v>356</v>
      </c>
      <c r="D940" s="184">
        <v>44963</v>
      </c>
      <c r="E940" s="183">
        <v>22</v>
      </c>
      <c r="F940" s="183" t="s">
        <v>1599</v>
      </c>
      <c r="G940" s="183" t="s">
        <v>89</v>
      </c>
      <c r="H940" s="183" t="s">
        <v>1103</v>
      </c>
      <c r="I940" s="183">
        <v>105.26</v>
      </c>
      <c r="J940" s="183">
        <v>0</v>
      </c>
      <c r="K940" s="183">
        <v>105.26</v>
      </c>
      <c r="L940" s="184">
        <v>44993</v>
      </c>
      <c r="M940" s="183" t="s">
        <v>2112</v>
      </c>
    </row>
    <row r="941" spans="1:13">
      <c r="A941" s="183">
        <v>40100000</v>
      </c>
      <c r="B941" s="183" t="s">
        <v>1177</v>
      </c>
      <c r="C941" s="183" t="s">
        <v>356</v>
      </c>
      <c r="D941" s="184">
        <v>44970</v>
      </c>
      <c r="E941" s="183">
        <v>21</v>
      </c>
      <c r="F941" s="183" t="s">
        <v>1470</v>
      </c>
      <c r="G941" s="183" t="s">
        <v>1176</v>
      </c>
      <c r="H941" s="183" t="s">
        <v>351</v>
      </c>
      <c r="I941" s="183">
        <v>0</v>
      </c>
      <c r="J941" s="183">
        <v>31</v>
      </c>
      <c r="K941" s="183">
        <v>-31</v>
      </c>
      <c r="L941" s="184">
        <v>44991.628958333298</v>
      </c>
      <c r="M941" s="183" t="s">
        <v>2112</v>
      </c>
    </row>
    <row r="942" spans="1:13">
      <c r="A942" s="183">
        <v>40100000</v>
      </c>
      <c r="B942" s="183" t="s">
        <v>1181</v>
      </c>
      <c r="C942" s="183" t="s">
        <v>356</v>
      </c>
      <c r="D942" s="184">
        <v>44978</v>
      </c>
      <c r="E942" s="183">
        <v>22</v>
      </c>
      <c r="F942" s="183" t="s">
        <v>1467</v>
      </c>
      <c r="G942" s="183" t="s">
        <v>1020</v>
      </c>
      <c r="H942" s="183" t="s">
        <v>371</v>
      </c>
      <c r="I942" s="183">
        <v>0</v>
      </c>
      <c r="J942" s="183">
        <v>62</v>
      </c>
      <c r="K942" s="183">
        <v>-62</v>
      </c>
      <c r="L942" s="184">
        <v>44994.512430555602</v>
      </c>
      <c r="M942" s="183" t="s">
        <v>2112</v>
      </c>
    </row>
    <row r="943" spans="1:13">
      <c r="A943" s="183">
        <v>40100000</v>
      </c>
      <c r="B943" s="183" t="s">
        <v>369</v>
      </c>
      <c r="C943" s="183" t="s">
        <v>356</v>
      </c>
      <c r="D943" s="184">
        <v>44980</v>
      </c>
      <c r="E943" s="183">
        <v>22</v>
      </c>
      <c r="F943" s="183" t="s">
        <v>1600</v>
      </c>
      <c r="G943" s="183" t="s">
        <v>1170</v>
      </c>
      <c r="H943" s="183" t="s">
        <v>1171</v>
      </c>
      <c r="I943" s="183">
        <v>196.08</v>
      </c>
      <c r="J943" s="183">
        <v>0</v>
      </c>
      <c r="K943" s="183">
        <v>196.08</v>
      </c>
      <c r="L943" s="184">
        <v>44994</v>
      </c>
      <c r="M943" s="183" t="s">
        <v>2112</v>
      </c>
    </row>
    <row r="944" spans="1:13">
      <c r="A944" s="183">
        <v>40100000</v>
      </c>
      <c r="B944" s="183" t="s">
        <v>388</v>
      </c>
      <c r="C944" s="183" t="s">
        <v>356</v>
      </c>
      <c r="D944" s="184">
        <v>45016</v>
      </c>
      <c r="E944" s="183">
        <v>1</v>
      </c>
      <c r="F944" s="183" t="s">
        <v>1702</v>
      </c>
      <c r="G944" s="183" t="s">
        <v>1703</v>
      </c>
      <c r="H944" s="183" t="s">
        <v>1704</v>
      </c>
      <c r="I944" s="183">
        <v>1704.3</v>
      </c>
      <c r="J944" s="183">
        <v>0</v>
      </c>
      <c r="K944" s="183">
        <v>1704.3</v>
      </c>
      <c r="L944" s="184">
        <v>44998</v>
      </c>
      <c r="M944" s="183" t="s">
        <v>2112</v>
      </c>
    </row>
    <row r="945" spans="1:13">
      <c r="A945" s="183">
        <v>40100000</v>
      </c>
      <c r="B945" s="183" t="s">
        <v>1693</v>
      </c>
      <c r="C945" s="183" t="s">
        <v>356</v>
      </c>
      <c r="D945" s="184">
        <v>45034</v>
      </c>
      <c r="E945" s="183">
        <v>1</v>
      </c>
      <c r="F945" s="183" t="s">
        <v>1592</v>
      </c>
      <c r="G945" s="183" t="s">
        <v>89</v>
      </c>
      <c r="H945" s="183" t="s">
        <v>362</v>
      </c>
      <c r="I945" s="183">
        <v>0.36</v>
      </c>
      <c r="J945" s="183">
        <v>0</v>
      </c>
      <c r="K945" s="183">
        <v>0.36</v>
      </c>
      <c r="L945" s="184">
        <v>45058.721550925897</v>
      </c>
      <c r="M945" s="183" t="s">
        <v>2112</v>
      </c>
    </row>
    <row r="946" spans="1:13">
      <c r="A946" s="183">
        <v>40100000</v>
      </c>
      <c r="B946" s="183" t="s">
        <v>375</v>
      </c>
      <c r="C946" s="183" t="s">
        <v>356</v>
      </c>
      <c r="D946" s="184">
        <v>45035</v>
      </c>
      <c r="E946" s="183">
        <v>1</v>
      </c>
      <c r="F946" s="183" t="s">
        <v>1377</v>
      </c>
      <c r="G946" s="183" t="s">
        <v>1747</v>
      </c>
      <c r="H946" s="183" t="s">
        <v>1096</v>
      </c>
      <c r="I946" s="183">
        <v>0</v>
      </c>
      <c r="J946" s="183">
        <v>31</v>
      </c>
      <c r="K946" s="183">
        <v>-31</v>
      </c>
      <c r="L946" s="184">
        <v>45057.534456018497</v>
      </c>
      <c r="M946" s="183" t="s">
        <v>2112</v>
      </c>
    </row>
    <row r="947" spans="1:13">
      <c r="A947" s="183">
        <v>40100000</v>
      </c>
      <c r="B947" s="183" t="s">
        <v>1181</v>
      </c>
      <c r="C947" s="183" t="s">
        <v>356</v>
      </c>
      <c r="D947" s="184">
        <v>45065</v>
      </c>
      <c r="E947" s="183">
        <v>1</v>
      </c>
      <c r="F947" s="183" t="s">
        <v>1467</v>
      </c>
      <c r="G947" s="183" t="s">
        <v>1836</v>
      </c>
      <c r="H947" s="183" t="s">
        <v>1371</v>
      </c>
      <c r="I947" s="183">
        <v>0</v>
      </c>
      <c r="J947" s="183">
        <v>31</v>
      </c>
      <c r="K947" s="183">
        <v>-31</v>
      </c>
      <c r="L947" s="184">
        <v>45083.577650462998</v>
      </c>
      <c r="M947" s="183" t="s">
        <v>2112</v>
      </c>
    </row>
    <row r="948" spans="1:13">
      <c r="A948" s="183">
        <v>40100000</v>
      </c>
      <c r="B948" s="183" t="s">
        <v>375</v>
      </c>
      <c r="C948" s="183" t="s">
        <v>356</v>
      </c>
      <c r="D948" s="184">
        <v>45065</v>
      </c>
      <c r="E948" s="183">
        <v>1</v>
      </c>
      <c r="F948" s="183" t="s">
        <v>468</v>
      </c>
      <c r="G948" s="183" t="s">
        <v>89</v>
      </c>
      <c r="H948" s="183" t="s">
        <v>1359</v>
      </c>
      <c r="I948" s="183">
        <v>0</v>
      </c>
      <c r="J948" s="183">
        <v>31</v>
      </c>
      <c r="K948" s="183">
        <v>-31</v>
      </c>
      <c r="L948" s="184">
        <v>45083.574560185203</v>
      </c>
      <c r="M948" s="183" t="s">
        <v>2112</v>
      </c>
    </row>
    <row r="949" spans="1:13">
      <c r="A949" s="183">
        <v>40100000</v>
      </c>
      <c r="B949" s="183" t="s">
        <v>375</v>
      </c>
      <c r="C949" s="183" t="s">
        <v>356</v>
      </c>
      <c r="D949" s="184">
        <v>45091</v>
      </c>
      <c r="E949" s="183">
        <v>1</v>
      </c>
      <c r="F949" s="183" t="s">
        <v>1592</v>
      </c>
      <c r="G949" s="183" t="s">
        <v>1929</v>
      </c>
      <c r="H949" s="183" t="s">
        <v>1117</v>
      </c>
      <c r="I949" s="183">
        <v>0</v>
      </c>
      <c r="J949" s="183">
        <v>31</v>
      </c>
      <c r="K949" s="183">
        <v>-31</v>
      </c>
      <c r="L949" s="184">
        <v>45120.479293981502</v>
      </c>
      <c r="M949" s="183" t="s">
        <v>2112</v>
      </c>
    </row>
    <row r="950" spans="1:13">
      <c r="A950" s="183">
        <v>40100000</v>
      </c>
      <c r="B950" s="183" t="s">
        <v>1181</v>
      </c>
      <c r="C950" s="183" t="s">
        <v>356</v>
      </c>
      <c r="D950" s="184">
        <v>45093</v>
      </c>
      <c r="E950" s="183">
        <v>1</v>
      </c>
      <c r="F950" s="183" t="s">
        <v>1467</v>
      </c>
      <c r="G950" s="183" t="s">
        <v>1930</v>
      </c>
      <c r="H950" s="183" t="s">
        <v>1096</v>
      </c>
      <c r="I950" s="183">
        <v>0</v>
      </c>
      <c r="J950" s="183">
        <v>31</v>
      </c>
      <c r="K950" s="183">
        <v>-31</v>
      </c>
      <c r="L950" s="184">
        <v>45119.816412036998</v>
      </c>
      <c r="M950" s="183" t="s">
        <v>2112</v>
      </c>
    </row>
    <row r="951" spans="1:13">
      <c r="A951" s="183">
        <v>40100000</v>
      </c>
      <c r="B951" s="183" t="s">
        <v>1177</v>
      </c>
      <c r="C951" s="183" t="s">
        <v>356</v>
      </c>
      <c r="D951" s="184">
        <v>45140</v>
      </c>
      <c r="E951" s="183">
        <v>1</v>
      </c>
      <c r="F951" s="183" t="s">
        <v>2179</v>
      </c>
      <c r="G951" s="183" t="s">
        <v>2026</v>
      </c>
      <c r="H951" s="183" t="s">
        <v>1083</v>
      </c>
      <c r="I951" s="183">
        <v>0</v>
      </c>
      <c r="J951" s="183">
        <v>31</v>
      </c>
      <c r="K951" s="183">
        <v>-31</v>
      </c>
      <c r="L951" s="184">
        <v>45175.786956018499</v>
      </c>
      <c r="M951" s="183" t="s">
        <v>2112</v>
      </c>
    </row>
    <row r="952" spans="1:13">
      <c r="A952" s="183">
        <v>40100000</v>
      </c>
      <c r="B952" s="183" t="s">
        <v>375</v>
      </c>
      <c r="C952" s="183" t="s">
        <v>356</v>
      </c>
      <c r="D952" s="184">
        <v>45167</v>
      </c>
      <c r="E952" s="183">
        <v>1</v>
      </c>
      <c r="F952" s="183" t="s">
        <v>2186</v>
      </c>
      <c r="G952" s="183" t="s">
        <v>2022</v>
      </c>
      <c r="H952" s="183" t="s">
        <v>1087</v>
      </c>
      <c r="I952" s="183">
        <v>0</v>
      </c>
      <c r="J952" s="183">
        <v>62</v>
      </c>
      <c r="K952" s="183">
        <v>-62</v>
      </c>
      <c r="L952" s="184">
        <v>45175.784456018497</v>
      </c>
      <c r="M952" s="183" t="s">
        <v>2112</v>
      </c>
    </row>
    <row r="953" spans="1:13">
      <c r="A953" s="183">
        <v>40100000</v>
      </c>
      <c r="B953" s="183" t="s">
        <v>1181</v>
      </c>
      <c r="C953" s="183" t="s">
        <v>356</v>
      </c>
      <c r="D953" s="184">
        <v>45167</v>
      </c>
      <c r="E953" s="183">
        <v>1</v>
      </c>
      <c r="F953" s="183" t="s">
        <v>1467</v>
      </c>
      <c r="G953" s="183" t="s">
        <v>2132</v>
      </c>
      <c r="H953" s="183" t="s">
        <v>1359</v>
      </c>
      <c r="I953" s="183">
        <v>0</v>
      </c>
      <c r="J953" s="183">
        <v>31</v>
      </c>
      <c r="K953" s="183">
        <v>-31</v>
      </c>
      <c r="L953" s="184">
        <v>45180.481736111098</v>
      </c>
      <c r="M953" s="183" t="s">
        <v>2112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2CE7-C801-413C-880C-29D941C1AF29}">
  <dimension ref="A1:K20"/>
  <sheetViews>
    <sheetView topLeftCell="A2" workbookViewId="0">
      <selection activeCell="D7" sqref="D7"/>
    </sheetView>
  </sheetViews>
  <sheetFormatPr defaultColWidth="9.140625" defaultRowHeight="15"/>
  <cols>
    <col min="3" max="3" width="18.5703125" bestFit="1" customWidth="1"/>
    <col min="4" max="4" width="34" bestFit="1" customWidth="1"/>
  </cols>
  <sheetData>
    <row r="1" spans="1:7">
      <c r="B1" t="s">
        <v>72</v>
      </c>
    </row>
    <row r="3" spans="1:7">
      <c r="F3" t="s">
        <v>71</v>
      </c>
      <c r="G3" t="s">
        <v>5</v>
      </c>
    </row>
    <row r="4" spans="1:7">
      <c r="A4" s="31"/>
      <c r="B4" s="31" t="s">
        <v>59</v>
      </c>
      <c r="C4" s="32" t="s">
        <v>39</v>
      </c>
      <c r="D4" s="31" t="s">
        <v>20</v>
      </c>
      <c r="E4" s="33">
        <v>432</v>
      </c>
      <c r="F4" s="33">
        <v>360</v>
      </c>
      <c r="G4" s="33">
        <v>72</v>
      </c>
    </row>
    <row r="5" spans="1:7">
      <c r="A5" s="27"/>
      <c r="B5" s="27" t="s">
        <v>59</v>
      </c>
      <c r="C5" s="29" t="s">
        <v>41</v>
      </c>
      <c r="D5" s="27" t="s">
        <v>22</v>
      </c>
      <c r="E5" s="28">
        <v>385.37999999999994</v>
      </c>
      <c r="F5" s="28">
        <v>321.14999999999998</v>
      </c>
      <c r="G5" s="28">
        <v>64.23</v>
      </c>
    </row>
    <row r="6" spans="1:7">
      <c r="A6" s="27"/>
      <c r="B6" s="27" t="s">
        <v>62</v>
      </c>
      <c r="C6" s="29" t="s">
        <v>46</v>
      </c>
      <c r="D6" s="27" t="s">
        <v>26</v>
      </c>
      <c r="E6" s="28">
        <v>69.36</v>
      </c>
      <c r="F6" s="28">
        <v>57.800000000000004</v>
      </c>
      <c r="G6" s="28">
        <v>11.560000000000002</v>
      </c>
    </row>
    <row r="7" spans="1:7">
      <c r="A7" s="31"/>
      <c r="B7" s="31" t="s">
        <v>63</v>
      </c>
      <c r="C7" s="32" t="s">
        <v>47</v>
      </c>
      <c r="D7" s="31" t="s">
        <v>27</v>
      </c>
      <c r="E7" s="33">
        <v>1335.3</v>
      </c>
      <c r="F7" s="33">
        <v>1112.75</v>
      </c>
      <c r="G7" s="33">
        <v>222.55</v>
      </c>
    </row>
    <row r="8" spans="1:7">
      <c r="A8" s="27"/>
      <c r="B8" s="27" t="s">
        <v>63</v>
      </c>
      <c r="C8" s="29" t="s">
        <v>48</v>
      </c>
      <c r="D8" s="27" t="s">
        <v>28</v>
      </c>
      <c r="E8" s="28">
        <v>70.97999999999999</v>
      </c>
      <c r="F8" s="28">
        <v>59.149999999999991</v>
      </c>
      <c r="G8" s="28">
        <v>11.829999999999998</v>
      </c>
    </row>
    <row r="9" spans="1:7">
      <c r="A9" s="27"/>
      <c r="B9" s="27" t="s">
        <v>64</v>
      </c>
      <c r="C9" s="29" t="s">
        <v>49</v>
      </c>
      <c r="D9" s="27" t="s">
        <v>29</v>
      </c>
      <c r="E9" s="28">
        <v>3413.76</v>
      </c>
      <c r="F9" s="28">
        <v>2844.8</v>
      </c>
      <c r="G9" s="28">
        <v>568.96</v>
      </c>
    </row>
    <row r="10" spans="1:7">
      <c r="A10" s="27"/>
      <c r="B10" s="27" t="s">
        <v>65</v>
      </c>
      <c r="C10" s="29" t="s">
        <v>50</v>
      </c>
      <c r="D10" s="27" t="s">
        <v>30</v>
      </c>
      <c r="E10" s="28">
        <v>3333.5399999999995</v>
      </c>
      <c r="F10" s="28">
        <v>2777.95</v>
      </c>
      <c r="G10" s="28">
        <v>555.59</v>
      </c>
    </row>
    <row r="11" spans="1:7">
      <c r="A11" s="27"/>
      <c r="B11" s="27" t="s">
        <v>66</v>
      </c>
      <c r="C11" s="29" t="s">
        <v>51</v>
      </c>
      <c r="D11" s="27" t="s">
        <v>31</v>
      </c>
      <c r="E11" s="28">
        <v>9576</v>
      </c>
      <c r="F11" s="28">
        <v>7980</v>
      </c>
      <c r="G11" s="28">
        <v>1596</v>
      </c>
    </row>
    <row r="12" spans="1:7">
      <c r="A12" s="27"/>
      <c r="B12" s="27" t="s">
        <v>66</v>
      </c>
      <c r="C12" s="29" t="s">
        <v>52</v>
      </c>
      <c r="D12" s="27" t="s">
        <v>32</v>
      </c>
      <c r="E12" s="28">
        <v>144.18</v>
      </c>
      <c r="F12" s="28">
        <v>120.15</v>
      </c>
      <c r="G12" s="28">
        <v>24.03</v>
      </c>
    </row>
    <row r="13" spans="1:7">
      <c r="A13" s="27"/>
      <c r="B13" s="27" t="s">
        <v>66</v>
      </c>
      <c r="C13" s="29" t="s">
        <v>53</v>
      </c>
      <c r="D13" s="27" t="s">
        <v>32</v>
      </c>
      <c r="E13" s="28">
        <v>240.23999999999998</v>
      </c>
      <c r="F13" s="28">
        <v>200.2</v>
      </c>
      <c r="G13" s="28">
        <v>40.04</v>
      </c>
    </row>
    <row r="14" spans="1:7">
      <c r="A14" s="31"/>
      <c r="B14" s="31" t="s">
        <v>66</v>
      </c>
      <c r="C14" s="32" t="s">
        <v>54</v>
      </c>
      <c r="D14" s="31" t="s">
        <v>33</v>
      </c>
      <c r="E14" s="33">
        <v>287.64</v>
      </c>
      <c r="F14" s="33">
        <v>239.7</v>
      </c>
      <c r="G14" s="33">
        <v>47.94</v>
      </c>
    </row>
    <row r="15" spans="1:7">
      <c r="A15" s="31"/>
      <c r="B15" s="34" t="s">
        <v>66</v>
      </c>
      <c r="C15" s="32" t="s">
        <v>55</v>
      </c>
      <c r="D15" s="31" t="s">
        <v>34</v>
      </c>
      <c r="E15" s="33">
        <v>363.9</v>
      </c>
      <c r="F15" s="33">
        <v>303.25</v>
      </c>
      <c r="G15" s="33">
        <v>60.650000000000006</v>
      </c>
    </row>
    <row r="16" spans="1:7">
      <c r="A16" s="27"/>
      <c r="B16" s="30" t="s">
        <v>66</v>
      </c>
      <c r="C16" s="29" t="s">
        <v>56</v>
      </c>
      <c r="D16" s="27" t="s">
        <v>35</v>
      </c>
      <c r="E16" s="28">
        <v>38.76</v>
      </c>
      <c r="F16" s="28">
        <v>32.299999999999997</v>
      </c>
      <c r="G16" s="28">
        <v>6.46</v>
      </c>
    </row>
    <row r="17" spans="1:11">
      <c r="A17" s="31"/>
      <c r="B17" s="34" t="s">
        <v>66</v>
      </c>
      <c r="C17" s="32" t="s">
        <v>57</v>
      </c>
      <c r="D17" s="31" t="s">
        <v>36</v>
      </c>
      <c r="E17" s="33">
        <v>287.87999999999994</v>
      </c>
      <c r="F17" s="33">
        <v>239.89999999999995</v>
      </c>
      <c r="G17" s="33">
        <v>47.97999999999999</v>
      </c>
    </row>
    <row r="18" spans="1:11">
      <c r="A18" s="31"/>
      <c r="B18" s="34" t="s">
        <v>66</v>
      </c>
      <c r="C18" s="32" t="s">
        <v>58</v>
      </c>
      <c r="D18" s="31" t="s">
        <v>36</v>
      </c>
      <c r="E18" s="33">
        <v>3655.1400000000003</v>
      </c>
      <c r="F18" s="33">
        <v>3045.9500000000003</v>
      </c>
      <c r="G18" s="33">
        <v>609.19000000000005</v>
      </c>
    </row>
    <row r="20" spans="1:11">
      <c r="D20" s="31" t="s">
        <v>79</v>
      </c>
      <c r="E20" s="33">
        <v>1667.2</v>
      </c>
      <c r="F20" s="31" t="s">
        <v>80</v>
      </c>
      <c r="G20" s="31" t="s">
        <v>142</v>
      </c>
      <c r="H20" s="31" t="s">
        <v>89</v>
      </c>
      <c r="I20" s="31" t="s">
        <v>89</v>
      </c>
      <c r="J20" s="31">
        <v>1698</v>
      </c>
      <c r="K20" s="3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3D7D7-51C6-4C63-8EBB-68C9A0965050}">
  <sheetPr filterMode="1"/>
  <dimension ref="A1:I90"/>
  <sheetViews>
    <sheetView workbookViewId="0">
      <selection activeCell="F103" sqref="F103"/>
    </sheetView>
  </sheetViews>
  <sheetFormatPr defaultColWidth="9.140625" defaultRowHeight="15"/>
  <cols>
    <col min="1" max="3" width="9.140625" style="52"/>
    <col min="4" max="4" width="39.28515625" style="52" bestFit="1" customWidth="1"/>
    <col min="5" max="16384" width="9.140625" style="52"/>
  </cols>
  <sheetData>
    <row r="1" spans="1:9">
      <c r="A1" s="52" t="s">
        <v>73</v>
      </c>
      <c r="B1" s="52" t="s">
        <v>81</v>
      </c>
      <c r="C1" s="52" t="s">
        <v>82</v>
      </c>
      <c r="D1" s="52" t="s">
        <v>83</v>
      </c>
      <c r="E1" s="52" t="s">
        <v>84</v>
      </c>
      <c r="F1" s="52" t="s">
        <v>85</v>
      </c>
      <c r="G1" s="52" t="s">
        <v>86</v>
      </c>
      <c r="H1" s="52" t="s">
        <v>87</v>
      </c>
      <c r="I1" s="52" t="s">
        <v>88</v>
      </c>
    </row>
    <row r="2" spans="1:9">
      <c r="A2" s="52" t="s">
        <v>89</v>
      </c>
      <c r="B2" s="52" t="s">
        <v>89</v>
      </c>
      <c r="C2" s="52" t="s">
        <v>89</v>
      </c>
      <c r="D2" s="52" t="s">
        <v>90</v>
      </c>
      <c r="E2" s="52" t="s">
        <v>89</v>
      </c>
      <c r="F2" s="52" t="s">
        <v>89</v>
      </c>
      <c r="G2" s="52" t="s">
        <v>89</v>
      </c>
      <c r="H2" s="52" t="s">
        <v>89</v>
      </c>
      <c r="I2" s="52" t="s">
        <v>89</v>
      </c>
    </row>
    <row r="3" spans="1:9" hidden="1">
      <c r="A3" s="52" t="s">
        <v>89</v>
      </c>
      <c r="B3" s="52" t="s">
        <v>89</v>
      </c>
      <c r="C3" s="52" t="s">
        <v>89</v>
      </c>
      <c r="D3" s="52" t="s">
        <v>91</v>
      </c>
      <c r="E3" s="52" t="s">
        <v>89</v>
      </c>
      <c r="F3" s="52">
        <v>59083.96</v>
      </c>
      <c r="G3" s="52">
        <v>0</v>
      </c>
      <c r="H3" s="52" t="s">
        <v>92</v>
      </c>
      <c r="I3" s="52" t="s">
        <v>89</v>
      </c>
    </row>
    <row r="4" spans="1:9">
      <c r="A4" s="52" t="s">
        <v>60</v>
      </c>
      <c r="B4" s="52" t="s">
        <v>93</v>
      </c>
      <c r="C4" s="52" t="s">
        <v>94</v>
      </c>
      <c r="D4" s="52" t="s">
        <v>95</v>
      </c>
      <c r="E4" s="52" t="s">
        <v>89</v>
      </c>
      <c r="F4" s="52" t="s">
        <v>89</v>
      </c>
      <c r="G4" s="52">
        <v>328.64</v>
      </c>
      <c r="H4" s="52" t="s">
        <v>89</v>
      </c>
      <c r="I4" s="52" t="s">
        <v>89</v>
      </c>
    </row>
    <row r="5" spans="1:9" hidden="1">
      <c r="A5" s="52" t="s">
        <v>60</v>
      </c>
      <c r="B5" s="52" t="s">
        <v>93</v>
      </c>
      <c r="C5" s="52" t="s">
        <v>96</v>
      </c>
      <c r="D5" s="52" t="s">
        <v>97</v>
      </c>
      <c r="E5" s="52" t="s">
        <v>89</v>
      </c>
      <c r="F5" s="52" t="s">
        <v>89</v>
      </c>
      <c r="G5" s="52">
        <v>126.74</v>
      </c>
      <c r="H5" s="52" t="s">
        <v>89</v>
      </c>
      <c r="I5" s="52" t="s">
        <v>89</v>
      </c>
    </row>
    <row r="6" spans="1:9" hidden="1">
      <c r="A6" s="52" t="s">
        <v>60</v>
      </c>
      <c r="B6" s="52" t="s">
        <v>93</v>
      </c>
      <c r="C6" s="52" t="s">
        <v>98</v>
      </c>
      <c r="D6" s="52" t="s">
        <v>97</v>
      </c>
      <c r="E6" s="52" t="s">
        <v>89</v>
      </c>
      <c r="F6" s="52" t="s">
        <v>89</v>
      </c>
      <c r="G6" s="52">
        <v>3134.99</v>
      </c>
      <c r="H6" s="52" t="s">
        <v>89</v>
      </c>
      <c r="I6" s="52" t="s">
        <v>89</v>
      </c>
    </row>
    <row r="7" spans="1:9" hidden="1">
      <c r="A7" s="52" t="s">
        <v>60</v>
      </c>
      <c r="B7" s="52" t="s">
        <v>93</v>
      </c>
      <c r="C7" s="52" t="s">
        <v>99</v>
      </c>
      <c r="D7" s="52" t="s">
        <v>74</v>
      </c>
      <c r="E7" s="52" t="s">
        <v>89</v>
      </c>
      <c r="F7" s="52" t="s">
        <v>89</v>
      </c>
      <c r="G7" s="52">
        <v>594.42999999999995</v>
      </c>
      <c r="H7" s="52" t="s">
        <v>89</v>
      </c>
      <c r="I7" s="52" t="s">
        <v>89</v>
      </c>
    </row>
    <row r="8" spans="1:9" hidden="1">
      <c r="A8" s="52" t="s">
        <v>100</v>
      </c>
      <c r="B8" s="52" t="s">
        <v>93</v>
      </c>
      <c r="C8" s="52" t="s">
        <v>101</v>
      </c>
      <c r="D8" s="52" t="s">
        <v>102</v>
      </c>
      <c r="E8" s="52" t="s">
        <v>89</v>
      </c>
      <c r="F8" s="52" t="s">
        <v>89</v>
      </c>
      <c r="G8" s="52">
        <v>70.400000000000006</v>
      </c>
      <c r="H8" s="52" t="s">
        <v>89</v>
      </c>
      <c r="I8" s="52" t="s">
        <v>89</v>
      </c>
    </row>
    <row r="9" spans="1:9" hidden="1">
      <c r="A9" s="52" t="s">
        <v>103</v>
      </c>
      <c r="B9" s="52" t="s">
        <v>93</v>
      </c>
      <c r="C9" s="52" t="s">
        <v>104</v>
      </c>
      <c r="D9" s="52" t="s">
        <v>105</v>
      </c>
      <c r="E9" s="52" t="s">
        <v>89</v>
      </c>
      <c r="F9" s="52" t="s">
        <v>89</v>
      </c>
      <c r="G9" s="52">
        <v>1705.23</v>
      </c>
      <c r="H9" s="52" t="s">
        <v>89</v>
      </c>
      <c r="I9" s="52" t="s">
        <v>89</v>
      </c>
    </row>
    <row r="10" spans="1:9" hidden="1">
      <c r="A10" s="52" t="s">
        <v>103</v>
      </c>
      <c r="B10" s="52" t="s">
        <v>93</v>
      </c>
      <c r="C10" s="52" t="s">
        <v>106</v>
      </c>
      <c r="D10" s="52" t="s">
        <v>107</v>
      </c>
      <c r="E10" s="52" t="s">
        <v>89</v>
      </c>
      <c r="F10" s="52" t="s">
        <v>89</v>
      </c>
      <c r="G10" s="52">
        <v>6541.78</v>
      </c>
      <c r="H10" s="52" t="s">
        <v>89</v>
      </c>
      <c r="I10" s="52" t="s">
        <v>89</v>
      </c>
    </row>
    <row r="11" spans="1:9" hidden="1">
      <c r="A11" s="52" t="s">
        <v>108</v>
      </c>
      <c r="B11" s="52" t="s">
        <v>93</v>
      </c>
      <c r="C11" s="52" t="s">
        <v>109</v>
      </c>
      <c r="D11" s="52" t="s">
        <v>110</v>
      </c>
      <c r="E11" s="52" t="s">
        <v>89</v>
      </c>
      <c r="F11" s="52">
        <v>100000</v>
      </c>
      <c r="G11" s="52" t="s">
        <v>89</v>
      </c>
      <c r="H11" s="52" t="s">
        <v>89</v>
      </c>
      <c r="I11" s="52" t="s">
        <v>89</v>
      </c>
    </row>
    <row r="12" spans="1:9" hidden="1">
      <c r="A12" s="52" t="s">
        <v>111</v>
      </c>
      <c r="B12" s="52" t="s">
        <v>93</v>
      </c>
      <c r="C12" s="52" t="s">
        <v>112</v>
      </c>
      <c r="D12" s="52" t="s">
        <v>113</v>
      </c>
      <c r="E12" s="52" t="s">
        <v>89</v>
      </c>
      <c r="F12" s="52" t="s">
        <v>89</v>
      </c>
      <c r="G12" s="52">
        <v>300</v>
      </c>
      <c r="H12" s="52" t="s">
        <v>89</v>
      </c>
      <c r="I12" s="52" t="s">
        <v>89</v>
      </c>
    </row>
    <row r="13" spans="1:9" hidden="1">
      <c r="A13" s="52" t="s">
        <v>111</v>
      </c>
      <c r="B13" s="52" t="s">
        <v>93</v>
      </c>
      <c r="C13" s="52" t="s">
        <v>114</v>
      </c>
      <c r="D13" s="52" t="s">
        <v>113</v>
      </c>
      <c r="E13" s="52" t="s">
        <v>89</v>
      </c>
      <c r="F13" s="52" t="s">
        <v>89</v>
      </c>
      <c r="G13" s="52">
        <v>75</v>
      </c>
      <c r="H13" s="52" t="s">
        <v>89</v>
      </c>
      <c r="I13" s="52" t="s">
        <v>89</v>
      </c>
    </row>
    <row r="14" spans="1:9" hidden="1">
      <c r="A14" s="52" t="s">
        <v>61</v>
      </c>
      <c r="B14" s="52" t="s">
        <v>93</v>
      </c>
      <c r="C14" s="52" t="s">
        <v>115</v>
      </c>
      <c r="D14" s="52" t="s">
        <v>116</v>
      </c>
      <c r="E14" s="52" t="s">
        <v>89</v>
      </c>
      <c r="F14" s="52" t="s">
        <v>89</v>
      </c>
      <c r="G14" s="52">
        <v>3980.48</v>
      </c>
      <c r="H14" s="52" t="s">
        <v>89</v>
      </c>
      <c r="I14" s="52" t="s">
        <v>89</v>
      </c>
    </row>
    <row r="15" spans="1:9" hidden="1">
      <c r="A15" s="52" t="s">
        <v>117</v>
      </c>
      <c r="B15" s="52" t="s">
        <v>93</v>
      </c>
      <c r="C15" s="52" t="s">
        <v>118</v>
      </c>
      <c r="D15" s="52" t="s">
        <v>102</v>
      </c>
      <c r="E15" s="52" t="s">
        <v>89</v>
      </c>
      <c r="F15" s="52" t="s">
        <v>89</v>
      </c>
      <c r="G15" s="52">
        <v>406.49</v>
      </c>
      <c r="H15" s="52" t="s">
        <v>89</v>
      </c>
      <c r="I15" s="52" t="s">
        <v>89</v>
      </c>
    </row>
    <row r="16" spans="1:9" hidden="1">
      <c r="A16" s="52" t="s">
        <v>117</v>
      </c>
      <c r="B16" s="52" t="s">
        <v>93</v>
      </c>
      <c r="C16" s="52" t="s">
        <v>119</v>
      </c>
      <c r="D16" s="52" t="s">
        <v>120</v>
      </c>
      <c r="E16" s="52" t="s">
        <v>89</v>
      </c>
      <c r="F16" s="52" t="s">
        <v>89</v>
      </c>
      <c r="G16" s="52">
        <v>38</v>
      </c>
      <c r="H16" s="52" t="s">
        <v>89</v>
      </c>
      <c r="I16" s="52" t="s">
        <v>89</v>
      </c>
    </row>
    <row r="17" spans="1:9" hidden="1">
      <c r="A17" s="52" t="s">
        <v>117</v>
      </c>
      <c r="B17" s="52" t="s">
        <v>93</v>
      </c>
      <c r="C17" s="52" t="s">
        <v>121</v>
      </c>
      <c r="D17" s="52" t="s">
        <v>122</v>
      </c>
      <c r="E17" s="52" t="s">
        <v>89</v>
      </c>
      <c r="F17" s="52" t="s">
        <v>89</v>
      </c>
      <c r="G17" s="52">
        <v>11075.84</v>
      </c>
      <c r="H17" s="52" t="s">
        <v>89</v>
      </c>
      <c r="I17" s="52" t="s">
        <v>89</v>
      </c>
    </row>
    <row r="18" spans="1:9" hidden="1">
      <c r="A18" s="52" t="s">
        <v>123</v>
      </c>
      <c r="B18" s="52" t="s">
        <v>93</v>
      </c>
      <c r="C18" s="52" t="s">
        <v>124</v>
      </c>
      <c r="D18" s="52" t="s">
        <v>105</v>
      </c>
      <c r="E18" s="52" t="s">
        <v>89</v>
      </c>
      <c r="F18" s="52" t="s">
        <v>89</v>
      </c>
      <c r="G18" s="52">
        <v>1363.2</v>
      </c>
      <c r="H18" s="52" t="s">
        <v>89</v>
      </c>
      <c r="I18" s="52" t="s">
        <v>89</v>
      </c>
    </row>
    <row r="19" spans="1:9" hidden="1">
      <c r="A19" s="52" t="s">
        <v>62</v>
      </c>
      <c r="B19" s="52" t="s">
        <v>93</v>
      </c>
      <c r="C19" s="52" t="s">
        <v>125</v>
      </c>
      <c r="D19" s="52" t="s">
        <v>126</v>
      </c>
      <c r="E19" s="52" t="s">
        <v>89</v>
      </c>
      <c r="F19" s="52" t="s">
        <v>89</v>
      </c>
      <c r="G19" s="52">
        <v>252</v>
      </c>
      <c r="H19" s="52" t="s">
        <v>89</v>
      </c>
      <c r="I19" s="52" t="s">
        <v>89</v>
      </c>
    </row>
    <row r="20" spans="1:9" hidden="1">
      <c r="A20" s="52" t="s">
        <v>62</v>
      </c>
      <c r="B20" s="52" t="s">
        <v>93</v>
      </c>
      <c r="C20" s="52" t="s">
        <v>127</v>
      </c>
      <c r="D20" s="52" t="s">
        <v>128</v>
      </c>
      <c r="E20" s="52" t="s">
        <v>89</v>
      </c>
      <c r="F20" s="52" t="s">
        <v>89</v>
      </c>
      <c r="G20" s="52">
        <v>1679.76</v>
      </c>
      <c r="H20" s="52" t="s">
        <v>89</v>
      </c>
      <c r="I20" s="52" t="s">
        <v>89</v>
      </c>
    </row>
    <row r="21" spans="1:9" hidden="1">
      <c r="A21" s="52" t="s">
        <v>62</v>
      </c>
      <c r="B21" s="52" t="s">
        <v>93</v>
      </c>
      <c r="C21" s="52" t="s">
        <v>129</v>
      </c>
      <c r="D21" s="52" t="s">
        <v>130</v>
      </c>
      <c r="E21" s="52" t="s">
        <v>89</v>
      </c>
      <c r="F21" s="52" t="s">
        <v>89</v>
      </c>
      <c r="G21" s="52">
        <v>1300</v>
      </c>
      <c r="H21" s="52" t="s">
        <v>89</v>
      </c>
      <c r="I21" s="52" t="s">
        <v>89</v>
      </c>
    </row>
    <row r="22" spans="1:9" hidden="1">
      <c r="A22" s="52" t="s">
        <v>62</v>
      </c>
      <c r="B22" s="52" t="s">
        <v>93</v>
      </c>
      <c r="C22" s="52" t="s">
        <v>131</v>
      </c>
      <c r="D22" s="52" t="s">
        <v>132</v>
      </c>
      <c r="E22" s="52" t="s">
        <v>89</v>
      </c>
      <c r="F22" s="52" t="s">
        <v>89</v>
      </c>
      <c r="G22" s="52">
        <v>2400</v>
      </c>
      <c r="H22" s="52" t="s">
        <v>89</v>
      </c>
      <c r="I22" s="52" t="s">
        <v>89</v>
      </c>
    </row>
    <row r="23" spans="1:9" hidden="1">
      <c r="A23" s="52" t="s">
        <v>62</v>
      </c>
      <c r="B23" s="52" t="s">
        <v>93</v>
      </c>
      <c r="C23" s="52" t="s">
        <v>133</v>
      </c>
      <c r="D23" s="52" t="s">
        <v>134</v>
      </c>
      <c r="E23" s="52" t="s">
        <v>89</v>
      </c>
      <c r="F23" s="52" t="s">
        <v>89</v>
      </c>
      <c r="G23" s="52">
        <v>5954.82</v>
      </c>
      <c r="H23" s="52" t="s">
        <v>89</v>
      </c>
      <c r="I23" s="52" t="s">
        <v>89</v>
      </c>
    </row>
    <row r="24" spans="1:9" hidden="1">
      <c r="A24" s="52" t="s">
        <v>135</v>
      </c>
      <c r="B24" s="52" t="s">
        <v>93</v>
      </c>
      <c r="C24" s="52" t="s">
        <v>136</v>
      </c>
      <c r="D24" s="52" t="s">
        <v>137</v>
      </c>
      <c r="E24" s="52" t="s">
        <v>89</v>
      </c>
      <c r="F24" s="52">
        <v>78274.7</v>
      </c>
      <c r="G24" s="52" t="s">
        <v>89</v>
      </c>
      <c r="H24" s="52" t="s">
        <v>89</v>
      </c>
      <c r="I24" s="52" t="s">
        <v>89</v>
      </c>
    </row>
    <row r="25" spans="1:9" hidden="1">
      <c r="A25" s="52" t="s">
        <v>138</v>
      </c>
      <c r="B25" s="52" t="s">
        <v>93</v>
      </c>
      <c r="C25" s="52" t="s">
        <v>139</v>
      </c>
      <c r="D25" s="52" t="s">
        <v>140</v>
      </c>
      <c r="E25" s="52" t="s">
        <v>89</v>
      </c>
      <c r="F25" s="52" t="s">
        <v>89</v>
      </c>
      <c r="G25" s="52">
        <v>74406</v>
      </c>
      <c r="H25" s="52" t="s">
        <v>89</v>
      </c>
      <c r="I25" s="52" t="s">
        <v>89</v>
      </c>
    </row>
    <row r="26" spans="1:9" hidden="1">
      <c r="A26" s="52" t="s">
        <v>138</v>
      </c>
      <c r="B26" s="52" t="s">
        <v>93</v>
      </c>
      <c r="C26" s="52" t="s">
        <v>141</v>
      </c>
      <c r="D26" s="52" t="s">
        <v>142</v>
      </c>
      <c r="E26" s="52" t="s">
        <v>89</v>
      </c>
      <c r="F26" s="52" t="s">
        <v>89</v>
      </c>
      <c r="G26" s="52">
        <v>1698</v>
      </c>
      <c r="H26" s="52" t="s">
        <v>89</v>
      </c>
      <c r="I26" s="52" t="s">
        <v>89</v>
      </c>
    </row>
    <row r="27" spans="1:9" hidden="1">
      <c r="A27" s="52" t="s">
        <v>138</v>
      </c>
      <c r="B27" s="52" t="s">
        <v>93</v>
      </c>
      <c r="C27" s="52" t="s">
        <v>143</v>
      </c>
      <c r="D27" s="52" t="s">
        <v>144</v>
      </c>
      <c r="E27" s="52" t="s">
        <v>89</v>
      </c>
      <c r="F27" s="52" t="s">
        <v>89</v>
      </c>
      <c r="G27" s="52">
        <v>1399.2</v>
      </c>
      <c r="H27" s="52" t="s">
        <v>89</v>
      </c>
      <c r="I27" s="52" t="s">
        <v>89</v>
      </c>
    </row>
    <row r="28" spans="1:9" hidden="1">
      <c r="A28" s="52" t="s">
        <v>138</v>
      </c>
      <c r="B28" s="52" t="s">
        <v>93</v>
      </c>
      <c r="C28" s="52" t="s">
        <v>145</v>
      </c>
      <c r="D28" s="52" t="s">
        <v>146</v>
      </c>
      <c r="E28" s="52" t="s">
        <v>89</v>
      </c>
      <c r="F28" s="52" t="s">
        <v>89</v>
      </c>
      <c r="G28" s="52">
        <v>1924.19</v>
      </c>
      <c r="H28" s="52" t="s">
        <v>89</v>
      </c>
      <c r="I28" s="52" t="s">
        <v>89</v>
      </c>
    </row>
    <row r="29" spans="1:9" hidden="1">
      <c r="A29" s="52" t="s">
        <v>138</v>
      </c>
      <c r="B29" s="52" t="s">
        <v>93</v>
      </c>
      <c r="C29" s="52" t="s">
        <v>147</v>
      </c>
      <c r="D29" s="52" t="s">
        <v>148</v>
      </c>
      <c r="E29" s="52" t="s">
        <v>89</v>
      </c>
      <c r="F29" s="52" t="s">
        <v>89</v>
      </c>
      <c r="G29" s="52">
        <v>1441.23</v>
      </c>
      <c r="H29" s="52" t="s">
        <v>89</v>
      </c>
      <c r="I29" s="52" t="s">
        <v>89</v>
      </c>
    </row>
    <row r="30" spans="1:9" hidden="1">
      <c r="A30" s="52" t="s">
        <v>138</v>
      </c>
      <c r="B30" s="52" t="s">
        <v>93</v>
      </c>
      <c r="C30" s="52" t="s">
        <v>149</v>
      </c>
      <c r="D30" s="52" t="s">
        <v>150</v>
      </c>
      <c r="E30" s="52" t="s">
        <v>89</v>
      </c>
      <c r="F30" s="52" t="s">
        <v>89</v>
      </c>
      <c r="G30" s="52">
        <v>534.5</v>
      </c>
      <c r="H30" s="52" t="s">
        <v>89</v>
      </c>
      <c r="I30" s="52" t="s">
        <v>89</v>
      </c>
    </row>
    <row r="31" spans="1:9" hidden="1">
      <c r="A31" s="52" t="s">
        <v>138</v>
      </c>
      <c r="B31" s="52" t="s">
        <v>93</v>
      </c>
      <c r="C31" s="52" t="s">
        <v>151</v>
      </c>
      <c r="D31" s="52" t="s">
        <v>152</v>
      </c>
      <c r="E31" s="52" t="s">
        <v>89</v>
      </c>
      <c r="F31" s="52" t="s">
        <v>89</v>
      </c>
      <c r="G31" s="52">
        <v>92.33</v>
      </c>
      <c r="H31" s="52" t="s">
        <v>89</v>
      </c>
      <c r="I31" s="52" t="s">
        <v>89</v>
      </c>
    </row>
    <row r="32" spans="1:9" hidden="1">
      <c r="A32" s="52" t="s">
        <v>138</v>
      </c>
      <c r="B32" s="52" t="s">
        <v>93</v>
      </c>
      <c r="C32" s="52" t="s">
        <v>153</v>
      </c>
      <c r="D32" s="52" t="s">
        <v>150</v>
      </c>
      <c r="E32" s="52" t="s">
        <v>89</v>
      </c>
      <c r="F32" s="52" t="s">
        <v>89</v>
      </c>
      <c r="G32" s="52">
        <v>520</v>
      </c>
      <c r="H32" s="52" t="s">
        <v>89</v>
      </c>
      <c r="I32" s="52" t="s">
        <v>89</v>
      </c>
    </row>
    <row r="33" spans="1:9" hidden="1">
      <c r="A33" s="52" t="s">
        <v>138</v>
      </c>
      <c r="B33" s="52" t="s">
        <v>93</v>
      </c>
      <c r="C33" s="52" t="s">
        <v>154</v>
      </c>
      <c r="D33" s="52" t="s">
        <v>155</v>
      </c>
      <c r="E33" s="52" t="s">
        <v>89</v>
      </c>
      <c r="F33" s="52" t="s">
        <v>89</v>
      </c>
      <c r="G33" s="52">
        <v>1812.43</v>
      </c>
      <c r="H33" s="52" t="s">
        <v>89</v>
      </c>
      <c r="I33" s="52" t="s">
        <v>89</v>
      </c>
    </row>
    <row r="34" spans="1:9" hidden="1">
      <c r="A34" s="52" t="s">
        <v>138</v>
      </c>
      <c r="B34" s="52" t="s">
        <v>93</v>
      </c>
      <c r="C34" s="52" t="s">
        <v>156</v>
      </c>
      <c r="D34" s="52" t="s">
        <v>157</v>
      </c>
      <c r="E34" s="52" t="s">
        <v>89</v>
      </c>
      <c r="F34" s="52" t="s">
        <v>89</v>
      </c>
      <c r="G34" s="52">
        <v>1293</v>
      </c>
      <c r="H34" s="52" t="s">
        <v>89</v>
      </c>
      <c r="I34" s="52" t="s">
        <v>89</v>
      </c>
    </row>
    <row r="35" spans="1:9" hidden="1">
      <c r="A35" s="52" t="s">
        <v>138</v>
      </c>
      <c r="B35" s="52" t="s">
        <v>93</v>
      </c>
      <c r="C35" s="52" t="s">
        <v>158</v>
      </c>
      <c r="D35" s="52" t="s">
        <v>159</v>
      </c>
      <c r="E35" s="52" t="s">
        <v>89</v>
      </c>
      <c r="F35" s="52" t="s">
        <v>89</v>
      </c>
      <c r="G35" s="52">
        <v>228</v>
      </c>
      <c r="H35" s="52" t="s">
        <v>89</v>
      </c>
      <c r="I35" s="52" t="s">
        <v>89</v>
      </c>
    </row>
    <row r="36" spans="1:9" hidden="1">
      <c r="A36" s="52" t="s">
        <v>138</v>
      </c>
      <c r="B36" s="52" t="s">
        <v>93</v>
      </c>
      <c r="C36" s="52" t="s">
        <v>160</v>
      </c>
      <c r="D36" s="52" t="s">
        <v>161</v>
      </c>
      <c r="E36" s="52" t="s">
        <v>89</v>
      </c>
      <c r="F36" s="52" t="s">
        <v>89</v>
      </c>
      <c r="G36" s="52">
        <v>3799.53</v>
      </c>
      <c r="H36" s="52" t="s">
        <v>89</v>
      </c>
      <c r="I36" s="52" t="s">
        <v>89</v>
      </c>
    </row>
    <row r="37" spans="1:9" hidden="1">
      <c r="A37" s="52" t="s">
        <v>138</v>
      </c>
      <c r="B37" s="52" t="s">
        <v>93</v>
      </c>
      <c r="C37" s="52" t="s">
        <v>162</v>
      </c>
      <c r="D37" s="52" t="s">
        <v>163</v>
      </c>
      <c r="E37" s="52" t="s">
        <v>89</v>
      </c>
      <c r="F37" s="52" t="s">
        <v>89</v>
      </c>
      <c r="G37" s="52">
        <v>8512</v>
      </c>
      <c r="H37" s="52" t="s">
        <v>89</v>
      </c>
      <c r="I37" s="52" t="s">
        <v>89</v>
      </c>
    </row>
    <row r="38" spans="1:9" hidden="1">
      <c r="A38" s="52" t="s">
        <v>138</v>
      </c>
      <c r="B38" s="52" t="s">
        <v>93</v>
      </c>
      <c r="C38" s="52" t="s">
        <v>164</v>
      </c>
      <c r="D38" s="52" t="s">
        <v>165</v>
      </c>
      <c r="E38" s="52" t="s">
        <v>89</v>
      </c>
      <c r="F38" s="52" t="s">
        <v>89</v>
      </c>
      <c r="G38" s="52">
        <v>8100</v>
      </c>
      <c r="H38" s="52" t="s">
        <v>89</v>
      </c>
      <c r="I38" s="52" t="s">
        <v>89</v>
      </c>
    </row>
    <row r="39" spans="1:9" hidden="1">
      <c r="A39" s="52" t="s">
        <v>138</v>
      </c>
      <c r="B39" s="52" t="s">
        <v>93</v>
      </c>
      <c r="C39" s="52" t="s">
        <v>166</v>
      </c>
      <c r="D39" s="52" t="s">
        <v>167</v>
      </c>
      <c r="E39" s="52" t="s">
        <v>89</v>
      </c>
      <c r="F39" s="52" t="s">
        <v>89</v>
      </c>
      <c r="G39" s="52">
        <v>27801.86</v>
      </c>
      <c r="H39" s="52" t="s">
        <v>89</v>
      </c>
      <c r="I39" s="52" t="s">
        <v>89</v>
      </c>
    </row>
    <row r="40" spans="1:9" hidden="1">
      <c r="A40" s="52" t="s">
        <v>63</v>
      </c>
      <c r="B40" s="52" t="s">
        <v>93</v>
      </c>
      <c r="C40" s="52" t="s">
        <v>168</v>
      </c>
      <c r="D40" s="52" t="s">
        <v>110</v>
      </c>
      <c r="E40" s="52" t="s">
        <v>89</v>
      </c>
      <c r="F40" s="52">
        <v>95686.74</v>
      </c>
      <c r="G40" s="52" t="s">
        <v>89</v>
      </c>
      <c r="H40" s="52" t="s">
        <v>89</v>
      </c>
      <c r="I40" s="52" t="s">
        <v>89</v>
      </c>
    </row>
    <row r="41" spans="1:9" hidden="1">
      <c r="A41" s="52" t="s">
        <v>63</v>
      </c>
      <c r="B41" s="52" t="s">
        <v>93</v>
      </c>
      <c r="C41" s="52" t="s">
        <v>169</v>
      </c>
      <c r="D41" s="52" t="s">
        <v>170</v>
      </c>
      <c r="E41" s="52" t="s">
        <v>89</v>
      </c>
      <c r="F41" s="52" t="s">
        <v>89</v>
      </c>
      <c r="G41" s="52">
        <v>204.42</v>
      </c>
      <c r="H41" s="52" t="s">
        <v>89</v>
      </c>
      <c r="I41" s="52" t="s">
        <v>89</v>
      </c>
    </row>
    <row r="42" spans="1:9" hidden="1">
      <c r="A42" s="52" t="s">
        <v>63</v>
      </c>
      <c r="B42" s="52" t="s">
        <v>93</v>
      </c>
      <c r="C42" s="52" t="s">
        <v>171</v>
      </c>
      <c r="D42" s="52" t="s">
        <v>126</v>
      </c>
      <c r="E42" s="52" t="s">
        <v>89</v>
      </c>
      <c r="F42" s="52" t="s">
        <v>89</v>
      </c>
      <c r="G42" s="52">
        <v>20.77</v>
      </c>
      <c r="H42" s="52" t="s">
        <v>89</v>
      </c>
      <c r="I42" s="52" t="s">
        <v>89</v>
      </c>
    </row>
    <row r="43" spans="1:9" hidden="1">
      <c r="A43" s="52" t="s">
        <v>63</v>
      </c>
      <c r="B43" s="52" t="s">
        <v>93</v>
      </c>
      <c r="C43" s="52" t="s">
        <v>172</v>
      </c>
      <c r="D43" s="52" t="s">
        <v>173</v>
      </c>
      <c r="E43" s="52" t="s">
        <v>89</v>
      </c>
      <c r="F43" s="52" t="s">
        <v>89</v>
      </c>
      <c r="G43" s="52">
        <v>31.47</v>
      </c>
      <c r="H43" s="52" t="s">
        <v>89</v>
      </c>
      <c r="I43" s="52" t="s">
        <v>89</v>
      </c>
    </row>
    <row r="44" spans="1:9" hidden="1">
      <c r="A44" s="52" t="s">
        <v>63</v>
      </c>
      <c r="B44" s="52" t="s">
        <v>93</v>
      </c>
      <c r="C44" s="52" t="s">
        <v>174</v>
      </c>
      <c r="D44" s="52" t="s">
        <v>175</v>
      </c>
      <c r="E44" s="52" t="s">
        <v>89</v>
      </c>
      <c r="F44" s="52">
        <v>23335</v>
      </c>
      <c r="G44" s="52" t="s">
        <v>89</v>
      </c>
      <c r="H44" s="52" t="s">
        <v>89</v>
      </c>
      <c r="I44" s="52" t="s">
        <v>89</v>
      </c>
    </row>
    <row r="45" spans="1:9" hidden="1">
      <c r="A45" s="52" t="s">
        <v>63</v>
      </c>
      <c r="B45" s="52" t="s">
        <v>93</v>
      </c>
      <c r="C45" s="52" t="s">
        <v>176</v>
      </c>
      <c r="D45" s="52" t="s">
        <v>177</v>
      </c>
      <c r="E45" s="52" t="s">
        <v>89</v>
      </c>
      <c r="F45" s="52" t="s">
        <v>89</v>
      </c>
      <c r="G45" s="52">
        <v>1127.47</v>
      </c>
      <c r="H45" s="52" t="s">
        <v>89</v>
      </c>
      <c r="I45" s="52" t="s">
        <v>89</v>
      </c>
    </row>
    <row r="46" spans="1:9" hidden="1">
      <c r="A46" s="52" t="s">
        <v>178</v>
      </c>
      <c r="B46" s="52" t="s">
        <v>93</v>
      </c>
      <c r="C46" s="52" t="s">
        <v>179</v>
      </c>
      <c r="D46" s="52" t="s">
        <v>180</v>
      </c>
      <c r="E46" s="52" t="s">
        <v>89</v>
      </c>
      <c r="F46" s="52" t="s">
        <v>89</v>
      </c>
      <c r="G46" s="52">
        <v>7002</v>
      </c>
      <c r="H46" s="52" t="s">
        <v>89</v>
      </c>
      <c r="I46" s="52" t="s">
        <v>89</v>
      </c>
    </row>
    <row r="47" spans="1:9" hidden="1">
      <c r="A47" s="52" t="s">
        <v>181</v>
      </c>
      <c r="B47" s="52" t="s">
        <v>93</v>
      </c>
      <c r="C47" s="52" t="s">
        <v>182</v>
      </c>
      <c r="D47" s="52" t="s">
        <v>183</v>
      </c>
      <c r="E47" s="52" t="s">
        <v>89</v>
      </c>
      <c r="F47" s="52" t="s">
        <v>89</v>
      </c>
      <c r="G47" s="52">
        <v>1413.6</v>
      </c>
      <c r="H47" s="52" t="s">
        <v>89</v>
      </c>
      <c r="I47" s="52" t="s">
        <v>89</v>
      </c>
    </row>
    <row r="48" spans="1:9" hidden="1">
      <c r="A48" s="52" t="s">
        <v>181</v>
      </c>
      <c r="B48" s="52" t="s">
        <v>93</v>
      </c>
      <c r="C48" s="52" t="s">
        <v>184</v>
      </c>
      <c r="D48" s="52" t="s">
        <v>97</v>
      </c>
      <c r="E48" s="52" t="s">
        <v>89</v>
      </c>
      <c r="F48" s="52" t="s">
        <v>89</v>
      </c>
      <c r="G48" s="52">
        <v>3102.73</v>
      </c>
      <c r="H48" s="52" t="s">
        <v>89</v>
      </c>
      <c r="I48" s="52" t="s">
        <v>89</v>
      </c>
    </row>
    <row r="49" spans="1:9" hidden="1">
      <c r="A49" s="52" t="s">
        <v>185</v>
      </c>
      <c r="B49" s="52" t="s">
        <v>93</v>
      </c>
      <c r="C49" s="52" t="s">
        <v>186</v>
      </c>
      <c r="D49" s="52" t="s">
        <v>110</v>
      </c>
      <c r="E49" s="52" t="s">
        <v>89</v>
      </c>
      <c r="F49" s="52">
        <v>50000</v>
      </c>
      <c r="G49" s="52" t="s">
        <v>89</v>
      </c>
      <c r="H49" s="52" t="s">
        <v>89</v>
      </c>
      <c r="I49" s="52" t="s">
        <v>89</v>
      </c>
    </row>
    <row r="50" spans="1:9" hidden="1">
      <c r="A50" s="52" t="s">
        <v>185</v>
      </c>
      <c r="B50" s="52" t="s">
        <v>93</v>
      </c>
      <c r="C50" s="52" t="s">
        <v>187</v>
      </c>
      <c r="D50" s="52" t="s">
        <v>188</v>
      </c>
      <c r="E50" s="52" t="s">
        <v>89</v>
      </c>
      <c r="F50" s="52">
        <v>50000</v>
      </c>
      <c r="G50" s="52" t="s">
        <v>89</v>
      </c>
      <c r="H50" s="52" t="s">
        <v>89</v>
      </c>
      <c r="I50" s="52" t="s">
        <v>89</v>
      </c>
    </row>
    <row r="51" spans="1:9" hidden="1">
      <c r="A51" s="52" t="s">
        <v>185</v>
      </c>
      <c r="B51" s="52" t="s">
        <v>93</v>
      </c>
      <c r="C51" s="52" t="s">
        <v>189</v>
      </c>
      <c r="D51" s="52" t="s">
        <v>190</v>
      </c>
      <c r="E51" s="52" t="s">
        <v>89</v>
      </c>
      <c r="F51" s="52" t="s">
        <v>89</v>
      </c>
      <c r="G51" s="52">
        <v>17980</v>
      </c>
      <c r="H51" s="52" t="s">
        <v>89</v>
      </c>
      <c r="I51" s="52" t="s">
        <v>89</v>
      </c>
    </row>
    <row r="52" spans="1:9" hidden="1">
      <c r="A52" s="52" t="s">
        <v>185</v>
      </c>
      <c r="B52" s="52" t="s">
        <v>93</v>
      </c>
      <c r="C52" s="52" t="s">
        <v>191</v>
      </c>
      <c r="D52" s="52" t="s">
        <v>192</v>
      </c>
      <c r="E52" s="52" t="s">
        <v>89</v>
      </c>
      <c r="F52" s="52" t="s">
        <v>89</v>
      </c>
      <c r="G52" s="52">
        <v>26094.35</v>
      </c>
      <c r="H52" s="52" t="s">
        <v>89</v>
      </c>
      <c r="I52" s="52" t="s">
        <v>89</v>
      </c>
    </row>
    <row r="53" spans="1:9" hidden="1">
      <c r="A53" s="52" t="s">
        <v>65</v>
      </c>
      <c r="B53" s="52" t="s">
        <v>93</v>
      </c>
      <c r="C53" s="52" t="s">
        <v>193</v>
      </c>
      <c r="D53" s="52" t="s">
        <v>194</v>
      </c>
      <c r="E53" s="52" t="s">
        <v>89</v>
      </c>
      <c r="F53" s="52">
        <v>117412.05</v>
      </c>
      <c r="G53" s="52" t="s">
        <v>89</v>
      </c>
      <c r="H53" s="52" t="s">
        <v>89</v>
      </c>
      <c r="I53" s="52" t="s">
        <v>89</v>
      </c>
    </row>
    <row r="54" spans="1:9" hidden="1">
      <c r="A54" s="52" t="s">
        <v>65</v>
      </c>
      <c r="B54" s="52" t="s">
        <v>93</v>
      </c>
      <c r="C54" s="52" t="s">
        <v>195</v>
      </c>
      <c r="D54" s="52" t="s">
        <v>196</v>
      </c>
      <c r="E54" s="52" t="s">
        <v>89</v>
      </c>
      <c r="F54" s="52" t="s">
        <v>89</v>
      </c>
      <c r="G54" s="52">
        <v>1752</v>
      </c>
      <c r="H54" s="52" t="s">
        <v>89</v>
      </c>
      <c r="I54" s="52" t="s">
        <v>89</v>
      </c>
    </row>
    <row r="55" spans="1:9" hidden="1">
      <c r="A55" s="52" t="s">
        <v>65</v>
      </c>
      <c r="B55" s="52" t="s">
        <v>93</v>
      </c>
      <c r="C55" s="52" t="s">
        <v>197</v>
      </c>
      <c r="D55" s="52" t="s">
        <v>198</v>
      </c>
      <c r="E55" s="52" t="s">
        <v>89</v>
      </c>
      <c r="F55" s="52" t="s">
        <v>89</v>
      </c>
      <c r="G55" s="52">
        <v>4095</v>
      </c>
      <c r="H55" s="52" t="s">
        <v>89</v>
      </c>
      <c r="I55" s="52" t="s">
        <v>89</v>
      </c>
    </row>
    <row r="56" spans="1:9" hidden="1">
      <c r="A56" s="52" t="s">
        <v>65</v>
      </c>
      <c r="B56" s="52" t="s">
        <v>93</v>
      </c>
      <c r="C56" s="52" t="s">
        <v>199</v>
      </c>
      <c r="D56" s="52" t="s">
        <v>200</v>
      </c>
      <c r="E56" s="52" t="s">
        <v>89</v>
      </c>
      <c r="F56" s="52" t="s">
        <v>89</v>
      </c>
      <c r="G56" s="52">
        <v>527.29999999999995</v>
      </c>
      <c r="H56" s="52" t="s">
        <v>89</v>
      </c>
      <c r="I56" s="52" t="s">
        <v>89</v>
      </c>
    </row>
    <row r="57" spans="1:9" hidden="1">
      <c r="A57" s="52" t="s">
        <v>65</v>
      </c>
      <c r="B57" s="52" t="s">
        <v>93</v>
      </c>
      <c r="C57" s="52" t="s">
        <v>201</v>
      </c>
      <c r="D57" s="52" t="s">
        <v>200</v>
      </c>
      <c r="E57" s="52" t="s">
        <v>89</v>
      </c>
      <c r="F57" s="52" t="s">
        <v>89</v>
      </c>
      <c r="G57" s="52">
        <v>22.99</v>
      </c>
      <c r="H57" s="52" t="s">
        <v>89</v>
      </c>
      <c r="I57" s="52" t="s">
        <v>89</v>
      </c>
    </row>
    <row r="58" spans="1:9" hidden="1">
      <c r="A58" s="52" t="s">
        <v>65</v>
      </c>
      <c r="B58" s="52" t="s">
        <v>93</v>
      </c>
      <c r="C58" s="52" t="s">
        <v>202</v>
      </c>
      <c r="D58" s="52" t="s">
        <v>200</v>
      </c>
      <c r="E58" s="52" t="s">
        <v>89</v>
      </c>
      <c r="F58" s="52" t="s">
        <v>89</v>
      </c>
      <c r="G58" s="52">
        <v>592.16999999999996</v>
      </c>
      <c r="H58" s="52" t="s">
        <v>89</v>
      </c>
      <c r="I58" s="52" t="s">
        <v>89</v>
      </c>
    </row>
    <row r="59" spans="1:9" hidden="1">
      <c r="A59" s="52" t="s">
        <v>65</v>
      </c>
      <c r="B59" s="52" t="s">
        <v>93</v>
      </c>
      <c r="C59" s="52" t="s">
        <v>203</v>
      </c>
      <c r="D59" s="52" t="s">
        <v>204</v>
      </c>
      <c r="E59" s="52" t="s">
        <v>89</v>
      </c>
      <c r="F59" s="52" t="s">
        <v>89</v>
      </c>
      <c r="G59" s="52">
        <v>3240</v>
      </c>
      <c r="H59" s="52" t="s">
        <v>89</v>
      </c>
      <c r="I59" s="52" t="s">
        <v>89</v>
      </c>
    </row>
    <row r="60" spans="1:9" hidden="1">
      <c r="A60" s="52" t="s">
        <v>65</v>
      </c>
      <c r="B60" s="52" t="s">
        <v>93</v>
      </c>
      <c r="C60" s="52" t="s">
        <v>205</v>
      </c>
      <c r="D60" s="52" t="s">
        <v>206</v>
      </c>
      <c r="E60" s="52" t="s">
        <v>89</v>
      </c>
      <c r="F60" s="52" t="s">
        <v>89</v>
      </c>
      <c r="G60" s="52">
        <v>9064.7999999999993</v>
      </c>
      <c r="H60" s="52" t="s">
        <v>89</v>
      </c>
      <c r="I60" s="52" t="s">
        <v>89</v>
      </c>
    </row>
    <row r="61" spans="1:9" hidden="1">
      <c r="A61" s="52" t="s">
        <v>65</v>
      </c>
      <c r="B61" s="52" t="s">
        <v>93</v>
      </c>
      <c r="C61" s="52" t="s">
        <v>207</v>
      </c>
      <c r="D61" s="52" t="s">
        <v>75</v>
      </c>
      <c r="E61" s="52" t="s">
        <v>89</v>
      </c>
      <c r="F61" s="52" t="s">
        <v>89</v>
      </c>
      <c r="G61" s="52">
        <v>248.52</v>
      </c>
      <c r="H61" s="52" t="s">
        <v>89</v>
      </c>
      <c r="I61" s="52" t="s">
        <v>89</v>
      </c>
    </row>
    <row r="62" spans="1:9" hidden="1">
      <c r="A62" s="52" t="s">
        <v>208</v>
      </c>
      <c r="B62" s="52" t="s">
        <v>93</v>
      </c>
      <c r="C62" s="52" t="s">
        <v>209</v>
      </c>
      <c r="D62" s="52" t="s">
        <v>122</v>
      </c>
      <c r="E62" s="52" t="s">
        <v>89</v>
      </c>
      <c r="F62" s="52" t="s">
        <v>89</v>
      </c>
      <c r="G62" s="52">
        <v>2607.1</v>
      </c>
      <c r="H62" s="52" t="s">
        <v>89</v>
      </c>
      <c r="I62" s="52" t="s">
        <v>89</v>
      </c>
    </row>
    <row r="63" spans="1:9" hidden="1">
      <c r="A63" s="52" t="s">
        <v>208</v>
      </c>
      <c r="B63" s="52" t="s">
        <v>93</v>
      </c>
      <c r="C63" s="52" t="s">
        <v>210</v>
      </c>
      <c r="D63" s="52" t="s">
        <v>122</v>
      </c>
      <c r="E63" s="52" t="s">
        <v>89</v>
      </c>
      <c r="F63" s="52" t="s">
        <v>89</v>
      </c>
      <c r="G63" s="52">
        <v>3201.93</v>
      </c>
      <c r="H63" s="52" t="s">
        <v>89</v>
      </c>
      <c r="I63" s="52" t="s">
        <v>89</v>
      </c>
    </row>
    <row r="64" spans="1:9" hidden="1">
      <c r="A64" s="52" t="s">
        <v>208</v>
      </c>
      <c r="B64" s="52" t="s">
        <v>93</v>
      </c>
      <c r="C64" s="52" t="s">
        <v>211</v>
      </c>
      <c r="D64" s="52" t="s">
        <v>122</v>
      </c>
      <c r="E64" s="52" t="s">
        <v>89</v>
      </c>
      <c r="F64" s="52" t="s">
        <v>89</v>
      </c>
      <c r="G64" s="52">
        <v>3568.09</v>
      </c>
      <c r="H64" s="52" t="s">
        <v>89</v>
      </c>
      <c r="I64" s="52" t="s">
        <v>89</v>
      </c>
    </row>
    <row r="65" spans="1:9" hidden="1">
      <c r="A65" s="52" t="s">
        <v>208</v>
      </c>
      <c r="B65" s="52" t="s">
        <v>93</v>
      </c>
      <c r="C65" s="52" t="s">
        <v>212</v>
      </c>
      <c r="D65" s="52" t="s">
        <v>122</v>
      </c>
      <c r="E65" s="52" t="s">
        <v>89</v>
      </c>
      <c r="F65" s="52" t="s">
        <v>89</v>
      </c>
      <c r="G65" s="52">
        <v>2935.46</v>
      </c>
      <c r="H65" s="52" t="s">
        <v>89</v>
      </c>
      <c r="I65" s="52" t="s">
        <v>89</v>
      </c>
    </row>
    <row r="66" spans="1:9" hidden="1">
      <c r="A66" s="52" t="s">
        <v>208</v>
      </c>
      <c r="B66" s="52" t="s">
        <v>93</v>
      </c>
      <c r="C66" s="52" t="s">
        <v>213</v>
      </c>
      <c r="D66" s="52" t="s">
        <v>122</v>
      </c>
      <c r="E66" s="52" t="s">
        <v>89</v>
      </c>
      <c r="F66" s="52" t="s">
        <v>89</v>
      </c>
      <c r="G66" s="52">
        <v>2517.9299999999998</v>
      </c>
      <c r="H66" s="52" t="s">
        <v>89</v>
      </c>
      <c r="I66" s="52" t="s">
        <v>89</v>
      </c>
    </row>
    <row r="67" spans="1:9" hidden="1">
      <c r="A67" s="52" t="s">
        <v>208</v>
      </c>
      <c r="B67" s="52" t="s">
        <v>93</v>
      </c>
      <c r="C67" s="52" t="s">
        <v>214</v>
      </c>
      <c r="D67" s="52" t="s">
        <v>122</v>
      </c>
      <c r="E67" s="52" t="s">
        <v>89</v>
      </c>
      <c r="F67" s="52" t="s">
        <v>89</v>
      </c>
      <c r="G67" s="52">
        <v>3666.34</v>
      </c>
      <c r="H67" s="52" t="s">
        <v>89</v>
      </c>
      <c r="I67" s="52" t="s">
        <v>89</v>
      </c>
    </row>
    <row r="68" spans="1:9" hidden="1">
      <c r="A68" s="52" t="s">
        <v>208</v>
      </c>
      <c r="B68" s="52" t="s">
        <v>93</v>
      </c>
      <c r="C68" s="52" t="s">
        <v>215</v>
      </c>
      <c r="D68" s="52" t="s">
        <v>122</v>
      </c>
      <c r="E68" s="52" t="s">
        <v>89</v>
      </c>
      <c r="F68" s="52" t="s">
        <v>89</v>
      </c>
      <c r="G68" s="52">
        <v>4311.87</v>
      </c>
      <c r="H68" s="52" t="s">
        <v>89</v>
      </c>
      <c r="I68" s="52" t="s">
        <v>89</v>
      </c>
    </row>
    <row r="69" spans="1:9" hidden="1">
      <c r="A69" s="52" t="s">
        <v>208</v>
      </c>
      <c r="B69" s="52" t="s">
        <v>93</v>
      </c>
      <c r="C69" s="52" t="s">
        <v>216</v>
      </c>
      <c r="D69" s="52" t="s">
        <v>122</v>
      </c>
      <c r="E69" s="52" t="s">
        <v>89</v>
      </c>
      <c r="F69" s="52" t="s">
        <v>89</v>
      </c>
      <c r="G69" s="52">
        <v>4275.51</v>
      </c>
      <c r="H69" s="52" t="s">
        <v>89</v>
      </c>
      <c r="I69" s="52" t="s">
        <v>89</v>
      </c>
    </row>
    <row r="70" spans="1:9" hidden="1">
      <c r="A70" s="52" t="s">
        <v>208</v>
      </c>
      <c r="B70" s="52" t="s">
        <v>93</v>
      </c>
      <c r="C70" s="52" t="s">
        <v>217</v>
      </c>
      <c r="D70" s="52" t="s">
        <v>122</v>
      </c>
      <c r="E70" s="52" t="s">
        <v>89</v>
      </c>
      <c r="F70" s="52" t="s">
        <v>89</v>
      </c>
      <c r="G70" s="52">
        <v>1520.09</v>
      </c>
      <c r="H70" s="52" t="s">
        <v>89</v>
      </c>
      <c r="I70" s="52" t="s">
        <v>89</v>
      </c>
    </row>
    <row r="71" spans="1:9" hidden="1">
      <c r="A71" s="52" t="s">
        <v>208</v>
      </c>
      <c r="B71" s="52" t="s">
        <v>93</v>
      </c>
      <c r="C71" s="52" t="s">
        <v>218</v>
      </c>
      <c r="D71" s="52" t="s">
        <v>122</v>
      </c>
      <c r="E71" s="52" t="s">
        <v>89</v>
      </c>
      <c r="F71" s="52" t="s">
        <v>89</v>
      </c>
      <c r="G71" s="52">
        <v>4855.1899999999996</v>
      </c>
      <c r="H71" s="52" t="s">
        <v>89</v>
      </c>
      <c r="I71" s="52" t="s">
        <v>89</v>
      </c>
    </row>
    <row r="72" spans="1:9" hidden="1">
      <c r="A72" s="52" t="s">
        <v>208</v>
      </c>
      <c r="B72" s="52" t="s">
        <v>93</v>
      </c>
      <c r="C72" s="52" t="s">
        <v>219</v>
      </c>
      <c r="D72" s="52" t="s">
        <v>122</v>
      </c>
      <c r="E72" s="52" t="s">
        <v>89</v>
      </c>
      <c r="F72" s="52" t="s">
        <v>89</v>
      </c>
      <c r="G72" s="52">
        <v>6615.66</v>
      </c>
      <c r="H72" s="52" t="s">
        <v>89</v>
      </c>
      <c r="I72" s="52" t="s">
        <v>89</v>
      </c>
    </row>
    <row r="73" spans="1:9" hidden="1">
      <c r="A73" s="52" t="s">
        <v>208</v>
      </c>
      <c r="B73" s="52" t="s">
        <v>93</v>
      </c>
      <c r="C73" s="52" t="s">
        <v>220</v>
      </c>
      <c r="D73" s="52" t="s">
        <v>122</v>
      </c>
      <c r="E73" s="52" t="s">
        <v>89</v>
      </c>
      <c r="F73" s="52" t="s">
        <v>89</v>
      </c>
      <c r="G73" s="52">
        <v>4216.45</v>
      </c>
      <c r="H73" s="52" t="s">
        <v>89</v>
      </c>
      <c r="I73" s="52" t="s">
        <v>89</v>
      </c>
    </row>
    <row r="74" spans="1:9" hidden="1">
      <c r="A74" s="52" t="s">
        <v>208</v>
      </c>
      <c r="B74" s="52" t="s">
        <v>93</v>
      </c>
      <c r="C74" s="52" t="s">
        <v>221</v>
      </c>
      <c r="D74" s="52" t="s">
        <v>122</v>
      </c>
      <c r="E74" s="52" t="s">
        <v>89</v>
      </c>
      <c r="F74" s="52" t="s">
        <v>89</v>
      </c>
      <c r="G74" s="52">
        <v>5303.14</v>
      </c>
      <c r="H74" s="52" t="s">
        <v>89</v>
      </c>
      <c r="I74" s="52" t="s">
        <v>89</v>
      </c>
    </row>
    <row r="75" spans="1:9" hidden="1">
      <c r="A75" s="52" t="s">
        <v>208</v>
      </c>
      <c r="B75" s="52" t="s">
        <v>93</v>
      </c>
      <c r="C75" s="52" t="s">
        <v>222</v>
      </c>
      <c r="D75" s="52" t="s">
        <v>122</v>
      </c>
      <c r="E75" s="52" t="s">
        <v>89</v>
      </c>
      <c r="F75" s="52" t="s">
        <v>89</v>
      </c>
      <c r="G75" s="52">
        <v>4312.12</v>
      </c>
      <c r="H75" s="52" t="s">
        <v>89</v>
      </c>
      <c r="I75" s="52" t="s">
        <v>89</v>
      </c>
    </row>
    <row r="76" spans="1:9" hidden="1">
      <c r="A76" s="52" t="s">
        <v>208</v>
      </c>
      <c r="B76" s="52" t="s">
        <v>93</v>
      </c>
      <c r="C76" s="52" t="s">
        <v>223</v>
      </c>
      <c r="D76" s="52" t="s">
        <v>122</v>
      </c>
      <c r="E76" s="52" t="s">
        <v>89</v>
      </c>
      <c r="F76" s="52" t="s">
        <v>89</v>
      </c>
      <c r="G76" s="52">
        <v>7374.17</v>
      </c>
      <c r="H76" s="52" t="s">
        <v>89</v>
      </c>
      <c r="I76" s="52" t="s">
        <v>89</v>
      </c>
    </row>
    <row r="77" spans="1:9" hidden="1">
      <c r="A77" s="52" t="s">
        <v>208</v>
      </c>
      <c r="B77" s="52" t="s">
        <v>93</v>
      </c>
      <c r="C77" s="52" t="s">
        <v>224</v>
      </c>
      <c r="D77" s="52" t="s">
        <v>122</v>
      </c>
      <c r="E77" s="52" t="s">
        <v>89</v>
      </c>
      <c r="F77" s="52" t="s">
        <v>89</v>
      </c>
      <c r="G77" s="52">
        <v>3245.12</v>
      </c>
      <c r="H77" s="52" t="s">
        <v>89</v>
      </c>
      <c r="I77" s="52" t="s">
        <v>89</v>
      </c>
    </row>
    <row r="78" spans="1:9" hidden="1">
      <c r="A78" s="52" t="s">
        <v>208</v>
      </c>
      <c r="B78" s="52" t="s">
        <v>93</v>
      </c>
      <c r="C78" s="52" t="s">
        <v>225</v>
      </c>
      <c r="D78" s="52" t="s">
        <v>122</v>
      </c>
      <c r="E78" s="52" t="s">
        <v>89</v>
      </c>
      <c r="F78" s="52" t="s">
        <v>89</v>
      </c>
      <c r="G78" s="52">
        <v>3767.82</v>
      </c>
      <c r="H78" s="52" t="s">
        <v>89</v>
      </c>
      <c r="I78" s="52" t="s">
        <v>89</v>
      </c>
    </row>
    <row r="79" spans="1:9" hidden="1">
      <c r="A79" s="52" t="s">
        <v>208</v>
      </c>
      <c r="B79" s="52" t="s">
        <v>93</v>
      </c>
      <c r="C79" s="52" t="s">
        <v>226</v>
      </c>
      <c r="D79" s="52" t="s">
        <v>122</v>
      </c>
      <c r="E79" s="52" t="s">
        <v>89</v>
      </c>
      <c r="F79" s="52" t="s">
        <v>89</v>
      </c>
      <c r="G79" s="52">
        <v>3025.15</v>
      </c>
      <c r="H79" s="52" t="s">
        <v>89</v>
      </c>
      <c r="I79" s="52" t="s">
        <v>89</v>
      </c>
    </row>
    <row r="80" spans="1:9" hidden="1">
      <c r="A80" s="52" t="s">
        <v>208</v>
      </c>
      <c r="B80" s="52" t="s">
        <v>93</v>
      </c>
      <c r="C80" s="52" t="s">
        <v>227</v>
      </c>
      <c r="D80" s="52" t="s">
        <v>122</v>
      </c>
      <c r="E80" s="52" t="s">
        <v>89</v>
      </c>
      <c r="F80" s="52" t="s">
        <v>89</v>
      </c>
      <c r="G80" s="52">
        <v>3573.28</v>
      </c>
      <c r="H80" s="52" t="s">
        <v>89</v>
      </c>
      <c r="I80" s="52" t="s">
        <v>89</v>
      </c>
    </row>
    <row r="81" spans="1:9" hidden="1">
      <c r="A81" s="52" t="s">
        <v>208</v>
      </c>
      <c r="B81" s="52" t="s">
        <v>93</v>
      </c>
      <c r="C81" s="52" t="s">
        <v>228</v>
      </c>
      <c r="D81" s="52" t="s">
        <v>122</v>
      </c>
      <c r="E81" s="52" t="s">
        <v>89</v>
      </c>
      <c r="F81" s="52" t="s">
        <v>89</v>
      </c>
      <c r="G81" s="52">
        <v>4079.43</v>
      </c>
      <c r="H81" s="52" t="s">
        <v>89</v>
      </c>
      <c r="I81" s="52" t="s">
        <v>89</v>
      </c>
    </row>
    <row r="82" spans="1:9" hidden="1">
      <c r="A82" s="52" t="s">
        <v>208</v>
      </c>
      <c r="B82" s="52" t="s">
        <v>93</v>
      </c>
      <c r="C82" s="52" t="s">
        <v>229</v>
      </c>
      <c r="D82" s="52" t="s">
        <v>122</v>
      </c>
      <c r="E82" s="52" t="s">
        <v>89</v>
      </c>
      <c r="F82" s="52" t="s">
        <v>89</v>
      </c>
      <c r="G82" s="52">
        <v>6521.49</v>
      </c>
      <c r="H82" s="52" t="s">
        <v>89</v>
      </c>
      <c r="I82" s="52" t="s">
        <v>89</v>
      </c>
    </row>
    <row r="83" spans="1:9" hidden="1">
      <c r="A83" s="52" t="s">
        <v>208</v>
      </c>
      <c r="B83" s="52" t="s">
        <v>93</v>
      </c>
      <c r="C83" s="52" t="s">
        <v>230</v>
      </c>
      <c r="D83" s="52" t="s">
        <v>122</v>
      </c>
      <c r="E83" s="52" t="s">
        <v>89</v>
      </c>
      <c r="F83" s="52" t="s">
        <v>89</v>
      </c>
      <c r="G83" s="52">
        <v>3767.83</v>
      </c>
      <c r="H83" s="52" t="s">
        <v>89</v>
      </c>
      <c r="I83" s="52" t="s">
        <v>89</v>
      </c>
    </row>
    <row r="84" spans="1:9" hidden="1">
      <c r="A84" s="52" t="s">
        <v>208</v>
      </c>
      <c r="B84" s="52" t="s">
        <v>93</v>
      </c>
      <c r="C84" s="52" t="s">
        <v>231</v>
      </c>
      <c r="D84" s="52" t="s">
        <v>122</v>
      </c>
      <c r="E84" s="52" t="s">
        <v>89</v>
      </c>
      <c r="F84" s="52" t="s">
        <v>89</v>
      </c>
      <c r="G84" s="52">
        <v>3512.03</v>
      </c>
      <c r="H84" s="52" t="s">
        <v>89</v>
      </c>
      <c r="I84" s="52" t="s">
        <v>89</v>
      </c>
    </row>
    <row r="85" spans="1:9" hidden="1">
      <c r="A85" s="52" t="s">
        <v>208</v>
      </c>
      <c r="B85" s="52" t="s">
        <v>93</v>
      </c>
      <c r="C85" s="52" t="s">
        <v>232</v>
      </c>
      <c r="D85" s="52" t="s">
        <v>122</v>
      </c>
      <c r="E85" s="52" t="s">
        <v>89</v>
      </c>
      <c r="F85" s="52" t="s">
        <v>89</v>
      </c>
      <c r="G85" s="52">
        <v>3460.17</v>
      </c>
      <c r="H85" s="52" t="s">
        <v>89</v>
      </c>
      <c r="I85" s="52" t="s">
        <v>89</v>
      </c>
    </row>
    <row r="86" spans="1:9" hidden="1">
      <c r="A86" s="52" t="s">
        <v>208</v>
      </c>
      <c r="B86" s="52" t="s">
        <v>93</v>
      </c>
      <c r="C86" s="52" t="s">
        <v>233</v>
      </c>
      <c r="D86" s="52" t="s">
        <v>122</v>
      </c>
      <c r="E86" s="52" t="s">
        <v>89</v>
      </c>
      <c r="F86" s="52" t="s">
        <v>89</v>
      </c>
      <c r="G86" s="52">
        <v>5399.15</v>
      </c>
      <c r="H86" s="52" t="s">
        <v>89</v>
      </c>
      <c r="I86" s="52" t="s">
        <v>89</v>
      </c>
    </row>
    <row r="87" spans="1:9" hidden="1">
      <c r="A87" s="52" t="s">
        <v>208</v>
      </c>
      <c r="B87" s="52" t="s">
        <v>93</v>
      </c>
      <c r="C87" s="52" t="s">
        <v>234</v>
      </c>
      <c r="D87" s="52" t="s">
        <v>122</v>
      </c>
      <c r="E87" s="52" t="s">
        <v>89</v>
      </c>
      <c r="F87" s="52" t="s">
        <v>89</v>
      </c>
      <c r="G87" s="52">
        <v>2923.2</v>
      </c>
      <c r="H87" s="52" t="s">
        <v>89</v>
      </c>
      <c r="I87" s="52" t="s">
        <v>89</v>
      </c>
    </row>
    <row r="88" spans="1:9" hidden="1">
      <c r="A88" s="52" t="s">
        <v>66</v>
      </c>
      <c r="B88" s="52" t="s">
        <v>93</v>
      </c>
      <c r="C88" s="52" t="s">
        <v>235</v>
      </c>
      <c r="D88" s="52" t="s">
        <v>236</v>
      </c>
      <c r="E88" s="52" t="s">
        <v>89</v>
      </c>
      <c r="F88" s="52">
        <v>332.2</v>
      </c>
      <c r="G88" s="52" t="s">
        <v>89</v>
      </c>
      <c r="H88" s="52" t="s">
        <v>89</v>
      </c>
      <c r="I88" s="52" t="s">
        <v>89</v>
      </c>
    </row>
    <row r="89" spans="1:9" hidden="1">
      <c r="A89" s="52" t="s">
        <v>89</v>
      </c>
      <c r="B89" s="52" t="s">
        <v>89</v>
      </c>
      <c r="C89" s="52" t="s">
        <v>89</v>
      </c>
      <c r="D89" s="52" t="s">
        <v>237</v>
      </c>
      <c r="E89" s="52" t="s">
        <v>89</v>
      </c>
      <c r="F89" s="52">
        <v>574124.65</v>
      </c>
      <c r="G89" s="52">
        <v>355965.38</v>
      </c>
      <c r="H89" s="52" t="s">
        <v>238</v>
      </c>
      <c r="I89" s="52" t="s">
        <v>89</v>
      </c>
    </row>
    <row r="90" spans="1:9" hidden="1">
      <c r="A90" s="52" t="s">
        <v>89</v>
      </c>
      <c r="B90" s="52" t="s">
        <v>89</v>
      </c>
      <c r="C90" s="52" t="s">
        <v>89</v>
      </c>
      <c r="D90" s="52" t="s">
        <v>239</v>
      </c>
      <c r="E90" s="52" t="s">
        <v>89</v>
      </c>
      <c r="F90" s="52">
        <v>574124.65</v>
      </c>
      <c r="G90" s="52">
        <v>355965.38</v>
      </c>
      <c r="H90" s="52" t="s">
        <v>238</v>
      </c>
      <c r="I90" s="52" t="s">
        <v>89</v>
      </c>
    </row>
  </sheetData>
  <autoFilter ref="A1:I90" xr:uid="{00000000-0001-0000-0000-000000000000}">
    <filterColumn colId="3">
      <filters>
        <filter val="512100   Bnp paribas paris  a centraie"/>
        <filter val="BNP LEASE GROUP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19</vt:i4>
      </vt:variant>
    </vt:vector>
  </HeadingPairs>
  <TitlesOfParts>
    <vt:vector size="55" baseType="lpstr">
      <vt:lpstr>01-2022</vt:lpstr>
      <vt:lpstr>02-2022</vt:lpstr>
      <vt:lpstr>03.2022</vt:lpstr>
      <vt:lpstr>04.2022</vt:lpstr>
      <vt:lpstr>05.2022</vt:lpstr>
      <vt:lpstr>06.2022</vt:lpstr>
      <vt:lpstr>07.2022</vt:lpstr>
      <vt:lpstr>08.2022</vt:lpstr>
      <vt:lpstr>09.2022</vt:lpstr>
      <vt:lpstr>10.2022</vt:lpstr>
      <vt:lpstr>11.2022</vt:lpstr>
      <vt:lpstr>12.2022</vt:lpstr>
      <vt:lpstr>01-2023</vt:lpstr>
      <vt:lpstr>02-2023</vt:lpstr>
      <vt:lpstr>03-2023</vt:lpstr>
      <vt:lpstr>04-2023</vt:lpstr>
      <vt:lpstr>05-2023</vt:lpstr>
      <vt:lpstr>06-2023</vt:lpstr>
      <vt:lpstr>07-2023</vt:lpstr>
      <vt:lpstr>08-2023</vt:lpstr>
      <vt:lpstr>401 frs 07-23</vt:lpstr>
      <vt:lpstr>401 frs06-23</vt:lpstr>
      <vt:lpstr>401 05-2023</vt:lpstr>
      <vt:lpstr>401 04-23</vt:lpstr>
      <vt:lpstr>401 -03-23</vt:lpstr>
      <vt:lpstr>CONVERT</vt:lpstr>
      <vt:lpstr>401-02-23</vt:lpstr>
      <vt:lpstr>09-2023</vt:lpstr>
      <vt:lpstr>401 FRNS 09-23</vt:lpstr>
      <vt:lpstr>10-2023</vt:lpstr>
      <vt:lpstr>11-2023</vt:lpstr>
      <vt:lpstr>4010 frs 11-2023</vt:lpstr>
      <vt:lpstr>401 frs10-23</vt:lpstr>
      <vt:lpstr>401 08-2023</vt:lpstr>
      <vt:lpstr>compte frs non lettre</vt:lpstr>
      <vt:lpstr>BQ</vt:lpstr>
      <vt:lpstr>'01-2023'!Print_Area</vt:lpstr>
      <vt:lpstr>'02-2023'!Print_Area</vt:lpstr>
      <vt:lpstr>'03-2023'!Print_Area</vt:lpstr>
      <vt:lpstr>'04-2023'!Print_Area</vt:lpstr>
      <vt:lpstr>'05.2022'!Print_Area</vt:lpstr>
      <vt:lpstr>'05-2023'!Print_Area</vt:lpstr>
      <vt:lpstr>'06.2022'!Print_Area</vt:lpstr>
      <vt:lpstr>'06-2023'!Print_Area</vt:lpstr>
      <vt:lpstr>'07.2022'!Print_Area</vt:lpstr>
      <vt:lpstr>'07-2023'!Print_Area</vt:lpstr>
      <vt:lpstr>'08.2022'!Print_Area</vt:lpstr>
      <vt:lpstr>'08-2023'!Print_Area</vt:lpstr>
      <vt:lpstr>'09.2022'!Print_Area</vt:lpstr>
      <vt:lpstr>'09-2023'!Print_Area</vt:lpstr>
      <vt:lpstr>'10.2022'!Print_Area</vt:lpstr>
      <vt:lpstr>'10-2023'!Print_Area</vt:lpstr>
      <vt:lpstr>'11.2022'!Print_Area</vt:lpstr>
      <vt:lpstr>'11-2023'!Print_Area</vt:lpstr>
      <vt:lpstr>'12.2022'!Print_Area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 Ahmadou NIASSE</dc:creator>
  <cp:lastModifiedBy>ALN Ahmadou NIASSE</cp:lastModifiedBy>
  <cp:lastPrinted>2022-05-13T06:38:17Z</cp:lastPrinted>
  <dcterms:created xsi:type="dcterms:W3CDTF">2022-02-10T15:07:13Z</dcterms:created>
  <dcterms:modified xsi:type="dcterms:W3CDTF">2023-12-08T15:40:58Z</dcterms:modified>
</cp:coreProperties>
</file>